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drawings/drawing4.xml" ContentType="application/vnd.openxmlformats-officedocument.drawing+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drawings/drawing5.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drawings/drawing6.xml" ContentType="application/vnd.openxmlformats-officedocument.drawing+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7.xml" ContentType="application/vnd.openxmlformats-officedocument.drawing+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drawings/drawing8.xml" ContentType="application/vnd.openxmlformats-officedocument.drawing+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drawings/drawing9.xml" ContentType="application/vnd.openxmlformats-officedocument.drawing+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drawings/drawing10.xml" ContentType="application/vnd.openxmlformats-officedocument.drawing+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drawings/drawing11.xml" ContentType="application/vnd.openxmlformats-officedocument.drawing+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drawings/drawing12.xml" ContentType="application/vnd.openxmlformats-officedocument.drawing+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drawings/drawing13.xml" ContentType="application/vnd.openxmlformats-officedocument.drawing+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eren.yilmaz\Documents\"/>
    </mc:Choice>
  </mc:AlternateContent>
  <xr:revisionPtr revIDLastSave="0" documentId="8_{9C9E627E-5E11-414F-8BF8-FCCBC282179A}" xr6:coauthVersionLast="47" xr6:coauthVersionMax="47" xr10:uidLastSave="{00000000-0000-0000-0000-000000000000}"/>
  <bookViews>
    <workbookView xWindow="-108" yWindow="-108" windowWidth="23256" windowHeight="12456" tabRatio="677" firstSheet="6" activeTab="10" xr2:uid="{00000000-000D-0000-FFFF-FFFF00000000}"/>
  </bookViews>
  <sheets>
    <sheet name="Jan" sheetId="44" r:id="rId1"/>
    <sheet name="Feb" sheetId="43" r:id="rId2"/>
    <sheet name="Mar" sheetId="42" r:id="rId3"/>
    <sheet name="Apr" sheetId="41" r:id="rId4"/>
    <sheet name="May" sheetId="40" r:id="rId5"/>
    <sheet name="Jun" sheetId="39" r:id="rId6"/>
    <sheet name="Jul" sheetId="38" r:id="rId7"/>
    <sheet name="Aug" sheetId="37" r:id="rId8"/>
    <sheet name="Sept" sheetId="46" r:id="rId9"/>
    <sheet name="Oct" sheetId="47" r:id="rId10"/>
    <sheet name="Nov" sheetId="45" r:id="rId11"/>
    <sheet name="Dec" sheetId="33" r:id="rId12"/>
    <sheet name="Master" sheetId="4" r:id="rId13"/>
    <sheet name="Sheet2" sheetId="2" r:id="rId14"/>
  </sheets>
  <definedNames>
    <definedName name="_xlnm.Print_Area" localSheetId="3">Apr!$A$1:$AH$21</definedName>
    <definedName name="_xlnm.Print_Area" localSheetId="7">Aug!$A$1:$AH$21</definedName>
    <definedName name="_xlnm.Print_Area" localSheetId="11">Dec!$A$1:$AH$21</definedName>
    <definedName name="_xlnm.Print_Area" localSheetId="1">Feb!$A$1:$AH$21</definedName>
    <definedName name="_xlnm.Print_Area" localSheetId="0">Jan!$A$1:$AH$21</definedName>
    <definedName name="_xlnm.Print_Area" localSheetId="6">Jul!$A$1:$AH$21</definedName>
    <definedName name="_xlnm.Print_Area" localSheetId="5">Jun!$A$1:$AH$21</definedName>
    <definedName name="_xlnm.Print_Area" localSheetId="2">Mar!$A$1:$AH$21</definedName>
    <definedName name="_xlnm.Print_Area" localSheetId="12">Master!$A$1:$AG$40</definedName>
    <definedName name="_xlnm.Print_Area" localSheetId="4">May!$A$1:$AH$21</definedName>
    <definedName name="_xlnm.Print_Area" localSheetId="10">Nov!$A$1:$AH$11</definedName>
    <definedName name="_xlnm.Print_Area" localSheetId="9">Oct!$A$1:$AH$21</definedName>
    <definedName name="_xlnm.Print_Area" localSheetId="8">Sept!$B$1:$AK$11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9" i="47" l="1"/>
  <c r="C186" i="47"/>
  <c r="C182" i="47"/>
  <c r="C177" i="47"/>
  <c r="C176" i="47"/>
  <c r="C183" i="47"/>
  <c r="C175" i="37"/>
  <c r="A1" i="45"/>
  <c r="AG71" i="45"/>
  <c r="Z34" i="45"/>
  <c r="AH149" i="47"/>
  <c r="AH162" i="47"/>
  <c r="AA165" i="47"/>
  <c r="C165" i="47"/>
  <c r="AA164" i="47"/>
  <c r="C164" i="47"/>
  <c r="AH82" i="45"/>
  <c r="O165" i="38"/>
  <c r="Q165" i="38"/>
  <c r="S165" i="38"/>
  <c r="U165" i="38"/>
  <c r="W165" i="38"/>
  <c r="Y165" i="38"/>
  <c r="K164" i="38"/>
  <c r="O164" i="38"/>
  <c r="Q164" i="38"/>
  <c r="S164" i="38"/>
  <c r="U164" i="38"/>
  <c r="W164" i="38"/>
  <c r="Y164" i="38"/>
  <c r="E164" i="38"/>
  <c r="C164" i="38"/>
  <c r="M164" i="38"/>
  <c r="G164" i="38"/>
  <c r="I164" i="38"/>
  <c r="AI18" i="45"/>
  <c r="AJ18" i="45" s="1"/>
  <c r="C3" i="47"/>
  <c r="I3" i="47"/>
  <c r="G3" i="47"/>
  <c r="F3" i="47"/>
  <c r="E3" i="47"/>
  <c r="D3" i="47"/>
  <c r="O164" i="47"/>
  <c r="G164" i="47"/>
  <c r="AH52" i="45"/>
  <c r="AK91" i="45" s="1"/>
  <c r="C118" i="45" s="1"/>
  <c r="AH51" i="45"/>
  <c r="AH50" i="45"/>
  <c r="AH49" i="45"/>
  <c r="AH48" i="45"/>
  <c r="AH47" i="45"/>
  <c r="AH46" i="45"/>
  <c r="AH35" i="45"/>
  <c r="AH36" i="45"/>
  <c r="AH37" i="45"/>
  <c r="AH38" i="45"/>
  <c r="AH39" i="45"/>
  <c r="AH41" i="45"/>
  <c r="AH42" i="45"/>
  <c r="AH43" i="45"/>
  <c r="AH44" i="45"/>
  <c r="AH45" i="45"/>
  <c r="C53"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AG53" i="45"/>
  <c r="AH54" i="45"/>
  <c r="AH55" i="45"/>
  <c r="AH56" i="45"/>
  <c r="AH57" i="45"/>
  <c r="AH58" i="45"/>
  <c r="AA71" i="45"/>
  <c r="AH59" i="45"/>
  <c r="AH88" i="45"/>
  <c r="AH87" i="45"/>
  <c r="AH86" i="45"/>
  <c r="AH85" i="45"/>
  <c r="AH84" i="45"/>
  <c r="AH83" i="45"/>
  <c r="AH81" i="45"/>
  <c r="AH80" i="45"/>
  <c r="AH79" i="45"/>
  <c r="AH78" i="45"/>
  <c r="AH77" i="45"/>
  <c r="AH76" i="45"/>
  <c r="AH75" i="45"/>
  <c r="AH74" i="45"/>
  <c r="AH73" i="45"/>
  <c r="AH72" i="45"/>
  <c r="AF71" i="45"/>
  <c r="AE71" i="45"/>
  <c r="AD71" i="45"/>
  <c r="AC71" i="45"/>
  <c r="AB71" i="45"/>
  <c r="Z71" i="45"/>
  <c r="Y71" i="45"/>
  <c r="X71" i="45"/>
  <c r="W71" i="45"/>
  <c r="V71" i="45"/>
  <c r="U71" i="45"/>
  <c r="T71" i="45"/>
  <c r="S71" i="45"/>
  <c r="R71" i="45"/>
  <c r="Q71" i="45"/>
  <c r="P71" i="45"/>
  <c r="O71" i="45"/>
  <c r="N71" i="45"/>
  <c r="M71" i="45"/>
  <c r="L71" i="45"/>
  <c r="K71" i="45"/>
  <c r="J71" i="45"/>
  <c r="I71" i="45"/>
  <c r="H71" i="45"/>
  <c r="G71" i="45"/>
  <c r="F71" i="45"/>
  <c r="E71" i="45"/>
  <c r="D71" i="45"/>
  <c r="C71" i="45"/>
  <c r="AH69" i="45"/>
  <c r="AH70" i="45"/>
  <c r="AH68" i="45"/>
  <c r="AH67" i="45"/>
  <c r="AH66" i="45"/>
  <c r="AH65" i="45"/>
  <c r="AH64" i="45"/>
  <c r="AH151" i="47"/>
  <c r="AH63" i="45"/>
  <c r="AI64" i="33"/>
  <c r="AI63" i="33"/>
  <c r="AI62" i="33"/>
  <c r="AI61" i="33"/>
  <c r="AI60" i="33"/>
  <c r="AI59" i="33"/>
  <c r="AI68" i="33"/>
  <c r="AI69" i="33"/>
  <c r="AI70" i="33"/>
  <c r="AI65" i="33"/>
  <c r="AI66" i="33"/>
  <c r="AI67" i="33"/>
  <c r="C71" i="33"/>
  <c r="D71" i="33"/>
  <c r="E71" i="33"/>
  <c r="F71" i="33"/>
  <c r="G71" i="33"/>
  <c r="H71" i="33"/>
  <c r="I71" i="33"/>
  <c r="J71" i="33"/>
  <c r="K71" i="33"/>
  <c r="L71" i="33"/>
  <c r="M71" i="33"/>
  <c r="N71" i="33"/>
  <c r="O71" i="33"/>
  <c r="P71" i="33"/>
  <c r="Q71" i="33"/>
  <c r="R71" i="33"/>
  <c r="S71" i="33"/>
  <c r="T71" i="33"/>
  <c r="U71" i="33"/>
  <c r="V71" i="33"/>
  <c r="W71" i="33"/>
  <c r="X71" i="33"/>
  <c r="Y71" i="33"/>
  <c r="Z71" i="33"/>
  <c r="AA71" i="33"/>
  <c r="AB71" i="33"/>
  <c r="AC71" i="33"/>
  <c r="AD71" i="33"/>
  <c r="AE71" i="33"/>
  <c r="AF71" i="33"/>
  <c r="AG71" i="33"/>
  <c r="AI86" i="46"/>
  <c r="AI69" i="46"/>
  <c r="AI70" i="46"/>
  <c r="AI71" i="46"/>
  <c r="AI72" i="46"/>
  <c r="AI73" i="46"/>
  <c r="D74" i="46"/>
  <c r="E74" i="46"/>
  <c r="F74" i="46"/>
  <c r="G74" i="46"/>
  <c r="H74" i="46"/>
  <c r="I74" i="46"/>
  <c r="J74" i="46"/>
  <c r="K74" i="46"/>
  <c r="L74" i="46"/>
  <c r="M74" i="46"/>
  <c r="N74" i="46"/>
  <c r="O74" i="46"/>
  <c r="P74" i="46"/>
  <c r="Q74" i="46"/>
  <c r="R74" i="46"/>
  <c r="S74" i="46"/>
  <c r="T74" i="46"/>
  <c r="U74" i="46"/>
  <c r="V74" i="46"/>
  <c r="W74" i="46"/>
  <c r="X74" i="46"/>
  <c r="Y74" i="46"/>
  <c r="Z74" i="46"/>
  <c r="AA74" i="46"/>
  <c r="AB74" i="46"/>
  <c r="AC74" i="46"/>
  <c r="AD74" i="46"/>
  <c r="AE74" i="46"/>
  <c r="AF74" i="46"/>
  <c r="AG74" i="46"/>
  <c r="AH74" i="46"/>
  <c r="AI75" i="46"/>
  <c r="AI76" i="46"/>
  <c r="AI77" i="46"/>
  <c r="AI78" i="46"/>
  <c r="AI79" i="46"/>
  <c r="AI80" i="46"/>
  <c r="AI81" i="46"/>
  <c r="AI82" i="46"/>
  <c r="AI83" i="46"/>
  <c r="AI84" i="46"/>
  <c r="AI85" i="46"/>
  <c r="AI87" i="46"/>
  <c r="AI88" i="46"/>
  <c r="AI89" i="46"/>
  <c r="AI90" i="46"/>
  <c r="AI91" i="46"/>
  <c r="AI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AH93" i="46"/>
  <c r="AI93" i="46"/>
  <c r="AI94" i="46"/>
  <c r="AI95" i="46"/>
  <c r="AI96" i="46"/>
  <c r="AI97" i="46"/>
  <c r="AI98" i="46"/>
  <c r="AI99" i="46"/>
  <c r="AI100" i="46"/>
  <c r="AI101" i="46"/>
  <c r="AI102" i="46"/>
  <c r="AI103" i="46"/>
  <c r="AI104" i="46"/>
  <c r="AI105" i="46"/>
  <c r="AI106" i="46"/>
  <c r="AI107" i="46"/>
  <c r="AI108" i="46"/>
  <c r="AI109" i="46"/>
  <c r="AI110" i="46"/>
  <c r="AI111" i="46"/>
  <c r="AI112" i="46"/>
  <c r="B48" i="46"/>
  <c r="AH161" i="47"/>
  <c r="AH160" i="47"/>
  <c r="AH159" i="47"/>
  <c r="AH158" i="47"/>
  <c r="AH157" i="47"/>
  <c r="AH156" i="47"/>
  <c r="AH155" i="47"/>
  <c r="AH154" i="47"/>
  <c r="AH153" i="47"/>
  <c r="AH152" i="47"/>
  <c r="AH150" i="47"/>
  <c r="AG149" i="47"/>
  <c r="AG19" i="47" s="1"/>
  <c r="AG20" i="47" s="1"/>
  <c r="AF149" i="47"/>
  <c r="AE149" i="47"/>
  <c r="AD149" i="47"/>
  <c r="AC149" i="47"/>
  <c r="AC19" i="47" s="1"/>
  <c r="AC20" i="47" s="1"/>
  <c r="AB149" i="47"/>
  <c r="AB19" i="47" s="1"/>
  <c r="AB20" i="47" s="1"/>
  <c r="AA149" i="47"/>
  <c r="AA19" i="47" s="1"/>
  <c r="AA20" i="47" s="1"/>
  <c r="Z149" i="47"/>
  <c r="Z19" i="47" s="1"/>
  <c r="Z20" i="47" s="1"/>
  <c r="Y149" i="47"/>
  <c r="Y19" i="47" s="1"/>
  <c r="Y20" i="47" s="1"/>
  <c r="X149" i="47"/>
  <c r="W149" i="47"/>
  <c r="W19" i="47" s="1"/>
  <c r="W20" i="47" s="1"/>
  <c r="V149" i="47"/>
  <c r="V19" i="47" s="1"/>
  <c r="V20" i="47" s="1"/>
  <c r="U149" i="47"/>
  <c r="U19" i="47" s="1"/>
  <c r="U20" i="47" s="1"/>
  <c r="T149" i="47"/>
  <c r="T19" i="47" s="1"/>
  <c r="T20" i="47" s="1"/>
  <c r="S149" i="47"/>
  <c r="S19" i="47" s="1"/>
  <c r="S20" i="47" s="1"/>
  <c r="R149" i="47"/>
  <c r="R19" i="47" s="1"/>
  <c r="R20" i="47" s="1"/>
  <c r="Q149" i="47"/>
  <c r="Q19" i="47" s="1"/>
  <c r="Q20" i="47" s="1"/>
  <c r="P149" i="47"/>
  <c r="O149" i="47"/>
  <c r="O19" i="47" s="1"/>
  <c r="O20" i="47" s="1"/>
  <c r="N149" i="47"/>
  <c r="N19" i="47" s="1"/>
  <c r="N20" i="47" s="1"/>
  <c r="M149" i="47"/>
  <c r="M19" i="47" s="1"/>
  <c r="M20" i="47" s="1"/>
  <c r="L149" i="47"/>
  <c r="K149" i="47"/>
  <c r="K19" i="47" s="1"/>
  <c r="K20" i="47" s="1"/>
  <c r="J149" i="47"/>
  <c r="J19" i="47" s="1"/>
  <c r="J20" i="47" s="1"/>
  <c r="I149" i="47"/>
  <c r="I19" i="47" s="1"/>
  <c r="I20" i="47" s="1"/>
  <c r="H149" i="47"/>
  <c r="G149" i="47"/>
  <c r="G19" i="47" s="1"/>
  <c r="G20" i="47" s="1"/>
  <c r="F149" i="47"/>
  <c r="F19" i="47" s="1"/>
  <c r="F20" i="47" s="1"/>
  <c r="E149" i="47"/>
  <c r="E19" i="47" s="1"/>
  <c r="E20" i="47" s="1"/>
  <c r="D149" i="47"/>
  <c r="C149" i="47"/>
  <c r="C19" i="47" s="1"/>
  <c r="AH148" i="47"/>
  <c r="AH147" i="47"/>
  <c r="AH146" i="47"/>
  <c r="AH145" i="47"/>
  <c r="AH144" i="47"/>
  <c r="AH143" i="47"/>
  <c r="AH142" i="47"/>
  <c r="AH141" i="47"/>
  <c r="AH140" i="47"/>
  <c r="AH139" i="47"/>
  <c r="AH138" i="47"/>
  <c r="AH137" i="47"/>
  <c r="AG136" i="47"/>
  <c r="AG17" i="47" s="1"/>
  <c r="AG18" i="47" s="1"/>
  <c r="AF136" i="47"/>
  <c r="AF17" i="47" s="1"/>
  <c r="AF18" i="47" s="1"/>
  <c r="AE136" i="47"/>
  <c r="AD136" i="47"/>
  <c r="AD17" i="47" s="1"/>
  <c r="AD18" i="47" s="1"/>
  <c r="AC136" i="47"/>
  <c r="AC17" i="47" s="1"/>
  <c r="AC18" i="47" s="1"/>
  <c r="AB136" i="47"/>
  <c r="AB17" i="47" s="1"/>
  <c r="AB18" i="47" s="1"/>
  <c r="AA136" i="47"/>
  <c r="Z136" i="47"/>
  <c r="Z17" i="47" s="1"/>
  <c r="Z18" i="47" s="1"/>
  <c r="Y136" i="47"/>
  <c r="Y17" i="47" s="1"/>
  <c r="Y18" i="47" s="1"/>
  <c r="X136" i="47"/>
  <c r="W136" i="47"/>
  <c r="V136" i="47"/>
  <c r="V17" i="47" s="1"/>
  <c r="V18" i="47" s="1"/>
  <c r="U136" i="47"/>
  <c r="U17" i="47" s="1"/>
  <c r="U18" i="47" s="1"/>
  <c r="T136" i="47"/>
  <c r="T17" i="47" s="1"/>
  <c r="T18" i="47" s="1"/>
  <c r="S136" i="47"/>
  <c r="S17" i="47" s="1"/>
  <c r="S18" i="47" s="1"/>
  <c r="R136" i="47"/>
  <c r="R17" i="47" s="1"/>
  <c r="R18" i="47" s="1"/>
  <c r="Q136" i="47"/>
  <c r="Q17" i="47" s="1"/>
  <c r="Q18" i="47" s="1"/>
  <c r="P136" i="47"/>
  <c r="P17" i="47" s="1"/>
  <c r="P18" i="47" s="1"/>
  <c r="O136" i="47"/>
  <c r="N136" i="47"/>
  <c r="N17" i="47" s="1"/>
  <c r="N18" i="47" s="1"/>
  <c r="M136" i="47"/>
  <c r="M17" i="47" s="1"/>
  <c r="M18" i="47" s="1"/>
  <c r="L136" i="47"/>
  <c r="K136" i="47"/>
  <c r="J136" i="47"/>
  <c r="J17" i="47" s="1"/>
  <c r="J18" i="47" s="1"/>
  <c r="I136" i="47"/>
  <c r="I17" i="47" s="1"/>
  <c r="I18" i="47" s="1"/>
  <c r="H136" i="47"/>
  <c r="H17" i="47" s="1"/>
  <c r="H18" i="47" s="1"/>
  <c r="G136" i="47"/>
  <c r="G17" i="47" s="1"/>
  <c r="G18" i="47" s="1"/>
  <c r="F136" i="47"/>
  <c r="F17" i="47" s="1"/>
  <c r="F18" i="47" s="1"/>
  <c r="E136" i="47"/>
  <c r="E17" i="47" s="1"/>
  <c r="E18" i="47" s="1"/>
  <c r="D136" i="47"/>
  <c r="C136" i="47"/>
  <c r="AH135" i="47"/>
  <c r="AH134" i="47"/>
  <c r="AH133" i="47"/>
  <c r="AH132" i="47"/>
  <c r="AH131" i="47"/>
  <c r="AH130" i="47"/>
  <c r="AH129" i="47"/>
  <c r="AH128" i="47"/>
  <c r="AH127" i="47"/>
  <c r="AH126" i="47"/>
  <c r="AH125" i="47"/>
  <c r="AH124" i="47"/>
  <c r="AG123" i="47"/>
  <c r="AG15" i="47" s="1"/>
  <c r="AG16" i="47" s="1"/>
  <c r="AF123" i="47"/>
  <c r="AF15" i="47" s="1"/>
  <c r="AF16" i="47" s="1"/>
  <c r="AE123" i="47"/>
  <c r="AE15" i="47" s="1"/>
  <c r="AE16" i="47" s="1"/>
  <c r="AD123" i="47"/>
  <c r="AC123" i="47"/>
  <c r="AC15" i="47" s="1"/>
  <c r="AC16" i="47" s="1"/>
  <c r="AB123" i="47"/>
  <c r="AB15" i="47" s="1"/>
  <c r="AB16" i="47" s="1"/>
  <c r="AA123" i="47"/>
  <c r="AA15" i="47" s="1"/>
  <c r="AA16" i="47" s="1"/>
  <c r="Z123" i="47"/>
  <c r="Y123" i="47"/>
  <c r="Y15" i="47" s="1"/>
  <c r="Y16" i="47" s="1"/>
  <c r="X123" i="47"/>
  <c r="X15" i="47" s="1"/>
  <c r="X16" i="47" s="1"/>
  <c r="W123" i="47"/>
  <c r="V123" i="47"/>
  <c r="V15" i="47" s="1"/>
  <c r="V16" i="47" s="1"/>
  <c r="U123" i="47"/>
  <c r="U15" i="47" s="1"/>
  <c r="U16" i="47" s="1"/>
  <c r="T123" i="47"/>
  <c r="T15" i="47" s="1"/>
  <c r="T16" i="47" s="1"/>
  <c r="S123" i="47"/>
  <c r="S15" i="47" s="1"/>
  <c r="S16" i="47" s="1"/>
  <c r="R123" i="47"/>
  <c r="Q123" i="47"/>
  <c r="Q15" i="47" s="1"/>
  <c r="Q16" i="47" s="1"/>
  <c r="P123" i="47"/>
  <c r="P15" i="47" s="1"/>
  <c r="P16" i="47" s="1"/>
  <c r="O123" i="47"/>
  <c r="O15" i="47" s="1"/>
  <c r="O16" i="47" s="1"/>
  <c r="N123" i="47"/>
  <c r="M123" i="47"/>
  <c r="L123" i="47"/>
  <c r="L15" i="47" s="1"/>
  <c r="L16" i="47" s="1"/>
  <c r="K123" i="47"/>
  <c r="K15" i="47" s="1"/>
  <c r="K16" i="47" s="1"/>
  <c r="J123" i="47"/>
  <c r="J15" i="47" s="1"/>
  <c r="J16" i="47" s="1"/>
  <c r="I123" i="47"/>
  <c r="I15" i="47" s="1"/>
  <c r="I16" i="47" s="1"/>
  <c r="H123" i="47"/>
  <c r="H15" i="47" s="1"/>
  <c r="H16" i="47" s="1"/>
  <c r="G123" i="47"/>
  <c r="G15" i="47" s="1"/>
  <c r="G16" i="47" s="1"/>
  <c r="F123" i="47"/>
  <c r="E123" i="47"/>
  <c r="E15" i="47" s="1"/>
  <c r="E16" i="47" s="1"/>
  <c r="D123" i="47"/>
  <c r="D15" i="47" s="1"/>
  <c r="D16" i="47" s="1"/>
  <c r="C123" i="47"/>
  <c r="AH122" i="47"/>
  <c r="AH121" i="47"/>
  <c r="AH120" i="47"/>
  <c r="AH119" i="47"/>
  <c r="AH118" i="47"/>
  <c r="AH117" i="47"/>
  <c r="AH116" i="47"/>
  <c r="AH115" i="47"/>
  <c r="AH114" i="47"/>
  <c r="AH113" i="47"/>
  <c r="AH112" i="47"/>
  <c r="AH111" i="47"/>
  <c r="AG110" i="47"/>
  <c r="AF110" i="47"/>
  <c r="AF13" i="47" s="1"/>
  <c r="AF14" i="47" s="1"/>
  <c r="AE110" i="47"/>
  <c r="AE13" i="47" s="1"/>
  <c r="AE14" i="47" s="1"/>
  <c r="AD110" i="47"/>
  <c r="AD13" i="47" s="1"/>
  <c r="AD14" i="47" s="1"/>
  <c r="AC110" i="47"/>
  <c r="AC13" i="47" s="1"/>
  <c r="AC14" i="47" s="1"/>
  <c r="AB110" i="47"/>
  <c r="AB13" i="47" s="1"/>
  <c r="AB14" i="47" s="1"/>
  <c r="AA110" i="47"/>
  <c r="AA13" i="47" s="1"/>
  <c r="AA14" i="47" s="1"/>
  <c r="Z110" i="47"/>
  <c r="Z13" i="47" s="1"/>
  <c r="Z14" i="47" s="1"/>
  <c r="Y110" i="47"/>
  <c r="X110" i="47"/>
  <c r="X13" i="47" s="1"/>
  <c r="X14" i="47" s="1"/>
  <c r="W110" i="47"/>
  <c r="W13" i="47" s="1"/>
  <c r="W14" i="47" s="1"/>
  <c r="V110" i="47"/>
  <c r="U110" i="47"/>
  <c r="T110" i="47"/>
  <c r="S110" i="47"/>
  <c r="S13" i="47" s="1"/>
  <c r="S14" i="47" s="1"/>
  <c r="R110" i="47"/>
  <c r="R13" i="47" s="1"/>
  <c r="R14" i="47" s="1"/>
  <c r="Q110" i="47"/>
  <c r="P110" i="47"/>
  <c r="P13" i="47" s="1"/>
  <c r="P14" i="47" s="1"/>
  <c r="O110" i="47"/>
  <c r="O13" i="47" s="1"/>
  <c r="O14" i="47" s="1"/>
  <c r="N110" i="47"/>
  <c r="N13" i="47" s="1"/>
  <c r="N14" i="47" s="1"/>
  <c r="M110" i="47"/>
  <c r="L110" i="47"/>
  <c r="L13" i="47" s="1"/>
  <c r="L14" i="47" s="1"/>
  <c r="K110" i="47"/>
  <c r="K13" i="47" s="1"/>
  <c r="K14" i="47" s="1"/>
  <c r="J110" i="47"/>
  <c r="J13" i="47" s="1"/>
  <c r="J14" i="47" s="1"/>
  <c r="I110" i="47"/>
  <c r="H110" i="47"/>
  <c r="H13" i="47" s="1"/>
  <c r="H14" i="47" s="1"/>
  <c r="G110" i="47"/>
  <c r="G13" i="47" s="1"/>
  <c r="G14" i="47" s="1"/>
  <c r="F110" i="47"/>
  <c r="E110" i="47"/>
  <c r="D110" i="47"/>
  <c r="D13" i="47" s="1"/>
  <c r="D14" i="47" s="1"/>
  <c r="C110" i="47"/>
  <c r="C13" i="47" s="1"/>
  <c r="C14" i="47" s="1"/>
  <c r="AH109" i="47"/>
  <c r="AH108" i="47"/>
  <c r="AH107" i="47"/>
  <c r="AH106" i="47"/>
  <c r="AH105" i="47"/>
  <c r="AH104" i="47"/>
  <c r="AH103" i="47"/>
  <c r="AH102" i="47"/>
  <c r="AH101" i="47"/>
  <c r="AH100" i="47"/>
  <c r="AH99" i="47"/>
  <c r="AH98" i="47"/>
  <c r="AG97" i="47"/>
  <c r="AG11" i="47" s="1"/>
  <c r="AG12" i="47" s="1"/>
  <c r="AF97" i="47"/>
  <c r="AE97" i="47"/>
  <c r="AE11" i="47" s="1"/>
  <c r="AE12" i="47" s="1"/>
  <c r="AD97" i="47"/>
  <c r="AD11" i="47" s="1"/>
  <c r="AD12" i="47" s="1"/>
  <c r="AC97" i="47"/>
  <c r="AC11" i="47" s="1"/>
  <c r="AC12" i="47" s="1"/>
  <c r="AB97" i="47"/>
  <c r="AA97" i="47"/>
  <c r="AA11" i="47" s="1"/>
  <c r="AA12" i="47" s="1"/>
  <c r="Z97" i="47"/>
  <c r="Z11" i="47" s="1"/>
  <c r="Z12" i="47" s="1"/>
  <c r="Y97" i="47"/>
  <c r="Y11" i="47" s="1"/>
  <c r="Y12" i="47" s="1"/>
  <c r="X97" i="47"/>
  <c r="W97" i="47"/>
  <c r="W11" i="47" s="1"/>
  <c r="W12" i="47" s="1"/>
  <c r="V97" i="47"/>
  <c r="V11" i="47" s="1"/>
  <c r="V12" i="47" s="1"/>
  <c r="U97" i="47"/>
  <c r="U11" i="47" s="1"/>
  <c r="U12" i="47" s="1"/>
  <c r="T97" i="47"/>
  <c r="S97" i="47"/>
  <c r="S11" i="47" s="1"/>
  <c r="S12" i="47" s="1"/>
  <c r="R97" i="47"/>
  <c r="R11" i="47" s="1"/>
  <c r="R12" i="47" s="1"/>
  <c r="Q97" i="47"/>
  <c r="Q11" i="47" s="1"/>
  <c r="P97" i="47"/>
  <c r="O97" i="47"/>
  <c r="N97" i="47"/>
  <c r="N11" i="47" s="1"/>
  <c r="N12" i="47" s="1"/>
  <c r="M97" i="47"/>
  <c r="M11" i="47" s="1"/>
  <c r="M12" i="47" s="1"/>
  <c r="L97" i="47"/>
  <c r="K97" i="47"/>
  <c r="K11" i="47" s="1"/>
  <c r="K12" i="47" s="1"/>
  <c r="J97" i="47"/>
  <c r="J11" i="47" s="1"/>
  <c r="J12" i="47" s="1"/>
  <c r="I97" i="47"/>
  <c r="I11" i="47" s="1"/>
  <c r="I12" i="47" s="1"/>
  <c r="H97" i="47"/>
  <c r="G97" i="47"/>
  <c r="G11" i="47" s="1"/>
  <c r="G12" i="47" s="1"/>
  <c r="F97" i="47"/>
  <c r="F11" i="47" s="1"/>
  <c r="F12" i="47" s="1"/>
  <c r="E97" i="47"/>
  <c r="E11" i="47" s="1"/>
  <c r="E12" i="47" s="1"/>
  <c r="D97" i="47"/>
  <c r="C97" i="47"/>
  <c r="C11" i="47" s="1"/>
  <c r="AH96" i="47"/>
  <c r="AH95" i="47"/>
  <c r="AH94" i="47"/>
  <c r="AH93" i="47"/>
  <c r="AH92" i="47"/>
  <c r="AH91" i="47"/>
  <c r="AH90" i="47"/>
  <c r="AH89" i="47"/>
  <c r="AH88" i="47"/>
  <c r="AH87" i="47"/>
  <c r="AH86" i="47"/>
  <c r="AH85" i="47"/>
  <c r="AG84" i="47"/>
  <c r="AG9" i="47" s="1"/>
  <c r="AG10" i="47" s="1"/>
  <c r="AF84" i="47"/>
  <c r="AF9" i="47" s="1"/>
  <c r="AF10" i="47" s="1"/>
  <c r="AE84" i="47"/>
  <c r="AD84" i="47"/>
  <c r="AD9" i="47" s="1"/>
  <c r="AD10" i="47" s="1"/>
  <c r="AC84" i="47"/>
  <c r="AC9" i="47" s="1"/>
  <c r="AC10" i="47" s="1"/>
  <c r="AB84" i="47"/>
  <c r="AB9" i="47" s="1"/>
  <c r="AB10" i="47" s="1"/>
  <c r="AA84" i="47"/>
  <c r="AA9" i="47" s="1"/>
  <c r="Z84" i="47"/>
  <c r="Z9" i="47" s="1"/>
  <c r="Z10" i="47" s="1"/>
  <c r="Y84" i="47"/>
  <c r="Y9" i="47" s="1"/>
  <c r="Y10" i="47" s="1"/>
  <c r="X84" i="47"/>
  <c r="X9" i="47" s="1"/>
  <c r="X10" i="47" s="1"/>
  <c r="W84" i="47"/>
  <c r="V84" i="47"/>
  <c r="V9" i="47" s="1"/>
  <c r="V10" i="47" s="1"/>
  <c r="U84" i="47"/>
  <c r="U9" i="47" s="1"/>
  <c r="U10" i="47" s="1"/>
  <c r="T84" i="47"/>
  <c r="T9" i="47" s="1"/>
  <c r="T10" i="47" s="1"/>
  <c r="S84" i="47"/>
  <c r="R84" i="47"/>
  <c r="R9" i="47" s="1"/>
  <c r="R10" i="47" s="1"/>
  <c r="Q84" i="47"/>
  <c r="Q9" i="47" s="1"/>
  <c r="Q10" i="47" s="1"/>
  <c r="P84" i="47"/>
  <c r="P9" i="47" s="1"/>
  <c r="P10" i="47" s="1"/>
  <c r="O84" i="47"/>
  <c r="N84" i="47"/>
  <c r="N9" i="47" s="1"/>
  <c r="N10" i="47" s="1"/>
  <c r="M84" i="47"/>
  <c r="M9" i="47" s="1"/>
  <c r="M10" i="47" s="1"/>
  <c r="L84" i="47"/>
  <c r="L9" i="47" s="1"/>
  <c r="L10" i="47" s="1"/>
  <c r="K84" i="47"/>
  <c r="J84" i="47"/>
  <c r="J9" i="47" s="1"/>
  <c r="J10" i="47" s="1"/>
  <c r="I84" i="47"/>
  <c r="I9" i="47" s="1"/>
  <c r="I10" i="47" s="1"/>
  <c r="H84" i="47"/>
  <c r="H9" i="47" s="1"/>
  <c r="H10" i="47" s="1"/>
  <c r="G84" i="47"/>
  <c r="G9" i="47" s="1"/>
  <c r="G10" i="47" s="1"/>
  <c r="F84" i="47"/>
  <c r="F9" i="47" s="1"/>
  <c r="F10" i="47" s="1"/>
  <c r="E84" i="47"/>
  <c r="E9" i="47" s="1"/>
  <c r="E10" i="47" s="1"/>
  <c r="D84" i="47"/>
  <c r="D9" i="47" s="1"/>
  <c r="C84" i="47"/>
  <c r="AH83" i="47"/>
  <c r="AH82" i="47"/>
  <c r="AH81" i="47"/>
  <c r="AH80" i="47"/>
  <c r="AH79" i="47"/>
  <c r="AH78" i="47"/>
  <c r="AH77" i="47"/>
  <c r="AH76" i="47"/>
  <c r="AH75" i="47"/>
  <c r="AH74" i="47"/>
  <c r="AH73" i="47"/>
  <c r="AH72" i="47"/>
  <c r="AG71" i="47"/>
  <c r="AG7" i="47" s="1"/>
  <c r="AG8" i="47" s="1"/>
  <c r="AF71" i="47"/>
  <c r="AF7" i="47" s="1"/>
  <c r="AF8" i="47" s="1"/>
  <c r="AE71" i="47"/>
  <c r="AD71" i="47"/>
  <c r="AC71" i="47"/>
  <c r="AC7" i="47" s="1"/>
  <c r="AC8" i="47" s="1"/>
  <c r="AB71" i="47"/>
  <c r="AB7" i="47" s="1"/>
  <c r="AB8" i="47" s="1"/>
  <c r="AA71" i="47"/>
  <c r="AA7" i="47" s="1"/>
  <c r="AA8" i="47" s="1"/>
  <c r="Z71" i="47"/>
  <c r="Y71" i="47"/>
  <c r="Y7" i="47" s="1"/>
  <c r="Y8" i="47" s="1"/>
  <c r="X71" i="47"/>
  <c r="X7" i="47" s="1"/>
  <c r="X8" i="47" s="1"/>
  <c r="W71" i="47"/>
  <c r="V71" i="47"/>
  <c r="U71" i="47"/>
  <c r="U7" i="47" s="1"/>
  <c r="U8" i="47" s="1"/>
  <c r="T71" i="47"/>
  <c r="T7" i="47" s="1"/>
  <c r="T8" i="47" s="1"/>
  <c r="S71" i="47"/>
  <c r="S7" i="47" s="1"/>
  <c r="S8" i="47" s="1"/>
  <c r="R71" i="47"/>
  <c r="R7" i="47" s="1"/>
  <c r="R8" i="47" s="1"/>
  <c r="Q71" i="47"/>
  <c r="Q7" i="47" s="1"/>
  <c r="Q8" i="47" s="1"/>
  <c r="P71" i="47"/>
  <c r="P7" i="47" s="1"/>
  <c r="P8" i="47" s="1"/>
  <c r="O71" i="47"/>
  <c r="N71" i="47"/>
  <c r="M71" i="47"/>
  <c r="M7" i="47" s="1"/>
  <c r="M8" i="47" s="1"/>
  <c r="L71" i="47"/>
  <c r="L7" i="47" s="1"/>
  <c r="L8" i="47" s="1"/>
  <c r="K71" i="47"/>
  <c r="K7" i="47" s="1"/>
  <c r="K8" i="47" s="1"/>
  <c r="J71" i="47"/>
  <c r="I71" i="47"/>
  <c r="I7" i="47" s="1"/>
  <c r="I8" i="47" s="1"/>
  <c r="H71" i="47"/>
  <c r="H7" i="47" s="1"/>
  <c r="H8" i="47" s="1"/>
  <c r="G71" i="47"/>
  <c r="G7" i="47" s="1"/>
  <c r="G8" i="47" s="1"/>
  <c r="F71" i="47"/>
  <c r="E71" i="47"/>
  <c r="E7" i="47" s="1"/>
  <c r="E8" i="47" s="1"/>
  <c r="D71" i="47"/>
  <c r="D7" i="47" s="1"/>
  <c r="D8" i="47" s="1"/>
  <c r="C71" i="47"/>
  <c r="C7" i="47" s="1"/>
  <c r="AH70" i="47"/>
  <c r="AH69" i="47"/>
  <c r="AH68" i="47"/>
  <c r="AH67" i="47"/>
  <c r="AH66" i="47"/>
  <c r="AH65" i="47"/>
  <c r="AH64" i="47"/>
  <c r="AH63" i="47"/>
  <c r="AH62" i="47"/>
  <c r="AH61" i="47"/>
  <c r="AH60" i="47"/>
  <c r="AH59" i="47"/>
  <c r="AG58" i="47"/>
  <c r="AG5" i="47" s="1"/>
  <c r="AG6" i="47" s="1"/>
  <c r="AF58" i="47"/>
  <c r="AF5" i="47" s="1"/>
  <c r="AE58" i="47"/>
  <c r="AE5" i="47" s="1"/>
  <c r="AD58" i="47"/>
  <c r="AD5" i="47" s="1"/>
  <c r="AD6" i="47" s="1"/>
  <c r="AC58" i="47"/>
  <c r="AB58" i="47"/>
  <c r="AB5" i="47" s="1"/>
  <c r="AA58" i="47"/>
  <c r="AA5" i="47" s="1"/>
  <c r="Z58" i="47"/>
  <c r="Y58" i="47"/>
  <c r="X58" i="47"/>
  <c r="X5" i="47" s="1"/>
  <c r="W58" i="47"/>
  <c r="W5" i="47" s="1"/>
  <c r="V58" i="47"/>
  <c r="V5" i="47" s="1"/>
  <c r="U58" i="47"/>
  <c r="T58" i="47"/>
  <c r="T5" i="47" s="1"/>
  <c r="S58" i="47"/>
  <c r="S5" i="47" s="1"/>
  <c r="R58" i="47"/>
  <c r="R5" i="47" s="1"/>
  <c r="R6" i="47" s="1"/>
  <c r="Q58" i="47"/>
  <c r="Q5" i="47" s="1"/>
  <c r="Q6" i="47" s="1"/>
  <c r="P58" i="47"/>
  <c r="P5" i="47" s="1"/>
  <c r="O58" i="47"/>
  <c r="O5" i="47" s="1"/>
  <c r="N58" i="47"/>
  <c r="N5" i="47" s="1"/>
  <c r="N6" i="47" s="1"/>
  <c r="M58" i="47"/>
  <c r="L58" i="47"/>
  <c r="L5" i="47" s="1"/>
  <c r="K58" i="47"/>
  <c r="K5" i="47" s="1"/>
  <c r="J58" i="47"/>
  <c r="I58" i="47"/>
  <c r="H58" i="47"/>
  <c r="H5" i="47" s="1"/>
  <c r="G58" i="47"/>
  <c r="G5" i="47" s="1"/>
  <c r="F58" i="47"/>
  <c r="F5" i="47" s="1"/>
  <c r="E58" i="47"/>
  <c r="D58" i="47"/>
  <c r="D5" i="47" s="1"/>
  <c r="C58" i="47"/>
  <c r="C5" i="47" s="1"/>
  <c r="AI28" i="47"/>
  <c r="AJ28" i="47" s="1"/>
  <c r="AF19" i="47"/>
  <c r="AF20" i="47" s="1"/>
  <c r="AE19" i="47"/>
  <c r="AE20" i="47" s="1"/>
  <c r="AD19" i="47"/>
  <c r="AD20" i="47" s="1"/>
  <c r="X19" i="47"/>
  <c r="X20" i="47" s="1"/>
  <c r="P19" i="47"/>
  <c r="P20" i="47" s="1"/>
  <c r="L19" i="47"/>
  <c r="L20" i="47" s="1"/>
  <c r="H19" i="47"/>
  <c r="H20" i="47" s="1"/>
  <c r="D19" i="47"/>
  <c r="D20" i="47" s="1"/>
  <c r="AE17" i="47"/>
  <c r="AE18" i="47" s="1"/>
  <c r="AA17" i="47"/>
  <c r="AA18" i="47" s="1"/>
  <c r="X17" i="47"/>
  <c r="X18" i="47" s="1"/>
  <c r="W17" i="47"/>
  <c r="W18" i="47" s="1"/>
  <c r="O17" i="47"/>
  <c r="O18" i="47" s="1"/>
  <c r="L17" i="47"/>
  <c r="L18" i="47" s="1"/>
  <c r="K17" i="47"/>
  <c r="K18" i="47" s="1"/>
  <c r="D17" i="47"/>
  <c r="D18" i="47" s="1"/>
  <c r="C17" i="47"/>
  <c r="C18" i="47" s="1"/>
  <c r="AD15" i="47"/>
  <c r="AD16" i="47" s="1"/>
  <c r="Z15" i="47"/>
  <c r="Z16" i="47" s="1"/>
  <c r="W15" i="47"/>
  <c r="W16" i="47" s="1"/>
  <c r="R15" i="47"/>
  <c r="R16" i="47" s="1"/>
  <c r="N15" i="47"/>
  <c r="N16" i="47" s="1"/>
  <c r="M15" i="47"/>
  <c r="M16" i="47" s="1"/>
  <c r="F15" i="47"/>
  <c r="F16" i="47" s="1"/>
  <c r="C15" i="47"/>
  <c r="AG13" i="47"/>
  <c r="AG14" i="47" s="1"/>
  <c r="Y13" i="47"/>
  <c r="Y14" i="47" s="1"/>
  <c r="V13" i="47"/>
  <c r="V14" i="47" s="1"/>
  <c r="U13" i="47"/>
  <c r="U14" i="47" s="1"/>
  <c r="T13" i="47"/>
  <c r="T14" i="47" s="1"/>
  <c r="Q13" i="47"/>
  <c r="Q14" i="47" s="1"/>
  <c r="M13" i="47"/>
  <c r="M14" i="47" s="1"/>
  <c r="I13" i="47"/>
  <c r="I14" i="47" s="1"/>
  <c r="F13" i="47"/>
  <c r="F14" i="47" s="1"/>
  <c r="E13" i="47"/>
  <c r="E14" i="47" s="1"/>
  <c r="Q12" i="47"/>
  <c r="AF11" i="47"/>
  <c r="AF12" i="47" s="1"/>
  <c r="AB11" i="47"/>
  <c r="AB12" i="47" s="1"/>
  <c r="X11" i="47"/>
  <c r="X12" i="47" s="1"/>
  <c r="T11" i="47"/>
  <c r="T12" i="47" s="1"/>
  <c r="P11" i="47"/>
  <c r="P12" i="47" s="1"/>
  <c r="O11" i="47"/>
  <c r="O12" i="47" s="1"/>
  <c r="L11" i="47"/>
  <c r="L12" i="47" s="1"/>
  <c r="H11" i="47"/>
  <c r="H12" i="47" s="1"/>
  <c r="D11" i="47"/>
  <c r="D12" i="47" s="1"/>
  <c r="AA10" i="47"/>
  <c r="K10" i="47"/>
  <c r="AE9" i="47"/>
  <c r="AE10" i="47" s="1"/>
  <c r="W9" i="47"/>
  <c r="W10" i="47" s="1"/>
  <c r="S9" i="47"/>
  <c r="S10" i="47" s="1"/>
  <c r="O9" i="47"/>
  <c r="O10" i="47" s="1"/>
  <c r="K9" i="47"/>
  <c r="C9" i="47"/>
  <c r="C10" i="47" s="1"/>
  <c r="W8" i="47"/>
  <c r="AE7" i="47"/>
  <c r="AE8" i="47" s="1"/>
  <c r="AD7" i="47"/>
  <c r="AD8" i="47" s="1"/>
  <c r="Z7" i="47"/>
  <c r="Z8" i="47" s="1"/>
  <c r="W7" i="47"/>
  <c r="V7" i="47"/>
  <c r="V8" i="47" s="1"/>
  <c r="O7" i="47"/>
  <c r="O8" i="47" s="1"/>
  <c r="N7" i="47"/>
  <c r="N8" i="47" s="1"/>
  <c r="J7" i="47"/>
  <c r="J8" i="47" s="1"/>
  <c r="F7" i="47"/>
  <c r="F8" i="47" s="1"/>
  <c r="AC5" i="47"/>
  <c r="AC6" i="47" s="1"/>
  <c r="Z5" i="47"/>
  <c r="Y5" i="47"/>
  <c r="Y6" i="47" s="1"/>
  <c r="U5" i="47"/>
  <c r="U6" i="47" s="1"/>
  <c r="M5" i="47"/>
  <c r="M6" i="47" s="1"/>
  <c r="J5" i="47"/>
  <c r="I5" i="47"/>
  <c r="I6" i="47" s="1"/>
  <c r="E5" i="47"/>
  <c r="E6" i="47" s="1"/>
  <c r="AI2" i="47"/>
  <c r="AH2" i="47"/>
  <c r="A1" i="47"/>
  <c r="AI68" i="46"/>
  <c r="AI67" i="46"/>
  <c r="AI66" i="46"/>
  <c r="AI74" i="46" s="1"/>
  <c r="AH9" i="46"/>
  <c r="AH10" i="46" s="1"/>
  <c r="AG9" i="46"/>
  <c r="AG10" i="46" s="1"/>
  <c r="AF9" i="46"/>
  <c r="AF10" i="46" s="1"/>
  <c r="AD9" i="46"/>
  <c r="AD10" i="46" s="1"/>
  <c r="AC9" i="46"/>
  <c r="AC10" i="46" s="1"/>
  <c r="AB9" i="46"/>
  <c r="AB10" i="46" s="1"/>
  <c r="AA9" i="46"/>
  <c r="AA10" i="46" s="1"/>
  <c r="Z9" i="46"/>
  <c r="Z10" i="46" s="1"/>
  <c r="Y9" i="46"/>
  <c r="Y10" i="46" s="1"/>
  <c r="X9" i="46"/>
  <c r="X10" i="46" s="1"/>
  <c r="W9" i="46"/>
  <c r="W10" i="46" s="1"/>
  <c r="U9" i="46"/>
  <c r="U10" i="46" s="1"/>
  <c r="T9" i="46"/>
  <c r="T10" i="46" s="1"/>
  <c r="S9" i="46"/>
  <c r="S10" i="46" s="1"/>
  <c r="Q9" i="46"/>
  <c r="Q10" i="46" s="1"/>
  <c r="P9" i="46"/>
  <c r="P10" i="46" s="1"/>
  <c r="M9" i="46"/>
  <c r="M10" i="46" s="1"/>
  <c r="L9" i="46"/>
  <c r="L10" i="46" s="1"/>
  <c r="K9" i="46"/>
  <c r="K10" i="46" s="1"/>
  <c r="J9" i="46"/>
  <c r="J10" i="46" s="1"/>
  <c r="I9" i="46"/>
  <c r="I10" i="46" s="1"/>
  <c r="H9" i="46"/>
  <c r="H10" i="46" s="1"/>
  <c r="F9" i="46"/>
  <c r="F10" i="46" s="1"/>
  <c r="E9" i="46"/>
  <c r="E10" i="46" s="1"/>
  <c r="D9" i="46"/>
  <c r="D10" i="46" s="1"/>
  <c r="AI64" i="46"/>
  <c r="AI63" i="46"/>
  <c r="AI62" i="46"/>
  <c r="AI61" i="46"/>
  <c r="AI60" i="46"/>
  <c r="AI59" i="46"/>
  <c r="AI58" i="46"/>
  <c r="AI57" i="46"/>
  <c r="AI56" i="46"/>
  <c r="AI55" i="46"/>
  <c r="AI54" i="46"/>
  <c r="AI53" i="46"/>
  <c r="AG7" i="46"/>
  <c r="AG8" i="46" s="1"/>
  <c r="AF7" i="46"/>
  <c r="AF8" i="46" s="1"/>
  <c r="AE7" i="46"/>
  <c r="AE8" i="46" s="1"/>
  <c r="AD7" i="46"/>
  <c r="AD8" i="46" s="1"/>
  <c r="AC7" i="46"/>
  <c r="AC8" i="46" s="1"/>
  <c r="AB7" i="46"/>
  <c r="AB8" i="46" s="1"/>
  <c r="AA7" i="46"/>
  <c r="AA8" i="46" s="1"/>
  <c r="Y7" i="46"/>
  <c r="Y8" i="46" s="1"/>
  <c r="X7" i="46"/>
  <c r="X8" i="46" s="1"/>
  <c r="W7" i="46"/>
  <c r="W8" i="46" s="1"/>
  <c r="V7" i="46"/>
  <c r="V8" i="46" s="1"/>
  <c r="U7" i="46"/>
  <c r="U8" i="46" s="1"/>
  <c r="T7" i="46"/>
  <c r="T8" i="46" s="1"/>
  <c r="S7" i="46"/>
  <c r="S8" i="46" s="1"/>
  <c r="Q7" i="46"/>
  <c r="Q8" i="46" s="1"/>
  <c r="P7" i="46"/>
  <c r="P8" i="46" s="1"/>
  <c r="O7" i="46"/>
  <c r="O8" i="46" s="1"/>
  <c r="N7" i="46"/>
  <c r="N8" i="46" s="1"/>
  <c r="M7" i="46"/>
  <c r="M8" i="46" s="1"/>
  <c r="L7" i="46"/>
  <c r="L8" i="46" s="1"/>
  <c r="K7" i="46"/>
  <c r="K8" i="46" s="1"/>
  <c r="J7" i="46"/>
  <c r="J8" i="46" s="1"/>
  <c r="I7" i="46"/>
  <c r="I8" i="46" s="1"/>
  <c r="H7" i="46"/>
  <c r="H8" i="46" s="1"/>
  <c r="G7" i="46"/>
  <c r="G8" i="46" s="1"/>
  <c r="F7" i="46"/>
  <c r="F8" i="46" s="1"/>
  <c r="E7" i="46"/>
  <c r="E8" i="46" s="1"/>
  <c r="D7" i="46"/>
  <c r="D8" i="46" s="1"/>
  <c r="AI51" i="46"/>
  <c r="AI50" i="46"/>
  <c r="AI49" i="46"/>
  <c r="AH48" i="46"/>
  <c r="AH5" i="46" s="1"/>
  <c r="AH6" i="46" s="1"/>
  <c r="AG48" i="46"/>
  <c r="AG5" i="46" s="1"/>
  <c r="AG6" i="46" s="1"/>
  <c r="AF48" i="46"/>
  <c r="AF5" i="46" s="1"/>
  <c r="AE48" i="46"/>
  <c r="AE5" i="46" s="1"/>
  <c r="AD48" i="46"/>
  <c r="AD5" i="46" s="1"/>
  <c r="AD6" i="46" s="1"/>
  <c r="AC48" i="46"/>
  <c r="AC5" i="46" s="1"/>
  <c r="AC6" i="46" s="1"/>
  <c r="AB48" i="46"/>
  <c r="AB5" i="46" s="1"/>
  <c r="AA48" i="46"/>
  <c r="AA5" i="46" s="1"/>
  <c r="Z48" i="46"/>
  <c r="Z5" i="46" s="1"/>
  <c r="Z6" i="46" s="1"/>
  <c r="Y48" i="46"/>
  <c r="Y5" i="46" s="1"/>
  <c r="Y6" i="46" s="1"/>
  <c r="X48" i="46"/>
  <c r="X5" i="46" s="1"/>
  <c r="W48" i="46"/>
  <c r="W5" i="46" s="1"/>
  <c r="V48" i="46"/>
  <c r="V5" i="46" s="1"/>
  <c r="V6" i="46" s="1"/>
  <c r="U48" i="46"/>
  <c r="U5" i="46" s="1"/>
  <c r="U6" i="46" s="1"/>
  <c r="T48" i="46"/>
  <c r="T5" i="46" s="1"/>
  <c r="S48" i="46"/>
  <c r="S5" i="46" s="1"/>
  <c r="R48" i="46"/>
  <c r="R5" i="46" s="1"/>
  <c r="R6" i="46" s="1"/>
  <c r="Q48" i="46"/>
  <c r="Q5" i="46" s="1"/>
  <c r="Q6" i="46" s="1"/>
  <c r="P48" i="46"/>
  <c r="P5" i="46" s="1"/>
  <c r="O48" i="46"/>
  <c r="O5" i="46" s="1"/>
  <c r="N48" i="46"/>
  <c r="N5" i="46" s="1"/>
  <c r="N6" i="46" s="1"/>
  <c r="M48" i="46"/>
  <c r="M5" i="46" s="1"/>
  <c r="M6" i="46" s="1"/>
  <c r="L48" i="46"/>
  <c r="L5" i="46" s="1"/>
  <c r="K48" i="46"/>
  <c r="K5" i="46" s="1"/>
  <c r="J48" i="46"/>
  <c r="J5" i="46" s="1"/>
  <c r="J6" i="46" s="1"/>
  <c r="I48" i="46"/>
  <c r="I5" i="46" s="1"/>
  <c r="I6" i="46" s="1"/>
  <c r="H48" i="46"/>
  <c r="H5" i="46" s="1"/>
  <c r="G48" i="46"/>
  <c r="G5" i="46" s="1"/>
  <c r="F48" i="46"/>
  <c r="F5" i="46" s="1"/>
  <c r="F6" i="46" s="1"/>
  <c r="E48" i="46"/>
  <c r="E5" i="46" s="1"/>
  <c r="E6" i="46" s="1"/>
  <c r="D48" i="46"/>
  <c r="D5" i="46" s="1"/>
  <c r="AJ18" i="46"/>
  <c r="AK18" i="46" s="1"/>
  <c r="AE9" i="46"/>
  <c r="AE10" i="46" s="1"/>
  <c r="V9" i="46"/>
  <c r="V10" i="46" s="1"/>
  <c r="R9" i="46"/>
  <c r="R10" i="46" s="1"/>
  <c r="O9" i="46"/>
  <c r="O10" i="46" s="1"/>
  <c r="N9" i="46"/>
  <c r="N10" i="46" s="1"/>
  <c r="G9" i="46"/>
  <c r="G10" i="46" s="1"/>
  <c r="AH7" i="46"/>
  <c r="AH8" i="46" s="1"/>
  <c r="Z7" i="46"/>
  <c r="Z8" i="46" s="1"/>
  <c r="R7" i="46"/>
  <c r="R8" i="46" s="1"/>
  <c r="AJ2" i="46"/>
  <c r="AI2" i="46"/>
  <c r="B1" i="46"/>
  <c r="AH89" i="45" l="1"/>
  <c r="AI72" i="45" s="1"/>
  <c r="AH53" i="45"/>
  <c r="AI44" i="45" s="1"/>
  <c r="AA91" i="45"/>
  <c r="Y91" i="45"/>
  <c r="C113" i="45" s="1"/>
  <c r="AC91" i="45"/>
  <c r="C114" i="45" s="1"/>
  <c r="AE91" i="45"/>
  <c r="C115" i="45" s="1"/>
  <c r="AG91" i="45"/>
  <c r="C116" i="45" s="1"/>
  <c r="AI91" i="45"/>
  <c r="C117" i="45" s="1"/>
  <c r="U91" i="45"/>
  <c r="C111" i="45" s="1"/>
  <c r="M91" i="45"/>
  <c r="C107" i="45" s="1"/>
  <c r="K91" i="45"/>
  <c r="C106" i="45" s="1"/>
  <c r="I91" i="45"/>
  <c r="C105" i="45" s="1"/>
  <c r="G91" i="45"/>
  <c r="C104" i="45" s="1"/>
  <c r="E91" i="45"/>
  <c r="C103" i="45" s="1"/>
  <c r="C91" i="45"/>
  <c r="C102" i="45" s="1"/>
  <c r="W91" i="45"/>
  <c r="C112" i="45" s="1"/>
  <c r="AJ86" i="46"/>
  <c r="AJ69" i="46"/>
  <c r="AJ70" i="46"/>
  <c r="AJ71" i="46"/>
  <c r="AJ72" i="46"/>
  <c r="AJ73" i="46"/>
  <c r="AJ107" i="46"/>
  <c r="AJ108" i="46"/>
  <c r="AJ109" i="46"/>
  <c r="AJ110" i="46"/>
  <c r="AJ111" i="46"/>
  <c r="AJ94" i="46"/>
  <c r="AJ95" i="46"/>
  <c r="AJ96" i="46"/>
  <c r="AJ97" i="46"/>
  <c r="AJ98" i="46"/>
  <c r="AJ99" i="46"/>
  <c r="AJ100" i="46"/>
  <c r="AJ101" i="46"/>
  <c r="AJ102" i="46"/>
  <c r="AJ103" i="46"/>
  <c r="AJ104" i="46"/>
  <c r="AJ105" i="46"/>
  <c r="AJ87" i="46"/>
  <c r="AJ88" i="46"/>
  <c r="AJ89" i="46"/>
  <c r="AJ90" i="46"/>
  <c r="AJ91" i="46"/>
  <c r="AJ92" i="46"/>
  <c r="AJ75" i="46"/>
  <c r="AJ76" i="46"/>
  <c r="AJ77" i="46"/>
  <c r="AJ78" i="46"/>
  <c r="AJ79" i="46"/>
  <c r="AJ80" i="46"/>
  <c r="AJ81" i="46"/>
  <c r="AJ82" i="46"/>
  <c r="AJ83" i="46"/>
  <c r="AJ84" i="46"/>
  <c r="AJ85" i="46"/>
  <c r="E164" i="47"/>
  <c r="M164" i="47"/>
  <c r="U164" i="47"/>
  <c r="C184" i="47" s="1"/>
  <c r="AH19" i="47"/>
  <c r="AJ19" i="47" s="1"/>
  <c r="AH7" i="47"/>
  <c r="Z114" i="46"/>
  <c r="D136" i="46" s="1"/>
  <c r="C175" i="47"/>
  <c r="K164" i="47"/>
  <c r="S164" i="47"/>
  <c r="F114" i="46"/>
  <c r="D126" i="46" s="1"/>
  <c r="I164" i="47"/>
  <c r="C178" i="47" s="1"/>
  <c r="Q164" i="47"/>
  <c r="Y164" i="47"/>
  <c r="V114" i="46"/>
  <c r="D134" i="46" s="1"/>
  <c r="T114" i="46"/>
  <c r="D133" i="46" s="1"/>
  <c r="J114" i="46"/>
  <c r="D128" i="46" s="1"/>
  <c r="AI52" i="46"/>
  <c r="AI65" i="46"/>
  <c r="AJ58" i="46" s="1"/>
  <c r="H6" i="47"/>
  <c r="H21" i="47" s="1"/>
  <c r="H3" i="47" s="1"/>
  <c r="X6" i="47"/>
  <c r="X21" i="47" s="1"/>
  <c r="X3" i="47" s="1"/>
  <c r="C8" i="47"/>
  <c r="AI17" i="47"/>
  <c r="AI9" i="47"/>
  <c r="AI15" i="47"/>
  <c r="AI7" i="47"/>
  <c r="AJ7" i="47" s="1"/>
  <c r="AI13" i="47"/>
  <c r="AI11" i="47"/>
  <c r="D6" i="47"/>
  <c r="T6" i="47"/>
  <c r="T21" i="47" s="1"/>
  <c r="T3" i="47" s="1"/>
  <c r="D10" i="47"/>
  <c r="AH9" i="47"/>
  <c r="AJ9" i="47" s="1"/>
  <c r="N21" i="47"/>
  <c r="N3" i="47" s="1"/>
  <c r="R21" i="47"/>
  <c r="R3" i="47" s="1"/>
  <c r="AD21" i="47"/>
  <c r="AD3" i="47" s="1"/>
  <c r="AH5" i="47"/>
  <c r="J6" i="47"/>
  <c r="J21" i="47" s="1"/>
  <c r="J3" i="47" s="1"/>
  <c r="P6" i="47"/>
  <c r="P21" i="47" s="1"/>
  <c r="P3" i="47" s="1"/>
  <c r="Z6" i="47"/>
  <c r="Z21" i="47" s="1"/>
  <c r="Z3" i="47" s="1"/>
  <c r="AF6" i="47"/>
  <c r="AF21" i="47" s="1"/>
  <c r="AF3" i="47" s="1"/>
  <c r="C6" i="47"/>
  <c r="G6" i="47"/>
  <c r="G21" i="47" s="1"/>
  <c r="K6" i="47"/>
  <c r="K21" i="47" s="1"/>
  <c r="K3" i="47" s="1"/>
  <c r="O6" i="47"/>
  <c r="O21" i="47" s="1"/>
  <c r="O3" i="47" s="1"/>
  <c r="S6" i="47"/>
  <c r="S21" i="47" s="1"/>
  <c r="S3" i="47" s="1"/>
  <c r="W6" i="47"/>
  <c r="W21" i="47" s="1"/>
  <c r="W3" i="47" s="1"/>
  <c r="AA6" i="47"/>
  <c r="AA21" i="47" s="1"/>
  <c r="AA3" i="47" s="1"/>
  <c r="AE6" i="47"/>
  <c r="AE21" i="47" s="1"/>
  <c r="AE3" i="47" s="1"/>
  <c r="AI5" i="47"/>
  <c r="F6" i="47"/>
  <c r="F21" i="47" s="1"/>
  <c r="L6" i="47"/>
  <c r="L21" i="47" s="1"/>
  <c r="L3" i="47" s="1"/>
  <c r="V6" i="47"/>
  <c r="V21" i="47" s="1"/>
  <c r="V3" i="47" s="1"/>
  <c r="AB6" i="47"/>
  <c r="AB21" i="47" s="1"/>
  <c r="AB3" i="47" s="1"/>
  <c r="AH11" i="47"/>
  <c r="AJ11" i="47" s="1"/>
  <c r="C12" i="47"/>
  <c r="AH13" i="47"/>
  <c r="C180" i="47"/>
  <c r="AH15" i="47"/>
  <c r="AH17" i="47"/>
  <c r="AJ17" i="47" s="1"/>
  <c r="E21" i="47"/>
  <c r="I21" i="47"/>
  <c r="M21" i="47"/>
  <c r="M3" i="47" s="1"/>
  <c r="Q21" i="47"/>
  <c r="Q3" i="47" s="1"/>
  <c r="U21" i="47"/>
  <c r="U3" i="47" s="1"/>
  <c r="Y21" i="47"/>
  <c r="Y3" i="47" s="1"/>
  <c r="AC21" i="47"/>
  <c r="AC3" i="47" s="1"/>
  <c r="AG21" i="47"/>
  <c r="AG3" i="47" s="1"/>
  <c r="C20" i="47"/>
  <c r="AH71" i="47"/>
  <c r="AI70" i="47" s="1"/>
  <c r="AH84" i="47"/>
  <c r="AI74" i="47" s="1"/>
  <c r="AH97" i="47"/>
  <c r="AI92" i="47" s="1"/>
  <c r="AH110" i="47"/>
  <c r="AI106" i="47" s="1"/>
  <c r="AH123" i="47"/>
  <c r="AI117" i="47" s="1"/>
  <c r="AH136" i="47"/>
  <c r="AI126" i="47" s="1"/>
  <c r="AI144" i="47"/>
  <c r="W164" i="47"/>
  <c r="AI158" i="47"/>
  <c r="AI63" i="47"/>
  <c r="N114" i="46"/>
  <c r="D130" i="46" s="1"/>
  <c r="X114" i="46"/>
  <c r="D135" i="46" s="1"/>
  <c r="D114" i="46"/>
  <c r="L114" i="46"/>
  <c r="D129" i="46" s="1"/>
  <c r="I11" i="46"/>
  <c r="I3" i="46" s="1"/>
  <c r="Y11" i="46"/>
  <c r="Y3" i="46" s="1"/>
  <c r="U11" i="46"/>
  <c r="U3" i="46" s="1"/>
  <c r="R114" i="46"/>
  <c r="D132" i="46" s="1"/>
  <c r="P114" i="46"/>
  <c r="D131" i="46" s="1"/>
  <c r="E11" i="46"/>
  <c r="E3" i="46" s="1"/>
  <c r="AI5" i="46"/>
  <c r="H114" i="46"/>
  <c r="D127" i="46" s="1"/>
  <c r="AJ9" i="46"/>
  <c r="AJ7" i="46"/>
  <c r="M11" i="46"/>
  <c r="M3" i="46" s="1"/>
  <c r="Q11" i="46"/>
  <c r="Q3" i="46" s="1"/>
  <c r="AC11" i="46"/>
  <c r="AC3" i="46" s="1"/>
  <c r="AG11" i="46"/>
  <c r="AG3" i="46" s="1"/>
  <c r="AI9" i="46"/>
  <c r="F11" i="46"/>
  <c r="F3" i="46" s="1"/>
  <c r="G6" i="46"/>
  <c r="G11" i="46" s="1"/>
  <c r="G3" i="46" s="1"/>
  <c r="K6" i="46"/>
  <c r="K11" i="46" s="1"/>
  <c r="K3" i="46" s="1"/>
  <c r="O6" i="46"/>
  <c r="O11" i="46" s="1"/>
  <c r="O3" i="46" s="1"/>
  <c r="S6" i="46"/>
  <c r="S11" i="46" s="1"/>
  <c r="S3" i="46" s="1"/>
  <c r="W6" i="46"/>
  <c r="W11" i="46" s="1"/>
  <c r="W3" i="46" s="1"/>
  <c r="AA6" i="46"/>
  <c r="AA11" i="46" s="1"/>
  <c r="AA3" i="46" s="1"/>
  <c r="AE6" i="46"/>
  <c r="AE11" i="46" s="1"/>
  <c r="AE3" i="46" s="1"/>
  <c r="D6" i="46"/>
  <c r="H6" i="46"/>
  <c r="H11" i="46" s="1"/>
  <c r="H3" i="46" s="1"/>
  <c r="L6" i="46"/>
  <c r="L11" i="46" s="1"/>
  <c r="L3" i="46" s="1"/>
  <c r="P6" i="46"/>
  <c r="P11" i="46" s="1"/>
  <c r="P3" i="46" s="1"/>
  <c r="T6" i="46"/>
  <c r="T11" i="46" s="1"/>
  <c r="T3" i="46" s="1"/>
  <c r="X6" i="46"/>
  <c r="X11" i="46" s="1"/>
  <c r="X3" i="46" s="1"/>
  <c r="AB6" i="46"/>
  <c r="AB11" i="46" s="1"/>
  <c r="AB3" i="46" s="1"/>
  <c r="AF6" i="46"/>
  <c r="AF11" i="46" s="1"/>
  <c r="AF3" i="46" s="1"/>
  <c r="AJ5" i="46"/>
  <c r="AI7" i="46"/>
  <c r="J11" i="46"/>
  <c r="J3" i="46" s="1"/>
  <c r="N11" i="46"/>
  <c r="N3" i="46" s="1"/>
  <c r="R11" i="46"/>
  <c r="R3" i="46" s="1"/>
  <c r="V11" i="46"/>
  <c r="V3" i="46" s="1"/>
  <c r="Z11" i="46"/>
  <c r="Z3" i="46" s="1"/>
  <c r="AD11" i="46"/>
  <c r="AD3" i="46" s="1"/>
  <c r="AH11" i="46"/>
  <c r="AH3" i="46" s="1"/>
  <c r="K149" i="44"/>
  <c r="J149" i="44"/>
  <c r="I149" i="44"/>
  <c r="H149" i="44"/>
  <c r="G149" i="44"/>
  <c r="F149" i="44"/>
  <c r="E149" i="44"/>
  <c r="D149" i="44"/>
  <c r="C149" i="44"/>
  <c r="K136" i="44"/>
  <c r="J136" i="44"/>
  <c r="I136" i="44"/>
  <c r="H136" i="44"/>
  <c r="G136" i="44"/>
  <c r="F136" i="44"/>
  <c r="E136" i="44"/>
  <c r="D136" i="44"/>
  <c r="C136" i="44"/>
  <c r="K123" i="44"/>
  <c r="J123" i="44"/>
  <c r="I123" i="44"/>
  <c r="H123" i="44"/>
  <c r="G123" i="44"/>
  <c r="F123" i="44"/>
  <c r="E123" i="44"/>
  <c r="D123" i="44"/>
  <c r="C123" i="44"/>
  <c r="K110" i="44"/>
  <c r="J110" i="44"/>
  <c r="I110" i="44"/>
  <c r="H110" i="44"/>
  <c r="G110" i="44"/>
  <c r="F110" i="44"/>
  <c r="E110" i="44"/>
  <c r="D110" i="44"/>
  <c r="C110" i="44"/>
  <c r="K97" i="44"/>
  <c r="J97" i="44"/>
  <c r="I97" i="44"/>
  <c r="H97" i="44"/>
  <c r="G97" i="44"/>
  <c r="F97" i="44"/>
  <c r="E97" i="44"/>
  <c r="D97" i="44"/>
  <c r="C97" i="44"/>
  <c r="K84" i="44"/>
  <c r="J84" i="44"/>
  <c r="I84" i="44"/>
  <c r="H84" i="44"/>
  <c r="G84" i="44"/>
  <c r="F84" i="44"/>
  <c r="E84" i="44"/>
  <c r="D84" i="44"/>
  <c r="C84" i="44"/>
  <c r="K71" i="44"/>
  <c r="J71" i="44"/>
  <c r="I71" i="44"/>
  <c r="H71" i="44"/>
  <c r="G71" i="44"/>
  <c r="F71" i="44"/>
  <c r="E71" i="44"/>
  <c r="D71" i="44"/>
  <c r="C71" i="44"/>
  <c r="AI48" i="45" l="1"/>
  <c r="AI46" i="45"/>
  <c r="AI83" i="45"/>
  <c r="AI35" i="45"/>
  <c r="AI42" i="45"/>
  <c r="AI41" i="45"/>
  <c r="AI39" i="45"/>
  <c r="AI38" i="45"/>
  <c r="AI37" i="45"/>
  <c r="AI52" i="45"/>
  <c r="AI51" i="45"/>
  <c r="AI50" i="45"/>
  <c r="AI47" i="45"/>
  <c r="AI49" i="45"/>
  <c r="AI36" i="45"/>
  <c r="AI73" i="45"/>
  <c r="AI80" i="45"/>
  <c r="AI88" i="45"/>
  <c r="AI86" i="45"/>
  <c r="AI77" i="45"/>
  <c r="AI82" i="45"/>
  <c r="AI76" i="45"/>
  <c r="AI79" i="45"/>
  <c r="AI81" i="45"/>
  <c r="AI87" i="45"/>
  <c r="AI45" i="45"/>
  <c r="AI78" i="45"/>
  <c r="AI43" i="45"/>
  <c r="AI75" i="45"/>
  <c r="AI74" i="45"/>
  <c r="AI85" i="45"/>
  <c r="AI84" i="45"/>
  <c r="AK9" i="46"/>
  <c r="AJ15" i="47"/>
  <c r="AJ67" i="46"/>
  <c r="AJ66" i="46"/>
  <c r="AI88" i="47"/>
  <c r="AI133" i="47"/>
  <c r="AI93" i="47"/>
  <c r="C21" i="47"/>
  <c r="AI153" i="47"/>
  <c r="AI132" i="47"/>
  <c r="AJ68" i="46"/>
  <c r="AI120" i="47"/>
  <c r="AJ13" i="47"/>
  <c r="AI60" i="47"/>
  <c r="AI115" i="47"/>
  <c r="AI80" i="47"/>
  <c r="AI145" i="47"/>
  <c r="AI79" i="47"/>
  <c r="AI154" i="47"/>
  <c r="D21" i="47"/>
  <c r="AI113" i="47"/>
  <c r="AI59" i="47"/>
  <c r="AI68" i="47"/>
  <c r="AI118" i="47"/>
  <c r="AI67" i="47"/>
  <c r="AI81" i="47"/>
  <c r="AI152" i="47"/>
  <c r="AI131" i="47"/>
  <c r="AI61" i="47"/>
  <c r="AI140" i="47"/>
  <c r="AJ49" i="46"/>
  <c r="AJ64" i="46"/>
  <c r="AJ50" i="46"/>
  <c r="AK7" i="46"/>
  <c r="AJ61" i="46"/>
  <c r="AJ63" i="46"/>
  <c r="AJ57" i="46"/>
  <c r="AJ60" i="46"/>
  <c r="AJ54" i="46"/>
  <c r="AJ55" i="46"/>
  <c r="AJ56" i="46"/>
  <c r="AJ51" i="46"/>
  <c r="AK5" i="46"/>
  <c r="AJ53" i="46"/>
  <c r="AJ59" i="46"/>
  <c r="AJ62" i="46"/>
  <c r="K165" i="47"/>
  <c r="AI100" i="47"/>
  <c r="AI102" i="47"/>
  <c r="AI66" i="47"/>
  <c r="AI147" i="47"/>
  <c r="AI129" i="47"/>
  <c r="AI111" i="47"/>
  <c r="AI95" i="47"/>
  <c r="AI77" i="47"/>
  <c r="AI146" i="47"/>
  <c r="AI128" i="47"/>
  <c r="AI114" i="47"/>
  <c r="AI94" i="47"/>
  <c r="AI76" i="47"/>
  <c r="AI159" i="47"/>
  <c r="AI141" i="47"/>
  <c r="AI127" i="47"/>
  <c r="AI107" i="47"/>
  <c r="AI89" i="47"/>
  <c r="AI75" i="47"/>
  <c r="AI150" i="47"/>
  <c r="AI134" i="47"/>
  <c r="AI116" i="47"/>
  <c r="AI98" i="47"/>
  <c r="AI82" i="47"/>
  <c r="AI101" i="47"/>
  <c r="C185" i="47"/>
  <c r="AI64" i="47"/>
  <c r="AI161" i="47"/>
  <c r="AI143" i="47"/>
  <c r="AI125" i="47"/>
  <c r="AI109" i="47"/>
  <c r="AI91" i="47"/>
  <c r="AI73" i="47"/>
  <c r="AI160" i="47"/>
  <c r="AI142" i="47"/>
  <c r="AI124" i="47"/>
  <c r="AI108" i="47"/>
  <c r="AI90" i="47"/>
  <c r="AI72" i="47"/>
  <c r="AI155" i="47"/>
  <c r="AI137" i="47"/>
  <c r="AI121" i="47"/>
  <c r="AI103" i="47"/>
  <c r="AI85" i="47"/>
  <c r="AI69" i="47"/>
  <c r="AI148" i="47"/>
  <c r="AI130" i="47"/>
  <c r="AI112" i="47"/>
  <c r="AI96" i="47"/>
  <c r="AI78" i="47"/>
  <c r="AH22" i="47"/>
  <c r="AH24" i="47" s="1"/>
  <c r="AJ5" i="47"/>
  <c r="G165" i="47"/>
  <c r="C181" i="47"/>
  <c r="AI62" i="47"/>
  <c r="AI157" i="47"/>
  <c r="AI139" i="47"/>
  <c r="AI119" i="47"/>
  <c r="AI105" i="47"/>
  <c r="AI87" i="47"/>
  <c r="AI156" i="47"/>
  <c r="AI138" i="47"/>
  <c r="AI122" i="47"/>
  <c r="AI104" i="47"/>
  <c r="AI86" i="47"/>
  <c r="AI151" i="47"/>
  <c r="AI135" i="47"/>
  <c r="AI99" i="47"/>
  <c r="AI83" i="47"/>
  <c r="AI65" i="47"/>
  <c r="AB114" i="46"/>
  <c r="N115" i="46" s="1"/>
  <c r="D125" i="46"/>
  <c r="D11" i="46"/>
  <c r="D3" i="46" s="1"/>
  <c r="AI12" i="46"/>
  <c r="AI14" i="46" s="1"/>
  <c r="AG9" i="45"/>
  <c r="AG10" i="45" s="1"/>
  <c r="AE9" i="45"/>
  <c r="AE10" i="45" s="1"/>
  <c r="AD9" i="45"/>
  <c r="AD10" i="45" s="1"/>
  <c r="AC9" i="45"/>
  <c r="AC10" i="45" s="1"/>
  <c r="AA9" i="45"/>
  <c r="AA10" i="45" s="1"/>
  <c r="Z9" i="45"/>
  <c r="Z10" i="45" s="1"/>
  <c r="Y9" i="45"/>
  <c r="Y10" i="45" s="1"/>
  <c r="W9" i="45"/>
  <c r="W10" i="45" s="1"/>
  <c r="V9" i="45"/>
  <c r="V10" i="45" s="1"/>
  <c r="U9" i="45"/>
  <c r="U10" i="45" s="1"/>
  <c r="S9" i="45"/>
  <c r="S10" i="45" s="1"/>
  <c r="R9" i="45"/>
  <c r="R10" i="45" s="1"/>
  <c r="Q9" i="45"/>
  <c r="Q10" i="45" s="1"/>
  <c r="O9" i="45"/>
  <c r="O10" i="45" s="1"/>
  <c r="N9" i="45"/>
  <c r="N10" i="45" s="1"/>
  <c r="M9" i="45"/>
  <c r="M10" i="45" s="1"/>
  <c r="K9" i="45"/>
  <c r="K10" i="45" s="1"/>
  <c r="J9" i="45"/>
  <c r="J10" i="45" s="1"/>
  <c r="I9" i="45"/>
  <c r="I10" i="45" s="1"/>
  <c r="G9" i="45"/>
  <c r="G10" i="45" s="1"/>
  <c r="F9" i="45"/>
  <c r="F10" i="45" s="1"/>
  <c r="E9" i="45"/>
  <c r="E10" i="45" s="1"/>
  <c r="C9" i="45"/>
  <c r="AH62" i="45"/>
  <c r="S91" i="45" s="1"/>
  <c r="C110" i="45" s="1"/>
  <c r="AH61" i="45"/>
  <c r="Q91" i="45" s="1"/>
  <c r="C109" i="45" s="1"/>
  <c r="AH60" i="45"/>
  <c r="AG7" i="45"/>
  <c r="AG8" i="45" s="1"/>
  <c r="AF7" i="45"/>
  <c r="AF8" i="45" s="1"/>
  <c r="AD7" i="45"/>
  <c r="AD8" i="45" s="1"/>
  <c r="AC7" i="45"/>
  <c r="AC8" i="45" s="1"/>
  <c r="AB7" i="45"/>
  <c r="AB8" i="45" s="1"/>
  <c r="Z7" i="45"/>
  <c r="Z8" i="45" s="1"/>
  <c r="Y7" i="45"/>
  <c r="Y8" i="45" s="1"/>
  <c r="X7" i="45"/>
  <c r="X8" i="45" s="1"/>
  <c r="V7" i="45"/>
  <c r="V8" i="45" s="1"/>
  <c r="U7" i="45"/>
  <c r="U8" i="45" s="1"/>
  <c r="T7" i="45"/>
  <c r="T8" i="45" s="1"/>
  <c r="R7" i="45"/>
  <c r="R8" i="45" s="1"/>
  <c r="Q7" i="45"/>
  <c r="Q8" i="45" s="1"/>
  <c r="P7" i="45"/>
  <c r="P8" i="45" s="1"/>
  <c r="N7" i="45"/>
  <c r="N8" i="45" s="1"/>
  <c r="M7" i="45"/>
  <c r="M8" i="45" s="1"/>
  <c r="L7" i="45"/>
  <c r="L8" i="45" s="1"/>
  <c r="J7" i="45"/>
  <c r="J8" i="45" s="1"/>
  <c r="I7" i="45"/>
  <c r="I8" i="45" s="1"/>
  <c r="H7" i="45"/>
  <c r="H8" i="45" s="1"/>
  <c r="F7" i="45"/>
  <c r="F8" i="45" s="1"/>
  <c r="E7" i="45"/>
  <c r="E8" i="45" s="1"/>
  <c r="D7" i="45"/>
  <c r="AG34" i="45"/>
  <c r="AG5" i="45" s="1"/>
  <c r="AF34" i="45"/>
  <c r="AF5" i="45" s="1"/>
  <c r="AF6" i="45" s="1"/>
  <c r="AE34" i="45"/>
  <c r="AE5" i="45" s="1"/>
  <c r="AE6" i="45" s="1"/>
  <c r="AD34" i="45"/>
  <c r="AD5" i="45" s="1"/>
  <c r="AC34" i="45"/>
  <c r="AC5" i="45" s="1"/>
  <c r="AB34" i="45"/>
  <c r="AB5" i="45" s="1"/>
  <c r="AB6" i="45" s="1"/>
  <c r="AA34" i="45"/>
  <c r="AA5" i="45" s="1"/>
  <c r="AA6" i="45" s="1"/>
  <c r="Y34" i="45"/>
  <c r="Y5" i="45" s="1"/>
  <c r="X34" i="45"/>
  <c r="X5" i="45" s="1"/>
  <c r="X6" i="45" s="1"/>
  <c r="W34" i="45"/>
  <c r="W5" i="45" s="1"/>
  <c r="W6" i="45" s="1"/>
  <c r="V34" i="45"/>
  <c r="V5" i="45" s="1"/>
  <c r="U34" i="45"/>
  <c r="U5" i="45" s="1"/>
  <c r="T34" i="45"/>
  <c r="T5" i="45" s="1"/>
  <c r="T6" i="45" s="1"/>
  <c r="S34" i="45"/>
  <c r="S5" i="45" s="1"/>
  <c r="R34" i="45"/>
  <c r="R5" i="45" s="1"/>
  <c r="Q34" i="45"/>
  <c r="Q5" i="45" s="1"/>
  <c r="P34" i="45"/>
  <c r="P5" i="45" s="1"/>
  <c r="P6" i="45" s="1"/>
  <c r="O34" i="45"/>
  <c r="N34" i="45"/>
  <c r="N5" i="45" s="1"/>
  <c r="M34" i="45"/>
  <c r="M5" i="45" s="1"/>
  <c r="L34" i="45"/>
  <c r="L5" i="45" s="1"/>
  <c r="L6" i="45" s="1"/>
  <c r="K34" i="45"/>
  <c r="K5" i="45" s="1"/>
  <c r="K6" i="45" s="1"/>
  <c r="J34" i="45"/>
  <c r="J5" i="45" s="1"/>
  <c r="I34" i="45"/>
  <c r="I5" i="45" s="1"/>
  <c r="H34" i="45"/>
  <c r="G34" i="45"/>
  <c r="G5" i="45" s="1"/>
  <c r="G6" i="45" s="1"/>
  <c r="F34" i="45"/>
  <c r="F5" i="45" s="1"/>
  <c r="E34" i="45"/>
  <c r="E5" i="45" s="1"/>
  <c r="D34" i="45"/>
  <c r="D5" i="45" s="1"/>
  <c r="D6" i="45" s="1"/>
  <c r="AF9" i="45"/>
  <c r="AF10" i="45" s="1"/>
  <c r="AB9" i="45"/>
  <c r="AB10" i="45" s="1"/>
  <c r="X9" i="45"/>
  <c r="X10" i="45" s="1"/>
  <c r="T9" i="45"/>
  <c r="T10" i="45" s="1"/>
  <c r="P9" i="45"/>
  <c r="P10" i="45" s="1"/>
  <c r="L9" i="45"/>
  <c r="L10" i="45" s="1"/>
  <c r="H9" i="45"/>
  <c r="H10" i="45" s="1"/>
  <c r="D9" i="45"/>
  <c r="D10" i="45" s="1"/>
  <c r="AE7" i="45"/>
  <c r="AE8" i="45" s="1"/>
  <c r="AA7" i="45"/>
  <c r="AA8" i="45" s="1"/>
  <c r="W7" i="45"/>
  <c r="W8" i="45" s="1"/>
  <c r="S7" i="45"/>
  <c r="S8" i="45" s="1"/>
  <c r="O7" i="45"/>
  <c r="O8" i="45" s="1"/>
  <c r="K7" i="45"/>
  <c r="K8" i="45" s="1"/>
  <c r="G7" i="45"/>
  <c r="G8" i="45" s="1"/>
  <c r="C7" i="45"/>
  <c r="C8" i="45" s="1"/>
  <c r="Z5" i="45"/>
  <c r="AI2" i="45"/>
  <c r="AH2" i="45"/>
  <c r="AI9" i="45" s="1"/>
  <c r="AH161" i="44"/>
  <c r="AH160" i="44"/>
  <c r="AH159" i="44"/>
  <c r="AH158" i="44"/>
  <c r="AH157" i="44"/>
  <c r="AH156" i="44"/>
  <c r="AH155" i="44"/>
  <c r="AH154" i="44"/>
  <c r="AH153" i="44"/>
  <c r="AH152" i="44"/>
  <c r="AH151" i="44"/>
  <c r="AH150" i="44"/>
  <c r="AG149" i="44"/>
  <c r="AG19" i="44" s="1"/>
  <c r="AG20" i="44" s="1"/>
  <c r="AF149" i="44"/>
  <c r="AF19" i="44" s="1"/>
  <c r="AF20" i="44" s="1"/>
  <c r="AE149" i="44"/>
  <c r="AE19" i="44" s="1"/>
  <c r="AE20" i="44" s="1"/>
  <c r="AD149" i="44"/>
  <c r="AD19" i="44" s="1"/>
  <c r="AD20" i="44" s="1"/>
  <c r="AC149" i="44"/>
  <c r="AC19" i="44" s="1"/>
  <c r="AC20" i="44" s="1"/>
  <c r="AB149" i="44"/>
  <c r="AB19" i="44" s="1"/>
  <c r="AB20" i="44" s="1"/>
  <c r="AA149" i="44"/>
  <c r="AA19" i="44" s="1"/>
  <c r="AA20" i="44" s="1"/>
  <c r="Z149" i="44"/>
  <c r="Z19" i="44" s="1"/>
  <c r="Z20" i="44" s="1"/>
  <c r="Y149" i="44"/>
  <c r="Y19" i="44" s="1"/>
  <c r="Y20" i="44" s="1"/>
  <c r="X149" i="44"/>
  <c r="X19" i="44" s="1"/>
  <c r="X20" i="44" s="1"/>
  <c r="W149" i="44"/>
  <c r="W19" i="44" s="1"/>
  <c r="W20" i="44" s="1"/>
  <c r="V149" i="44"/>
  <c r="U149" i="44"/>
  <c r="U19" i="44" s="1"/>
  <c r="U20" i="44" s="1"/>
  <c r="T149" i="44"/>
  <c r="T19" i="44" s="1"/>
  <c r="T20" i="44" s="1"/>
  <c r="S149" i="44"/>
  <c r="S19" i="44" s="1"/>
  <c r="S20" i="44" s="1"/>
  <c r="R149" i="44"/>
  <c r="R19" i="44" s="1"/>
  <c r="R20" i="44" s="1"/>
  <c r="Q149" i="44"/>
  <c r="Q19" i="44" s="1"/>
  <c r="Q20" i="44" s="1"/>
  <c r="P149" i="44"/>
  <c r="P19" i="44" s="1"/>
  <c r="P20" i="44" s="1"/>
  <c r="O149" i="44"/>
  <c r="O19" i="44" s="1"/>
  <c r="O20" i="44" s="1"/>
  <c r="N149" i="44"/>
  <c r="N19" i="44" s="1"/>
  <c r="N20" i="44" s="1"/>
  <c r="M149" i="44"/>
  <c r="M19" i="44" s="1"/>
  <c r="M20" i="44" s="1"/>
  <c r="L149" i="44"/>
  <c r="L19" i="44" s="1"/>
  <c r="L20" i="44" s="1"/>
  <c r="AH148" i="44"/>
  <c r="AH147" i="44"/>
  <c r="AH146" i="44"/>
  <c r="AH145" i="44"/>
  <c r="AH144" i="44"/>
  <c r="AH143" i="44"/>
  <c r="AH142" i="44"/>
  <c r="AH141" i="44"/>
  <c r="AH140" i="44"/>
  <c r="AH139" i="44"/>
  <c r="AH138" i="44"/>
  <c r="AH137" i="44"/>
  <c r="AG136" i="44"/>
  <c r="AG17" i="44" s="1"/>
  <c r="AG18" i="44" s="1"/>
  <c r="AF136" i="44"/>
  <c r="AF17" i="44" s="1"/>
  <c r="AF18" i="44" s="1"/>
  <c r="AE136" i="44"/>
  <c r="AE17" i="44" s="1"/>
  <c r="AE18" i="44" s="1"/>
  <c r="AD136" i="44"/>
  <c r="AD17" i="44" s="1"/>
  <c r="AD18" i="44" s="1"/>
  <c r="AC136" i="44"/>
  <c r="AC17" i="44" s="1"/>
  <c r="AC18" i="44" s="1"/>
  <c r="AB136" i="44"/>
  <c r="AB17" i="44" s="1"/>
  <c r="AB18" i="44" s="1"/>
  <c r="AA136" i="44"/>
  <c r="AA17" i="44" s="1"/>
  <c r="AA18" i="44" s="1"/>
  <c r="Z136" i="44"/>
  <c r="Z17" i="44" s="1"/>
  <c r="Z18" i="44" s="1"/>
  <c r="Y136" i="44"/>
  <c r="Y17" i="44" s="1"/>
  <c r="Y18" i="44" s="1"/>
  <c r="X136" i="44"/>
  <c r="X17" i="44" s="1"/>
  <c r="X18" i="44" s="1"/>
  <c r="W136" i="44"/>
  <c r="W17" i="44" s="1"/>
  <c r="W18" i="44" s="1"/>
  <c r="V136" i="44"/>
  <c r="V17" i="44" s="1"/>
  <c r="V18" i="44" s="1"/>
  <c r="U136" i="44"/>
  <c r="U17" i="44" s="1"/>
  <c r="U18" i="44" s="1"/>
  <c r="T136" i="44"/>
  <c r="T17" i="44" s="1"/>
  <c r="T18" i="44" s="1"/>
  <c r="S136" i="44"/>
  <c r="S17" i="44" s="1"/>
  <c r="S18" i="44" s="1"/>
  <c r="R136" i="44"/>
  <c r="R17" i="44" s="1"/>
  <c r="R18" i="44" s="1"/>
  <c r="Q136" i="44"/>
  <c r="Q17" i="44" s="1"/>
  <c r="Q18" i="44" s="1"/>
  <c r="P136" i="44"/>
  <c r="P17" i="44" s="1"/>
  <c r="P18" i="44" s="1"/>
  <c r="O136" i="44"/>
  <c r="O17" i="44" s="1"/>
  <c r="O18" i="44" s="1"/>
  <c r="N136" i="44"/>
  <c r="N17" i="44" s="1"/>
  <c r="N18" i="44" s="1"/>
  <c r="M136" i="44"/>
  <c r="M17" i="44" s="1"/>
  <c r="M18" i="44" s="1"/>
  <c r="L136" i="44"/>
  <c r="L17" i="44" s="1"/>
  <c r="L18" i="44" s="1"/>
  <c r="AH135" i="44"/>
  <c r="AH134" i="44"/>
  <c r="AH133" i="44"/>
  <c r="AH132" i="44"/>
  <c r="AH131" i="44"/>
  <c r="AH130" i="44"/>
  <c r="AH129" i="44"/>
  <c r="AH128" i="44"/>
  <c r="AH127" i="44"/>
  <c r="AH126" i="44"/>
  <c r="AH125" i="44"/>
  <c r="AH124" i="44"/>
  <c r="AG123" i="44"/>
  <c r="AG15" i="44" s="1"/>
  <c r="AG16" i="44" s="1"/>
  <c r="AF123" i="44"/>
  <c r="AF15" i="44" s="1"/>
  <c r="AF16" i="44" s="1"/>
  <c r="AE123" i="44"/>
  <c r="AE15" i="44" s="1"/>
  <c r="AE16" i="44" s="1"/>
  <c r="AD123" i="44"/>
  <c r="AD15" i="44" s="1"/>
  <c r="AD16" i="44" s="1"/>
  <c r="AC123" i="44"/>
  <c r="AC15" i="44" s="1"/>
  <c r="AC16" i="44" s="1"/>
  <c r="AB123" i="44"/>
  <c r="AB15" i="44" s="1"/>
  <c r="AB16" i="44" s="1"/>
  <c r="AA123" i="44"/>
  <c r="AA15" i="44" s="1"/>
  <c r="AA16" i="44" s="1"/>
  <c r="Z123" i="44"/>
  <c r="Z15" i="44" s="1"/>
  <c r="Z16" i="44" s="1"/>
  <c r="Y123" i="44"/>
  <c r="Y15" i="44" s="1"/>
  <c r="Y16" i="44" s="1"/>
  <c r="X123" i="44"/>
  <c r="X15" i="44" s="1"/>
  <c r="X16" i="44" s="1"/>
  <c r="W123" i="44"/>
  <c r="W15" i="44" s="1"/>
  <c r="W16" i="44" s="1"/>
  <c r="V123" i="44"/>
  <c r="V15" i="44" s="1"/>
  <c r="V16" i="44" s="1"/>
  <c r="U123" i="44"/>
  <c r="U15" i="44" s="1"/>
  <c r="U16" i="44" s="1"/>
  <c r="T123" i="44"/>
  <c r="T15" i="44" s="1"/>
  <c r="T16" i="44" s="1"/>
  <c r="S123" i="44"/>
  <c r="S15" i="44" s="1"/>
  <c r="S16" i="44" s="1"/>
  <c r="R123" i="44"/>
  <c r="R15" i="44" s="1"/>
  <c r="R16" i="44" s="1"/>
  <c r="Q123" i="44"/>
  <c r="Q15" i="44" s="1"/>
  <c r="Q16" i="44" s="1"/>
  <c r="P123" i="44"/>
  <c r="P15" i="44" s="1"/>
  <c r="P16" i="44" s="1"/>
  <c r="O123" i="44"/>
  <c r="O15" i="44" s="1"/>
  <c r="O16" i="44" s="1"/>
  <c r="N123" i="44"/>
  <c r="N15" i="44" s="1"/>
  <c r="N16" i="44" s="1"/>
  <c r="M123" i="44"/>
  <c r="M15" i="44" s="1"/>
  <c r="M16" i="44" s="1"/>
  <c r="L123" i="44"/>
  <c r="L15" i="44" s="1"/>
  <c r="L16" i="44" s="1"/>
  <c r="AH122" i="44"/>
  <c r="AH121" i="44"/>
  <c r="AH120" i="44"/>
  <c r="AH119" i="44"/>
  <c r="AH118" i="44"/>
  <c r="AH117" i="44"/>
  <c r="AH116" i="44"/>
  <c r="AH115" i="44"/>
  <c r="AH114" i="44"/>
  <c r="AH113" i="44"/>
  <c r="AH112" i="44"/>
  <c r="AH111" i="44"/>
  <c r="AG110" i="44"/>
  <c r="AG13" i="44" s="1"/>
  <c r="AG14" i="44" s="1"/>
  <c r="AF110" i="44"/>
  <c r="AF13" i="44" s="1"/>
  <c r="AF14" i="44" s="1"/>
  <c r="AE110" i="44"/>
  <c r="AE13" i="44" s="1"/>
  <c r="AE14" i="44" s="1"/>
  <c r="AD110" i="44"/>
  <c r="AD13" i="44" s="1"/>
  <c r="AD14" i="44" s="1"/>
  <c r="AC110" i="44"/>
  <c r="AC13" i="44" s="1"/>
  <c r="AC14" i="44" s="1"/>
  <c r="AB110" i="44"/>
  <c r="AB13" i="44" s="1"/>
  <c r="AB14" i="44" s="1"/>
  <c r="AA110" i="44"/>
  <c r="AA13" i="44" s="1"/>
  <c r="AA14" i="44" s="1"/>
  <c r="Z110" i="44"/>
  <c r="Z13" i="44" s="1"/>
  <c r="Z14" i="44" s="1"/>
  <c r="Y110" i="44"/>
  <c r="Y13" i="44" s="1"/>
  <c r="Y14" i="44" s="1"/>
  <c r="X110" i="44"/>
  <c r="X13" i="44" s="1"/>
  <c r="X14" i="44" s="1"/>
  <c r="W110" i="44"/>
  <c r="W13" i="44" s="1"/>
  <c r="W14" i="44" s="1"/>
  <c r="V110" i="44"/>
  <c r="V13" i="44" s="1"/>
  <c r="V14" i="44" s="1"/>
  <c r="U110" i="44"/>
  <c r="U13" i="44" s="1"/>
  <c r="U14" i="44" s="1"/>
  <c r="T110" i="44"/>
  <c r="T13" i="44" s="1"/>
  <c r="T14" i="44" s="1"/>
  <c r="S110" i="44"/>
  <c r="S13" i="44" s="1"/>
  <c r="S14" i="44" s="1"/>
  <c r="R110" i="44"/>
  <c r="R13" i="44" s="1"/>
  <c r="R14" i="44" s="1"/>
  <c r="Q110" i="44"/>
  <c r="Q13" i="44" s="1"/>
  <c r="Q14" i="44" s="1"/>
  <c r="P110" i="44"/>
  <c r="P13" i="44" s="1"/>
  <c r="P14" i="44" s="1"/>
  <c r="O110" i="44"/>
  <c r="O13" i="44" s="1"/>
  <c r="O14" i="44" s="1"/>
  <c r="N110" i="44"/>
  <c r="N13" i="44" s="1"/>
  <c r="N14" i="44" s="1"/>
  <c r="M110" i="44"/>
  <c r="M13" i="44" s="1"/>
  <c r="M14" i="44" s="1"/>
  <c r="L110" i="44"/>
  <c r="L13" i="44" s="1"/>
  <c r="L14" i="44" s="1"/>
  <c r="AH109" i="44"/>
  <c r="AH108" i="44"/>
  <c r="AH107" i="44"/>
  <c r="AH106" i="44"/>
  <c r="AH105" i="44"/>
  <c r="AH104" i="44"/>
  <c r="AH103" i="44"/>
  <c r="AH102" i="44"/>
  <c r="AH101" i="44"/>
  <c r="AH100" i="44"/>
  <c r="AH99" i="44"/>
  <c r="AH98" i="44"/>
  <c r="AG97" i="44"/>
  <c r="AG11" i="44" s="1"/>
  <c r="AG12" i="44" s="1"/>
  <c r="AF97" i="44"/>
  <c r="AF11" i="44" s="1"/>
  <c r="AF12" i="44" s="1"/>
  <c r="AE97" i="44"/>
  <c r="AE11" i="44" s="1"/>
  <c r="AE12" i="44" s="1"/>
  <c r="AD97" i="44"/>
  <c r="AD11" i="44" s="1"/>
  <c r="AD12" i="44" s="1"/>
  <c r="AC97" i="44"/>
  <c r="AC11" i="44" s="1"/>
  <c r="AC12" i="44" s="1"/>
  <c r="AB97" i="44"/>
  <c r="AB11" i="44" s="1"/>
  <c r="AB12" i="44" s="1"/>
  <c r="AA97" i="44"/>
  <c r="AA11" i="44" s="1"/>
  <c r="AA12" i="44" s="1"/>
  <c r="Z97" i="44"/>
  <c r="Z11" i="44" s="1"/>
  <c r="Z12" i="44" s="1"/>
  <c r="Y97" i="44"/>
  <c r="Y11" i="44" s="1"/>
  <c r="Y12" i="44" s="1"/>
  <c r="X97" i="44"/>
  <c r="X11" i="44" s="1"/>
  <c r="X12" i="44" s="1"/>
  <c r="W97" i="44"/>
  <c r="W11" i="44" s="1"/>
  <c r="W12" i="44" s="1"/>
  <c r="V97" i="44"/>
  <c r="V11" i="44" s="1"/>
  <c r="V12" i="44" s="1"/>
  <c r="U97" i="44"/>
  <c r="U11" i="44" s="1"/>
  <c r="U12" i="44" s="1"/>
  <c r="T97" i="44"/>
  <c r="T11" i="44" s="1"/>
  <c r="T12" i="44" s="1"/>
  <c r="S97" i="44"/>
  <c r="S11" i="44" s="1"/>
  <c r="S12" i="44" s="1"/>
  <c r="R97" i="44"/>
  <c r="R11" i="44" s="1"/>
  <c r="R12" i="44" s="1"/>
  <c r="Q97" i="44"/>
  <c r="Q11" i="44" s="1"/>
  <c r="Q12" i="44" s="1"/>
  <c r="P97" i="44"/>
  <c r="P11" i="44" s="1"/>
  <c r="P12" i="44" s="1"/>
  <c r="O97" i="44"/>
  <c r="O11" i="44" s="1"/>
  <c r="O12" i="44" s="1"/>
  <c r="N97" i="44"/>
  <c r="N11" i="44" s="1"/>
  <c r="N12" i="44" s="1"/>
  <c r="M97" i="44"/>
  <c r="M11" i="44" s="1"/>
  <c r="M12" i="44" s="1"/>
  <c r="L97" i="44"/>
  <c r="L11" i="44" s="1"/>
  <c r="L12" i="44" s="1"/>
  <c r="AH96" i="44"/>
  <c r="AH95" i="44"/>
  <c r="AH94" i="44"/>
  <c r="AH93" i="44"/>
  <c r="AH92" i="44"/>
  <c r="AH91" i="44"/>
  <c r="AH90" i="44"/>
  <c r="AH89" i="44"/>
  <c r="AH88" i="44"/>
  <c r="AH87" i="44"/>
  <c r="AH86" i="44"/>
  <c r="AH85" i="44"/>
  <c r="AG84" i="44"/>
  <c r="AG9" i="44" s="1"/>
  <c r="AG10" i="44" s="1"/>
  <c r="AF84" i="44"/>
  <c r="AF9" i="44" s="1"/>
  <c r="AF10" i="44" s="1"/>
  <c r="AE84" i="44"/>
  <c r="AE9" i="44" s="1"/>
  <c r="AE10" i="44" s="1"/>
  <c r="AD84" i="44"/>
  <c r="AD9" i="44" s="1"/>
  <c r="AD10" i="44" s="1"/>
  <c r="AC84" i="44"/>
  <c r="AC9" i="44" s="1"/>
  <c r="AC10" i="44" s="1"/>
  <c r="AB84" i="44"/>
  <c r="AB9" i="44" s="1"/>
  <c r="AB10" i="44" s="1"/>
  <c r="AA84" i="44"/>
  <c r="AA9" i="44" s="1"/>
  <c r="AA10" i="44" s="1"/>
  <c r="Z84" i="44"/>
  <c r="Z9" i="44" s="1"/>
  <c r="Z10" i="44" s="1"/>
  <c r="Y84" i="44"/>
  <c r="Y9" i="44" s="1"/>
  <c r="Y10" i="44" s="1"/>
  <c r="X84" i="44"/>
  <c r="X9" i="44" s="1"/>
  <c r="X10" i="44" s="1"/>
  <c r="W84" i="44"/>
  <c r="W9" i="44" s="1"/>
  <c r="W10" i="44" s="1"/>
  <c r="V84" i="44"/>
  <c r="V9" i="44" s="1"/>
  <c r="V10" i="44" s="1"/>
  <c r="U84" i="44"/>
  <c r="U9" i="44" s="1"/>
  <c r="U10" i="44" s="1"/>
  <c r="T84" i="44"/>
  <c r="T9" i="44" s="1"/>
  <c r="T10" i="44" s="1"/>
  <c r="S84" i="44"/>
  <c r="S9" i="44" s="1"/>
  <c r="S10" i="44" s="1"/>
  <c r="R84" i="44"/>
  <c r="R9" i="44" s="1"/>
  <c r="R10" i="44" s="1"/>
  <c r="Q84" i="44"/>
  <c r="Q9" i="44" s="1"/>
  <c r="Q10" i="44" s="1"/>
  <c r="P84" i="44"/>
  <c r="P9" i="44" s="1"/>
  <c r="P10" i="44" s="1"/>
  <c r="O84" i="44"/>
  <c r="O9" i="44" s="1"/>
  <c r="O10" i="44" s="1"/>
  <c r="N84" i="44"/>
  <c r="N9" i="44" s="1"/>
  <c r="N10" i="44" s="1"/>
  <c r="M84" i="44"/>
  <c r="M9" i="44" s="1"/>
  <c r="M10" i="44" s="1"/>
  <c r="L84" i="44"/>
  <c r="L9" i="44" s="1"/>
  <c r="L10" i="44" s="1"/>
  <c r="AH83" i="44"/>
  <c r="AH82" i="44"/>
  <c r="AH81" i="44"/>
  <c r="AH80" i="44"/>
  <c r="AH79" i="44"/>
  <c r="AH78" i="44"/>
  <c r="AH77" i="44"/>
  <c r="AH76" i="44"/>
  <c r="AH75" i="44"/>
  <c r="AH74" i="44"/>
  <c r="AH73" i="44"/>
  <c r="AH72" i="44"/>
  <c r="AG71" i="44"/>
  <c r="AG7" i="44" s="1"/>
  <c r="AG8" i="44" s="1"/>
  <c r="AF71" i="44"/>
  <c r="AF7" i="44" s="1"/>
  <c r="AF8" i="44" s="1"/>
  <c r="AE71" i="44"/>
  <c r="AE7" i="44" s="1"/>
  <c r="AE8" i="44" s="1"/>
  <c r="AD71" i="44"/>
  <c r="AD7" i="44" s="1"/>
  <c r="AD8" i="44" s="1"/>
  <c r="AC71" i="44"/>
  <c r="AC7" i="44" s="1"/>
  <c r="AC8" i="44" s="1"/>
  <c r="AB71" i="44"/>
  <c r="AB7" i="44" s="1"/>
  <c r="AB8" i="44" s="1"/>
  <c r="AA71" i="44"/>
  <c r="AA7" i="44" s="1"/>
  <c r="AA8" i="44" s="1"/>
  <c r="Z71" i="44"/>
  <c r="Z7" i="44" s="1"/>
  <c r="Z8" i="44" s="1"/>
  <c r="Y71" i="44"/>
  <c r="Y7" i="44" s="1"/>
  <c r="Y8" i="44" s="1"/>
  <c r="X71" i="44"/>
  <c r="X7" i="44" s="1"/>
  <c r="X8" i="44" s="1"/>
  <c r="W71" i="44"/>
  <c r="W7" i="44" s="1"/>
  <c r="W8" i="44" s="1"/>
  <c r="V71" i="44"/>
  <c r="V7" i="44" s="1"/>
  <c r="V8" i="44" s="1"/>
  <c r="U71" i="44"/>
  <c r="U7" i="44" s="1"/>
  <c r="U8" i="44" s="1"/>
  <c r="T71" i="44"/>
  <c r="T7" i="44" s="1"/>
  <c r="T8" i="44" s="1"/>
  <c r="S71" i="44"/>
  <c r="S7" i="44" s="1"/>
  <c r="S8" i="44" s="1"/>
  <c r="R71" i="44"/>
  <c r="R7" i="44" s="1"/>
  <c r="R8" i="44" s="1"/>
  <c r="Q71" i="44"/>
  <c r="Q7" i="44" s="1"/>
  <c r="Q8" i="44" s="1"/>
  <c r="P71" i="44"/>
  <c r="P7" i="44" s="1"/>
  <c r="P8" i="44" s="1"/>
  <c r="O71" i="44"/>
  <c r="O7" i="44" s="1"/>
  <c r="O8" i="44" s="1"/>
  <c r="N71" i="44"/>
  <c r="N7" i="44" s="1"/>
  <c r="N8" i="44" s="1"/>
  <c r="M71" i="44"/>
  <c r="M7" i="44" s="1"/>
  <c r="M8" i="44" s="1"/>
  <c r="L71" i="44"/>
  <c r="L7" i="44" s="1"/>
  <c r="L8" i="44" s="1"/>
  <c r="AH70" i="44"/>
  <c r="AH69" i="44"/>
  <c r="AH68" i="44"/>
  <c r="AH67" i="44"/>
  <c r="AH66" i="44"/>
  <c r="AH65" i="44"/>
  <c r="AH64" i="44"/>
  <c r="AH63" i="44"/>
  <c r="AH62" i="44"/>
  <c r="AH61" i="44"/>
  <c r="AH60" i="44"/>
  <c r="AH59" i="44"/>
  <c r="AG58" i="44"/>
  <c r="AG5" i="44" s="1"/>
  <c r="AF58" i="44"/>
  <c r="AF5" i="44" s="1"/>
  <c r="AF6" i="44" s="1"/>
  <c r="AE58" i="44"/>
  <c r="AE5" i="44" s="1"/>
  <c r="AE6" i="44" s="1"/>
  <c r="AD58" i="44"/>
  <c r="AD5" i="44" s="1"/>
  <c r="AC58" i="44"/>
  <c r="AC5" i="44" s="1"/>
  <c r="AB58" i="44"/>
  <c r="AB5" i="44" s="1"/>
  <c r="AB6" i="44" s="1"/>
  <c r="AA58" i="44"/>
  <c r="AA5" i="44" s="1"/>
  <c r="AA6" i="44" s="1"/>
  <c r="Z58" i="44"/>
  <c r="Z5" i="44" s="1"/>
  <c r="Y58" i="44"/>
  <c r="Y5" i="44" s="1"/>
  <c r="X58" i="44"/>
  <c r="X5" i="44" s="1"/>
  <c r="X6" i="44" s="1"/>
  <c r="W58" i="44"/>
  <c r="W5" i="44" s="1"/>
  <c r="W6" i="44" s="1"/>
  <c r="V58" i="44"/>
  <c r="V5" i="44" s="1"/>
  <c r="U58" i="44"/>
  <c r="U5" i="44" s="1"/>
  <c r="T58" i="44"/>
  <c r="T5" i="44" s="1"/>
  <c r="T6" i="44" s="1"/>
  <c r="S58" i="44"/>
  <c r="S5" i="44" s="1"/>
  <c r="S6" i="44" s="1"/>
  <c r="R58" i="44"/>
  <c r="R5" i="44" s="1"/>
  <c r="Q58" i="44"/>
  <c r="Q5" i="44" s="1"/>
  <c r="P58" i="44"/>
  <c r="P5" i="44" s="1"/>
  <c r="P6" i="44" s="1"/>
  <c r="O58" i="44"/>
  <c r="O5" i="44" s="1"/>
  <c r="O6" i="44" s="1"/>
  <c r="N58" i="44"/>
  <c r="N5" i="44" s="1"/>
  <c r="M58" i="44"/>
  <c r="M5" i="44" s="1"/>
  <c r="L58" i="44"/>
  <c r="L5" i="44" s="1"/>
  <c r="L6" i="44" s="1"/>
  <c r="K58" i="44"/>
  <c r="K5" i="44" s="1"/>
  <c r="K6" i="44" s="1"/>
  <c r="J58" i="44"/>
  <c r="J5" i="44" s="1"/>
  <c r="I58" i="44"/>
  <c r="I5" i="44" s="1"/>
  <c r="H58" i="44"/>
  <c r="H5" i="44" s="1"/>
  <c r="H6" i="44" s="1"/>
  <c r="G58" i="44"/>
  <c r="G5" i="44" s="1"/>
  <c r="G6" i="44" s="1"/>
  <c r="F58" i="44"/>
  <c r="F5" i="44" s="1"/>
  <c r="E58" i="44"/>
  <c r="E5" i="44" s="1"/>
  <c r="D58" i="44"/>
  <c r="D5" i="44" s="1"/>
  <c r="D6" i="44" s="1"/>
  <c r="C58" i="44"/>
  <c r="C5" i="44" s="1"/>
  <c r="C6" i="44" s="1"/>
  <c r="AI28" i="44"/>
  <c r="AJ28" i="44" s="1"/>
  <c r="V19" i="44"/>
  <c r="V20" i="44" s="1"/>
  <c r="K19" i="44"/>
  <c r="K20" i="44" s="1"/>
  <c r="J19" i="44"/>
  <c r="J20" i="44" s="1"/>
  <c r="I19" i="44"/>
  <c r="I20" i="44" s="1"/>
  <c r="H19" i="44"/>
  <c r="H20" i="44" s="1"/>
  <c r="G19" i="44"/>
  <c r="G20" i="44" s="1"/>
  <c r="F19" i="44"/>
  <c r="F20" i="44" s="1"/>
  <c r="E19" i="44"/>
  <c r="E20" i="44" s="1"/>
  <c r="D19" i="44"/>
  <c r="D20" i="44" s="1"/>
  <c r="C19" i="44"/>
  <c r="C20" i="44" s="1"/>
  <c r="K17" i="44"/>
  <c r="K18" i="44" s="1"/>
  <c r="J17" i="44"/>
  <c r="J18" i="44" s="1"/>
  <c r="I17" i="44"/>
  <c r="I18" i="44" s="1"/>
  <c r="H17" i="44"/>
  <c r="H18" i="44" s="1"/>
  <c r="G17" i="44"/>
  <c r="G18" i="44" s="1"/>
  <c r="F17" i="44"/>
  <c r="F18" i="44" s="1"/>
  <c r="E17" i="44"/>
  <c r="E18" i="44" s="1"/>
  <c r="D17" i="44"/>
  <c r="D18" i="44" s="1"/>
  <c r="C17" i="44"/>
  <c r="C18" i="44" s="1"/>
  <c r="K15" i="44"/>
  <c r="K16" i="44" s="1"/>
  <c r="J15" i="44"/>
  <c r="J16" i="44" s="1"/>
  <c r="I15" i="44"/>
  <c r="I16" i="44" s="1"/>
  <c r="H15" i="44"/>
  <c r="H16" i="44" s="1"/>
  <c r="G15" i="44"/>
  <c r="G16" i="44" s="1"/>
  <c r="F15" i="44"/>
  <c r="F16" i="44" s="1"/>
  <c r="E15" i="44"/>
  <c r="E16" i="44" s="1"/>
  <c r="D15" i="44"/>
  <c r="C15" i="44"/>
  <c r="K13" i="44"/>
  <c r="K14" i="44" s="1"/>
  <c r="J13" i="44"/>
  <c r="J14" i="44" s="1"/>
  <c r="I13" i="44"/>
  <c r="I14" i="44" s="1"/>
  <c r="H13" i="44"/>
  <c r="H14" i="44" s="1"/>
  <c r="G13" i="44"/>
  <c r="G14" i="44" s="1"/>
  <c r="F13" i="44"/>
  <c r="F14" i="44" s="1"/>
  <c r="E13" i="44"/>
  <c r="D13" i="44"/>
  <c r="D14" i="44" s="1"/>
  <c r="C13" i="44"/>
  <c r="C14" i="44" s="1"/>
  <c r="K11" i="44"/>
  <c r="K12" i="44" s="1"/>
  <c r="J11" i="44"/>
  <c r="J12" i="44" s="1"/>
  <c r="I11" i="44"/>
  <c r="I12" i="44" s="1"/>
  <c r="H11" i="44"/>
  <c r="H12" i="44" s="1"/>
  <c r="G11" i="44"/>
  <c r="G12" i="44" s="1"/>
  <c r="F11" i="44"/>
  <c r="F12" i="44" s="1"/>
  <c r="E11" i="44"/>
  <c r="E12" i="44" s="1"/>
  <c r="D11" i="44"/>
  <c r="D12" i="44" s="1"/>
  <c r="C11" i="44"/>
  <c r="C12" i="44" s="1"/>
  <c r="K9" i="44"/>
  <c r="K10" i="44" s="1"/>
  <c r="J10" i="44"/>
  <c r="I9" i="44"/>
  <c r="I10" i="44" s="1"/>
  <c r="H9" i="44"/>
  <c r="H10" i="44" s="1"/>
  <c r="G9" i="44"/>
  <c r="G10" i="44" s="1"/>
  <c r="F9" i="44"/>
  <c r="F10" i="44" s="1"/>
  <c r="E9" i="44"/>
  <c r="E10" i="44" s="1"/>
  <c r="D9" i="44"/>
  <c r="D10" i="44" s="1"/>
  <c r="C9" i="44"/>
  <c r="K7" i="44"/>
  <c r="K8" i="44" s="1"/>
  <c r="J7" i="44"/>
  <c r="J8" i="44" s="1"/>
  <c r="I7" i="44"/>
  <c r="I8" i="44" s="1"/>
  <c r="H7" i="44"/>
  <c r="H8" i="44" s="1"/>
  <c r="G7" i="44"/>
  <c r="G8" i="44" s="1"/>
  <c r="F7" i="44"/>
  <c r="F8" i="44" s="1"/>
  <c r="E7" i="44"/>
  <c r="E8" i="44" s="1"/>
  <c r="D7" i="44"/>
  <c r="C7" i="44"/>
  <c r="C8" i="44" s="1"/>
  <c r="AI2" i="44"/>
  <c r="AH2" i="44"/>
  <c r="AI9" i="44" s="1"/>
  <c r="A1" i="44"/>
  <c r="AH161" i="43"/>
  <c r="AH160" i="43"/>
  <c r="AH159" i="43"/>
  <c r="AH158" i="43"/>
  <c r="AH157" i="43"/>
  <c r="AH156" i="43"/>
  <c r="AH155" i="43"/>
  <c r="AH154" i="43"/>
  <c r="AH153" i="43"/>
  <c r="AH152" i="43"/>
  <c r="AH151" i="43"/>
  <c r="AH150" i="43"/>
  <c r="AG149" i="43"/>
  <c r="AG19" i="43" s="1"/>
  <c r="AG20" i="43" s="1"/>
  <c r="AF149" i="43"/>
  <c r="AF19" i="43" s="1"/>
  <c r="AF20" i="43" s="1"/>
  <c r="AE149" i="43"/>
  <c r="AD149" i="43"/>
  <c r="AD19" i="43" s="1"/>
  <c r="AD20" i="43" s="1"/>
  <c r="AC149" i="43"/>
  <c r="AC19" i="43" s="1"/>
  <c r="AC20" i="43" s="1"/>
  <c r="AB149" i="43"/>
  <c r="AB19" i="43" s="1"/>
  <c r="AA149" i="43"/>
  <c r="AA19" i="43" s="1"/>
  <c r="AA20" i="43" s="1"/>
  <c r="Z149" i="43"/>
  <c r="Z19" i="43" s="1"/>
  <c r="Z20" i="43" s="1"/>
  <c r="Y149" i="43"/>
  <c r="Y19" i="43" s="1"/>
  <c r="Y20" i="43" s="1"/>
  <c r="X149" i="43"/>
  <c r="X19" i="43" s="1"/>
  <c r="X20" i="43" s="1"/>
  <c r="W149" i="43"/>
  <c r="V149" i="43"/>
  <c r="V19" i="43" s="1"/>
  <c r="V20" i="43" s="1"/>
  <c r="U149" i="43"/>
  <c r="U19" i="43" s="1"/>
  <c r="U20" i="43" s="1"/>
  <c r="T149" i="43"/>
  <c r="T19" i="43" s="1"/>
  <c r="T20" i="43" s="1"/>
  <c r="S149" i="43"/>
  <c r="S19" i="43" s="1"/>
  <c r="S20" i="43" s="1"/>
  <c r="R149" i="43"/>
  <c r="R19" i="43" s="1"/>
  <c r="R20" i="43" s="1"/>
  <c r="Q149" i="43"/>
  <c r="Q19" i="43" s="1"/>
  <c r="Q20" i="43" s="1"/>
  <c r="P149" i="43"/>
  <c r="P19" i="43" s="1"/>
  <c r="P20" i="43" s="1"/>
  <c r="O149" i="43"/>
  <c r="O19" i="43" s="1"/>
  <c r="O20" i="43" s="1"/>
  <c r="N149" i="43"/>
  <c r="N19" i="43" s="1"/>
  <c r="N20" i="43" s="1"/>
  <c r="M149" i="43"/>
  <c r="M19" i="43" s="1"/>
  <c r="M20" i="43" s="1"/>
  <c r="L149" i="43"/>
  <c r="L19" i="43" s="1"/>
  <c r="L20" i="43" s="1"/>
  <c r="K149" i="43"/>
  <c r="K19" i="43" s="1"/>
  <c r="K20" i="43" s="1"/>
  <c r="J149" i="43"/>
  <c r="J19" i="43" s="1"/>
  <c r="J20" i="43" s="1"/>
  <c r="I149" i="43"/>
  <c r="I19" i="43" s="1"/>
  <c r="I20" i="43" s="1"/>
  <c r="H149" i="43"/>
  <c r="H19" i="43" s="1"/>
  <c r="H20" i="43" s="1"/>
  <c r="G149" i="43"/>
  <c r="F149" i="43"/>
  <c r="F19" i="43" s="1"/>
  <c r="F20" i="43" s="1"/>
  <c r="E149" i="43"/>
  <c r="E19" i="43" s="1"/>
  <c r="D149" i="43"/>
  <c r="D19" i="43" s="1"/>
  <c r="D20" i="43" s="1"/>
  <c r="C149" i="43"/>
  <c r="C19" i="43" s="1"/>
  <c r="C20" i="43" s="1"/>
  <c r="AH148" i="43"/>
  <c r="AH147" i="43"/>
  <c r="AH146" i="43"/>
  <c r="AH145" i="43"/>
  <c r="AH144" i="43"/>
  <c r="AH143" i="43"/>
  <c r="AH142" i="43"/>
  <c r="AH141" i="43"/>
  <c r="AH140" i="43"/>
  <c r="AH139" i="43"/>
  <c r="AH138" i="43"/>
  <c r="AH137" i="43"/>
  <c r="AG136" i="43"/>
  <c r="AG17" i="43" s="1"/>
  <c r="AG18" i="43" s="1"/>
  <c r="AF136" i="43"/>
  <c r="AF17" i="43" s="1"/>
  <c r="AF18" i="43" s="1"/>
  <c r="AE136" i="43"/>
  <c r="AE17" i="43" s="1"/>
  <c r="AE18" i="43" s="1"/>
  <c r="AD136" i="43"/>
  <c r="AC136" i="43"/>
  <c r="AC17" i="43" s="1"/>
  <c r="AC18" i="43" s="1"/>
  <c r="AB136" i="43"/>
  <c r="AB17" i="43" s="1"/>
  <c r="AB18" i="43" s="1"/>
  <c r="AA136" i="43"/>
  <c r="AA17" i="43" s="1"/>
  <c r="AA18" i="43" s="1"/>
  <c r="Z136" i="43"/>
  <c r="Z17" i="43" s="1"/>
  <c r="Z18" i="43" s="1"/>
  <c r="Y136" i="43"/>
  <c r="Y17" i="43" s="1"/>
  <c r="Y18" i="43" s="1"/>
  <c r="X136" i="43"/>
  <c r="X17" i="43" s="1"/>
  <c r="X18" i="43" s="1"/>
  <c r="W136" i="43"/>
  <c r="W17" i="43" s="1"/>
  <c r="W18" i="43" s="1"/>
  <c r="V136" i="43"/>
  <c r="U136" i="43"/>
  <c r="U17" i="43" s="1"/>
  <c r="U18" i="43" s="1"/>
  <c r="T136" i="43"/>
  <c r="T17" i="43" s="1"/>
  <c r="T18" i="43" s="1"/>
  <c r="S136" i="43"/>
  <c r="S17" i="43" s="1"/>
  <c r="S18" i="43" s="1"/>
  <c r="R136" i="43"/>
  <c r="Q136" i="43"/>
  <c r="Q17" i="43" s="1"/>
  <c r="Q18" i="43" s="1"/>
  <c r="P136" i="43"/>
  <c r="P17" i="43" s="1"/>
  <c r="P18" i="43" s="1"/>
  <c r="O136" i="43"/>
  <c r="O17" i="43" s="1"/>
  <c r="O18" i="43" s="1"/>
  <c r="N136" i="43"/>
  <c r="N17" i="43" s="1"/>
  <c r="N18" i="43" s="1"/>
  <c r="M136" i="43"/>
  <c r="M17" i="43" s="1"/>
  <c r="M18" i="43" s="1"/>
  <c r="L136" i="43"/>
  <c r="L17" i="43" s="1"/>
  <c r="L18" i="43" s="1"/>
  <c r="K136" i="43"/>
  <c r="K17" i="43" s="1"/>
  <c r="K18" i="43" s="1"/>
  <c r="J136" i="43"/>
  <c r="I136" i="43"/>
  <c r="I17" i="43" s="1"/>
  <c r="I18" i="43" s="1"/>
  <c r="H136" i="43"/>
  <c r="H17" i="43" s="1"/>
  <c r="H18" i="43" s="1"/>
  <c r="G136" i="43"/>
  <c r="G17" i="43" s="1"/>
  <c r="G18" i="43" s="1"/>
  <c r="F136" i="43"/>
  <c r="F17" i="43" s="1"/>
  <c r="F18" i="43" s="1"/>
  <c r="E136" i="43"/>
  <c r="E17" i="43" s="1"/>
  <c r="E18" i="43" s="1"/>
  <c r="D136" i="43"/>
  <c r="D17" i="43" s="1"/>
  <c r="D18" i="43" s="1"/>
  <c r="C136" i="43"/>
  <c r="C17" i="43" s="1"/>
  <c r="C18" i="43" s="1"/>
  <c r="AH135" i="43"/>
  <c r="AH134" i="43"/>
  <c r="AH133" i="43"/>
  <c r="AH132" i="43"/>
  <c r="AH131" i="43"/>
  <c r="AH130" i="43"/>
  <c r="AH129" i="43"/>
  <c r="AH128" i="43"/>
  <c r="AH127" i="43"/>
  <c r="AH126" i="43"/>
  <c r="AH125" i="43"/>
  <c r="AH124" i="43"/>
  <c r="AG123" i="43"/>
  <c r="AF123" i="43"/>
  <c r="AF15" i="43" s="1"/>
  <c r="AF16" i="43" s="1"/>
  <c r="AE123" i="43"/>
  <c r="AE15" i="43" s="1"/>
  <c r="AE16" i="43" s="1"/>
  <c r="AD123" i="43"/>
  <c r="AD15" i="43" s="1"/>
  <c r="AD16" i="43" s="1"/>
  <c r="AC123" i="43"/>
  <c r="AC15" i="43" s="1"/>
  <c r="AC16" i="43" s="1"/>
  <c r="AB123" i="43"/>
  <c r="AB15" i="43" s="1"/>
  <c r="AB16" i="43" s="1"/>
  <c r="AA123" i="43"/>
  <c r="AA15" i="43" s="1"/>
  <c r="AA16" i="43" s="1"/>
  <c r="Z123" i="43"/>
  <c r="Z15" i="43" s="1"/>
  <c r="Z16" i="43" s="1"/>
  <c r="Y123" i="43"/>
  <c r="Y15" i="43" s="1"/>
  <c r="Y16" i="43" s="1"/>
  <c r="X123" i="43"/>
  <c r="X15" i="43" s="1"/>
  <c r="X16" i="43" s="1"/>
  <c r="W123" i="43"/>
  <c r="W15" i="43" s="1"/>
  <c r="W16" i="43" s="1"/>
  <c r="V123" i="43"/>
  <c r="V15" i="43" s="1"/>
  <c r="V16" i="43" s="1"/>
  <c r="U123" i="43"/>
  <c r="U15" i="43" s="1"/>
  <c r="U16" i="43" s="1"/>
  <c r="T123" i="43"/>
  <c r="T15" i="43" s="1"/>
  <c r="T16" i="43" s="1"/>
  <c r="S123" i="43"/>
  <c r="S15" i="43" s="1"/>
  <c r="S16" i="43" s="1"/>
  <c r="R123" i="43"/>
  <c r="R15" i="43" s="1"/>
  <c r="R16" i="43" s="1"/>
  <c r="Q123" i="43"/>
  <c r="P123" i="43"/>
  <c r="P15" i="43" s="1"/>
  <c r="P16" i="43" s="1"/>
  <c r="O123" i="43"/>
  <c r="O15" i="43" s="1"/>
  <c r="O16" i="43" s="1"/>
  <c r="N123" i="43"/>
  <c r="N15" i="43" s="1"/>
  <c r="N16" i="43" s="1"/>
  <c r="M123" i="43"/>
  <c r="M15" i="43" s="1"/>
  <c r="M16" i="43" s="1"/>
  <c r="L123" i="43"/>
  <c r="L15" i="43" s="1"/>
  <c r="L16" i="43" s="1"/>
  <c r="K123" i="43"/>
  <c r="K15" i="43" s="1"/>
  <c r="K16" i="43" s="1"/>
  <c r="J123" i="43"/>
  <c r="J15" i="43" s="1"/>
  <c r="J16" i="43" s="1"/>
  <c r="I123" i="43"/>
  <c r="I15" i="43" s="1"/>
  <c r="I16" i="43" s="1"/>
  <c r="H123" i="43"/>
  <c r="H15" i="43" s="1"/>
  <c r="H16" i="43" s="1"/>
  <c r="G123" i="43"/>
  <c r="G15" i="43" s="1"/>
  <c r="G16" i="43" s="1"/>
  <c r="F123" i="43"/>
  <c r="E123" i="43"/>
  <c r="E15" i="43" s="1"/>
  <c r="E16" i="43" s="1"/>
  <c r="D123" i="43"/>
  <c r="D15" i="43" s="1"/>
  <c r="D16" i="43" s="1"/>
  <c r="C123" i="43"/>
  <c r="C15" i="43" s="1"/>
  <c r="AH122" i="43"/>
  <c r="AH121" i="43"/>
  <c r="AH120" i="43"/>
  <c r="AH119" i="43"/>
  <c r="AH118" i="43"/>
  <c r="AH117" i="43"/>
  <c r="AH116" i="43"/>
  <c r="AH115" i="43"/>
  <c r="AH114" i="43"/>
  <c r="AH113" i="43"/>
  <c r="AH112" i="43"/>
  <c r="AH111" i="43"/>
  <c r="AG110" i="43"/>
  <c r="AG13" i="43" s="1"/>
  <c r="AG14" i="43" s="1"/>
  <c r="AF110" i="43"/>
  <c r="AE110" i="43"/>
  <c r="AE13" i="43" s="1"/>
  <c r="AE14" i="43" s="1"/>
  <c r="AD110" i="43"/>
  <c r="AD13" i="43" s="1"/>
  <c r="AD14" i="43" s="1"/>
  <c r="AC110" i="43"/>
  <c r="AC13" i="43" s="1"/>
  <c r="AC14" i="43" s="1"/>
  <c r="AB110" i="43"/>
  <c r="AB13" i="43" s="1"/>
  <c r="AB14" i="43" s="1"/>
  <c r="AA110" i="43"/>
  <c r="AA13" i="43" s="1"/>
  <c r="AA14" i="43" s="1"/>
  <c r="Z110" i="43"/>
  <c r="Z13" i="43" s="1"/>
  <c r="Z14" i="43" s="1"/>
  <c r="Y110" i="43"/>
  <c r="Y13" i="43" s="1"/>
  <c r="Y14" i="43" s="1"/>
  <c r="X110" i="43"/>
  <c r="X13" i="43" s="1"/>
  <c r="X14" i="43" s="1"/>
  <c r="W110" i="43"/>
  <c r="W13" i="43" s="1"/>
  <c r="W14" i="43" s="1"/>
  <c r="V110" i="43"/>
  <c r="V13" i="43" s="1"/>
  <c r="V14" i="43" s="1"/>
  <c r="U110" i="43"/>
  <c r="U13" i="43" s="1"/>
  <c r="U14" i="43" s="1"/>
  <c r="T110" i="43"/>
  <c r="S110" i="43"/>
  <c r="S13" i="43" s="1"/>
  <c r="S14" i="43" s="1"/>
  <c r="R110" i="43"/>
  <c r="R13" i="43" s="1"/>
  <c r="R14" i="43" s="1"/>
  <c r="Q110" i="43"/>
  <c r="Q13" i="43" s="1"/>
  <c r="Q14" i="43" s="1"/>
  <c r="P110" i="43"/>
  <c r="P13" i="43" s="1"/>
  <c r="P14" i="43" s="1"/>
  <c r="O110" i="43"/>
  <c r="O13" i="43" s="1"/>
  <c r="O14" i="43" s="1"/>
  <c r="N110" i="43"/>
  <c r="N13" i="43" s="1"/>
  <c r="N14" i="43" s="1"/>
  <c r="M110" i="43"/>
  <c r="M13" i="43" s="1"/>
  <c r="M14" i="43" s="1"/>
  <c r="L110" i="43"/>
  <c r="K110" i="43"/>
  <c r="K13" i="43" s="1"/>
  <c r="K14" i="43" s="1"/>
  <c r="J110" i="43"/>
  <c r="J13" i="43" s="1"/>
  <c r="J14" i="43" s="1"/>
  <c r="I110" i="43"/>
  <c r="I13" i="43" s="1"/>
  <c r="I14" i="43" s="1"/>
  <c r="H110" i="43"/>
  <c r="G110" i="43"/>
  <c r="G13" i="43" s="1"/>
  <c r="G14" i="43" s="1"/>
  <c r="F110" i="43"/>
  <c r="F13" i="43" s="1"/>
  <c r="F14" i="43" s="1"/>
  <c r="E110" i="43"/>
  <c r="E13" i="43" s="1"/>
  <c r="E14" i="43" s="1"/>
  <c r="D110" i="43"/>
  <c r="D13" i="43" s="1"/>
  <c r="D14" i="43" s="1"/>
  <c r="C110" i="43"/>
  <c r="C13" i="43" s="1"/>
  <c r="C14" i="43" s="1"/>
  <c r="AH109" i="43"/>
  <c r="AH108" i="43"/>
  <c r="AH107" i="43"/>
  <c r="AH106" i="43"/>
  <c r="AH105" i="43"/>
  <c r="AH104" i="43"/>
  <c r="AH103" i="43"/>
  <c r="AH102" i="43"/>
  <c r="AH101" i="43"/>
  <c r="AH100" i="43"/>
  <c r="AH99" i="43"/>
  <c r="AH98" i="43"/>
  <c r="AG97" i="43"/>
  <c r="AG11" i="43" s="1"/>
  <c r="AG12" i="43" s="1"/>
  <c r="AF97" i="43"/>
  <c r="AF11" i="43" s="1"/>
  <c r="AF12" i="43" s="1"/>
  <c r="AE97" i="43"/>
  <c r="AD97" i="43"/>
  <c r="AD11" i="43" s="1"/>
  <c r="AD12" i="43" s="1"/>
  <c r="AC97" i="43"/>
  <c r="AC11" i="43" s="1"/>
  <c r="AC12" i="43" s="1"/>
  <c r="AB97" i="43"/>
  <c r="AB11" i="43" s="1"/>
  <c r="AB12" i="43" s="1"/>
  <c r="AA97" i="43"/>
  <c r="Z97" i="43"/>
  <c r="Z11" i="43" s="1"/>
  <c r="Z12" i="43" s="1"/>
  <c r="Y97" i="43"/>
  <c r="Y11" i="43" s="1"/>
  <c r="Y12" i="43" s="1"/>
  <c r="X97" i="43"/>
  <c r="X11" i="43" s="1"/>
  <c r="X12" i="43" s="1"/>
  <c r="W97" i="43"/>
  <c r="W11" i="43" s="1"/>
  <c r="W12" i="43" s="1"/>
  <c r="V97" i="43"/>
  <c r="V11" i="43" s="1"/>
  <c r="V12" i="43" s="1"/>
  <c r="U97" i="43"/>
  <c r="U11" i="43" s="1"/>
  <c r="U12" i="43" s="1"/>
  <c r="T97" i="43"/>
  <c r="T11" i="43" s="1"/>
  <c r="T12" i="43" s="1"/>
  <c r="S97" i="43"/>
  <c r="S11" i="43" s="1"/>
  <c r="S12" i="43" s="1"/>
  <c r="R97" i="43"/>
  <c r="R11" i="43" s="1"/>
  <c r="R12" i="43" s="1"/>
  <c r="Q97" i="43"/>
  <c r="Q11" i="43" s="1"/>
  <c r="Q12" i="43" s="1"/>
  <c r="P97" i="43"/>
  <c r="P11" i="43" s="1"/>
  <c r="P12" i="43" s="1"/>
  <c r="O97" i="43"/>
  <c r="N97" i="43"/>
  <c r="N11" i="43" s="1"/>
  <c r="N12" i="43" s="1"/>
  <c r="M97" i="43"/>
  <c r="M11" i="43" s="1"/>
  <c r="M12" i="43" s="1"/>
  <c r="L97" i="43"/>
  <c r="L11" i="43" s="1"/>
  <c r="L12" i="43" s="1"/>
  <c r="K97" i="43"/>
  <c r="J97" i="43"/>
  <c r="J11" i="43" s="1"/>
  <c r="J12" i="43" s="1"/>
  <c r="I97" i="43"/>
  <c r="I11" i="43" s="1"/>
  <c r="I12" i="43" s="1"/>
  <c r="H97" i="43"/>
  <c r="H11" i="43" s="1"/>
  <c r="H12" i="43" s="1"/>
  <c r="G97" i="43"/>
  <c r="G11" i="43" s="1"/>
  <c r="G12" i="43" s="1"/>
  <c r="F97" i="43"/>
  <c r="F11" i="43" s="1"/>
  <c r="F12" i="43" s="1"/>
  <c r="E97" i="43"/>
  <c r="E11" i="43" s="1"/>
  <c r="E12" i="43" s="1"/>
  <c r="D97" i="43"/>
  <c r="D11" i="43" s="1"/>
  <c r="D12" i="43" s="1"/>
  <c r="C97" i="43"/>
  <c r="C11" i="43" s="1"/>
  <c r="AH96" i="43"/>
  <c r="AH95" i="43"/>
  <c r="AH94" i="43"/>
  <c r="AH93" i="43"/>
  <c r="AH92" i="43"/>
  <c r="AH91" i="43"/>
  <c r="AH90" i="43"/>
  <c r="AH89" i="43"/>
  <c r="AH88" i="43"/>
  <c r="AH87" i="43"/>
  <c r="AH86" i="43"/>
  <c r="AH85" i="43"/>
  <c r="AG84" i="43"/>
  <c r="AG9" i="43" s="1"/>
  <c r="AG10" i="43" s="1"/>
  <c r="AF84" i="43"/>
  <c r="AF9" i="43" s="1"/>
  <c r="AF10" i="43" s="1"/>
  <c r="AE84" i="43"/>
  <c r="AE9" i="43" s="1"/>
  <c r="AE10" i="43" s="1"/>
  <c r="AD84" i="43"/>
  <c r="AC84" i="43"/>
  <c r="AC9" i="43" s="1"/>
  <c r="AC10" i="43" s="1"/>
  <c r="AB84" i="43"/>
  <c r="AB9" i="43" s="1"/>
  <c r="AB10" i="43" s="1"/>
  <c r="AA84" i="43"/>
  <c r="AA9" i="43" s="1"/>
  <c r="AA10" i="43" s="1"/>
  <c r="Z84" i="43"/>
  <c r="Z9" i="43" s="1"/>
  <c r="Z10" i="43" s="1"/>
  <c r="Y84" i="43"/>
  <c r="Y9" i="43" s="1"/>
  <c r="Y10" i="43" s="1"/>
  <c r="X84" i="43"/>
  <c r="X9" i="43" s="1"/>
  <c r="X10" i="43" s="1"/>
  <c r="W84" i="43"/>
  <c r="W9" i="43" s="1"/>
  <c r="W10" i="43" s="1"/>
  <c r="V84" i="43"/>
  <c r="V9" i="43" s="1"/>
  <c r="V10" i="43" s="1"/>
  <c r="U84" i="43"/>
  <c r="U9" i="43" s="1"/>
  <c r="U10" i="43" s="1"/>
  <c r="T84" i="43"/>
  <c r="T9" i="43" s="1"/>
  <c r="T10" i="43" s="1"/>
  <c r="S84" i="43"/>
  <c r="S9" i="43" s="1"/>
  <c r="S10" i="43" s="1"/>
  <c r="R84" i="43"/>
  <c r="R9" i="43" s="1"/>
  <c r="R10" i="43" s="1"/>
  <c r="Q84" i="43"/>
  <c r="Q9" i="43" s="1"/>
  <c r="Q10" i="43" s="1"/>
  <c r="P84" i="43"/>
  <c r="P9" i="43" s="1"/>
  <c r="P10" i="43" s="1"/>
  <c r="O84" i="43"/>
  <c r="O9" i="43" s="1"/>
  <c r="O10" i="43" s="1"/>
  <c r="N84" i="43"/>
  <c r="M84" i="43"/>
  <c r="M9" i="43" s="1"/>
  <c r="M10" i="43" s="1"/>
  <c r="L84" i="43"/>
  <c r="L9" i="43" s="1"/>
  <c r="L10" i="43" s="1"/>
  <c r="K84" i="43"/>
  <c r="K9" i="43" s="1"/>
  <c r="K10" i="43" s="1"/>
  <c r="J84" i="43"/>
  <c r="J9" i="43" s="1"/>
  <c r="J10" i="43" s="1"/>
  <c r="I84" i="43"/>
  <c r="I9" i="43" s="1"/>
  <c r="I10" i="43" s="1"/>
  <c r="H84" i="43"/>
  <c r="H9" i="43" s="1"/>
  <c r="H10" i="43" s="1"/>
  <c r="G84" i="43"/>
  <c r="G9" i="43" s="1"/>
  <c r="G10" i="43" s="1"/>
  <c r="F84" i="43"/>
  <c r="F9" i="43" s="1"/>
  <c r="F10" i="43" s="1"/>
  <c r="E84" i="43"/>
  <c r="E9" i="43" s="1"/>
  <c r="E10" i="43" s="1"/>
  <c r="D84" i="43"/>
  <c r="D9" i="43" s="1"/>
  <c r="C84" i="43"/>
  <c r="C9" i="43" s="1"/>
  <c r="C10" i="43" s="1"/>
  <c r="AH83" i="43"/>
  <c r="AH82" i="43"/>
  <c r="AH81" i="43"/>
  <c r="AH80" i="43"/>
  <c r="AH79" i="43"/>
  <c r="AH78" i="43"/>
  <c r="AH77" i="43"/>
  <c r="AH76" i="43"/>
  <c r="AH75" i="43"/>
  <c r="AH74" i="43"/>
  <c r="AH73" i="43"/>
  <c r="AH72" i="43"/>
  <c r="AG71" i="43"/>
  <c r="AG7" i="43" s="1"/>
  <c r="AG8" i="43" s="1"/>
  <c r="AF71" i="43"/>
  <c r="AF7" i="43" s="1"/>
  <c r="AF8" i="43" s="1"/>
  <c r="AE71" i="43"/>
  <c r="AE7" i="43" s="1"/>
  <c r="AE8" i="43" s="1"/>
  <c r="AD71" i="43"/>
  <c r="AD7" i="43" s="1"/>
  <c r="AD8" i="43" s="1"/>
  <c r="AC71" i="43"/>
  <c r="AB71" i="43"/>
  <c r="AB7" i="43" s="1"/>
  <c r="AB8" i="43" s="1"/>
  <c r="AA71" i="43"/>
  <c r="AA7" i="43" s="1"/>
  <c r="AA8" i="43" s="1"/>
  <c r="Z71" i="43"/>
  <c r="Z7" i="43" s="1"/>
  <c r="Z8" i="43" s="1"/>
  <c r="Y71" i="43"/>
  <c r="Y7" i="43" s="1"/>
  <c r="Y8" i="43" s="1"/>
  <c r="X71" i="43"/>
  <c r="X7" i="43" s="1"/>
  <c r="X8" i="43" s="1"/>
  <c r="W71" i="43"/>
  <c r="W7" i="43" s="1"/>
  <c r="W8" i="43" s="1"/>
  <c r="V71" i="43"/>
  <c r="V7" i="43" s="1"/>
  <c r="V8" i="43" s="1"/>
  <c r="U71" i="43"/>
  <c r="U7" i="43" s="1"/>
  <c r="U8" i="43" s="1"/>
  <c r="T71" i="43"/>
  <c r="T7" i="43" s="1"/>
  <c r="T8" i="43" s="1"/>
  <c r="S71" i="43"/>
  <c r="S7" i="43" s="1"/>
  <c r="S8" i="43" s="1"/>
  <c r="R71" i="43"/>
  <c r="R7" i="43" s="1"/>
  <c r="R8" i="43" s="1"/>
  <c r="Q71" i="43"/>
  <c r="Q7" i="43" s="1"/>
  <c r="Q8" i="43" s="1"/>
  <c r="P71" i="43"/>
  <c r="P7" i="43" s="1"/>
  <c r="P8" i="43" s="1"/>
  <c r="O71" i="43"/>
  <c r="O7" i="43" s="1"/>
  <c r="O8" i="43" s="1"/>
  <c r="N71" i="43"/>
  <c r="N7" i="43" s="1"/>
  <c r="N8" i="43" s="1"/>
  <c r="M71" i="43"/>
  <c r="M7" i="43" s="1"/>
  <c r="M8" i="43" s="1"/>
  <c r="L71" i="43"/>
  <c r="L7" i="43" s="1"/>
  <c r="L8" i="43" s="1"/>
  <c r="K71" i="43"/>
  <c r="K7" i="43" s="1"/>
  <c r="K8" i="43" s="1"/>
  <c r="J71" i="43"/>
  <c r="J7" i="43" s="1"/>
  <c r="J8" i="43" s="1"/>
  <c r="I71" i="43"/>
  <c r="H71" i="43"/>
  <c r="H7" i="43" s="1"/>
  <c r="H8" i="43" s="1"/>
  <c r="G71" i="43"/>
  <c r="G7" i="43" s="1"/>
  <c r="G8" i="43" s="1"/>
  <c r="F71" i="43"/>
  <c r="F7" i="43" s="1"/>
  <c r="F8" i="43" s="1"/>
  <c r="E71" i="43"/>
  <c r="E7" i="43" s="1"/>
  <c r="E8" i="43" s="1"/>
  <c r="D71" i="43"/>
  <c r="D7" i="43" s="1"/>
  <c r="D8" i="43" s="1"/>
  <c r="C71" i="43"/>
  <c r="C7" i="43" s="1"/>
  <c r="C8" i="43" s="1"/>
  <c r="AH70" i="43"/>
  <c r="AH69" i="43"/>
  <c r="AH68" i="43"/>
  <c r="AH67" i="43"/>
  <c r="AH66" i="43"/>
  <c r="AH65" i="43"/>
  <c r="AH64" i="43"/>
  <c r="AH63" i="43"/>
  <c r="AH62" i="43"/>
  <c r="AH61" i="43"/>
  <c r="AH60" i="43"/>
  <c r="AH59" i="43"/>
  <c r="AG58" i="43"/>
  <c r="AG5" i="43" s="1"/>
  <c r="AG6" i="43" s="1"/>
  <c r="AF58" i="43"/>
  <c r="AE58" i="43"/>
  <c r="AE5" i="43" s="1"/>
  <c r="AD58" i="43"/>
  <c r="AD5" i="43" s="1"/>
  <c r="AC58" i="43"/>
  <c r="AC5" i="43" s="1"/>
  <c r="AB58" i="43"/>
  <c r="AA58" i="43"/>
  <c r="AA5" i="43" s="1"/>
  <c r="Z58" i="43"/>
  <c r="Z5" i="43" s="1"/>
  <c r="Y58" i="43"/>
  <c r="Y5" i="43" s="1"/>
  <c r="X58" i="43"/>
  <c r="X5" i="43" s="1"/>
  <c r="X6" i="43" s="1"/>
  <c r="W58" i="43"/>
  <c r="W5" i="43" s="1"/>
  <c r="V58" i="43"/>
  <c r="V5" i="43" s="1"/>
  <c r="U58" i="43"/>
  <c r="U5" i="43" s="1"/>
  <c r="U6" i="43" s="1"/>
  <c r="T58" i="43"/>
  <c r="S58" i="43"/>
  <c r="S5" i="43" s="1"/>
  <c r="R58" i="43"/>
  <c r="R5" i="43" s="1"/>
  <c r="Q58" i="43"/>
  <c r="Q5" i="43" s="1"/>
  <c r="Q6" i="43" s="1"/>
  <c r="P58" i="43"/>
  <c r="P5" i="43" s="1"/>
  <c r="P6" i="43" s="1"/>
  <c r="O58" i="43"/>
  <c r="O5" i="43" s="1"/>
  <c r="N58" i="43"/>
  <c r="N5" i="43" s="1"/>
  <c r="M58" i="43"/>
  <c r="M5" i="43" s="1"/>
  <c r="L58" i="43"/>
  <c r="L5" i="43" s="1"/>
  <c r="L6" i="43" s="1"/>
  <c r="K58" i="43"/>
  <c r="K5" i="43" s="1"/>
  <c r="J58" i="43"/>
  <c r="J5" i="43" s="1"/>
  <c r="I58" i="43"/>
  <c r="I5" i="43" s="1"/>
  <c r="H58" i="43"/>
  <c r="H5" i="43" s="1"/>
  <c r="H6" i="43" s="1"/>
  <c r="G58" i="43"/>
  <c r="G5" i="43" s="1"/>
  <c r="F58" i="43"/>
  <c r="F5" i="43" s="1"/>
  <c r="E58" i="43"/>
  <c r="E5" i="43" s="1"/>
  <c r="E6" i="43" s="1"/>
  <c r="D58" i="43"/>
  <c r="D5" i="43" s="1"/>
  <c r="D6" i="43" s="1"/>
  <c r="C58" i="43"/>
  <c r="C5" i="43" s="1"/>
  <c r="AI28" i="43"/>
  <c r="AJ28" i="43" s="1"/>
  <c r="AB20" i="43"/>
  <c r="AE19" i="43"/>
  <c r="AE20" i="43" s="1"/>
  <c r="W19" i="43"/>
  <c r="W20" i="43" s="1"/>
  <c r="G19" i="43"/>
  <c r="G20" i="43" s="1"/>
  <c r="AD17" i="43"/>
  <c r="AD18" i="43" s="1"/>
  <c r="V17" i="43"/>
  <c r="V18" i="43" s="1"/>
  <c r="R17" i="43"/>
  <c r="R18" i="43" s="1"/>
  <c r="J17" i="43"/>
  <c r="J18" i="43" s="1"/>
  <c r="AG15" i="43"/>
  <c r="AG16" i="43" s="1"/>
  <c r="Q15" i="43"/>
  <c r="Q16" i="43" s="1"/>
  <c r="F15" i="43"/>
  <c r="F16" i="43" s="1"/>
  <c r="AF13" i="43"/>
  <c r="AF14" i="43" s="1"/>
  <c r="T13" i="43"/>
  <c r="T14" i="43" s="1"/>
  <c r="L13" i="43"/>
  <c r="L14" i="43" s="1"/>
  <c r="H13" i="43"/>
  <c r="H14" i="43" s="1"/>
  <c r="AE11" i="43"/>
  <c r="AE12" i="43" s="1"/>
  <c r="AA11" i="43"/>
  <c r="AA12" i="43" s="1"/>
  <c r="O11" i="43"/>
  <c r="O12" i="43" s="1"/>
  <c r="K11" i="43"/>
  <c r="K12" i="43" s="1"/>
  <c r="AD9" i="43"/>
  <c r="AD10" i="43" s="1"/>
  <c r="N9" i="43"/>
  <c r="N10" i="43" s="1"/>
  <c r="AC7" i="43"/>
  <c r="AC8" i="43" s="1"/>
  <c r="I7" i="43"/>
  <c r="I8" i="43" s="1"/>
  <c r="AF5" i="43"/>
  <c r="AF6" i="43" s="1"/>
  <c r="AB5" i="43"/>
  <c r="AB6" i="43" s="1"/>
  <c r="T5" i="43"/>
  <c r="T6" i="43" s="1"/>
  <c r="AI2" i="43"/>
  <c r="AH2" i="43"/>
  <c r="AI13" i="43" s="1"/>
  <c r="A1" i="43"/>
  <c r="AH161" i="42"/>
  <c r="AH160" i="42"/>
  <c r="AH159" i="42"/>
  <c r="AH158" i="42"/>
  <c r="AH157" i="42"/>
  <c r="AH156" i="42"/>
  <c r="AH155" i="42"/>
  <c r="AH154" i="42"/>
  <c r="AH153" i="42"/>
  <c r="AH152" i="42"/>
  <c r="AH151" i="42"/>
  <c r="AH150" i="42"/>
  <c r="AG149" i="42"/>
  <c r="AG19" i="42" s="1"/>
  <c r="AG20" i="42" s="1"/>
  <c r="AF149" i="42"/>
  <c r="AF19" i="42" s="1"/>
  <c r="AF20" i="42" s="1"/>
  <c r="AE149" i="42"/>
  <c r="AE19" i="42" s="1"/>
  <c r="AE20" i="42" s="1"/>
  <c r="AD149" i="42"/>
  <c r="AD19" i="42" s="1"/>
  <c r="AD20" i="42" s="1"/>
  <c r="AC149" i="42"/>
  <c r="AC19" i="42" s="1"/>
  <c r="AC20" i="42" s="1"/>
  <c r="AB149" i="42"/>
  <c r="AB19" i="42" s="1"/>
  <c r="AB20" i="42" s="1"/>
  <c r="AA149" i="42"/>
  <c r="AA19" i="42" s="1"/>
  <c r="AA20" i="42" s="1"/>
  <c r="Z149" i="42"/>
  <c r="Y149" i="42"/>
  <c r="Y19" i="42" s="1"/>
  <c r="Y20" i="42" s="1"/>
  <c r="X149" i="42"/>
  <c r="X19" i="42" s="1"/>
  <c r="X20" i="42" s="1"/>
  <c r="W149" i="42"/>
  <c r="W19" i="42" s="1"/>
  <c r="W20" i="42" s="1"/>
  <c r="V149" i="42"/>
  <c r="V19" i="42" s="1"/>
  <c r="V20" i="42" s="1"/>
  <c r="U149" i="42"/>
  <c r="U19" i="42" s="1"/>
  <c r="U20" i="42" s="1"/>
  <c r="T149" i="42"/>
  <c r="T19" i="42" s="1"/>
  <c r="T20" i="42" s="1"/>
  <c r="S149" i="42"/>
  <c r="S19" i="42" s="1"/>
  <c r="S20" i="42" s="1"/>
  <c r="R149" i="42"/>
  <c r="R19" i="42" s="1"/>
  <c r="R20" i="42" s="1"/>
  <c r="Q149" i="42"/>
  <c r="Q19" i="42" s="1"/>
  <c r="Q20" i="42" s="1"/>
  <c r="P149" i="42"/>
  <c r="P19" i="42" s="1"/>
  <c r="P20" i="42" s="1"/>
  <c r="O149" i="42"/>
  <c r="O19" i="42" s="1"/>
  <c r="O20" i="42" s="1"/>
  <c r="N149" i="42"/>
  <c r="N19" i="42" s="1"/>
  <c r="N20" i="42" s="1"/>
  <c r="M149" i="42"/>
  <c r="M19" i="42" s="1"/>
  <c r="M20" i="42" s="1"/>
  <c r="L149" i="42"/>
  <c r="L19" i="42" s="1"/>
  <c r="L20" i="42" s="1"/>
  <c r="K149" i="42"/>
  <c r="K19" i="42" s="1"/>
  <c r="K20" i="42" s="1"/>
  <c r="J149" i="42"/>
  <c r="I149" i="42"/>
  <c r="I19" i="42" s="1"/>
  <c r="I20" i="42" s="1"/>
  <c r="H149" i="42"/>
  <c r="H19" i="42" s="1"/>
  <c r="H20" i="42" s="1"/>
  <c r="G149" i="42"/>
  <c r="G19" i="42" s="1"/>
  <c r="G20" i="42" s="1"/>
  <c r="F149" i="42"/>
  <c r="F19" i="42" s="1"/>
  <c r="F20" i="42" s="1"/>
  <c r="E149" i="42"/>
  <c r="E19" i="42" s="1"/>
  <c r="E20" i="42" s="1"/>
  <c r="D149" i="42"/>
  <c r="D19" i="42" s="1"/>
  <c r="D20" i="42" s="1"/>
  <c r="C149" i="42"/>
  <c r="C19" i="42" s="1"/>
  <c r="AH148" i="42"/>
  <c r="AH147" i="42"/>
  <c r="AH146" i="42"/>
  <c r="AH145" i="42"/>
  <c r="AH144" i="42"/>
  <c r="AH143" i="42"/>
  <c r="AH142" i="42"/>
  <c r="AH141" i="42"/>
  <c r="AH140" i="42"/>
  <c r="AH139" i="42"/>
  <c r="AH138" i="42"/>
  <c r="AH137" i="42"/>
  <c r="AG136" i="42"/>
  <c r="AG17" i="42" s="1"/>
  <c r="AG18" i="42" s="1"/>
  <c r="AF136" i="42"/>
  <c r="AF17" i="42" s="1"/>
  <c r="AF18" i="42" s="1"/>
  <c r="AE136" i="42"/>
  <c r="AE17" i="42" s="1"/>
  <c r="AE18" i="42" s="1"/>
  <c r="AD136" i="42"/>
  <c r="AD17" i="42" s="1"/>
  <c r="AD18" i="42" s="1"/>
  <c r="AC136" i="42"/>
  <c r="AB136" i="42"/>
  <c r="AB17" i="42" s="1"/>
  <c r="AB18" i="42" s="1"/>
  <c r="AA136" i="42"/>
  <c r="AA17" i="42" s="1"/>
  <c r="AA18" i="42" s="1"/>
  <c r="Z136" i="42"/>
  <c r="Z17" i="42" s="1"/>
  <c r="Z18" i="42" s="1"/>
  <c r="Y136" i="42"/>
  <c r="Y17" i="42" s="1"/>
  <c r="Y18" i="42" s="1"/>
  <c r="X136" i="42"/>
  <c r="X17" i="42" s="1"/>
  <c r="X18" i="42" s="1"/>
  <c r="W136" i="42"/>
  <c r="W17" i="42" s="1"/>
  <c r="W18" i="42" s="1"/>
  <c r="V136" i="42"/>
  <c r="V17" i="42" s="1"/>
  <c r="V18" i="42" s="1"/>
  <c r="U136" i="42"/>
  <c r="U17" i="42" s="1"/>
  <c r="U18" i="42" s="1"/>
  <c r="T136" i="42"/>
  <c r="T17" i="42" s="1"/>
  <c r="T18" i="42" s="1"/>
  <c r="S136" i="42"/>
  <c r="S17" i="42" s="1"/>
  <c r="S18" i="42" s="1"/>
  <c r="R136" i="42"/>
  <c r="R17" i="42" s="1"/>
  <c r="R18" i="42" s="1"/>
  <c r="Q136" i="42"/>
  <c r="P136" i="42"/>
  <c r="P17" i="42" s="1"/>
  <c r="P18" i="42" s="1"/>
  <c r="O136" i="42"/>
  <c r="O17" i="42" s="1"/>
  <c r="O18" i="42" s="1"/>
  <c r="N136" i="42"/>
  <c r="N17" i="42" s="1"/>
  <c r="N18" i="42" s="1"/>
  <c r="M136" i="42"/>
  <c r="L136" i="42"/>
  <c r="L17" i="42" s="1"/>
  <c r="L18" i="42" s="1"/>
  <c r="K136" i="42"/>
  <c r="K17" i="42" s="1"/>
  <c r="K18" i="42" s="1"/>
  <c r="J136" i="42"/>
  <c r="J17" i="42" s="1"/>
  <c r="J18" i="42" s="1"/>
  <c r="I136" i="42"/>
  <c r="I17" i="42" s="1"/>
  <c r="I18" i="42" s="1"/>
  <c r="H136" i="42"/>
  <c r="H17" i="42" s="1"/>
  <c r="H18" i="42" s="1"/>
  <c r="G136" i="42"/>
  <c r="G17" i="42" s="1"/>
  <c r="G18" i="42" s="1"/>
  <c r="F136" i="42"/>
  <c r="F17" i="42" s="1"/>
  <c r="F18" i="42" s="1"/>
  <c r="E136" i="42"/>
  <c r="D136" i="42"/>
  <c r="D17" i="42" s="1"/>
  <c r="D18" i="42" s="1"/>
  <c r="C136" i="42"/>
  <c r="C17" i="42" s="1"/>
  <c r="C18" i="42" s="1"/>
  <c r="AH135" i="42"/>
  <c r="AH134" i="42"/>
  <c r="AH133" i="42"/>
  <c r="AH132" i="42"/>
  <c r="AH131" i="42"/>
  <c r="AH130" i="42"/>
  <c r="AH129" i="42"/>
  <c r="AH128" i="42"/>
  <c r="AH127" i="42"/>
  <c r="AH126" i="42"/>
  <c r="AH125" i="42"/>
  <c r="AH124" i="42"/>
  <c r="AG123" i="42"/>
  <c r="AG15" i="42" s="1"/>
  <c r="AG16" i="42" s="1"/>
  <c r="AF123" i="42"/>
  <c r="AE123" i="42"/>
  <c r="AE15" i="42" s="1"/>
  <c r="AE16" i="42" s="1"/>
  <c r="AD123" i="42"/>
  <c r="AD15" i="42" s="1"/>
  <c r="AD16" i="42" s="1"/>
  <c r="AC123" i="42"/>
  <c r="AC15" i="42" s="1"/>
  <c r="AC16" i="42" s="1"/>
  <c r="AB123" i="42"/>
  <c r="AB15" i="42" s="1"/>
  <c r="AB16" i="42" s="1"/>
  <c r="AA123" i="42"/>
  <c r="AA15" i="42" s="1"/>
  <c r="AA16" i="42" s="1"/>
  <c r="Z123" i="42"/>
  <c r="Z15" i="42" s="1"/>
  <c r="Z16" i="42" s="1"/>
  <c r="Y123" i="42"/>
  <c r="Y15" i="42" s="1"/>
  <c r="Y16" i="42" s="1"/>
  <c r="X123" i="42"/>
  <c r="X15" i="42" s="1"/>
  <c r="X16" i="42" s="1"/>
  <c r="W123" i="42"/>
  <c r="W15" i="42" s="1"/>
  <c r="W16" i="42" s="1"/>
  <c r="V123" i="42"/>
  <c r="V15" i="42" s="1"/>
  <c r="V16" i="42" s="1"/>
  <c r="U123" i="42"/>
  <c r="U15" i="42" s="1"/>
  <c r="U16" i="42" s="1"/>
  <c r="T123" i="42"/>
  <c r="T15" i="42" s="1"/>
  <c r="T16" i="42" s="1"/>
  <c r="S123" i="42"/>
  <c r="R123" i="42"/>
  <c r="R15" i="42" s="1"/>
  <c r="R16" i="42" s="1"/>
  <c r="Q123" i="42"/>
  <c r="Q15" i="42" s="1"/>
  <c r="Q16" i="42" s="1"/>
  <c r="P123" i="42"/>
  <c r="P15" i="42" s="1"/>
  <c r="P16" i="42" s="1"/>
  <c r="O123" i="42"/>
  <c r="O15" i="42" s="1"/>
  <c r="O16" i="42" s="1"/>
  <c r="N123" i="42"/>
  <c r="N15" i="42" s="1"/>
  <c r="N16" i="42" s="1"/>
  <c r="M123" i="42"/>
  <c r="M15" i="42" s="1"/>
  <c r="M16" i="42" s="1"/>
  <c r="L123" i="42"/>
  <c r="L15" i="42" s="1"/>
  <c r="L16" i="42" s="1"/>
  <c r="K123" i="42"/>
  <c r="J123" i="42"/>
  <c r="J15" i="42" s="1"/>
  <c r="J16" i="42" s="1"/>
  <c r="I123" i="42"/>
  <c r="I15" i="42" s="1"/>
  <c r="I16" i="42" s="1"/>
  <c r="H123" i="42"/>
  <c r="G123" i="42"/>
  <c r="G15" i="42" s="1"/>
  <c r="G16" i="42" s="1"/>
  <c r="F123" i="42"/>
  <c r="E123" i="42"/>
  <c r="E15" i="42" s="1"/>
  <c r="E16" i="42" s="1"/>
  <c r="D123" i="42"/>
  <c r="D15" i="42" s="1"/>
  <c r="D16" i="42" s="1"/>
  <c r="C123" i="42"/>
  <c r="C15" i="42" s="1"/>
  <c r="AH122" i="42"/>
  <c r="AH121" i="42"/>
  <c r="AH120" i="42"/>
  <c r="AH119" i="42"/>
  <c r="AH118" i="42"/>
  <c r="AH117" i="42"/>
  <c r="AH116" i="42"/>
  <c r="AH115" i="42"/>
  <c r="AH114" i="42"/>
  <c r="AH113" i="42"/>
  <c r="AH112" i="42"/>
  <c r="AH111" i="42"/>
  <c r="AG110" i="42"/>
  <c r="AG13" i="42" s="1"/>
  <c r="AG14" i="42" s="1"/>
  <c r="AF110" i="42"/>
  <c r="AF13" i="42" s="1"/>
  <c r="AF14" i="42" s="1"/>
  <c r="AE110" i="42"/>
  <c r="AD110" i="42"/>
  <c r="AD13" i="42" s="1"/>
  <c r="AD14" i="42" s="1"/>
  <c r="AC110" i="42"/>
  <c r="AC13" i="42" s="1"/>
  <c r="AC14" i="42" s="1"/>
  <c r="AB110" i="42"/>
  <c r="AB13" i="42" s="1"/>
  <c r="AB14" i="42" s="1"/>
  <c r="AA110" i="42"/>
  <c r="Z110" i="42"/>
  <c r="Z13" i="42" s="1"/>
  <c r="Z14" i="42" s="1"/>
  <c r="Y110" i="42"/>
  <c r="Y13" i="42" s="1"/>
  <c r="Y14" i="42" s="1"/>
  <c r="X110" i="42"/>
  <c r="X13" i="42" s="1"/>
  <c r="X14" i="42" s="1"/>
  <c r="W110" i="42"/>
  <c r="W13" i="42" s="1"/>
  <c r="W14" i="42" s="1"/>
  <c r="V110" i="42"/>
  <c r="V13" i="42" s="1"/>
  <c r="V14" i="42" s="1"/>
  <c r="U110" i="42"/>
  <c r="U13" i="42" s="1"/>
  <c r="U14" i="42" s="1"/>
  <c r="T110" i="42"/>
  <c r="T13" i="42" s="1"/>
  <c r="T14" i="42" s="1"/>
  <c r="S110" i="42"/>
  <c r="S13" i="42" s="1"/>
  <c r="S14" i="42" s="1"/>
  <c r="R110" i="42"/>
  <c r="R13" i="42" s="1"/>
  <c r="R14" i="42" s="1"/>
  <c r="Q110" i="42"/>
  <c r="Q13" i="42" s="1"/>
  <c r="Q14" i="42" s="1"/>
  <c r="P110" i="42"/>
  <c r="P13" i="42" s="1"/>
  <c r="P14" i="42" s="1"/>
  <c r="O110" i="42"/>
  <c r="O13" i="42" s="1"/>
  <c r="O14" i="42" s="1"/>
  <c r="N110" i="42"/>
  <c r="N13" i="42" s="1"/>
  <c r="N14" i="42" s="1"/>
  <c r="M110" i="42"/>
  <c r="M13" i="42" s="1"/>
  <c r="M14" i="42" s="1"/>
  <c r="L110" i="42"/>
  <c r="L13" i="42" s="1"/>
  <c r="L14" i="42" s="1"/>
  <c r="K110" i="42"/>
  <c r="J110" i="42"/>
  <c r="J13" i="42" s="1"/>
  <c r="J14" i="42" s="1"/>
  <c r="I110" i="42"/>
  <c r="I13" i="42" s="1"/>
  <c r="I14" i="42" s="1"/>
  <c r="H110" i="42"/>
  <c r="H13" i="42" s="1"/>
  <c r="H14" i="42" s="1"/>
  <c r="G110" i="42"/>
  <c r="G13" i="42" s="1"/>
  <c r="G14" i="42" s="1"/>
  <c r="F110" i="42"/>
  <c r="F13" i="42" s="1"/>
  <c r="F14" i="42" s="1"/>
  <c r="E110" i="42"/>
  <c r="E13" i="42" s="1"/>
  <c r="E14" i="42" s="1"/>
  <c r="D110" i="42"/>
  <c r="D13" i="42" s="1"/>
  <c r="C110" i="42"/>
  <c r="C13" i="42" s="1"/>
  <c r="C14" i="42" s="1"/>
  <c r="AH109" i="42"/>
  <c r="AH108" i="42"/>
  <c r="AH107" i="42"/>
  <c r="AH106" i="42"/>
  <c r="AH105" i="42"/>
  <c r="AH104" i="42"/>
  <c r="AH103" i="42"/>
  <c r="AH102" i="42"/>
  <c r="AH101" i="42"/>
  <c r="AH100" i="42"/>
  <c r="AH99" i="42"/>
  <c r="AH98" i="42"/>
  <c r="AG97" i="42"/>
  <c r="AG11" i="42" s="1"/>
  <c r="AG12" i="42" s="1"/>
  <c r="AF97" i="42"/>
  <c r="AF11" i="42" s="1"/>
  <c r="AF12" i="42" s="1"/>
  <c r="AE97" i="42"/>
  <c r="AE11" i="42" s="1"/>
  <c r="AE12" i="42" s="1"/>
  <c r="AD97" i="42"/>
  <c r="AC97" i="42"/>
  <c r="AC11" i="42" s="1"/>
  <c r="AC12" i="42" s="1"/>
  <c r="AB97" i="42"/>
  <c r="AB11" i="42" s="1"/>
  <c r="AB12" i="42" s="1"/>
  <c r="AA97" i="42"/>
  <c r="AA11" i="42" s="1"/>
  <c r="AA12" i="42" s="1"/>
  <c r="Z97" i="42"/>
  <c r="Z11" i="42" s="1"/>
  <c r="Z12" i="42" s="1"/>
  <c r="Y97" i="42"/>
  <c r="Y11" i="42" s="1"/>
  <c r="Y12" i="42" s="1"/>
  <c r="X97" i="42"/>
  <c r="X11" i="42" s="1"/>
  <c r="X12" i="42" s="1"/>
  <c r="W97" i="42"/>
  <c r="V97" i="42"/>
  <c r="V11" i="42" s="1"/>
  <c r="V12" i="42" s="1"/>
  <c r="U97" i="42"/>
  <c r="U11" i="42" s="1"/>
  <c r="U12" i="42" s="1"/>
  <c r="T97" i="42"/>
  <c r="T11" i="42" s="1"/>
  <c r="T12" i="42" s="1"/>
  <c r="S97" i="42"/>
  <c r="S11" i="42" s="1"/>
  <c r="S12" i="42" s="1"/>
  <c r="R97" i="42"/>
  <c r="R11" i="42" s="1"/>
  <c r="R12" i="42" s="1"/>
  <c r="Q97" i="42"/>
  <c r="Q11" i="42" s="1"/>
  <c r="Q12" i="42" s="1"/>
  <c r="P97" i="42"/>
  <c r="P11" i="42" s="1"/>
  <c r="P12" i="42" s="1"/>
  <c r="O97" i="42"/>
  <c r="O11" i="42" s="1"/>
  <c r="O12" i="42" s="1"/>
  <c r="N97" i="42"/>
  <c r="M97" i="42"/>
  <c r="M11" i="42" s="1"/>
  <c r="M12" i="42" s="1"/>
  <c r="L97" i="42"/>
  <c r="L11" i="42" s="1"/>
  <c r="L12" i="42" s="1"/>
  <c r="K97" i="42"/>
  <c r="K11" i="42" s="1"/>
  <c r="K12" i="42" s="1"/>
  <c r="J97" i="42"/>
  <c r="I97" i="42"/>
  <c r="I11" i="42" s="1"/>
  <c r="I12" i="42" s="1"/>
  <c r="H97" i="42"/>
  <c r="H11" i="42" s="1"/>
  <c r="H12" i="42" s="1"/>
  <c r="G97" i="42"/>
  <c r="G11" i="42" s="1"/>
  <c r="G12" i="42" s="1"/>
  <c r="F97" i="42"/>
  <c r="F11" i="42" s="1"/>
  <c r="F12" i="42" s="1"/>
  <c r="E97" i="42"/>
  <c r="E11" i="42" s="1"/>
  <c r="E12" i="42" s="1"/>
  <c r="D97" i="42"/>
  <c r="D11" i="42" s="1"/>
  <c r="D12" i="42" s="1"/>
  <c r="C97" i="42"/>
  <c r="C11" i="42" s="1"/>
  <c r="C12" i="42" s="1"/>
  <c r="AH96" i="42"/>
  <c r="AH95" i="42"/>
  <c r="AH94" i="42"/>
  <c r="AH93" i="42"/>
  <c r="AH92" i="42"/>
  <c r="AH91" i="42"/>
  <c r="AH90" i="42"/>
  <c r="AH89" i="42"/>
  <c r="AH88" i="42"/>
  <c r="AH87" i="42"/>
  <c r="AH86" i="42"/>
  <c r="AH85" i="42"/>
  <c r="AG84" i="42"/>
  <c r="AG9" i="42" s="1"/>
  <c r="AG10" i="42" s="1"/>
  <c r="AF84" i="42"/>
  <c r="AF9" i="42" s="1"/>
  <c r="AF10" i="42" s="1"/>
  <c r="AE84" i="42"/>
  <c r="AE9" i="42" s="1"/>
  <c r="AE10" i="42" s="1"/>
  <c r="AD84" i="42"/>
  <c r="AD9" i="42" s="1"/>
  <c r="AD10" i="42" s="1"/>
  <c r="AC84" i="42"/>
  <c r="AC9" i="42" s="1"/>
  <c r="AC10" i="42" s="1"/>
  <c r="AB84" i="42"/>
  <c r="AB9" i="42" s="1"/>
  <c r="AB10" i="42" s="1"/>
  <c r="AA84" i="42"/>
  <c r="AA9" i="42" s="1"/>
  <c r="AA10" i="42" s="1"/>
  <c r="Z84" i="42"/>
  <c r="Z9" i="42" s="1"/>
  <c r="Z10" i="42" s="1"/>
  <c r="Y84" i="42"/>
  <c r="Y9" i="42" s="1"/>
  <c r="Y10" i="42" s="1"/>
  <c r="X84" i="42"/>
  <c r="X9" i="42" s="1"/>
  <c r="X10" i="42" s="1"/>
  <c r="W84" i="42"/>
  <c r="W9" i="42" s="1"/>
  <c r="W10" i="42" s="1"/>
  <c r="V84" i="42"/>
  <c r="V9" i="42" s="1"/>
  <c r="V10" i="42" s="1"/>
  <c r="U84" i="42"/>
  <c r="U9" i="42" s="1"/>
  <c r="U10" i="42" s="1"/>
  <c r="T84" i="42"/>
  <c r="T9" i="42" s="1"/>
  <c r="T10" i="42" s="1"/>
  <c r="S84" i="42"/>
  <c r="S9" i="42" s="1"/>
  <c r="S10" i="42" s="1"/>
  <c r="R84" i="42"/>
  <c r="R9" i="42" s="1"/>
  <c r="R10" i="42" s="1"/>
  <c r="Q84" i="42"/>
  <c r="Q9" i="42" s="1"/>
  <c r="Q10" i="42" s="1"/>
  <c r="P84" i="42"/>
  <c r="P9" i="42" s="1"/>
  <c r="P10" i="42" s="1"/>
  <c r="O84" i="42"/>
  <c r="O9" i="42" s="1"/>
  <c r="O10" i="42" s="1"/>
  <c r="N84" i="42"/>
  <c r="N9" i="42" s="1"/>
  <c r="N10" i="42" s="1"/>
  <c r="M84" i="42"/>
  <c r="M9" i="42" s="1"/>
  <c r="M10" i="42" s="1"/>
  <c r="L84" i="42"/>
  <c r="L9" i="42" s="1"/>
  <c r="L10" i="42" s="1"/>
  <c r="K84" i="42"/>
  <c r="K9" i="42" s="1"/>
  <c r="K10" i="42" s="1"/>
  <c r="J84" i="42"/>
  <c r="J9" i="42" s="1"/>
  <c r="J10" i="42" s="1"/>
  <c r="I84" i="42"/>
  <c r="H84" i="42"/>
  <c r="H9" i="42" s="1"/>
  <c r="H10" i="42" s="1"/>
  <c r="G84" i="42"/>
  <c r="G9" i="42" s="1"/>
  <c r="G10" i="42" s="1"/>
  <c r="F84" i="42"/>
  <c r="F9" i="42" s="1"/>
  <c r="F10" i="42" s="1"/>
  <c r="E84" i="42"/>
  <c r="E9" i="42" s="1"/>
  <c r="E10" i="42" s="1"/>
  <c r="D84" i="42"/>
  <c r="D9" i="42" s="1"/>
  <c r="D10" i="42" s="1"/>
  <c r="C84" i="42"/>
  <c r="C9" i="42" s="1"/>
  <c r="C10" i="42" s="1"/>
  <c r="AH83" i="42"/>
  <c r="AH82" i="42"/>
  <c r="AH81" i="42"/>
  <c r="AH80" i="42"/>
  <c r="AH79" i="42"/>
  <c r="AH78" i="42"/>
  <c r="AH77" i="42"/>
  <c r="AH76" i="42"/>
  <c r="AH75" i="42"/>
  <c r="AH74" i="42"/>
  <c r="AH73" i="42"/>
  <c r="AH72" i="42"/>
  <c r="AG71" i="42"/>
  <c r="AG7" i="42" s="1"/>
  <c r="AG8" i="42" s="1"/>
  <c r="AF71" i="42"/>
  <c r="AF7" i="42" s="1"/>
  <c r="AF8" i="42" s="1"/>
  <c r="AE71" i="42"/>
  <c r="AE7" i="42" s="1"/>
  <c r="AE8" i="42" s="1"/>
  <c r="AD71" i="42"/>
  <c r="AD7" i="42" s="1"/>
  <c r="AD8" i="42" s="1"/>
  <c r="AC71" i="42"/>
  <c r="AC7" i="42" s="1"/>
  <c r="AC8" i="42" s="1"/>
  <c r="AB71" i="42"/>
  <c r="AB7" i="42" s="1"/>
  <c r="AB8" i="42" s="1"/>
  <c r="AA71" i="42"/>
  <c r="AA7" i="42" s="1"/>
  <c r="AA8" i="42" s="1"/>
  <c r="Z71" i="42"/>
  <c r="Z7" i="42" s="1"/>
  <c r="Z8" i="42" s="1"/>
  <c r="Y71" i="42"/>
  <c r="Y7" i="42" s="1"/>
  <c r="Y8" i="42" s="1"/>
  <c r="X71" i="42"/>
  <c r="X7" i="42" s="1"/>
  <c r="X8" i="42" s="1"/>
  <c r="W71" i="42"/>
  <c r="W7" i="42" s="1"/>
  <c r="W8" i="42" s="1"/>
  <c r="V71" i="42"/>
  <c r="V7" i="42" s="1"/>
  <c r="V8" i="42" s="1"/>
  <c r="U71" i="42"/>
  <c r="U7" i="42" s="1"/>
  <c r="U8" i="42" s="1"/>
  <c r="T71" i="42"/>
  <c r="T7" i="42" s="1"/>
  <c r="T8" i="42" s="1"/>
  <c r="S71" i="42"/>
  <c r="S7" i="42" s="1"/>
  <c r="S8" i="42" s="1"/>
  <c r="R71" i="42"/>
  <c r="R7" i="42" s="1"/>
  <c r="R8" i="42" s="1"/>
  <c r="Q71" i="42"/>
  <c r="Q7" i="42" s="1"/>
  <c r="Q8" i="42" s="1"/>
  <c r="P71" i="42"/>
  <c r="P7" i="42" s="1"/>
  <c r="P8" i="42" s="1"/>
  <c r="O71" i="42"/>
  <c r="O7" i="42" s="1"/>
  <c r="O8" i="42" s="1"/>
  <c r="N71" i="42"/>
  <c r="N7" i="42" s="1"/>
  <c r="N8" i="42" s="1"/>
  <c r="M71" i="42"/>
  <c r="M7" i="42" s="1"/>
  <c r="M8" i="42" s="1"/>
  <c r="L71" i="42"/>
  <c r="L7" i="42" s="1"/>
  <c r="L8" i="42" s="1"/>
  <c r="K71" i="42"/>
  <c r="K7" i="42" s="1"/>
  <c r="K8" i="42" s="1"/>
  <c r="J71" i="42"/>
  <c r="J7" i="42" s="1"/>
  <c r="J8" i="42" s="1"/>
  <c r="I71" i="42"/>
  <c r="I7" i="42" s="1"/>
  <c r="I8" i="42" s="1"/>
  <c r="H71" i="42"/>
  <c r="H7" i="42" s="1"/>
  <c r="H8" i="42" s="1"/>
  <c r="G71" i="42"/>
  <c r="G7" i="42" s="1"/>
  <c r="G8" i="42" s="1"/>
  <c r="F71" i="42"/>
  <c r="F7" i="42" s="1"/>
  <c r="F8" i="42" s="1"/>
  <c r="E71" i="42"/>
  <c r="E7" i="42" s="1"/>
  <c r="E8" i="42" s="1"/>
  <c r="D71" i="42"/>
  <c r="C71" i="42"/>
  <c r="AH70" i="42"/>
  <c r="AH69" i="42"/>
  <c r="AH68" i="42"/>
  <c r="AH67" i="42"/>
  <c r="AH66" i="42"/>
  <c r="AH65" i="42"/>
  <c r="AH64" i="42"/>
  <c r="AH63" i="42"/>
  <c r="AH62" i="42"/>
  <c r="AH61" i="42"/>
  <c r="AH60" i="42"/>
  <c r="AH59" i="42"/>
  <c r="AG58" i="42"/>
  <c r="AG5" i="42" s="1"/>
  <c r="AF58" i="42"/>
  <c r="AF5" i="42" s="1"/>
  <c r="AE58" i="42"/>
  <c r="AE5" i="42" s="1"/>
  <c r="AE6" i="42" s="1"/>
  <c r="AD58" i="42"/>
  <c r="AD5" i="42" s="1"/>
  <c r="AD6" i="42" s="1"/>
  <c r="AC58" i="42"/>
  <c r="AC5" i="42" s="1"/>
  <c r="AB58" i="42"/>
  <c r="AB5" i="42" s="1"/>
  <c r="AA58" i="42"/>
  <c r="AA5" i="42" s="1"/>
  <c r="AA6" i="42" s="1"/>
  <c r="Z58" i="42"/>
  <c r="Z5" i="42" s="1"/>
  <c r="Z6" i="42" s="1"/>
  <c r="Y58" i="42"/>
  <c r="Y5" i="42" s="1"/>
  <c r="X58" i="42"/>
  <c r="X5" i="42" s="1"/>
  <c r="W58" i="42"/>
  <c r="W5" i="42" s="1"/>
  <c r="W6" i="42" s="1"/>
  <c r="V58" i="42"/>
  <c r="V5" i="42" s="1"/>
  <c r="V6" i="42" s="1"/>
  <c r="U58" i="42"/>
  <c r="U5" i="42" s="1"/>
  <c r="T58" i="42"/>
  <c r="T5" i="42" s="1"/>
  <c r="S58" i="42"/>
  <c r="S5" i="42" s="1"/>
  <c r="S6" i="42" s="1"/>
  <c r="R58" i="42"/>
  <c r="R5" i="42" s="1"/>
  <c r="R6" i="42" s="1"/>
  <c r="Q58" i="42"/>
  <c r="Q5" i="42" s="1"/>
  <c r="P58" i="42"/>
  <c r="P5" i="42" s="1"/>
  <c r="O58" i="42"/>
  <c r="O5" i="42" s="1"/>
  <c r="O6" i="42" s="1"/>
  <c r="N58" i="42"/>
  <c r="N5" i="42" s="1"/>
  <c r="N6" i="42" s="1"/>
  <c r="M58" i="42"/>
  <c r="M5" i="42" s="1"/>
  <c r="L58" i="42"/>
  <c r="L5" i="42" s="1"/>
  <c r="K58" i="42"/>
  <c r="K5" i="42" s="1"/>
  <c r="K6" i="42" s="1"/>
  <c r="J58" i="42"/>
  <c r="J5" i="42" s="1"/>
  <c r="J6" i="42" s="1"/>
  <c r="I58" i="42"/>
  <c r="I5" i="42" s="1"/>
  <c r="H58" i="42"/>
  <c r="H5" i="42" s="1"/>
  <c r="G58" i="42"/>
  <c r="G5" i="42" s="1"/>
  <c r="G6" i="42" s="1"/>
  <c r="F58" i="42"/>
  <c r="F5" i="42" s="1"/>
  <c r="E58" i="42"/>
  <c r="E5" i="42" s="1"/>
  <c r="D58" i="42"/>
  <c r="D5" i="42" s="1"/>
  <c r="C58" i="42"/>
  <c r="C5" i="42" s="1"/>
  <c r="C6" i="42" s="1"/>
  <c r="AI28" i="42"/>
  <c r="AJ28" i="42" s="1"/>
  <c r="Z19" i="42"/>
  <c r="Z20" i="42" s="1"/>
  <c r="J19" i="42"/>
  <c r="J20" i="42" s="1"/>
  <c r="AC17" i="42"/>
  <c r="AC18" i="42" s="1"/>
  <c r="Q17" i="42"/>
  <c r="Q18" i="42" s="1"/>
  <c r="M17" i="42"/>
  <c r="M18" i="42" s="1"/>
  <c r="E17" i="42"/>
  <c r="E18" i="42" s="1"/>
  <c r="AF15" i="42"/>
  <c r="AF16" i="42" s="1"/>
  <c r="S15" i="42"/>
  <c r="S16" i="42" s="1"/>
  <c r="K15" i="42"/>
  <c r="K16" i="42" s="1"/>
  <c r="H15" i="42"/>
  <c r="H16" i="42" s="1"/>
  <c r="F15" i="42"/>
  <c r="F16" i="42" s="1"/>
  <c r="AE13" i="42"/>
  <c r="AE14" i="42" s="1"/>
  <c r="AA13" i="42"/>
  <c r="AA14" i="42" s="1"/>
  <c r="K13" i="42"/>
  <c r="K14" i="42" s="1"/>
  <c r="AD11" i="42"/>
  <c r="AD12" i="42" s="1"/>
  <c r="N11" i="42"/>
  <c r="N12" i="42" s="1"/>
  <c r="J11" i="42"/>
  <c r="J12" i="42" s="1"/>
  <c r="I9" i="42"/>
  <c r="I10" i="42" s="1"/>
  <c r="D7" i="42"/>
  <c r="D8" i="42" s="1"/>
  <c r="C7" i="42"/>
  <c r="AI2" i="42"/>
  <c r="AH2" i="42"/>
  <c r="AI9" i="42" s="1"/>
  <c r="A1" i="42"/>
  <c r="AH161" i="41"/>
  <c r="AH160" i="41"/>
  <c r="AH159" i="41"/>
  <c r="AH158" i="41"/>
  <c r="AH157" i="41"/>
  <c r="AH156" i="41"/>
  <c r="AH155" i="41"/>
  <c r="AH154" i="41"/>
  <c r="AH153" i="41"/>
  <c r="AH152" i="41"/>
  <c r="AH151" i="41"/>
  <c r="AH150" i="41"/>
  <c r="AG149" i="41"/>
  <c r="AG19" i="41" s="1"/>
  <c r="AG20" i="41" s="1"/>
  <c r="AF149" i="41"/>
  <c r="AF19" i="41" s="1"/>
  <c r="AF20" i="41" s="1"/>
  <c r="AE149" i="41"/>
  <c r="AE19" i="41" s="1"/>
  <c r="AE20" i="41" s="1"/>
  <c r="AD149" i="41"/>
  <c r="AD19" i="41" s="1"/>
  <c r="AD20" i="41" s="1"/>
  <c r="AC149" i="41"/>
  <c r="AC19" i="41" s="1"/>
  <c r="AC20" i="41" s="1"/>
  <c r="AB149" i="41"/>
  <c r="AA149" i="41"/>
  <c r="Z149" i="41"/>
  <c r="Y149" i="41"/>
  <c r="Y19" i="41" s="1"/>
  <c r="Y20" i="41" s="1"/>
  <c r="X149" i="41"/>
  <c r="X19" i="41" s="1"/>
  <c r="X20" i="41" s="1"/>
  <c r="W149" i="41"/>
  <c r="W19" i="41" s="1"/>
  <c r="W20" i="41" s="1"/>
  <c r="V149" i="41"/>
  <c r="V19" i="41" s="1"/>
  <c r="V20" i="41" s="1"/>
  <c r="U149" i="41"/>
  <c r="U19" i="41" s="1"/>
  <c r="U20" i="41" s="1"/>
  <c r="T149" i="41"/>
  <c r="T19" i="41" s="1"/>
  <c r="T20" i="41" s="1"/>
  <c r="S149" i="41"/>
  <c r="S19" i="41" s="1"/>
  <c r="S20" i="41" s="1"/>
  <c r="R149" i="41"/>
  <c r="R19" i="41" s="1"/>
  <c r="R20" i="41" s="1"/>
  <c r="Q149" i="41"/>
  <c r="Q19" i="41" s="1"/>
  <c r="Q20" i="41" s="1"/>
  <c r="P149" i="41"/>
  <c r="P19" i="41" s="1"/>
  <c r="P20" i="41" s="1"/>
  <c r="O149" i="41"/>
  <c r="O19" i="41" s="1"/>
  <c r="O20" i="41" s="1"/>
  <c r="N149" i="41"/>
  <c r="N19" i="41" s="1"/>
  <c r="N20" i="41" s="1"/>
  <c r="M149" i="41"/>
  <c r="M19" i="41" s="1"/>
  <c r="M20" i="41" s="1"/>
  <c r="L149" i="41"/>
  <c r="L19" i="41" s="1"/>
  <c r="L20" i="41" s="1"/>
  <c r="K149" i="41"/>
  <c r="K19" i="41" s="1"/>
  <c r="K20" i="41" s="1"/>
  <c r="J149" i="41"/>
  <c r="J19" i="41" s="1"/>
  <c r="J20" i="41" s="1"/>
  <c r="I149" i="41"/>
  <c r="I19" i="41" s="1"/>
  <c r="I20" i="41" s="1"/>
  <c r="H149" i="41"/>
  <c r="H19" i="41" s="1"/>
  <c r="H20" i="41" s="1"/>
  <c r="G149" i="41"/>
  <c r="G19" i="41" s="1"/>
  <c r="G20" i="41" s="1"/>
  <c r="F149" i="41"/>
  <c r="F19" i="41" s="1"/>
  <c r="F20" i="41" s="1"/>
  <c r="E149" i="41"/>
  <c r="E19" i="41" s="1"/>
  <c r="E20" i="41" s="1"/>
  <c r="D149" i="41"/>
  <c r="D19" i="41" s="1"/>
  <c r="D20" i="41" s="1"/>
  <c r="C149" i="41"/>
  <c r="C19" i="41" s="1"/>
  <c r="AH148" i="41"/>
  <c r="AH147" i="41"/>
  <c r="AH146" i="41"/>
  <c r="AH145" i="41"/>
  <c r="AH144" i="41"/>
  <c r="AH143" i="41"/>
  <c r="AH142" i="41"/>
  <c r="AH141" i="41"/>
  <c r="AH140" i="41"/>
  <c r="AH139" i="41"/>
  <c r="AH138" i="41"/>
  <c r="AH137" i="41"/>
  <c r="AG136" i="41"/>
  <c r="AG17" i="41" s="1"/>
  <c r="AG18" i="41" s="1"/>
  <c r="AF136" i="41"/>
  <c r="AF17" i="41" s="1"/>
  <c r="AF18" i="41" s="1"/>
  <c r="AE136" i="41"/>
  <c r="AE17" i="41" s="1"/>
  <c r="AE18" i="41" s="1"/>
  <c r="AD136" i="41"/>
  <c r="AD17" i="41" s="1"/>
  <c r="AD18" i="41" s="1"/>
  <c r="AC136" i="41"/>
  <c r="AC17" i="41" s="1"/>
  <c r="AC18" i="41" s="1"/>
  <c r="AB136" i="41"/>
  <c r="AB17" i="41" s="1"/>
  <c r="AB18" i="41" s="1"/>
  <c r="AA136" i="41"/>
  <c r="AA17" i="41" s="1"/>
  <c r="AA18" i="41" s="1"/>
  <c r="Z136" i="41"/>
  <c r="Z17" i="41" s="1"/>
  <c r="Z18" i="41" s="1"/>
  <c r="Y136" i="41"/>
  <c r="Y17" i="41" s="1"/>
  <c r="Y18" i="41" s="1"/>
  <c r="X136" i="41"/>
  <c r="X17" i="41" s="1"/>
  <c r="X18" i="41" s="1"/>
  <c r="W136" i="41"/>
  <c r="W17" i="41" s="1"/>
  <c r="W18" i="41" s="1"/>
  <c r="V136" i="41"/>
  <c r="V17" i="41" s="1"/>
  <c r="V18" i="41" s="1"/>
  <c r="U136" i="41"/>
  <c r="U17" i="41" s="1"/>
  <c r="U18" i="41" s="1"/>
  <c r="T136" i="41"/>
  <c r="T17" i="41" s="1"/>
  <c r="T18" i="41" s="1"/>
  <c r="S136" i="41"/>
  <c r="S17" i="41" s="1"/>
  <c r="S18" i="41" s="1"/>
  <c r="R136" i="41"/>
  <c r="R17" i="41" s="1"/>
  <c r="R18" i="41" s="1"/>
  <c r="Q136" i="41"/>
  <c r="Q17" i="41" s="1"/>
  <c r="Q18" i="41" s="1"/>
  <c r="P136" i="41"/>
  <c r="P17" i="41" s="1"/>
  <c r="P18" i="41" s="1"/>
  <c r="O136" i="41"/>
  <c r="O17" i="41" s="1"/>
  <c r="O18" i="41" s="1"/>
  <c r="N136" i="41"/>
  <c r="N17" i="41" s="1"/>
  <c r="N18" i="41" s="1"/>
  <c r="M136" i="41"/>
  <c r="M17" i="41" s="1"/>
  <c r="M18" i="41" s="1"/>
  <c r="L136" i="41"/>
  <c r="L17" i="41" s="1"/>
  <c r="L18" i="41" s="1"/>
  <c r="K136" i="41"/>
  <c r="K17" i="41" s="1"/>
  <c r="K18" i="41" s="1"/>
  <c r="J136" i="41"/>
  <c r="J17" i="41" s="1"/>
  <c r="J18" i="41" s="1"/>
  <c r="I136" i="41"/>
  <c r="I17" i="41" s="1"/>
  <c r="I18" i="41" s="1"/>
  <c r="H136" i="41"/>
  <c r="H17" i="41" s="1"/>
  <c r="H18" i="41" s="1"/>
  <c r="G136" i="41"/>
  <c r="G17" i="41" s="1"/>
  <c r="G18" i="41" s="1"/>
  <c r="F136" i="41"/>
  <c r="F17" i="41" s="1"/>
  <c r="F18" i="41" s="1"/>
  <c r="E136" i="41"/>
  <c r="E17" i="41" s="1"/>
  <c r="E18" i="41" s="1"/>
  <c r="D136" i="41"/>
  <c r="C136" i="41"/>
  <c r="C17" i="41" s="1"/>
  <c r="C18" i="41" s="1"/>
  <c r="AH135" i="41"/>
  <c r="AH134" i="41"/>
  <c r="AH133" i="41"/>
  <c r="AH132" i="41"/>
  <c r="AH131" i="41"/>
  <c r="AH130" i="41"/>
  <c r="AH129" i="41"/>
  <c r="AH128" i="41"/>
  <c r="AH127" i="41"/>
  <c r="AH126" i="41"/>
  <c r="AH125" i="41"/>
  <c r="AH124" i="41"/>
  <c r="AG123" i="41"/>
  <c r="AG15" i="41" s="1"/>
  <c r="AG16" i="41" s="1"/>
  <c r="AF123" i="41"/>
  <c r="AF15" i="41" s="1"/>
  <c r="AF16" i="41" s="1"/>
  <c r="AE123" i="41"/>
  <c r="AE15" i="41" s="1"/>
  <c r="AE16" i="41" s="1"/>
  <c r="AD123" i="41"/>
  <c r="AD15" i="41" s="1"/>
  <c r="AD16" i="41" s="1"/>
  <c r="AC123" i="41"/>
  <c r="AC15" i="41" s="1"/>
  <c r="AC16" i="41" s="1"/>
  <c r="AB123" i="41"/>
  <c r="AB15" i="41" s="1"/>
  <c r="AB16" i="41" s="1"/>
  <c r="AA123" i="41"/>
  <c r="AA15" i="41" s="1"/>
  <c r="AA16" i="41" s="1"/>
  <c r="Z123" i="41"/>
  <c r="Z15" i="41" s="1"/>
  <c r="Z16" i="41" s="1"/>
  <c r="Y123" i="41"/>
  <c r="Y15" i="41" s="1"/>
  <c r="Y16" i="41" s="1"/>
  <c r="X123" i="41"/>
  <c r="X15" i="41" s="1"/>
  <c r="X16" i="41" s="1"/>
  <c r="W123" i="41"/>
  <c r="W15" i="41" s="1"/>
  <c r="W16" i="41" s="1"/>
  <c r="V123" i="41"/>
  <c r="V15" i="41" s="1"/>
  <c r="V16" i="41" s="1"/>
  <c r="U123" i="41"/>
  <c r="U15" i="41" s="1"/>
  <c r="U16" i="41" s="1"/>
  <c r="T123" i="41"/>
  <c r="T15" i="41" s="1"/>
  <c r="T16" i="41" s="1"/>
  <c r="S123" i="41"/>
  <c r="S15" i="41" s="1"/>
  <c r="S16" i="41" s="1"/>
  <c r="R123" i="41"/>
  <c r="R15" i="41" s="1"/>
  <c r="R16" i="41" s="1"/>
  <c r="Q123" i="41"/>
  <c r="P123" i="41"/>
  <c r="P15" i="41" s="1"/>
  <c r="P16" i="41" s="1"/>
  <c r="O123" i="41"/>
  <c r="O15" i="41" s="1"/>
  <c r="O16" i="41" s="1"/>
  <c r="N123" i="41"/>
  <c r="N15" i="41" s="1"/>
  <c r="N16" i="41" s="1"/>
  <c r="M123" i="41"/>
  <c r="M15" i="41" s="1"/>
  <c r="M16" i="41" s="1"/>
  <c r="L123" i="41"/>
  <c r="L15" i="41" s="1"/>
  <c r="L16" i="41" s="1"/>
  <c r="K123" i="41"/>
  <c r="K15" i="41" s="1"/>
  <c r="K16" i="41" s="1"/>
  <c r="J123" i="41"/>
  <c r="J15" i="41" s="1"/>
  <c r="J16" i="41" s="1"/>
  <c r="I123" i="41"/>
  <c r="I15" i="41" s="1"/>
  <c r="I16" i="41" s="1"/>
  <c r="H123" i="41"/>
  <c r="H15" i="41" s="1"/>
  <c r="H16" i="41" s="1"/>
  <c r="G123" i="41"/>
  <c r="G15" i="41" s="1"/>
  <c r="G16" i="41" s="1"/>
  <c r="F123" i="41"/>
  <c r="E123" i="41"/>
  <c r="E15" i="41" s="1"/>
  <c r="E16" i="41" s="1"/>
  <c r="D123" i="41"/>
  <c r="D15" i="41" s="1"/>
  <c r="D16" i="41" s="1"/>
  <c r="C123" i="41"/>
  <c r="AH122" i="41"/>
  <c r="AH121" i="41"/>
  <c r="AH120" i="41"/>
  <c r="AH119" i="41"/>
  <c r="AH118" i="41"/>
  <c r="AH117" i="41"/>
  <c r="AH116" i="41"/>
  <c r="AH115" i="41"/>
  <c r="AH114" i="41"/>
  <c r="AH113" i="41"/>
  <c r="AH112" i="41"/>
  <c r="AH111" i="41"/>
  <c r="AG110" i="41"/>
  <c r="AG13" i="41" s="1"/>
  <c r="AG14" i="41" s="1"/>
  <c r="AF110" i="41"/>
  <c r="AF13" i="41" s="1"/>
  <c r="AF14" i="41" s="1"/>
  <c r="AE110" i="41"/>
  <c r="AE13" i="41" s="1"/>
  <c r="AE14" i="41" s="1"/>
  <c r="AD110" i="41"/>
  <c r="AD13" i="41" s="1"/>
  <c r="AD14" i="41" s="1"/>
  <c r="AC110" i="41"/>
  <c r="AC13" i="41" s="1"/>
  <c r="AC14" i="41" s="1"/>
  <c r="AB110" i="41"/>
  <c r="AB13" i="41" s="1"/>
  <c r="AB14" i="41" s="1"/>
  <c r="AA110" i="41"/>
  <c r="AA13" i="41" s="1"/>
  <c r="AA14" i="41" s="1"/>
  <c r="Z110" i="41"/>
  <c r="Z13" i="41" s="1"/>
  <c r="Z14" i="41" s="1"/>
  <c r="Y110" i="41"/>
  <c r="Y13" i="41" s="1"/>
  <c r="Y14" i="41" s="1"/>
  <c r="X110" i="41"/>
  <c r="X13" i="41" s="1"/>
  <c r="X14" i="41" s="1"/>
  <c r="W110" i="41"/>
  <c r="W13" i="41" s="1"/>
  <c r="W14" i="41" s="1"/>
  <c r="V110" i="41"/>
  <c r="V13" i="41" s="1"/>
  <c r="V14" i="41" s="1"/>
  <c r="U110" i="41"/>
  <c r="U13" i="41" s="1"/>
  <c r="U14" i="41" s="1"/>
  <c r="T110" i="41"/>
  <c r="T13" i="41" s="1"/>
  <c r="T14" i="41" s="1"/>
  <c r="S110" i="41"/>
  <c r="S13" i="41" s="1"/>
  <c r="S14" i="41" s="1"/>
  <c r="R110" i="41"/>
  <c r="Q110" i="41"/>
  <c r="Q13" i="41" s="1"/>
  <c r="Q14" i="41" s="1"/>
  <c r="P110" i="41"/>
  <c r="P13" i="41" s="1"/>
  <c r="P14" i="41" s="1"/>
  <c r="O110" i="41"/>
  <c r="O13" i="41" s="1"/>
  <c r="O14" i="41" s="1"/>
  <c r="N110" i="41"/>
  <c r="N13" i="41" s="1"/>
  <c r="N14" i="41" s="1"/>
  <c r="M110" i="41"/>
  <c r="M13" i="41" s="1"/>
  <c r="M14" i="41" s="1"/>
  <c r="L110" i="41"/>
  <c r="L13" i="41" s="1"/>
  <c r="L14" i="41" s="1"/>
  <c r="K110" i="41"/>
  <c r="K13" i="41" s="1"/>
  <c r="K14" i="41" s="1"/>
  <c r="J110" i="41"/>
  <c r="J13" i="41" s="1"/>
  <c r="J14" i="41" s="1"/>
  <c r="I110" i="41"/>
  <c r="I13" i="41" s="1"/>
  <c r="I14" i="41" s="1"/>
  <c r="H110" i="41"/>
  <c r="H13" i="41" s="1"/>
  <c r="H14" i="41" s="1"/>
  <c r="G110" i="41"/>
  <c r="G13" i="41" s="1"/>
  <c r="G14" i="41" s="1"/>
  <c r="F110" i="41"/>
  <c r="F13" i="41" s="1"/>
  <c r="F14" i="41" s="1"/>
  <c r="E110" i="41"/>
  <c r="E13" i="41" s="1"/>
  <c r="E14" i="41" s="1"/>
  <c r="D110" i="41"/>
  <c r="D13" i="41" s="1"/>
  <c r="D14" i="41" s="1"/>
  <c r="C110" i="41"/>
  <c r="C13" i="41" s="1"/>
  <c r="AH109" i="41"/>
  <c r="AH108" i="41"/>
  <c r="AH107" i="41"/>
  <c r="AH106" i="41"/>
  <c r="AH105" i="41"/>
  <c r="AH104" i="41"/>
  <c r="AH103" i="41"/>
  <c r="AH102" i="41"/>
  <c r="AH101" i="41"/>
  <c r="AH100" i="41"/>
  <c r="AH99" i="41"/>
  <c r="AH98" i="41"/>
  <c r="AG97" i="41"/>
  <c r="AG11" i="41" s="1"/>
  <c r="AG12" i="41" s="1"/>
  <c r="AF97" i="41"/>
  <c r="AF11" i="41" s="1"/>
  <c r="AF12" i="41" s="1"/>
  <c r="AE97" i="41"/>
  <c r="AE11" i="41" s="1"/>
  <c r="AE12" i="41" s="1"/>
  <c r="AD97" i="41"/>
  <c r="AD11" i="41" s="1"/>
  <c r="AD12" i="41" s="1"/>
  <c r="AC97" i="41"/>
  <c r="AC11" i="41" s="1"/>
  <c r="AC12" i="41" s="1"/>
  <c r="AB97" i="41"/>
  <c r="AB11" i="41" s="1"/>
  <c r="AB12" i="41" s="1"/>
  <c r="AA97" i="41"/>
  <c r="AA11" i="41" s="1"/>
  <c r="AA12" i="41" s="1"/>
  <c r="Z97" i="41"/>
  <c r="Z11" i="41" s="1"/>
  <c r="Z12" i="41" s="1"/>
  <c r="Y97" i="41"/>
  <c r="Y11" i="41" s="1"/>
  <c r="Y12" i="41" s="1"/>
  <c r="X97" i="41"/>
  <c r="X11" i="41" s="1"/>
  <c r="X12" i="41" s="1"/>
  <c r="W97" i="41"/>
  <c r="W11" i="41" s="1"/>
  <c r="W12" i="41" s="1"/>
  <c r="V97" i="41"/>
  <c r="V11" i="41" s="1"/>
  <c r="V12" i="41" s="1"/>
  <c r="U97" i="41"/>
  <c r="U11" i="41" s="1"/>
  <c r="U12" i="41" s="1"/>
  <c r="T97" i="41"/>
  <c r="T11" i="41" s="1"/>
  <c r="T12" i="41" s="1"/>
  <c r="S97" i="41"/>
  <c r="S11" i="41" s="1"/>
  <c r="S12" i="41" s="1"/>
  <c r="R97" i="41"/>
  <c r="R11" i="41" s="1"/>
  <c r="R12" i="41" s="1"/>
  <c r="Q97" i="41"/>
  <c r="Q11" i="41" s="1"/>
  <c r="Q12" i="41" s="1"/>
  <c r="P97" i="41"/>
  <c r="P11" i="41" s="1"/>
  <c r="P12" i="41" s="1"/>
  <c r="O97" i="41"/>
  <c r="O11" i="41" s="1"/>
  <c r="O12" i="41" s="1"/>
  <c r="N97" i="41"/>
  <c r="N11" i="41" s="1"/>
  <c r="N12" i="41" s="1"/>
  <c r="M97" i="41"/>
  <c r="M11" i="41" s="1"/>
  <c r="M12" i="41" s="1"/>
  <c r="L97" i="41"/>
  <c r="L11" i="41" s="1"/>
  <c r="L12" i="41" s="1"/>
  <c r="K97" i="41"/>
  <c r="K11" i="41" s="1"/>
  <c r="K12" i="41" s="1"/>
  <c r="J97" i="41"/>
  <c r="J11" i="41" s="1"/>
  <c r="J12" i="41" s="1"/>
  <c r="I97" i="41"/>
  <c r="I11" i="41" s="1"/>
  <c r="I12" i="41" s="1"/>
  <c r="H97" i="41"/>
  <c r="H11" i="41" s="1"/>
  <c r="H12" i="41" s="1"/>
  <c r="G97" i="41"/>
  <c r="G11" i="41" s="1"/>
  <c r="G12" i="41" s="1"/>
  <c r="F97" i="41"/>
  <c r="F11" i="41" s="1"/>
  <c r="F12" i="41" s="1"/>
  <c r="E97" i="41"/>
  <c r="E11" i="41" s="1"/>
  <c r="E12" i="41" s="1"/>
  <c r="D97" i="41"/>
  <c r="D11" i="41" s="1"/>
  <c r="D12" i="41" s="1"/>
  <c r="C97" i="41"/>
  <c r="C11" i="41" s="1"/>
  <c r="C12" i="41" s="1"/>
  <c r="AH96" i="41"/>
  <c r="AH95" i="41"/>
  <c r="AH94" i="41"/>
  <c r="AH93" i="41"/>
  <c r="AH92" i="41"/>
  <c r="AH91" i="41"/>
  <c r="AH90" i="41"/>
  <c r="AH89" i="41"/>
  <c r="AH88" i="41"/>
  <c r="AH87" i="41"/>
  <c r="AH86" i="41"/>
  <c r="AH85" i="41"/>
  <c r="AG84" i="41"/>
  <c r="AG9" i="41" s="1"/>
  <c r="AG10" i="41" s="1"/>
  <c r="AF84" i="41"/>
  <c r="AF9" i="41" s="1"/>
  <c r="AF10" i="41" s="1"/>
  <c r="AE84" i="41"/>
  <c r="AE9" i="41" s="1"/>
  <c r="AE10" i="41" s="1"/>
  <c r="AD84" i="41"/>
  <c r="AD9" i="41" s="1"/>
  <c r="AD10" i="41" s="1"/>
  <c r="AC84" i="41"/>
  <c r="AC9" i="41" s="1"/>
  <c r="AC10" i="41" s="1"/>
  <c r="AB84" i="41"/>
  <c r="AB9" i="41" s="1"/>
  <c r="AB10" i="41" s="1"/>
  <c r="AA84" i="41"/>
  <c r="AA9" i="41" s="1"/>
  <c r="AA10" i="41" s="1"/>
  <c r="Z84" i="41"/>
  <c r="Z9" i="41" s="1"/>
  <c r="Z10" i="41" s="1"/>
  <c r="Y84" i="41"/>
  <c r="Y9" i="41" s="1"/>
  <c r="Y10" i="41" s="1"/>
  <c r="X84" i="41"/>
  <c r="X9" i="41" s="1"/>
  <c r="X10" i="41" s="1"/>
  <c r="W84" i="41"/>
  <c r="W9" i="41" s="1"/>
  <c r="W10" i="41" s="1"/>
  <c r="V84" i="41"/>
  <c r="V9" i="41" s="1"/>
  <c r="V10" i="41" s="1"/>
  <c r="U84" i="41"/>
  <c r="U9" i="41" s="1"/>
  <c r="U10" i="41" s="1"/>
  <c r="T84" i="41"/>
  <c r="T9" i="41" s="1"/>
  <c r="T10" i="41" s="1"/>
  <c r="S84" i="41"/>
  <c r="S9" i="41" s="1"/>
  <c r="S10" i="41" s="1"/>
  <c r="R84" i="41"/>
  <c r="R9" i="41" s="1"/>
  <c r="R10" i="41" s="1"/>
  <c r="Q84" i="41"/>
  <c r="Q9" i="41" s="1"/>
  <c r="Q10" i="41" s="1"/>
  <c r="P84" i="41"/>
  <c r="P9" i="41" s="1"/>
  <c r="P10" i="41" s="1"/>
  <c r="O84" i="41"/>
  <c r="O9" i="41" s="1"/>
  <c r="O10" i="41" s="1"/>
  <c r="N84" i="41"/>
  <c r="N9" i="41" s="1"/>
  <c r="N10" i="41" s="1"/>
  <c r="M84" i="41"/>
  <c r="L84" i="41"/>
  <c r="L9" i="41" s="1"/>
  <c r="L10" i="41" s="1"/>
  <c r="K84" i="41"/>
  <c r="K9" i="41" s="1"/>
  <c r="K10" i="41" s="1"/>
  <c r="J84" i="41"/>
  <c r="J9" i="41" s="1"/>
  <c r="J10" i="41" s="1"/>
  <c r="I84" i="41"/>
  <c r="I9" i="41" s="1"/>
  <c r="I10" i="41" s="1"/>
  <c r="H84" i="41"/>
  <c r="H9" i="41" s="1"/>
  <c r="H10" i="41" s="1"/>
  <c r="G84" i="41"/>
  <c r="G9" i="41" s="1"/>
  <c r="G10" i="41" s="1"/>
  <c r="F84" i="41"/>
  <c r="F9" i="41" s="1"/>
  <c r="F10" i="41" s="1"/>
  <c r="E84" i="41"/>
  <c r="E9" i="41" s="1"/>
  <c r="E10" i="41" s="1"/>
  <c r="D84" i="41"/>
  <c r="D9" i="41" s="1"/>
  <c r="D10" i="41" s="1"/>
  <c r="C84" i="41"/>
  <c r="C9" i="41" s="1"/>
  <c r="C10" i="41" s="1"/>
  <c r="AH83" i="41"/>
  <c r="AH82" i="41"/>
  <c r="AH81" i="41"/>
  <c r="AH80" i="41"/>
  <c r="AH79" i="41"/>
  <c r="AH78" i="41"/>
  <c r="AH77" i="41"/>
  <c r="AH76" i="41"/>
  <c r="AH75" i="41"/>
  <c r="AH74" i="41"/>
  <c r="AH73" i="41"/>
  <c r="AH72" i="41"/>
  <c r="AG71" i="41"/>
  <c r="AG7" i="41" s="1"/>
  <c r="AG8" i="41" s="1"/>
  <c r="AF71" i="41"/>
  <c r="AF7" i="41" s="1"/>
  <c r="AF8" i="41" s="1"/>
  <c r="AE71" i="41"/>
  <c r="AE7" i="41" s="1"/>
  <c r="AE8" i="41" s="1"/>
  <c r="AD71" i="41"/>
  <c r="AD7" i="41" s="1"/>
  <c r="AD8" i="41" s="1"/>
  <c r="AC71" i="41"/>
  <c r="AC7" i="41" s="1"/>
  <c r="AC8" i="41" s="1"/>
  <c r="AB71" i="41"/>
  <c r="AB7" i="41" s="1"/>
  <c r="AB8" i="41" s="1"/>
  <c r="AA71" i="41"/>
  <c r="AA7" i="41" s="1"/>
  <c r="AA8" i="41" s="1"/>
  <c r="Z71" i="41"/>
  <c r="Z7" i="41" s="1"/>
  <c r="Z8" i="41" s="1"/>
  <c r="Y71" i="41"/>
  <c r="Y7" i="41" s="1"/>
  <c r="Y8" i="41" s="1"/>
  <c r="X71" i="41"/>
  <c r="X7" i="41" s="1"/>
  <c r="X8" i="41" s="1"/>
  <c r="W71" i="41"/>
  <c r="W7" i="41" s="1"/>
  <c r="W8" i="41" s="1"/>
  <c r="V71" i="41"/>
  <c r="V7" i="41" s="1"/>
  <c r="V8" i="41" s="1"/>
  <c r="U71" i="41"/>
  <c r="U7" i="41" s="1"/>
  <c r="U8" i="41" s="1"/>
  <c r="T71" i="41"/>
  <c r="T7" i="41" s="1"/>
  <c r="T8" i="41" s="1"/>
  <c r="S71" i="41"/>
  <c r="S7" i="41" s="1"/>
  <c r="S8" i="41" s="1"/>
  <c r="R71" i="41"/>
  <c r="R7" i="41" s="1"/>
  <c r="R8" i="41" s="1"/>
  <c r="Q71" i="41"/>
  <c r="Q7" i="41" s="1"/>
  <c r="Q8" i="41" s="1"/>
  <c r="P71" i="41"/>
  <c r="P7" i="41" s="1"/>
  <c r="P8" i="41" s="1"/>
  <c r="O71" i="41"/>
  <c r="O7" i="41" s="1"/>
  <c r="O8" i="41" s="1"/>
  <c r="N71" i="41"/>
  <c r="N7" i="41" s="1"/>
  <c r="N8" i="41" s="1"/>
  <c r="M71" i="41"/>
  <c r="M7" i="41" s="1"/>
  <c r="M8" i="41" s="1"/>
  <c r="L71" i="41"/>
  <c r="L7" i="41" s="1"/>
  <c r="L8" i="41" s="1"/>
  <c r="K71" i="41"/>
  <c r="K7" i="41" s="1"/>
  <c r="K8" i="41" s="1"/>
  <c r="J71" i="41"/>
  <c r="J7" i="41" s="1"/>
  <c r="J8" i="41" s="1"/>
  <c r="I71" i="41"/>
  <c r="I7" i="41" s="1"/>
  <c r="I8" i="41" s="1"/>
  <c r="H71" i="41"/>
  <c r="H7" i="41" s="1"/>
  <c r="H8" i="41" s="1"/>
  <c r="G71" i="41"/>
  <c r="G7" i="41" s="1"/>
  <c r="G8" i="41" s="1"/>
  <c r="F71" i="41"/>
  <c r="F7" i="41" s="1"/>
  <c r="F8" i="41" s="1"/>
  <c r="E71" i="41"/>
  <c r="E7" i="41" s="1"/>
  <c r="E8" i="41" s="1"/>
  <c r="D71" i="41"/>
  <c r="D7" i="41" s="1"/>
  <c r="D8" i="41" s="1"/>
  <c r="C71" i="41"/>
  <c r="C7" i="41" s="1"/>
  <c r="C8" i="41" s="1"/>
  <c r="AH70" i="41"/>
  <c r="AH69" i="41"/>
  <c r="AH68" i="41"/>
  <c r="AH67" i="41"/>
  <c r="AH66" i="41"/>
  <c r="AH65" i="41"/>
  <c r="AH64" i="41"/>
  <c r="AH63" i="41"/>
  <c r="AH62" i="41"/>
  <c r="AH61" i="41"/>
  <c r="AH60" i="41"/>
  <c r="AH59" i="41"/>
  <c r="AG58" i="41"/>
  <c r="AG5" i="41" s="1"/>
  <c r="AG6" i="41" s="1"/>
  <c r="AF58" i="41"/>
  <c r="AF5" i="41" s="1"/>
  <c r="AF6" i="41" s="1"/>
  <c r="AE58" i="41"/>
  <c r="AE5" i="41" s="1"/>
  <c r="AE6" i="41" s="1"/>
  <c r="AD58" i="41"/>
  <c r="AD5" i="41" s="1"/>
  <c r="AC58" i="41"/>
  <c r="AC5" i="41" s="1"/>
  <c r="AC6" i="41" s="1"/>
  <c r="AB58" i="41"/>
  <c r="AB5" i="41" s="1"/>
  <c r="AB6" i="41" s="1"/>
  <c r="AA58" i="41"/>
  <c r="AA5" i="41" s="1"/>
  <c r="AA6" i="41" s="1"/>
  <c r="Z58" i="41"/>
  <c r="Z5" i="41" s="1"/>
  <c r="Y58" i="41"/>
  <c r="Y5" i="41" s="1"/>
  <c r="Y6" i="41" s="1"/>
  <c r="X58" i="41"/>
  <c r="X5" i="41" s="1"/>
  <c r="X6" i="41" s="1"/>
  <c r="W58" i="41"/>
  <c r="W5" i="41" s="1"/>
  <c r="W6" i="41" s="1"/>
  <c r="V58" i="41"/>
  <c r="V5" i="41" s="1"/>
  <c r="U58" i="41"/>
  <c r="U5" i="41" s="1"/>
  <c r="U6" i="41" s="1"/>
  <c r="T58" i="41"/>
  <c r="T5" i="41" s="1"/>
  <c r="T6" i="41" s="1"/>
  <c r="S58" i="41"/>
  <c r="S5" i="41" s="1"/>
  <c r="S6" i="41" s="1"/>
  <c r="R58" i="41"/>
  <c r="R5" i="41" s="1"/>
  <c r="Q58" i="41"/>
  <c r="Q5" i="41" s="1"/>
  <c r="Q6" i="41" s="1"/>
  <c r="P58" i="41"/>
  <c r="P5" i="41" s="1"/>
  <c r="P6" i="41" s="1"/>
  <c r="O58" i="41"/>
  <c r="O5" i="41" s="1"/>
  <c r="O6" i="41" s="1"/>
  <c r="N58" i="41"/>
  <c r="N5" i="41" s="1"/>
  <c r="M58" i="41"/>
  <c r="M5" i="41" s="1"/>
  <c r="M6" i="41" s="1"/>
  <c r="L58" i="41"/>
  <c r="L5" i="41" s="1"/>
  <c r="L6" i="41" s="1"/>
  <c r="K58" i="41"/>
  <c r="K5" i="41" s="1"/>
  <c r="K6" i="41" s="1"/>
  <c r="J58" i="41"/>
  <c r="J5" i="41" s="1"/>
  <c r="I58" i="41"/>
  <c r="I5" i="41" s="1"/>
  <c r="I6" i="41" s="1"/>
  <c r="H58" i="41"/>
  <c r="H5" i="41" s="1"/>
  <c r="H6" i="41" s="1"/>
  <c r="G58" i="41"/>
  <c r="G5" i="41" s="1"/>
  <c r="G6" i="41" s="1"/>
  <c r="F58" i="41"/>
  <c r="F5" i="41" s="1"/>
  <c r="E58" i="41"/>
  <c r="E5" i="41" s="1"/>
  <c r="E6" i="41" s="1"/>
  <c r="D58" i="41"/>
  <c r="D5" i="41" s="1"/>
  <c r="D6" i="41" s="1"/>
  <c r="C58" i="41"/>
  <c r="C5" i="41" s="1"/>
  <c r="AI28" i="41"/>
  <c r="AJ28" i="41" s="1"/>
  <c r="AB19" i="41"/>
  <c r="AB20" i="41" s="1"/>
  <c r="AA19" i="41"/>
  <c r="AA20" i="41" s="1"/>
  <c r="Z19" i="41"/>
  <c r="Z20" i="41" s="1"/>
  <c r="D17" i="41"/>
  <c r="D18" i="41" s="1"/>
  <c r="Q15" i="41"/>
  <c r="Q16" i="41" s="1"/>
  <c r="F15" i="41"/>
  <c r="F16" i="41" s="1"/>
  <c r="C15" i="41"/>
  <c r="R13" i="41"/>
  <c r="R14" i="41" s="1"/>
  <c r="M9" i="41"/>
  <c r="M10" i="41" s="1"/>
  <c r="AI2" i="41"/>
  <c r="AH2" i="41"/>
  <c r="AI17" i="41" s="1"/>
  <c r="A1" i="41"/>
  <c r="AH161" i="40"/>
  <c r="AH160" i="40"/>
  <c r="AH159" i="40"/>
  <c r="AH158" i="40"/>
  <c r="AH157" i="40"/>
  <c r="AH156" i="40"/>
  <c r="AH155" i="40"/>
  <c r="AH154" i="40"/>
  <c r="AH153" i="40"/>
  <c r="AH152" i="40"/>
  <c r="AH151" i="40"/>
  <c r="AH150" i="40"/>
  <c r="AG149" i="40"/>
  <c r="AG19" i="40" s="1"/>
  <c r="AG20" i="40" s="1"/>
  <c r="AF149" i="40"/>
  <c r="AF19" i="40" s="1"/>
  <c r="AF20" i="40" s="1"/>
  <c r="AE149" i="40"/>
  <c r="AE19" i="40" s="1"/>
  <c r="AE20" i="40" s="1"/>
  <c r="AD149" i="40"/>
  <c r="AD19" i="40" s="1"/>
  <c r="AD20" i="40" s="1"/>
  <c r="AC149" i="40"/>
  <c r="AC19" i="40" s="1"/>
  <c r="AC20" i="40" s="1"/>
  <c r="AB149" i="40"/>
  <c r="AA149" i="40"/>
  <c r="AA19" i="40" s="1"/>
  <c r="AA20" i="40" s="1"/>
  <c r="Z149" i="40"/>
  <c r="Y149" i="40"/>
  <c r="Y19" i="40" s="1"/>
  <c r="Y20" i="40" s="1"/>
  <c r="X149" i="40"/>
  <c r="X19" i="40" s="1"/>
  <c r="X20" i="40" s="1"/>
  <c r="W149" i="40"/>
  <c r="W19" i="40" s="1"/>
  <c r="W20" i="40" s="1"/>
  <c r="V149" i="40"/>
  <c r="V19" i="40" s="1"/>
  <c r="V20" i="40" s="1"/>
  <c r="U149" i="40"/>
  <c r="U19" i="40" s="1"/>
  <c r="U20" i="40" s="1"/>
  <c r="T149" i="40"/>
  <c r="T19" i="40" s="1"/>
  <c r="T20" i="40" s="1"/>
  <c r="S149" i="40"/>
  <c r="S19" i="40" s="1"/>
  <c r="S20" i="40" s="1"/>
  <c r="R149" i="40"/>
  <c r="R19" i="40" s="1"/>
  <c r="R20" i="40" s="1"/>
  <c r="Q149" i="40"/>
  <c r="Q19" i="40" s="1"/>
  <c r="Q20" i="40" s="1"/>
  <c r="P149" i="40"/>
  <c r="P19" i="40" s="1"/>
  <c r="P20" i="40" s="1"/>
  <c r="O149" i="40"/>
  <c r="O19" i="40" s="1"/>
  <c r="O20" i="40" s="1"/>
  <c r="N149" i="40"/>
  <c r="N19" i="40" s="1"/>
  <c r="N20" i="40" s="1"/>
  <c r="M149" i="40"/>
  <c r="M19" i="40" s="1"/>
  <c r="M20" i="40" s="1"/>
  <c r="L149" i="40"/>
  <c r="L19" i="40" s="1"/>
  <c r="L20" i="40" s="1"/>
  <c r="K149" i="40"/>
  <c r="K19" i="40" s="1"/>
  <c r="K20" i="40" s="1"/>
  <c r="J149" i="40"/>
  <c r="I149" i="40"/>
  <c r="I19" i="40" s="1"/>
  <c r="I20" i="40" s="1"/>
  <c r="H149" i="40"/>
  <c r="H19" i="40" s="1"/>
  <c r="H20" i="40" s="1"/>
  <c r="G149" i="40"/>
  <c r="G19" i="40" s="1"/>
  <c r="G20" i="40" s="1"/>
  <c r="F149" i="40"/>
  <c r="F19" i="40" s="1"/>
  <c r="F20" i="40" s="1"/>
  <c r="E149" i="40"/>
  <c r="E19" i="40" s="1"/>
  <c r="E20" i="40" s="1"/>
  <c r="D149" i="40"/>
  <c r="D19" i="40" s="1"/>
  <c r="D20" i="40" s="1"/>
  <c r="C149" i="40"/>
  <c r="C19" i="40" s="1"/>
  <c r="AH148" i="40"/>
  <c r="AH147" i="40"/>
  <c r="AH146" i="40"/>
  <c r="AH145" i="40"/>
  <c r="AH144" i="40"/>
  <c r="AH143" i="40"/>
  <c r="AH142" i="40"/>
  <c r="AH141" i="40"/>
  <c r="AH140" i="40"/>
  <c r="AH139" i="40"/>
  <c r="AH138" i="40"/>
  <c r="AH137" i="40"/>
  <c r="AG136" i="40"/>
  <c r="AG17" i="40" s="1"/>
  <c r="AG18" i="40" s="1"/>
  <c r="AF136" i="40"/>
  <c r="AF17" i="40" s="1"/>
  <c r="AF18" i="40" s="1"/>
  <c r="AE136" i="40"/>
  <c r="AE17" i="40" s="1"/>
  <c r="AE18" i="40" s="1"/>
  <c r="AD136" i="40"/>
  <c r="AD17" i="40" s="1"/>
  <c r="AD18" i="40" s="1"/>
  <c r="AC136" i="40"/>
  <c r="AC17" i="40" s="1"/>
  <c r="AC18" i="40" s="1"/>
  <c r="AB136" i="40"/>
  <c r="AB17" i="40" s="1"/>
  <c r="AB18" i="40" s="1"/>
  <c r="AA136" i="40"/>
  <c r="AA17" i="40" s="1"/>
  <c r="AA18" i="40" s="1"/>
  <c r="Z136" i="40"/>
  <c r="Z17" i="40" s="1"/>
  <c r="Z18" i="40" s="1"/>
  <c r="Y136" i="40"/>
  <c r="X136" i="40"/>
  <c r="X17" i="40" s="1"/>
  <c r="X18" i="40" s="1"/>
  <c r="W136" i="40"/>
  <c r="W17" i="40" s="1"/>
  <c r="W18" i="40" s="1"/>
  <c r="V136" i="40"/>
  <c r="V17" i="40" s="1"/>
  <c r="V18" i="40" s="1"/>
  <c r="U136" i="40"/>
  <c r="U17" i="40" s="1"/>
  <c r="U18" i="40" s="1"/>
  <c r="T136" i="40"/>
  <c r="T17" i="40" s="1"/>
  <c r="T18" i="40" s="1"/>
  <c r="S136" i="40"/>
  <c r="S17" i="40" s="1"/>
  <c r="S18" i="40" s="1"/>
  <c r="R136" i="40"/>
  <c r="R17" i="40" s="1"/>
  <c r="R18" i="40" s="1"/>
  <c r="Q136" i="40"/>
  <c r="Q17" i="40" s="1"/>
  <c r="Q18" i="40" s="1"/>
  <c r="P136" i="40"/>
  <c r="P17" i="40" s="1"/>
  <c r="P18" i="40" s="1"/>
  <c r="O136" i="40"/>
  <c r="O17" i="40" s="1"/>
  <c r="O18" i="40" s="1"/>
  <c r="N136" i="40"/>
  <c r="N17" i="40" s="1"/>
  <c r="N18" i="40" s="1"/>
  <c r="M136" i="40"/>
  <c r="M17" i="40" s="1"/>
  <c r="M18" i="40" s="1"/>
  <c r="L136" i="40"/>
  <c r="L17" i="40" s="1"/>
  <c r="L18" i="40" s="1"/>
  <c r="K136" i="40"/>
  <c r="K17" i="40" s="1"/>
  <c r="K18" i="40" s="1"/>
  <c r="J136" i="40"/>
  <c r="J17" i="40" s="1"/>
  <c r="J18" i="40" s="1"/>
  <c r="I136" i="40"/>
  <c r="I17" i="40" s="1"/>
  <c r="I18" i="40" s="1"/>
  <c r="H136" i="40"/>
  <c r="H17" i="40" s="1"/>
  <c r="H18" i="40" s="1"/>
  <c r="G136" i="40"/>
  <c r="G17" i="40" s="1"/>
  <c r="G18" i="40" s="1"/>
  <c r="F136" i="40"/>
  <c r="F17" i="40" s="1"/>
  <c r="F18" i="40" s="1"/>
  <c r="E136" i="40"/>
  <c r="E17" i="40" s="1"/>
  <c r="E18" i="40" s="1"/>
  <c r="D136" i="40"/>
  <c r="D17" i="40" s="1"/>
  <c r="C136" i="40"/>
  <c r="C17" i="40" s="1"/>
  <c r="C18" i="40" s="1"/>
  <c r="AH135" i="40"/>
  <c r="AH134" i="40"/>
  <c r="AH133" i="40"/>
  <c r="AH132" i="40"/>
  <c r="AH131" i="40"/>
  <c r="AH130" i="40"/>
  <c r="AH129" i="40"/>
  <c r="AH128" i="40"/>
  <c r="AH127" i="40"/>
  <c r="AH126" i="40"/>
  <c r="AH125" i="40"/>
  <c r="AH124" i="40"/>
  <c r="AG123" i="40"/>
  <c r="AG15" i="40" s="1"/>
  <c r="AG16" i="40" s="1"/>
  <c r="AF123" i="40"/>
  <c r="AF15" i="40" s="1"/>
  <c r="AF16" i="40" s="1"/>
  <c r="AE123" i="40"/>
  <c r="AE15" i="40" s="1"/>
  <c r="AE16" i="40" s="1"/>
  <c r="AD123" i="40"/>
  <c r="AD15" i="40" s="1"/>
  <c r="AD16" i="40" s="1"/>
  <c r="AC123" i="40"/>
  <c r="AC15" i="40" s="1"/>
  <c r="AC16" i="40" s="1"/>
  <c r="AB123" i="40"/>
  <c r="AB15" i="40" s="1"/>
  <c r="AB16" i="40" s="1"/>
  <c r="AA123" i="40"/>
  <c r="AA15" i="40" s="1"/>
  <c r="AA16" i="40" s="1"/>
  <c r="Z123" i="40"/>
  <c r="Z15" i="40" s="1"/>
  <c r="Z16" i="40" s="1"/>
  <c r="Y123" i="40"/>
  <c r="Y15" i="40" s="1"/>
  <c r="Y16" i="40" s="1"/>
  <c r="X123" i="40"/>
  <c r="X15" i="40" s="1"/>
  <c r="X16" i="40" s="1"/>
  <c r="W123" i="40"/>
  <c r="W15" i="40" s="1"/>
  <c r="W16" i="40" s="1"/>
  <c r="V123" i="40"/>
  <c r="V15" i="40" s="1"/>
  <c r="V16" i="40" s="1"/>
  <c r="U123" i="40"/>
  <c r="U15" i="40" s="1"/>
  <c r="U16" i="40" s="1"/>
  <c r="T123" i="40"/>
  <c r="S123" i="40"/>
  <c r="S15" i="40" s="1"/>
  <c r="S16" i="40" s="1"/>
  <c r="R123" i="40"/>
  <c r="R15" i="40" s="1"/>
  <c r="R16" i="40" s="1"/>
  <c r="Q123" i="40"/>
  <c r="Q15" i="40" s="1"/>
  <c r="Q16" i="40" s="1"/>
  <c r="P123" i="40"/>
  <c r="P15" i="40" s="1"/>
  <c r="P16" i="40" s="1"/>
  <c r="O123" i="40"/>
  <c r="N123" i="40"/>
  <c r="N15" i="40" s="1"/>
  <c r="N16" i="40" s="1"/>
  <c r="M123" i="40"/>
  <c r="M15" i="40" s="1"/>
  <c r="M16" i="40" s="1"/>
  <c r="L123" i="40"/>
  <c r="L15" i="40" s="1"/>
  <c r="L16" i="40" s="1"/>
  <c r="K123" i="40"/>
  <c r="K15" i="40" s="1"/>
  <c r="K16" i="40" s="1"/>
  <c r="J123" i="40"/>
  <c r="J15" i="40" s="1"/>
  <c r="J16" i="40" s="1"/>
  <c r="I123" i="40"/>
  <c r="I15" i="40" s="1"/>
  <c r="I16" i="40" s="1"/>
  <c r="H123" i="40"/>
  <c r="H15" i="40" s="1"/>
  <c r="H16" i="40" s="1"/>
  <c r="G123" i="40"/>
  <c r="G15" i="40" s="1"/>
  <c r="G16" i="40" s="1"/>
  <c r="F123" i="40"/>
  <c r="E123" i="40"/>
  <c r="E15" i="40" s="1"/>
  <c r="E16" i="40" s="1"/>
  <c r="D123" i="40"/>
  <c r="D15" i="40" s="1"/>
  <c r="C123" i="40"/>
  <c r="C15" i="40" s="1"/>
  <c r="AH122" i="40"/>
  <c r="AH121" i="40"/>
  <c r="AH120" i="40"/>
  <c r="AH119" i="40"/>
  <c r="AH118" i="40"/>
  <c r="AH117" i="40"/>
  <c r="AH116" i="40"/>
  <c r="AH115" i="40"/>
  <c r="AH114" i="40"/>
  <c r="AH113" i="40"/>
  <c r="AH112" i="40"/>
  <c r="AH111" i="40"/>
  <c r="AG110" i="40"/>
  <c r="AG13" i="40" s="1"/>
  <c r="AG14" i="40" s="1"/>
  <c r="AF110" i="40"/>
  <c r="AF13" i="40" s="1"/>
  <c r="AF14" i="40" s="1"/>
  <c r="AE110" i="40"/>
  <c r="AE13" i="40" s="1"/>
  <c r="AE14" i="40" s="1"/>
  <c r="AD110" i="40"/>
  <c r="AD13" i="40" s="1"/>
  <c r="AD14" i="40" s="1"/>
  <c r="AC110" i="40"/>
  <c r="AC13" i="40" s="1"/>
  <c r="AC14" i="40" s="1"/>
  <c r="AB110" i="40"/>
  <c r="AB13" i="40" s="1"/>
  <c r="AB14" i="40" s="1"/>
  <c r="AA110" i="40"/>
  <c r="AA13" i="40" s="1"/>
  <c r="AA14" i="40" s="1"/>
  <c r="Z110" i="40"/>
  <c r="Z13" i="40" s="1"/>
  <c r="Z14" i="40" s="1"/>
  <c r="Y110" i="40"/>
  <c r="Y13" i="40" s="1"/>
  <c r="Y14" i="40" s="1"/>
  <c r="X110" i="40"/>
  <c r="X13" i="40" s="1"/>
  <c r="X14" i="40" s="1"/>
  <c r="W110" i="40"/>
  <c r="W13" i="40" s="1"/>
  <c r="W14" i="40" s="1"/>
  <c r="V110" i="40"/>
  <c r="V13" i="40" s="1"/>
  <c r="V14" i="40" s="1"/>
  <c r="U110" i="40"/>
  <c r="U13" i="40" s="1"/>
  <c r="U14" i="40" s="1"/>
  <c r="T110" i="40"/>
  <c r="T13" i="40" s="1"/>
  <c r="T14" i="40" s="1"/>
  <c r="S110" i="40"/>
  <c r="S13" i="40" s="1"/>
  <c r="S14" i="40" s="1"/>
  <c r="R110" i="40"/>
  <c r="R13" i="40" s="1"/>
  <c r="R14" i="40" s="1"/>
  <c r="Q110" i="40"/>
  <c r="Q13" i="40" s="1"/>
  <c r="Q14" i="40" s="1"/>
  <c r="P110" i="40"/>
  <c r="P13" i="40" s="1"/>
  <c r="P14" i="40" s="1"/>
  <c r="O110" i="40"/>
  <c r="N110" i="40"/>
  <c r="N13" i="40" s="1"/>
  <c r="N14" i="40" s="1"/>
  <c r="M110" i="40"/>
  <c r="M13" i="40" s="1"/>
  <c r="M14" i="40" s="1"/>
  <c r="L110" i="40"/>
  <c r="L13" i="40" s="1"/>
  <c r="L14" i="40" s="1"/>
  <c r="K110" i="40"/>
  <c r="K13" i="40" s="1"/>
  <c r="K14" i="40" s="1"/>
  <c r="J110" i="40"/>
  <c r="J13" i="40" s="1"/>
  <c r="J14" i="40" s="1"/>
  <c r="I110" i="40"/>
  <c r="I13" i="40" s="1"/>
  <c r="I14" i="40" s="1"/>
  <c r="H110" i="40"/>
  <c r="H13" i="40" s="1"/>
  <c r="H14" i="40" s="1"/>
  <c r="G110" i="40"/>
  <c r="G13" i="40" s="1"/>
  <c r="G14" i="40" s="1"/>
  <c r="F110" i="40"/>
  <c r="F13" i="40" s="1"/>
  <c r="F14" i="40" s="1"/>
  <c r="E110" i="40"/>
  <c r="E13" i="40" s="1"/>
  <c r="D110" i="40"/>
  <c r="D13" i="40" s="1"/>
  <c r="D14" i="40" s="1"/>
  <c r="C110" i="40"/>
  <c r="C13" i="40" s="1"/>
  <c r="C14" i="40" s="1"/>
  <c r="AH109" i="40"/>
  <c r="AH108" i="40"/>
  <c r="AH107" i="40"/>
  <c r="AH106" i="40"/>
  <c r="AH105" i="40"/>
  <c r="AH104" i="40"/>
  <c r="AH103" i="40"/>
  <c r="AH102" i="40"/>
  <c r="AH101" i="40"/>
  <c r="AH100" i="40"/>
  <c r="AH99" i="40"/>
  <c r="AH98" i="40"/>
  <c r="AG97" i="40"/>
  <c r="AG11" i="40" s="1"/>
  <c r="AG12" i="40" s="1"/>
  <c r="AF97" i="40"/>
  <c r="AF11" i="40" s="1"/>
  <c r="AF12" i="40" s="1"/>
  <c r="AE97" i="40"/>
  <c r="AE11" i="40" s="1"/>
  <c r="AE12" i="40" s="1"/>
  <c r="AD97" i="40"/>
  <c r="AD11" i="40" s="1"/>
  <c r="AD12" i="40" s="1"/>
  <c r="AC97" i="40"/>
  <c r="AC11" i="40" s="1"/>
  <c r="AC12" i="40" s="1"/>
  <c r="AB97" i="40"/>
  <c r="AB11" i="40" s="1"/>
  <c r="AB12" i="40" s="1"/>
  <c r="AA97" i="40"/>
  <c r="AA11" i="40" s="1"/>
  <c r="AA12" i="40" s="1"/>
  <c r="Z97" i="40"/>
  <c r="Z11" i="40" s="1"/>
  <c r="Z12" i="40" s="1"/>
  <c r="Y97" i="40"/>
  <c r="Y11" i="40" s="1"/>
  <c r="Y12" i="40" s="1"/>
  <c r="X97" i="40"/>
  <c r="X11" i="40" s="1"/>
  <c r="X12" i="40" s="1"/>
  <c r="W97" i="40"/>
  <c r="W11" i="40" s="1"/>
  <c r="W12" i="40" s="1"/>
  <c r="V97" i="40"/>
  <c r="V11" i="40" s="1"/>
  <c r="V12" i="40" s="1"/>
  <c r="U97" i="40"/>
  <c r="U11" i="40" s="1"/>
  <c r="U12" i="40" s="1"/>
  <c r="T97" i="40"/>
  <c r="T11" i="40" s="1"/>
  <c r="T12" i="40" s="1"/>
  <c r="S97" i="40"/>
  <c r="S11" i="40" s="1"/>
  <c r="S12" i="40" s="1"/>
  <c r="R97" i="40"/>
  <c r="R11" i="40" s="1"/>
  <c r="R12" i="40" s="1"/>
  <c r="Q97" i="40"/>
  <c r="Q11" i="40" s="1"/>
  <c r="Q12" i="40" s="1"/>
  <c r="P97" i="40"/>
  <c r="P11" i="40" s="1"/>
  <c r="P12" i="40" s="1"/>
  <c r="O97" i="40"/>
  <c r="O11" i="40" s="1"/>
  <c r="O12" i="40" s="1"/>
  <c r="N97" i="40"/>
  <c r="N11" i="40" s="1"/>
  <c r="N12" i="40" s="1"/>
  <c r="M97" i="40"/>
  <c r="M11" i="40" s="1"/>
  <c r="M12" i="40" s="1"/>
  <c r="L97" i="40"/>
  <c r="L11" i="40" s="1"/>
  <c r="L12" i="40" s="1"/>
  <c r="K97" i="40"/>
  <c r="K11" i="40" s="1"/>
  <c r="K12" i="40" s="1"/>
  <c r="J97" i="40"/>
  <c r="J11" i="40" s="1"/>
  <c r="J12" i="40" s="1"/>
  <c r="I97" i="40"/>
  <c r="I11" i="40" s="1"/>
  <c r="I12" i="40" s="1"/>
  <c r="H97" i="40"/>
  <c r="H11" i="40" s="1"/>
  <c r="H12" i="40" s="1"/>
  <c r="G97" i="40"/>
  <c r="G11" i="40" s="1"/>
  <c r="G12" i="40" s="1"/>
  <c r="F97" i="40"/>
  <c r="F11" i="40" s="1"/>
  <c r="F12" i="40" s="1"/>
  <c r="E97" i="40"/>
  <c r="E11" i="40" s="1"/>
  <c r="E12" i="40" s="1"/>
  <c r="D97" i="40"/>
  <c r="D11" i="40" s="1"/>
  <c r="D12" i="40" s="1"/>
  <c r="C97" i="40"/>
  <c r="C11" i="40" s="1"/>
  <c r="C12" i="40" s="1"/>
  <c r="AH96" i="40"/>
  <c r="AH95" i="40"/>
  <c r="AH94" i="40"/>
  <c r="AH93" i="40"/>
  <c r="AH92" i="40"/>
  <c r="AH91" i="40"/>
  <c r="AH90" i="40"/>
  <c r="AH89" i="40"/>
  <c r="AH88" i="40"/>
  <c r="AH87" i="40"/>
  <c r="AH86" i="40"/>
  <c r="AH85" i="40"/>
  <c r="AG84" i="40"/>
  <c r="AG9" i="40" s="1"/>
  <c r="AG10" i="40" s="1"/>
  <c r="AF84" i="40"/>
  <c r="AF9" i="40" s="1"/>
  <c r="AF10" i="40" s="1"/>
  <c r="AE84" i="40"/>
  <c r="AE9" i="40" s="1"/>
  <c r="AE10" i="40" s="1"/>
  <c r="AD84" i="40"/>
  <c r="AD9" i="40" s="1"/>
  <c r="AD10" i="40" s="1"/>
  <c r="AC84" i="40"/>
  <c r="AC9" i="40" s="1"/>
  <c r="AC10" i="40" s="1"/>
  <c r="AB84" i="40"/>
  <c r="AB9" i="40" s="1"/>
  <c r="AB10" i="40" s="1"/>
  <c r="AA84" i="40"/>
  <c r="AA9" i="40" s="1"/>
  <c r="AA10" i="40" s="1"/>
  <c r="Z84" i="40"/>
  <c r="Z9" i="40" s="1"/>
  <c r="Z10" i="40" s="1"/>
  <c r="Y84" i="40"/>
  <c r="Y9" i="40" s="1"/>
  <c r="Y10" i="40" s="1"/>
  <c r="X84" i="40"/>
  <c r="X9" i="40" s="1"/>
  <c r="X10" i="40" s="1"/>
  <c r="W84" i="40"/>
  <c r="W9" i="40" s="1"/>
  <c r="W10" i="40" s="1"/>
  <c r="V84" i="40"/>
  <c r="V9" i="40" s="1"/>
  <c r="V10" i="40" s="1"/>
  <c r="U84" i="40"/>
  <c r="T84" i="40"/>
  <c r="T9" i="40" s="1"/>
  <c r="T10" i="40" s="1"/>
  <c r="S84" i="40"/>
  <c r="S9" i="40" s="1"/>
  <c r="S10" i="40" s="1"/>
  <c r="R84" i="40"/>
  <c r="R9" i="40" s="1"/>
  <c r="R10" i="40" s="1"/>
  <c r="Q84" i="40"/>
  <c r="Q9" i="40" s="1"/>
  <c r="Q10" i="40" s="1"/>
  <c r="P84" i="40"/>
  <c r="P9" i="40" s="1"/>
  <c r="P10" i="40" s="1"/>
  <c r="O84" i="40"/>
  <c r="O9" i="40" s="1"/>
  <c r="O10" i="40" s="1"/>
  <c r="N84" i="40"/>
  <c r="N9" i="40" s="1"/>
  <c r="N10" i="40" s="1"/>
  <c r="M84" i="40"/>
  <c r="M9" i="40" s="1"/>
  <c r="M10" i="40" s="1"/>
  <c r="L84" i="40"/>
  <c r="L9" i="40" s="1"/>
  <c r="L10" i="40" s="1"/>
  <c r="K84" i="40"/>
  <c r="K9" i="40" s="1"/>
  <c r="K10" i="40" s="1"/>
  <c r="J84" i="40"/>
  <c r="J9" i="40" s="1"/>
  <c r="J10" i="40" s="1"/>
  <c r="I84" i="40"/>
  <c r="I9" i="40" s="1"/>
  <c r="I10" i="40" s="1"/>
  <c r="H84" i="40"/>
  <c r="H9" i="40" s="1"/>
  <c r="H10" i="40" s="1"/>
  <c r="G84" i="40"/>
  <c r="G9" i="40" s="1"/>
  <c r="G10" i="40" s="1"/>
  <c r="F84" i="40"/>
  <c r="F9" i="40" s="1"/>
  <c r="F10" i="40" s="1"/>
  <c r="E84" i="40"/>
  <c r="E9" i="40" s="1"/>
  <c r="E10" i="40" s="1"/>
  <c r="D84" i="40"/>
  <c r="D9" i="40" s="1"/>
  <c r="D10" i="40" s="1"/>
  <c r="C84" i="40"/>
  <c r="C9" i="40" s="1"/>
  <c r="AH83" i="40"/>
  <c r="AH82" i="40"/>
  <c r="AH81" i="40"/>
  <c r="AH80" i="40"/>
  <c r="AH79" i="40"/>
  <c r="AH78" i="40"/>
  <c r="AH77" i="40"/>
  <c r="AH76" i="40"/>
  <c r="AH75" i="40"/>
  <c r="AH74" i="40"/>
  <c r="AH73" i="40"/>
  <c r="AH72" i="40"/>
  <c r="AG71" i="40"/>
  <c r="AG7" i="40" s="1"/>
  <c r="AG8" i="40" s="1"/>
  <c r="AF71" i="40"/>
  <c r="AF7" i="40" s="1"/>
  <c r="AF8" i="40" s="1"/>
  <c r="AE71" i="40"/>
  <c r="AE7" i="40" s="1"/>
  <c r="AE8" i="40" s="1"/>
  <c r="AD71" i="40"/>
  <c r="AD7" i="40" s="1"/>
  <c r="AD8" i="40" s="1"/>
  <c r="AC71" i="40"/>
  <c r="AC7" i="40" s="1"/>
  <c r="AC8" i="40" s="1"/>
  <c r="AB71" i="40"/>
  <c r="AB7" i="40" s="1"/>
  <c r="AB8" i="40" s="1"/>
  <c r="AA71" i="40"/>
  <c r="AA7" i="40" s="1"/>
  <c r="AA8" i="40" s="1"/>
  <c r="Z71" i="40"/>
  <c r="Z7" i="40" s="1"/>
  <c r="Z8" i="40" s="1"/>
  <c r="Y71" i="40"/>
  <c r="Y7" i="40" s="1"/>
  <c r="Y8" i="40" s="1"/>
  <c r="X71" i="40"/>
  <c r="X7" i="40" s="1"/>
  <c r="X8" i="40" s="1"/>
  <c r="W71" i="40"/>
  <c r="W7" i="40" s="1"/>
  <c r="W8" i="40" s="1"/>
  <c r="V71" i="40"/>
  <c r="V7" i="40" s="1"/>
  <c r="V8" i="40" s="1"/>
  <c r="U71" i="40"/>
  <c r="U7" i="40" s="1"/>
  <c r="U8" i="40" s="1"/>
  <c r="T71" i="40"/>
  <c r="T7" i="40" s="1"/>
  <c r="T8" i="40" s="1"/>
  <c r="S71" i="40"/>
  <c r="S7" i="40" s="1"/>
  <c r="S8" i="40" s="1"/>
  <c r="R71" i="40"/>
  <c r="R7" i="40" s="1"/>
  <c r="R8" i="40" s="1"/>
  <c r="Q71" i="40"/>
  <c r="Q7" i="40" s="1"/>
  <c r="Q8" i="40" s="1"/>
  <c r="P71" i="40"/>
  <c r="P7" i="40" s="1"/>
  <c r="P8" i="40" s="1"/>
  <c r="O71" i="40"/>
  <c r="O7" i="40" s="1"/>
  <c r="O8" i="40" s="1"/>
  <c r="N71" i="40"/>
  <c r="N7" i="40" s="1"/>
  <c r="N8" i="40" s="1"/>
  <c r="M71" i="40"/>
  <c r="M7" i="40" s="1"/>
  <c r="M8" i="40" s="1"/>
  <c r="L71" i="40"/>
  <c r="L7" i="40" s="1"/>
  <c r="L8" i="40" s="1"/>
  <c r="K71" i="40"/>
  <c r="K7" i="40" s="1"/>
  <c r="K8" i="40" s="1"/>
  <c r="J71" i="40"/>
  <c r="J7" i="40" s="1"/>
  <c r="J8" i="40" s="1"/>
  <c r="I71" i="40"/>
  <c r="I7" i="40" s="1"/>
  <c r="I8" i="40" s="1"/>
  <c r="H71" i="40"/>
  <c r="H7" i="40" s="1"/>
  <c r="H8" i="40" s="1"/>
  <c r="G71" i="40"/>
  <c r="G7" i="40" s="1"/>
  <c r="G8" i="40" s="1"/>
  <c r="F71" i="40"/>
  <c r="F7" i="40" s="1"/>
  <c r="F8" i="40" s="1"/>
  <c r="E71" i="40"/>
  <c r="E7" i="40" s="1"/>
  <c r="E8" i="40" s="1"/>
  <c r="D71" i="40"/>
  <c r="D7" i="40" s="1"/>
  <c r="C71" i="40"/>
  <c r="C7" i="40" s="1"/>
  <c r="C8" i="40" s="1"/>
  <c r="AH70" i="40"/>
  <c r="AH69" i="40"/>
  <c r="AH68" i="40"/>
  <c r="AH67" i="40"/>
  <c r="AH66" i="40"/>
  <c r="AH65" i="40"/>
  <c r="AH64" i="40"/>
  <c r="AH63" i="40"/>
  <c r="AH62" i="40"/>
  <c r="AH61" i="40"/>
  <c r="AH60" i="40"/>
  <c r="AH59" i="40"/>
  <c r="AG58" i="40"/>
  <c r="AG5" i="40" s="1"/>
  <c r="AF58" i="40"/>
  <c r="AF5" i="40" s="1"/>
  <c r="AF6" i="40" s="1"/>
  <c r="AE58" i="40"/>
  <c r="AE5" i="40" s="1"/>
  <c r="AE6" i="40" s="1"/>
  <c r="AD58" i="40"/>
  <c r="AD5" i="40" s="1"/>
  <c r="AC58" i="40"/>
  <c r="AC5" i="40" s="1"/>
  <c r="AB58" i="40"/>
  <c r="AB5" i="40" s="1"/>
  <c r="AB6" i="40" s="1"/>
  <c r="AA58" i="40"/>
  <c r="AA5" i="40" s="1"/>
  <c r="AA6" i="40" s="1"/>
  <c r="Z58" i="40"/>
  <c r="Z5" i="40" s="1"/>
  <c r="Y58" i="40"/>
  <c r="Y5" i="40" s="1"/>
  <c r="X58" i="40"/>
  <c r="X5" i="40" s="1"/>
  <c r="X6" i="40" s="1"/>
  <c r="W58" i="40"/>
  <c r="W5" i="40" s="1"/>
  <c r="W6" i="40" s="1"/>
  <c r="V58" i="40"/>
  <c r="V5" i="40" s="1"/>
  <c r="U58" i="40"/>
  <c r="U5" i="40" s="1"/>
  <c r="T58" i="40"/>
  <c r="T5" i="40" s="1"/>
  <c r="T6" i="40" s="1"/>
  <c r="S58" i="40"/>
  <c r="S5" i="40" s="1"/>
  <c r="S6" i="40" s="1"/>
  <c r="R58" i="40"/>
  <c r="R5" i="40" s="1"/>
  <c r="Q58" i="40"/>
  <c r="Q5" i="40" s="1"/>
  <c r="P58" i="40"/>
  <c r="P5" i="40" s="1"/>
  <c r="P6" i="40" s="1"/>
  <c r="O58" i="40"/>
  <c r="O5" i="40" s="1"/>
  <c r="O6" i="40" s="1"/>
  <c r="N58" i="40"/>
  <c r="N5" i="40" s="1"/>
  <c r="M58" i="40"/>
  <c r="M5" i="40" s="1"/>
  <c r="L58" i="40"/>
  <c r="L5" i="40" s="1"/>
  <c r="L6" i="40" s="1"/>
  <c r="K58" i="40"/>
  <c r="K5" i="40" s="1"/>
  <c r="K6" i="40" s="1"/>
  <c r="J58" i="40"/>
  <c r="J5" i="40" s="1"/>
  <c r="I58" i="40"/>
  <c r="I5" i="40" s="1"/>
  <c r="H58" i="40"/>
  <c r="H5" i="40" s="1"/>
  <c r="H6" i="40" s="1"/>
  <c r="G58" i="40"/>
  <c r="G5" i="40" s="1"/>
  <c r="G6" i="40" s="1"/>
  <c r="F58" i="40"/>
  <c r="F5" i="40" s="1"/>
  <c r="E58" i="40"/>
  <c r="E5" i="40" s="1"/>
  <c r="D58" i="40"/>
  <c r="D5" i="40" s="1"/>
  <c r="D6" i="40" s="1"/>
  <c r="C58" i="40"/>
  <c r="C5" i="40" s="1"/>
  <c r="C6" i="40" s="1"/>
  <c r="AI28" i="40"/>
  <c r="AJ28" i="40" s="1"/>
  <c r="AB19" i="40"/>
  <c r="AB20" i="40" s="1"/>
  <c r="Z19" i="40"/>
  <c r="Z20" i="40" s="1"/>
  <c r="J19" i="40"/>
  <c r="J20" i="40" s="1"/>
  <c r="Y17" i="40"/>
  <c r="Y18" i="40" s="1"/>
  <c r="T15" i="40"/>
  <c r="T16" i="40" s="1"/>
  <c r="O15" i="40"/>
  <c r="O16" i="40" s="1"/>
  <c r="F15" i="40"/>
  <c r="F16" i="40" s="1"/>
  <c r="O13" i="40"/>
  <c r="O14" i="40" s="1"/>
  <c r="U9" i="40"/>
  <c r="U10" i="40" s="1"/>
  <c r="AI2" i="40"/>
  <c r="AH2" i="40"/>
  <c r="A1" i="40"/>
  <c r="AH161" i="39"/>
  <c r="AH160" i="39"/>
  <c r="AH159" i="39"/>
  <c r="AH158" i="39"/>
  <c r="AH157" i="39"/>
  <c r="AH156" i="39"/>
  <c r="AH155" i="39"/>
  <c r="AH154" i="39"/>
  <c r="AH153" i="39"/>
  <c r="AH152" i="39"/>
  <c r="AH151" i="39"/>
  <c r="AH150" i="39"/>
  <c r="AG149" i="39"/>
  <c r="AG19" i="39" s="1"/>
  <c r="AG20" i="39" s="1"/>
  <c r="AF149" i="39"/>
  <c r="AF19" i="39" s="1"/>
  <c r="AF20" i="39" s="1"/>
  <c r="AE149" i="39"/>
  <c r="AE19" i="39" s="1"/>
  <c r="AE20" i="39" s="1"/>
  <c r="AD149" i="39"/>
  <c r="AD19" i="39" s="1"/>
  <c r="AD20" i="39" s="1"/>
  <c r="AC149" i="39"/>
  <c r="AC19" i="39" s="1"/>
  <c r="AC20" i="39" s="1"/>
  <c r="AB149" i="39"/>
  <c r="AB19" i="39" s="1"/>
  <c r="AB20" i="39" s="1"/>
  <c r="AA149" i="39"/>
  <c r="AA19" i="39" s="1"/>
  <c r="AA20" i="39" s="1"/>
  <c r="Z149" i="39"/>
  <c r="Z19" i="39" s="1"/>
  <c r="Z20" i="39" s="1"/>
  <c r="Y149" i="39"/>
  <c r="Y19" i="39" s="1"/>
  <c r="Y20" i="39" s="1"/>
  <c r="X149" i="39"/>
  <c r="X19" i="39" s="1"/>
  <c r="X20" i="39" s="1"/>
  <c r="W149" i="39"/>
  <c r="W19" i="39" s="1"/>
  <c r="W20" i="39" s="1"/>
  <c r="V149" i="39"/>
  <c r="V19" i="39" s="1"/>
  <c r="V20" i="39" s="1"/>
  <c r="U149" i="39"/>
  <c r="U19" i="39" s="1"/>
  <c r="U20" i="39" s="1"/>
  <c r="T149" i="39"/>
  <c r="T19" i="39" s="1"/>
  <c r="T20" i="39" s="1"/>
  <c r="S149" i="39"/>
  <c r="S19" i="39" s="1"/>
  <c r="S20" i="39" s="1"/>
  <c r="R149" i="39"/>
  <c r="R19" i="39" s="1"/>
  <c r="R20" i="39" s="1"/>
  <c r="Q149" i="39"/>
  <c r="Q19" i="39" s="1"/>
  <c r="Q20" i="39" s="1"/>
  <c r="P149" i="39"/>
  <c r="P19" i="39" s="1"/>
  <c r="P20" i="39" s="1"/>
  <c r="O149" i="39"/>
  <c r="O19" i="39" s="1"/>
  <c r="O20" i="39" s="1"/>
  <c r="N149" i="39"/>
  <c r="N19" i="39" s="1"/>
  <c r="N20" i="39" s="1"/>
  <c r="M149" i="39"/>
  <c r="M19" i="39" s="1"/>
  <c r="M20" i="39" s="1"/>
  <c r="L149" i="39"/>
  <c r="L19" i="39" s="1"/>
  <c r="L20" i="39" s="1"/>
  <c r="K149" i="39"/>
  <c r="K19" i="39" s="1"/>
  <c r="K20" i="39" s="1"/>
  <c r="J149" i="39"/>
  <c r="J19" i="39" s="1"/>
  <c r="J20" i="39" s="1"/>
  <c r="I149" i="39"/>
  <c r="I19" i="39" s="1"/>
  <c r="I20" i="39" s="1"/>
  <c r="H149" i="39"/>
  <c r="H19" i="39" s="1"/>
  <c r="H20" i="39" s="1"/>
  <c r="G149" i="39"/>
  <c r="G19" i="39" s="1"/>
  <c r="G20" i="39" s="1"/>
  <c r="F149" i="39"/>
  <c r="F19" i="39" s="1"/>
  <c r="F20" i="39" s="1"/>
  <c r="E149" i="39"/>
  <c r="E19" i="39" s="1"/>
  <c r="E20" i="39" s="1"/>
  <c r="D149" i="39"/>
  <c r="D19" i="39" s="1"/>
  <c r="D20" i="39" s="1"/>
  <c r="C149" i="39"/>
  <c r="C19" i="39" s="1"/>
  <c r="C20" i="39" s="1"/>
  <c r="AH148" i="39"/>
  <c r="AH147" i="39"/>
  <c r="AH146" i="39"/>
  <c r="AH145" i="39"/>
  <c r="AH144" i="39"/>
  <c r="AH143" i="39"/>
  <c r="AH142" i="39"/>
  <c r="AH141" i="39"/>
  <c r="AH140" i="39"/>
  <c r="AH139" i="39"/>
  <c r="AH138" i="39"/>
  <c r="AH137" i="39"/>
  <c r="AG136" i="39"/>
  <c r="AG17" i="39" s="1"/>
  <c r="AG18" i="39" s="1"/>
  <c r="AF136" i="39"/>
  <c r="AF17" i="39" s="1"/>
  <c r="AF18" i="39" s="1"/>
  <c r="AE136" i="39"/>
  <c r="AE17" i="39" s="1"/>
  <c r="AE18" i="39" s="1"/>
  <c r="AD136" i="39"/>
  <c r="AD17" i="39" s="1"/>
  <c r="AD18" i="39" s="1"/>
  <c r="AC136" i="39"/>
  <c r="AC17" i="39" s="1"/>
  <c r="AC18" i="39" s="1"/>
  <c r="AB136" i="39"/>
  <c r="AB17" i="39" s="1"/>
  <c r="AB18" i="39" s="1"/>
  <c r="AA136" i="39"/>
  <c r="AA17" i="39" s="1"/>
  <c r="AA18" i="39" s="1"/>
  <c r="Z136" i="39"/>
  <c r="Z17" i="39" s="1"/>
  <c r="Z18" i="39" s="1"/>
  <c r="Y136" i="39"/>
  <c r="Y17" i="39" s="1"/>
  <c r="Y18" i="39" s="1"/>
  <c r="X136" i="39"/>
  <c r="X17" i="39" s="1"/>
  <c r="X18" i="39" s="1"/>
  <c r="W136" i="39"/>
  <c r="W17" i="39" s="1"/>
  <c r="W18" i="39" s="1"/>
  <c r="V136" i="39"/>
  <c r="V17" i="39" s="1"/>
  <c r="V18" i="39" s="1"/>
  <c r="U136" i="39"/>
  <c r="U17" i="39" s="1"/>
  <c r="U18" i="39" s="1"/>
  <c r="T136" i="39"/>
  <c r="T17" i="39" s="1"/>
  <c r="T18" i="39" s="1"/>
  <c r="S136" i="39"/>
  <c r="S17" i="39" s="1"/>
  <c r="S18" i="39" s="1"/>
  <c r="R136" i="39"/>
  <c r="R17" i="39" s="1"/>
  <c r="R18" i="39" s="1"/>
  <c r="Q136" i="39"/>
  <c r="Q17" i="39" s="1"/>
  <c r="Q18" i="39" s="1"/>
  <c r="P136" i="39"/>
  <c r="P17" i="39" s="1"/>
  <c r="P18" i="39" s="1"/>
  <c r="O136" i="39"/>
  <c r="O17" i="39" s="1"/>
  <c r="O18" i="39" s="1"/>
  <c r="N136" i="39"/>
  <c r="N17" i="39" s="1"/>
  <c r="N18" i="39" s="1"/>
  <c r="M136" i="39"/>
  <c r="M17" i="39" s="1"/>
  <c r="M18" i="39" s="1"/>
  <c r="L136" i="39"/>
  <c r="L17" i="39" s="1"/>
  <c r="L18" i="39" s="1"/>
  <c r="K136" i="39"/>
  <c r="K17" i="39" s="1"/>
  <c r="K18" i="39" s="1"/>
  <c r="J136" i="39"/>
  <c r="J17" i="39" s="1"/>
  <c r="J18" i="39" s="1"/>
  <c r="I136" i="39"/>
  <c r="I17" i="39" s="1"/>
  <c r="I18" i="39" s="1"/>
  <c r="H136" i="39"/>
  <c r="H17" i="39" s="1"/>
  <c r="H18" i="39" s="1"/>
  <c r="G136" i="39"/>
  <c r="G17" i="39" s="1"/>
  <c r="G18" i="39" s="1"/>
  <c r="F136" i="39"/>
  <c r="F17" i="39" s="1"/>
  <c r="F18" i="39" s="1"/>
  <c r="E136" i="39"/>
  <c r="E17" i="39" s="1"/>
  <c r="E18" i="39" s="1"/>
  <c r="D136" i="39"/>
  <c r="D17" i="39" s="1"/>
  <c r="D18" i="39" s="1"/>
  <c r="C136" i="39"/>
  <c r="C17" i="39" s="1"/>
  <c r="C18" i="39" s="1"/>
  <c r="AH135" i="39"/>
  <c r="AH134" i="39"/>
  <c r="AH133" i="39"/>
  <c r="AH132" i="39"/>
  <c r="AH131" i="39"/>
  <c r="AH130" i="39"/>
  <c r="AH129" i="39"/>
  <c r="AH128" i="39"/>
  <c r="AH127" i="39"/>
  <c r="AH126" i="39"/>
  <c r="AH125" i="39"/>
  <c r="AH124" i="39"/>
  <c r="AG123" i="39"/>
  <c r="AG15" i="39" s="1"/>
  <c r="AG16" i="39" s="1"/>
  <c r="AF123" i="39"/>
  <c r="AF15" i="39" s="1"/>
  <c r="AF16" i="39" s="1"/>
  <c r="AE123" i="39"/>
  <c r="AE15" i="39" s="1"/>
  <c r="AE16" i="39" s="1"/>
  <c r="AD123" i="39"/>
  <c r="AD15" i="39" s="1"/>
  <c r="AD16" i="39" s="1"/>
  <c r="AC123" i="39"/>
  <c r="AC15" i="39" s="1"/>
  <c r="AC16" i="39" s="1"/>
  <c r="AB123" i="39"/>
  <c r="AB15" i="39" s="1"/>
  <c r="AB16" i="39" s="1"/>
  <c r="AA123" i="39"/>
  <c r="AA15" i="39" s="1"/>
  <c r="AA16" i="39" s="1"/>
  <c r="Z123" i="39"/>
  <c r="Z15" i="39" s="1"/>
  <c r="Z16" i="39" s="1"/>
  <c r="Y123" i="39"/>
  <c r="Y15" i="39" s="1"/>
  <c r="Y16" i="39" s="1"/>
  <c r="X123" i="39"/>
  <c r="X15" i="39" s="1"/>
  <c r="X16" i="39" s="1"/>
  <c r="W123" i="39"/>
  <c r="W15" i="39" s="1"/>
  <c r="W16" i="39" s="1"/>
  <c r="V123" i="39"/>
  <c r="V15" i="39" s="1"/>
  <c r="V16" i="39" s="1"/>
  <c r="U123" i="39"/>
  <c r="U15" i="39" s="1"/>
  <c r="U16" i="39" s="1"/>
  <c r="T123" i="39"/>
  <c r="T15" i="39" s="1"/>
  <c r="T16" i="39" s="1"/>
  <c r="S123" i="39"/>
  <c r="S15" i="39" s="1"/>
  <c r="S16" i="39" s="1"/>
  <c r="R123" i="39"/>
  <c r="Q123" i="39"/>
  <c r="Q15" i="39" s="1"/>
  <c r="Q16" i="39" s="1"/>
  <c r="P123" i="39"/>
  <c r="P15" i="39" s="1"/>
  <c r="P16" i="39" s="1"/>
  <c r="O123" i="39"/>
  <c r="O15" i="39" s="1"/>
  <c r="O16" i="39" s="1"/>
  <c r="N123" i="39"/>
  <c r="N15" i="39" s="1"/>
  <c r="N16" i="39" s="1"/>
  <c r="M123" i="39"/>
  <c r="M15" i="39" s="1"/>
  <c r="M16" i="39" s="1"/>
  <c r="L123" i="39"/>
  <c r="L15" i="39" s="1"/>
  <c r="L16" i="39" s="1"/>
  <c r="K123" i="39"/>
  <c r="K15" i="39" s="1"/>
  <c r="K16" i="39" s="1"/>
  <c r="J123" i="39"/>
  <c r="J15" i="39" s="1"/>
  <c r="J16" i="39" s="1"/>
  <c r="I123" i="39"/>
  <c r="I15" i="39" s="1"/>
  <c r="I16" i="39" s="1"/>
  <c r="H123" i="39"/>
  <c r="H15" i="39" s="1"/>
  <c r="H16" i="39" s="1"/>
  <c r="G123" i="39"/>
  <c r="G15" i="39" s="1"/>
  <c r="G16" i="39" s="1"/>
  <c r="F123" i="39"/>
  <c r="E123" i="39"/>
  <c r="E15" i="39" s="1"/>
  <c r="E16" i="39" s="1"/>
  <c r="D123" i="39"/>
  <c r="D15" i="39" s="1"/>
  <c r="D16" i="39" s="1"/>
  <c r="C123" i="39"/>
  <c r="C15" i="39" s="1"/>
  <c r="AH122" i="39"/>
  <c r="AH121" i="39"/>
  <c r="AH120" i="39"/>
  <c r="AH119" i="39"/>
  <c r="AH118" i="39"/>
  <c r="AH117" i="39"/>
  <c r="AH116" i="39"/>
  <c r="AH115" i="39"/>
  <c r="AH114" i="39"/>
  <c r="AH113" i="39"/>
  <c r="AH112" i="39"/>
  <c r="AH111" i="39"/>
  <c r="AG110" i="39"/>
  <c r="AG13" i="39" s="1"/>
  <c r="AG14" i="39" s="1"/>
  <c r="AF110" i="39"/>
  <c r="AF13" i="39" s="1"/>
  <c r="AF14" i="39" s="1"/>
  <c r="AE110" i="39"/>
  <c r="AE13" i="39" s="1"/>
  <c r="AE14" i="39" s="1"/>
  <c r="AD110" i="39"/>
  <c r="AD13" i="39" s="1"/>
  <c r="AD14" i="39" s="1"/>
  <c r="AC110" i="39"/>
  <c r="AC13" i="39" s="1"/>
  <c r="AC14" i="39" s="1"/>
  <c r="AB110" i="39"/>
  <c r="AB13" i="39" s="1"/>
  <c r="AB14" i="39" s="1"/>
  <c r="AA110" i="39"/>
  <c r="AA13" i="39" s="1"/>
  <c r="AA14" i="39" s="1"/>
  <c r="Z110" i="39"/>
  <c r="Z13" i="39" s="1"/>
  <c r="Z14" i="39" s="1"/>
  <c r="Y110" i="39"/>
  <c r="Y13" i="39" s="1"/>
  <c r="Y14" i="39" s="1"/>
  <c r="X110" i="39"/>
  <c r="X13" i="39" s="1"/>
  <c r="X14" i="39" s="1"/>
  <c r="W110" i="39"/>
  <c r="W13" i="39" s="1"/>
  <c r="W14" i="39" s="1"/>
  <c r="V110" i="39"/>
  <c r="V13" i="39" s="1"/>
  <c r="V14" i="39" s="1"/>
  <c r="U110" i="39"/>
  <c r="U13" i="39" s="1"/>
  <c r="U14" i="39" s="1"/>
  <c r="T110" i="39"/>
  <c r="T13" i="39" s="1"/>
  <c r="T14" i="39" s="1"/>
  <c r="S110" i="39"/>
  <c r="S13" i="39" s="1"/>
  <c r="S14" i="39" s="1"/>
  <c r="R110" i="39"/>
  <c r="R13" i="39" s="1"/>
  <c r="R14" i="39" s="1"/>
  <c r="Q110" i="39"/>
  <c r="Q13" i="39" s="1"/>
  <c r="Q14" i="39" s="1"/>
  <c r="P110" i="39"/>
  <c r="P13" i="39" s="1"/>
  <c r="P14" i="39" s="1"/>
  <c r="O110" i="39"/>
  <c r="O13" i="39" s="1"/>
  <c r="O14" i="39" s="1"/>
  <c r="N110" i="39"/>
  <c r="N13" i="39" s="1"/>
  <c r="N14" i="39" s="1"/>
  <c r="M110" i="39"/>
  <c r="M13" i="39" s="1"/>
  <c r="M14" i="39" s="1"/>
  <c r="L110" i="39"/>
  <c r="L13" i="39" s="1"/>
  <c r="L14" i="39" s="1"/>
  <c r="K110" i="39"/>
  <c r="K13" i="39" s="1"/>
  <c r="K14" i="39" s="1"/>
  <c r="J110" i="39"/>
  <c r="J13" i="39" s="1"/>
  <c r="J14" i="39" s="1"/>
  <c r="I110" i="39"/>
  <c r="I13" i="39" s="1"/>
  <c r="I14" i="39" s="1"/>
  <c r="H110" i="39"/>
  <c r="H13" i="39" s="1"/>
  <c r="H14" i="39" s="1"/>
  <c r="G110" i="39"/>
  <c r="G13" i="39" s="1"/>
  <c r="G14" i="39" s="1"/>
  <c r="F110" i="39"/>
  <c r="F13" i="39" s="1"/>
  <c r="F14" i="39" s="1"/>
  <c r="E110" i="39"/>
  <c r="E13" i="39" s="1"/>
  <c r="E14" i="39" s="1"/>
  <c r="D110" i="39"/>
  <c r="D13" i="39" s="1"/>
  <c r="D14" i="39" s="1"/>
  <c r="C110" i="39"/>
  <c r="C13" i="39" s="1"/>
  <c r="C14" i="39" s="1"/>
  <c r="AH109" i="39"/>
  <c r="AH108" i="39"/>
  <c r="AH107" i="39"/>
  <c r="AH106" i="39"/>
  <c r="AH105" i="39"/>
  <c r="AH104" i="39"/>
  <c r="AH103" i="39"/>
  <c r="AH102" i="39"/>
  <c r="AH101" i="39"/>
  <c r="AH100" i="39"/>
  <c r="AH99" i="39"/>
  <c r="AH98" i="39"/>
  <c r="AG97" i="39"/>
  <c r="AG11" i="39" s="1"/>
  <c r="AG12" i="39" s="1"/>
  <c r="AF97" i="39"/>
  <c r="AF11" i="39" s="1"/>
  <c r="AF12" i="39" s="1"/>
  <c r="AE97" i="39"/>
  <c r="AE11" i="39" s="1"/>
  <c r="AE12" i="39" s="1"/>
  <c r="AD97" i="39"/>
  <c r="AD11" i="39" s="1"/>
  <c r="AD12" i="39" s="1"/>
  <c r="AC97" i="39"/>
  <c r="AC11" i="39" s="1"/>
  <c r="AC12" i="39" s="1"/>
  <c r="AB97" i="39"/>
  <c r="AB11" i="39" s="1"/>
  <c r="AB12" i="39" s="1"/>
  <c r="AA97" i="39"/>
  <c r="AA11" i="39" s="1"/>
  <c r="AA12" i="39" s="1"/>
  <c r="Z97" i="39"/>
  <c r="Z11" i="39" s="1"/>
  <c r="Z12" i="39" s="1"/>
  <c r="Y97" i="39"/>
  <c r="Y11" i="39" s="1"/>
  <c r="Y12" i="39" s="1"/>
  <c r="X97" i="39"/>
  <c r="X11" i="39" s="1"/>
  <c r="X12" i="39" s="1"/>
  <c r="W97" i="39"/>
  <c r="W11" i="39" s="1"/>
  <c r="W12" i="39" s="1"/>
  <c r="V97" i="39"/>
  <c r="V11" i="39" s="1"/>
  <c r="V12" i="39" s="1"/>
  <c r="U97" i="39"/>
  <c r="U11" i="39" s="1"/>
  <c r="U12" i="39" s="1"/>
  <c r="T97" i="39"/>
  <c r="T11" i="39" s="1"/>
  <c r="T12" i="39" s="1"/>
  <c r="S97" i="39"/>
  <c r="S11" i="39" s="1"/>
  <c r="S12" i="39" s="1"/>
  <c r="R97" i="39"/>
  <c r="R11" i="39" s="1"/>
  <c r="R12" i="39" s="1"/>
  <c r="Q97" i="39"/>
  <c r="Q11" i="39" s="1"/>
  <c r="Q12" i="39" s="1"/>
  <c r="P97" i="39"/>
  <c r="P11" i="39" s="1"/>
  <c r="P12" i="39" s="1"/>
  <c r="O97" i="39"/>
  <c r="O11" i="39" s="1"/>
  <c r="O12" i="39" s="1"/>
  <c r="N97" i="39"/>
  <c r="N11" i="39" s="1"/>
  <c r="N12" i="39" s="1"/>
  <c r="M97" i="39"/>
  <c r="M11" i="39" s="1"/>
  <c r="M12" i="39" s="1"/>
  <c r="L97" i="39"/>
  <c r="L11" i="39" s="1"/>
  <c r="L12" i="39" s="1"/>
  <c r="K97" i="39"/>
  <c r="K11" i="39" s="1"/>
  <c r="K12" i="39" s="1"/>
  <c r="J97" i="39"/>
  <c r="J11" i="39" s="1"/>
  <c r="J12" i="39" s="1"/>
  <c r="I97" i="39"/>
  <c r="I11" i="39" s="1"/>
  <c r="I12" i="39" s="1"/>
  <c r="H97" i="39"/>
  <c r="H11" i="39" s="1"/>
  <c r="H12" i="39" s="1"/>
  <c r="G97" i="39"/>
  <c r="G11" i="39" s="1"/>
  <c r="G12" i="39" s="1"/>
  <c r="F97" i="39"/>
  <c r="F11" i="39" s="1"/>
  <c r="F12" i="39" s="1"/>
  <c r="E97" i="39"/>
  <c r="E11" i="39" s="1"/>
  <c r="E12" i="39" s="1"/>
  <c r="D97" i="39"/>
  <c r="D11" i="39" s="1"/>
  <c r="D12" i="39" s="1"/>
  <c r="C97" i="39"/>
  <c r="C11" i="39" s="1"/>
  <c r="C12" i="39" s="1"/>
  <c r="AH96" i="39"/>
  <c r="AH95" i="39"/>
  <c r="AH94" i="39"/>
  <c r="AH93" i="39"/>
  <c r="AH92" i="39"/>
  <c r="AH91" i="39"/>
  <c r="AH90" i="39"/>
  <c r="AH89" i="39"/>
  <c r="AH88" i="39"/>
  <c r="AH87" i="39"/>
  <c r="AH86" i="39"/>
  <c r="AH85" i="39"/>
  <c r="AG84" i="39"/>
  <c r="AG9" i="39" s="1"/>
  <c r="AG10" i="39" s="1"/>
  <c r="AF84" i="39"/>
  <c r="AF9" i="39" s="1"/>
  <c r="AF10" i="39" s="1"/>
  <c r="AE84" i="39"/>
  <c r="AE9" i="39" s="1"/>
  <c r="AE10" i="39" s="1"/>
  <c r="AD84" i="39"/>
  <c r="AD9" i="39" s="1"/>
  <c r="AD10" i="39" s="1"/>
  <c r="AC84" i="39"/>
  <c r="AC9" i="39" s="1"/>
  <c r="AC10" i="39" s="1"/>
  <c r="AB84" i="39"/>
  <c r="AB9" i="39" s="1"/>
  <c r="AB10" i="39" s="1"/>
  <c r="AA84" i="39"/>
  <c r="AA9" i="39" s="1"/>
  <c r="AA10" i="39" s="1"/>
  <c r="Z84" i="39"/>
  <c r="Z9" i="39" s="1"/>
  <c r="Z10" i="39" s="1"/>
  <c r="Y84" i="39"/>
  <c r="Y9" i="39" s="1"/>
  <c r="Y10" i="39" s="1"/>
  <c r="X84" i="39"/>
  <c r="X9" i="39" s="1"/>
  <c r="X10" i="39" s="1"/>
  <c r="W84" i="39"/>
  <c r="W9" i="39" s="1"/>
  <c r="W10" i="39" s="1"/>
  <c r="V84" i="39"/>
  <c r="V9" i="39" s="1"/>
  <c r="V10" i="39" s="1"/>
  <c r="U84" i="39"/>
  <c r="U9" i="39" s="1"/>
  <c r="U10" i="39" s="1"/>
  <c r="T84" i="39"/>
  <c r="T9" i="39" s="1"/>
  <c r="T10" i="39" s="1"/>
  <c r="S84" i="39"/>
  <c r="S9" i="39" s="1"/>
  <c r="S10" i="39" s="1"/>
  <c r="R84" i="39"/>
  <c r="R9" i="39" s="1"/>
  <c r="R10" i="39" s="1"/>
  <c r="Q84" i="39"/>
  <c r="Q9" i="39" s="1"/>
  <c r="Q10" i="39" s="1"/>
  <c r="P84" i="39"/>
  <c r="P9" i="39" s="1"/>
  <c r="P10" i="39" s="1"/>
  <c r="O84" i="39"/>
  <c r="O9" i="39" s="1"/>
  <c r="O10" i="39" s="1"/>
  <c r="N84" i="39"/>
  <c r="N9" i="39" s="1"/>
  <c r="N10" i="39" s="1"/>
  <c r="M84" i="39"/>
  <c r="M9" i="39" s="1"/>
  <c r="M10" i="39" s="1"/>
  <c r="L84" i="39"/>
  <c r="L9" i="39" s="1"/>
  <c r="L10" i="39" s="1"/>
  <c r="K84" i="39"/>
  <c r="K9" i="39" s="1"/>
  <c r="K10" i="39" s="1"/>
  <c r="J84" i="39"/>
  <c r="J9" i="39" s="1"/>
  <c r="J10" i="39" s="1"/>
  <c r="I84" i="39"/>
  <c r="I9" i="39" s="1"/>
  <c r="I10" i="39" s="1"/>
  <c r="H84" i="39"/>
  <c r="H9" i="39" s="1"/>
  <c r="H10" i="39" s="1"/>
  <c r="G84" i="39"/>
  <c r="G9" i="39" s="1"/>
  <c r="G10" i="39" s="1"/>
  <c r="F84" i="39"/>
  <c r="F9" i="39" s="1"/>
  <c r="F10" i="39" s="1"/>
  <c r="E84" i="39"/>
  <c r="E9" i="39" s="1"/>
  <c r="E10" i="39" s="1"/>
  <c r="D84" i="39"/>
  <c r="D9" i="39" s="1"/>
  <c r="D10" i="39" s="1"/>
  <c r="C84" i="39"/>
  <c r="C9" i="39" s="1"/>
  <c r="C10" i="39" s="1"/>
  <c r="AH83" i="39"/>
  <c r="AH82" i="39"/>
  <c r="AH81" i="39"/>
  <c r="AH80" i="39"/>
  <c r="AH79" i="39"/>
  <c r="AH78" i="39"/>
  <c r="AH77" i="39"/>
  <c r="AH76" i="39"/>
  <c r="AH75" i="39"/>
  <c r="AH74" i="39"/>
  <c r="AH73" i="39"/>
  <c r="AH72" i="39"/>
  <c r="AG71" i="39"/>
  <c r="AG7" i="39" s="1"/>
  <c r="AG8" i="39" s="1"/>
  <c r="AF71" i="39"/>
  <c r="AF7" i="39" s="1"/>
  <c r="AF8" i="39" s="1"/>
  <c r="AE71" i="39"/>
  <c r="AE7" i="39" s="1"/>
  <c r="AE8" i="39" s="1"/>
  <c r="AD71" i="39"/>
  <c r="AD7" i="39" s="1"/>
  <c r="AD8" i="39" s="1"/>
  <c r="AC71" i="39"/>
  <c r="AC7" i="39" s="1"/>
  <c r="AC8" i="39" s="1"/>
  <c r="AB71" i="39"/>
  <c r="AB7" i="39" s="1"/>
  <c r="AB8" i="39" s="1"/>
  <c r="AA71" i="39"/>
  <c r="AA7" i="39" s="1"/>
  <c r="AA8" i="39" s="1"/>
  <c r="Z71" i="39"/>
  <c r="Z7" i="39" s="1"/>
  <c r="Z8" i="39" s="1"/>
  <c r="Y71" i="39"/>
  <c r="Y7" i="39" s="1"/>
  <c r="Y8" i="39" s="1"/>
  <c r="X71" i="39"/>
  <c r="X7" i="39" s="1"/>
  <c r="X8" i="39" s="1"/>
  <c r="W71" i="39"/>
  <c r="W7" i="39" s="1"/>
  <c r="W8" i="39" s="1"/>
  <c r="V71" i="39"/>
  <c r="V7" i="39" s="1"/>
  <c r="V8" i="39" s="1"/>
  <c r="U71" i="39"/>
  <c r="U7" i="39" s="1"/>
  <c r="U8" i="39" s="1"/>
  <c r="T71" i="39"/>
  <c r="T7" i="39" s="1"/>
  <c r="T8" i="39" s="1"/>
  <c r="S71" i="39"/>
  <c r="S7" i="39" s="1"/>
  <c r="S8" i="39" s="1"/>
  <c r="R71" i="39"/>
  <c r="R7" i="39" s="1"/>
  <c r="R8" i="39" s="1"/>
  <c r="Q71" i="39"/>
  <c r="Q7" i="39" s="1"/>
  <c r="Q8" i="39" s="1"/>
  <c r="P71" i="39"/>
  <c r="P7" i="39" s="1"/>
  <c r="P8" i="39" s="1"/>
  <c r="O71" i="39"/>
  <c r="O7" i="39" s="1"/>
  <c r="O8" i="39" s="1"/>
  <c r="N71" i="39"/>
  <c r="N7" i="39" s="1"/>
  <c r="N8" i="39" s="1"/>
  <c r="M71" i="39"/>
  <c r="M7" i="39" s="1"/>
  <c r="M8" i="39" s="1"/>
  <c r="L71" i="39"/>
  <c r="L7" i="39" s="1"/>
  <c r="L8" i="39" s="1"/>
  <c r="K71" i="39"/>
  <c r="K7" i="39" s="1"/>
  <c r="K8" i="39" s="1"/>
  <c r="J71" i="39"/>
  <c r="J7" i="39" s="1"/>
  <c r="J8" i="39" s="1"/>
  <c r="I71" i="39"/>
  <c r="I7" i="39" s="1"/>
  <c r="I8" i="39" s="1"/>
  <c r="H71" i="39"/>
  <c r="H7" i="39" s="1"/>
  <c r="H8" i="39" s="1"/>
  <c r="G71" i="39"/>
  <c r="G7" i="39" s="1"/>
  <c r="G8" i="39" s="1"/>
  <c r="F71" i="39"/>
  <c r="F7" i="39" s="1"/>
  <c r="F8" i="39" s="1"/>
  <c r="E71" i="39"/>
  <c r="E7" i="39" s="1"/>
  <c r="E8" i="39" s="1"/>
  <c r="D71" i="39"/>
  <c r="D7" i="39" s="1"/>
  <c r="D8" i="39" s="1"/>
  <c r="C71" i="39"/>
  <c r="C7" i="39" s="1"/>
  <c r="AH70" i="39"/>
  <c r="AH69" i="39"/>
  <c r="AH68" i="39"/>
  <c r="AH67" i="39"/>
  <c r="AH66" i="39"/>
  <c r="AH65" i="39"/>
  <c r="AH64" i="39"/>
  <c r="AH63" i="39"/>
  <c r="AH62" i="39"/>
  <c r="AH61" i="39"/>
  <c r="AH60" i="39"/>
  <c r="AH59" i="39"/>
  <c r="AG58" i="39"/>
  <c r="AF58" i="39"/>
  <c r="AF5" i="39" s="1"/>
  <c r="AE58" i="39"/>
  <c r="AE5" i="39" s="1"/>
  <c r="AE6" i="39" s="1"/>
  <c r="AD58" i="39"/>
  <c r="AD5" i="39" s="1"/>
  <c r="AC58" i="39"/>
  <c r="AC5" i="39" s="1"/>
  <c r="AB58" i="39"/>
  <c r="AB5" i="39" s="1"/>
  <c r="AA58" i="39"/>
  <c r="AA5" i="39" s="1"/>
  <c r="AA6" i="39" s="1"/>
  <c r="Z58" i="39"/>
  <c r="Z5" i="39" s="1"/>
  <c r="Y58" i="39"/>
  <c r="Y5" i="39" s="1"/>
  <c r="X58" i="39"/>
  <c r="X5" i="39" s="1"/>
  <c r="W58" i="39"/>
  <c r="W5" i="39" s="1"/>
  <c r="W6" i="39" s="1"/>
  <c r="V58" i="39"/>
  <c r="V5" i="39" s="1"/>
  <c r="U58" i="39"/>
  <c r="U5" i="39" s="1"/>
  <c r="T58" i="39"/>
  <c r="T5" i="39" s="1"/>
  <c r="S58" i="39"/>
  <c r="S5" i="39" s="1"/>
  <c r="S6" i="39" s="1"/>
  <c r="R58" i="39"/>
  <c r="R5" i="39" s="1"/>
  <c r="Q58" i="39"/>
  <c r="Q5" i="39" s="1"/>
  <c r="P58" i="39"/>
  <c r="P5" i="39" s="1"/>
  <c r="O58" i="39"/>
  <c r="O5" i="39" s="1"/>
  <c r="O6" i="39" s="1"/>
  <c r="N58" i="39"/>
  <c r="N5" i="39" s="1"/>
  <c r="M58" i="39"/>
  <c r="M5" i="39" s="1"/>
  <c r="L58" i="39"/>
  <c r="L5" i="39" s="1"/>
  <c r="K58" i="39"/>
  <c r="K5" i="39" s="1"/>
  <c r="K6" i="39" s="1"/>
  <c r="J58" i="39"/>
  <c r="J5" i="39" s="1"/>
  <c r="I58" i="39"/>
  <c r="I5" i="39" s="1"/>
  <c r="H58" i="39"/>
  <c r="H5" i="39" s="1"/>
  <c r="G58" i="39"/>
  <c r="G5" i="39" s="1"/>
  <c r="G6" i="39" s="1"/>
  <c r="F58" i="39"/>
  <c r="F5" i="39" s="1"/>
  <c r="E58" i="39"/>
  <c r="E5" i="39" s="1"/>
  <c r="D58" i="39"/>
  <c r="D5" i="39" s="1"/>
  <c r="C58" i="39"/>
  <c r="C5" i="39" s="1"/>
  <c r="C6" i="39" s="1"/>
  <c r="AI28" i="39"/>
  <c r="AJ28" i="39" s="1"/>
  <c r="R15" i="39"/>
  <c r="R16" i="39" s="1"/>
  <c r="F15" i="39"/>
  <c r="F16" i="39" s="1"/>
  <c r="AG5" i="39"/>
  <c r="AI2" i="39"/>
  <c r="AH2" i="39"/>
  <c r="AI9" i="39" s="1"/>
  <c r="A1" i="39"/>
  <c r="AH161" i="38"/>
  <c r="AH160" i="38"/>
  <c r="AH159" i="38"/>
  <c r="AH158" i="38"/>
  <c r="AH157" i="38"/>
  <c r="AH156" i="38"/>
  <c r="AH155" i="38"/>
  <c r="AH154" i="38"/>
  <c r="AH153" i="38"/>
  <c r="AH152" i="38"/>
  <c r="AH151" i="38"/>
  <c r="AH150" i="38"/>
  <c r="AG149" i="38"/>
  <c r="AG19" i="38" s="1"/>
  <c r="AG20" i="38" s="1"/>
  <c r="AF149" i="38"/>
  <c r="AF19" i="38" s="1"/>
  <c r="AF20" i="38" s="1"/>
  <c r="AE149" i="38"/>
  <c r="AD149" i="38"/>
  <c r="AC149" i="38"/>
  <c r="AC19" i="38" s="1"/>
  <c r="AC20" i="38" s="1"/>
  <c r="AB149" i="38"/>
  <c r="AB19" i="38" s="1"/>
  <c r="AB20" i="38" s="1"/>
  <c r="AA149" i="38"/>
  <c r="AA19" i="38" s="1"/>
  <c r="AA20" i="38" s="1"/>
  <c r="Z149" i="38"/>
  <c r="Z19" i="38" s="1"/>
  <c r="Z20" i="38" s="1"/>
  <c r="Y149" i="38"/>
  <c r="Y19" i="38" s="1"/>
  <c r="Y20" i="38" s="1"/>
  <c r="X149" i="38"/>
  <c r="X19" i="38" s="1"/>
  <c r="X20" i="38" s="1"/>
  <c r="W149" i="38"/>
  <c r="W19" i="38" s="1"/>
  <c r="W20" i="38" s="1"/>
  <c r="V149" i="38"/>
  <c r="V19" i="38" s="1"/>
  <c r="V20" i="38" s="1"/>
  <c r="U149" i="38"/>
  <c r="U19" i="38" s="1"/>
  <c r="U20" i="38" s="1"/>
  <c r="T149" i="38"/>
  <c r="T19" i="38" s="1"/>
  <c r="T20" i="38" s="1"/>
  <c r="S149" i="38"/>
  <c r="S19" i="38" s="1"/>
  <c r="S20" i="38" s="1"/>
  <c r="R149" i="38"/>
  <c r="R19" i="38" s="1"/>
  <c r="R20" i="38" s="1"/>
  <c r="Q149" i="38"/>
  <c r="Q19" i="38" s="1"/>
  <c r="Q20" i="38" s="1"/>
  <c r="P149" i="38"/>
  <c r="P19" i="38" s="1"/>
  <c r="P20" i="38" s="1"/>
  <c r="O149" i="38"/>
  <c r="O19" i="38" s="1"/>
  <c r="O20" i="38" s="1"/>
  <c r="N149" i="38"/>
  <c r="N19" i="38" s="1"/>
  <c r="N20" i="38" s="1"/>
  <c r="M149" i="38"/>
  <c r="M19" i="38" s="1"/>
  <c r="M20" i="38" s="1"/>
  <c r="L149" i="38"/>
  <c r="L19" i="38" s="1"/>
  <c r="K149" i="38"/>
  <c r="J149" i="38"/>
  <c r="J19" i="38" s="1"/>
  <c r="J20" i="38" s="1"/>
  <c r="I149" i="38"/>
  <c r="I19" i="38" s="1"/>
  <c r="I20" i="38" s="1"/>
  <c r="H149" i="38"/>
  <c r="H19" i="38" s="1"/>
  <c r="H20" i="38" s="1"/>
  <c r="G149" i="38"/>
  <c r="G19" i="38" s="1"/>
  <c r="G20" i="38" s="1"/>
  <c r="F149" i="38"/>
  <c r="F19" i="38" s="1"/>
  <c r="F20" i="38" s="1"/>
  <c r="E149" i="38"/>
  <c r="E19" i="38" s="1"/>
  <c r="E20" i="38" s="1"/>
  <c r="D149" i="38"/>
  <c r="D19" i="38" s="1"/>
  <c r="D20" i="38" s="1"/>
  <c r="C149" i="38"/>
  <c r="C19" i="38" s="1"/>
  <c r="AH148" i="38"/>
  <c r="AH147" i="38"/>
  <c r="AH146" i="38"/>
  <c r="AH145" i="38"/>
  <c r="AH144" i="38"/>
  <c r="AH143" i="38"/>
  <c r="AH142" i="38"/>
  <c r="AH141" i="38"/>
  <c r="AH140" i="38"/>
  <c r="AH139" i="38"/>
  <c r="AH138" i="38"/>
  <c r="AH137" i="38"/>
  <c r="AG136" i="38"/>
  <c r="AG17" i="38" s="1"/>
  <c r="AG18" i="38" s="1"/>
  <c r="AF136" i="38"/>
  <c r="AF17" i="38" s="1"/>
  <c r="AF18" i="38" s="1"/>
  <c r="AE136" i="38"/>
  <c r="AE17" i="38" s="1"/>
  <c r="AE18" i="38" s="1"/>
  <c r="AD136" i="38"/>
  <c r="AD17" i="38" s="1"/>
  <c r="AD18" i="38" s="1"/>
  <c r="AC136" i="38"/>
  <c r="AC17" i="38" s="1"/>
  <c r="AC18" i="38" s="1"/>
  <c r="AB136" i="38"/>
  <c r="AB17" i="38" s="1"/>
  <c r="AB18" i="38" s="1"/>
  <c r="AA136" i="38"/>
  <c r="AA17" i="38" s="1"/>
  <c r="AA18" i="38" s="1"/>
  <c r="Z136" i="38"/>
  <c r="Z17" i="38" s="1"/>
  <c r="Z18" i="38" s="1"/>
  <c r="Y136" i="38"/>
  <c r="Y17" i="38" s="1"/>
  <c r="Y18" i="38" s="1"/>
  <c r="X136" i="38"/>
  <c r="X17" i="38" s="1"/>
  <c r="X18" i="38" s="1"/>
  <c r="W136" i="38"/>
  <c r="W17" i="38" s="1"/>
  <c r="W18" i="38" s="1"/>
  <c r="V136" i="38"/>
  <c r="V17" i="38" s="1"/>
  <c r="V18" i="38" s="1"/>
  <c r="U136" i="38"/>
  <c r="U17" i="38" s="1"/>
  <c r="U18" i="38" s="1"/>
  <c r="T136" i="38"/>
  <c r="T17" i="38" s="1"/>
  <c r="T18" i="38" s="1"/>
  <c r="S136" i="38"/>
  <c r="S17" i="38" s="1"/>
  <c r="S18" i="38" s="1"/>
  <c r="R136" i="38"/>
  <c r="Q136" i="38"/>
  <c r="Q17" i="38" s="1"/>
  <c r="Q18" i="38" s="1"/>
  <c r="P136" i="38"/>
  <c r="P17" i="38" s="1"/>
  <c r="P18" i="38" s="1"/>
  <c r="O136" i="38"/>
  <c r="O17" i="38" s="1"/>
  <c r="O18" i="38" s="1"/>
  <c r="N136" i="38"/>
  <c r="N17" i="38" s="1"/>
  <c r="N18" i="38" s="1"/>
  <c r="M136" i="38"/>
  <c r="M17" i="38" s="1"/>
  <c r="M18" i="38" s="1"/>
  <c r="L136" i="38"/>
  <c r="L17" i="38" s="1"/>
  <c r="L18" i="38" s="1"/>
  <c r="K136" i="38"/>
  <c r="K17" i="38" s="1"/>
  <c r="K18" i="38" s="1"/>
  <c r="J136" i="38"/>
  <c r="J17" i="38" s="1"/>
  <c r="J18" i="38" s="1"/>
  <c r="I136" i="38"/>
  <c r="I17" i="38" s="1"/>
  <c r="I18" i="38" s="1"/>
  <c r="H136" i="38"/>
  <c r="H17" i="38" s="1"/>
  <c r="H18" i="38" s="1"/>
  <c r="G136" i="38"/>
  <c r="G17" i="38" s="1"/>
  <c r="G18" i="38" s="1"/>
  <c r="F136" i="38"/>
  <c r="F17" i="38" s="1"/>
  <c r="F18" i="38" s="1"/>
  <c r="E136" i="38"/>
  <c r="E17" i="38" s="1"/>
  <c r="E18" i="38" s="1"/>
  <c r="D136" i="38"/>
  <c r="D17" i="38" s="1"/>
  <c r="D18" i="38" s="1"/>
  <c r="C136" i="38"/>
  <c r="C17" i="38" s="1"/>
  <c r="C18" i="38" s="1"/>
  <c r="AH135" i="38"/>
  <c r="AH134" i="38"/>
  <c r="AH133" i="38"/>
  <c r="AH132" i="38"/>
  <c r="AH131" i="38"/>
  <c r="AH130" i="38"/>
  <c r="AH129" i="38"/>
  <c r="AH128" i="38"/>
  <c r="AH127" i="38"/>
  <c r="AH126" i="38"/>
  <c r="AH125" i="38"/>
  <c r="AH124" i="38"/>
  <c r="AG123" i="38"/>
  <c r="AG15" i="38" s="1"/>
  <c r="AG16" i="38" s="1"/>
  <c r="AF123" i="38"/>
  <c r="AF15" i="38" s="1"/>
  <c r="AF16" i="38" s="1"/>
  <c r="AE123" i="38"/>
  <c r="AE15" i="38" s="1"/>
  <c r="AE16" i="38" s="1"/>
  <c r="AD123" i="38"/>
  <c r="AD15" i="38" s="1"/>
  <c r="AD16" i="38" s="1"/>
  <c r="AC123" i="38"/>
  <c r="AB123" i="38"/>
  <c r="AB15" i="38" s="1"/>
  <c r="AB16" i="38" s="1"/>
  <c r="AA123" i="38"/>
  <c r="AA15" i="38" s="1"/>
  <c r="AA16" i="38" s="1"/>
  <c r="Z123" i="38"/>
  <c r="Z15" i="38" s="1"/>
  <c r="Z16" i="38" s="1"/>
  <c r="Y123" i="38"/>
  <c r="Y15" i="38" s="1"/>
  <c r="Y16" i="38" s="1"/>
  <c r="X123" i="38"/>
  <c r="X15" i="38" s="1"/>
  <c r="X16" i="38" s="1"/>
  <c r="W123" i="38"/>
  <c r="W15" i="38" s="1"/>
  <c r="W16" i="38" s="1"/>
  <c r="V123" i="38"/>
  <c r="V15" i="38" s="1"/>
  <c r="V16" i="38" s="1"/>
  <c r="U123" i="38"/>
  <c r="U15" i="38" s="1"/>
  <c r="U16" i="38" s="1"/>
  <c r="T123" i="38"/>
  <c r="T15" i="38" s="1"/>
  <c r="T16" i="38" s="1"/>
  <c r="S123" i="38"/>
  <c r="S15" i="38" s="1"/>
  <c r="S16" i="38" s="1"/>
  <c r="R123" i="38"/>
  <c r="R15" i="38" s="1"/>
  <c r="R16" i="38" s="1"/>
  <c r="Q123" i="38"/>
  <c r="Q15" i="38" s="1"/>
  <c r="Q16" i="38" s="1"/>
  <c r="P123" i="38"/>
  <c r="P15" i="38" s="1"/>
  <c r="P16" i="38" s="1"/>
  <c r="O123" i="38"/>
  <c r="O15" i="38" s="1"/>
  <c r="O16" i="38" s="1"/>
  <c r="N123" i="38"/>
  <c r="N15" i="38" s="1"/>
  <c r="N16" i="38" s="1"/>
  <c r="M123" i="38"/>
  <c r="L123" i="38"/>
  <c r="L15" i="38" s="1"/>
  <c r="L16" i="38" s="1"/>
  <c r="K123" i="38"/>
  <c r="K15" i="38" s="1"/>
  <c r="K16" i="38" s="1"/>
  <c r="J123" i="38"/>
  <c r="J15" i="38" s="1"/>
  <c r="J16" i="38" s="1"/>
  <c r="I123" i="38"/>
  <c r="I15" i="38" s="1"/>
  <c r="I16" i="38" s="1"/>
  <c r="H123" i="38"/>
  <c r="H15" i="38" s="1"/>
  <c r="H16" i="38" s="1"/>
  <c r="G123" i="38"/>
  <c r="G15" i="38" s="1"/>
  <c r="G16" i="38" s="1"/>
  <c r="F123" i="38"/>
  <c r="E123" i="38"/>
  <c r="E15" i="38" s="1"/>
  <c r="E16" i="38" s="1"/>
  <c r="D123" i="38"/>
  <c r="D15" i="38" s="1"/>
  <c r="C123" i="38"/>
  <c r="C15" i="38" s="1"/>
  <c r="AH122" i="38"/>
  <c r="AH121" i="38"/>
  <c r="AH120" i="38"/>
  <c r="AH119" i="38"/>
  <c r="AH118" i="38"/>
  <c r="AH117" i="38"/>
  <c r="AH116" i="38"/>
  <c r="AH115" i="38"/>
  <c r="AH114" i="38"/>
  <c r="AH113" i="38"/>
  <c r="AH112" i="38"/>
  <c r="AH111" i="38"/>
  <c r="AG110" i="38"/>
  <c r="AG13" i="38" s="1"/>
  <c r="AG14" i="38" s="1"/>
  <c r="AF110" i="38"/>
  <c r="AF13" i="38" s="1"/>
  <c r="AF14" i="38" s="1"/>
  <c r="AE110" i="38"/>
  <c r="AE13" i="38" s="1"/>
  <c r="AE14" i="38" s="1"/>
  <c r="AD110" i="38"/>
  <c r="AD13" i="38" s="1"/>
  <c r="AD14" i="38" s="1"/>
  <c r="AC110" i="38"/>
  <c r="AC13" i="38" s="1"/>
  <c r="AC14" i="38" s="1"/>
  <c r="AB110" i="38"/>
  <c r="AB13" i="38" s="1"/>
  <c r="AB14" i="38" s="1"/>
  <c r="AA110" i="38"/>
  <c r="AA13" i="38" s="1"/>
  <c r="AA14" i="38" s="1"/>
  <c r="Z110" i="38"/>
  <c r="Z13" i="38" s="1"/>
  <c r="Z14" i="38" s="1"/>
  <c r="Y110" i="38"/>
  <c r="Y13" i="38" s="1"/>
  <c r="Y14" i="38" s="1"/>
  <c r="X110" i="38"/>
  <c r="X13" i="38" s="1"/>
  <c r="X14" i="38" s="1"/>
  <c r="W110" i="38"/>
  <c r="W13" i="38" s="1"/>
  <c r="W14" i="38" s="1"/>
  <c r="V110" i="38"/>
  <c r="V13" i="38" s="1"/>
  <c r="V14" i="38" s="1"/>
  <c r="U110" i="38"/>
  <c r="U13" i="38" s="1"/>
  <c r="U14" i="38" s="1"/>
  <c r="T110" i="38"/>
  <c r="T13" i="38" s="1"/>
  <c r="T14" i="38" s="1"/>
  <c r="S110" i="38"/>
  <c r="S13" i="38" s="1"/>
  <c r="S14" i="38" s="1"/>
  <c r="R110" i="38"/>
  <c r="R13" i="38" s="1"/>
  <c r="R14" i="38" s="1"/>
  <c r="Q110" i="38"/>
  <c r="Q13" i="38" s="1"/>
  <c r="Q14" i="38" s="1"/>
  <c r="P110" i="38"/>
  <c r="P13" i="38" s="1"/>
  <c r="P14" i="38" s="1"/>
  <c r="O110" i="38"/>
  <c r="O13" i="38" s="1"/>
  <c r="O14" i="38" s="1"/>
  <c r="N110" i="38"/>
  <c r="N13" i="38" s="1"/>
  <c r="N14" i="38" s="1"/>
  <c r="M110" i="38"/>
  <c r="M13" i="38" s="1"/>
  <c r="M14" i="38" s="1"/>
  <c r="L110" i="38"/>
  <c r="L13" i="38" s="1"/>
  <c r="L14" i="38" s="1"/>
  <c r="K110" i="38"/>
  <c r="K13" i="38" s="1"/>
  <c r="K14" i="38" s="1"/>
  <c r="J110" i="38"/>
  <c r="J13" i="38" s="1"/>
  <c r="J14" i="38" s="1"/>
  <c r="I110" i="38"/>
  <c r="I13" i="38" s="1"/>
  <c r="I14" i="38" s="1"/>
  <c r="H110" i="38"/>
  <c r="H13" i="38" s="1"/>
  <c r="H14" i="38" s="1"/>
  <c r="G110" i="38"/>
  <c r="G13" i="38" s="1"/>
  <c r="G14" i="38" s="1"/>
  <c r="F110" i="38"/>
  <c r="F13" i="38" s="1"/>
  <c r="F14" i="38" s="1"/>
  <c r="E110" i="38"/>
  <c r="E13" i="38" s="1"/>
  <c r="D110" i="38"/>
  <c r="D13" i="38" s="1"/>
  <c r="D14" i="38" s="1"/>
  <c r="C110" i="38"/>
  <c r="C13" i="38" s="1"/>
  <c r="C14" i="38" s="1"/>
  <c r="AH109" i="38"/>
  <c r="AH108" i="38"/>
  <c r="AH107" i="38"/>
  <c r="AH106" i="38"/>
  <c r="AH105" i="38"/>
  <c r="AH104" i="38"/>
  <c r="AH103" i="38"/>
  <c r="AH102" i="38"/>
  <c r="AH101" i="38"/>
  <c r="AH100" i="38"/>
  <c r="AH99" i="38"/>
  <c r="AH98" i="38"/>
  <c r="AG97" i="38"/>
  <c r="AG11" i="38" s="1"/>
  <c r="AG12" i="38" s="1"/>
  <c r="AF97" i="38"/>
  <c r="AF11" i="38" s="1"/>
  <c r="AF12" i="38" s="1"/>
  <c r="AE97" i="38"/>
  <c r="AD97" i="38"/>
  <c r="AD11" i="38" s="1"/>
  <c r="AD12" i="38" s="1"/>
  <c r="AC97" i="38"/>
  <c r="AC11" i="38" s="1"/>
  <c r="AC12" i="38" s="1"/>
  <c r="AB97" i="38"/>
  <c r="AB11" i="38" s="1"/>
  <c r="AB12" i="38" s="1"/>
  <c r="AA97" i="38"/>
  <c r="AA11" i="38" s="1"/>
  <c r="AA12" i="38" s="1"/>
  <c r="Z97" i="38"/>
  <c r="Z11" i="38" s="1"/>
  <c r="Z12" i="38" s="1"/>
  <c r="Y97" i="38"/>
  <c r="Y11" i="38" s="1"/>
  <c r="Y12" i="38" s="1"/>
  <c r="X97" i="38"/>
  <c r="X11" i="38" s="1"/>
  <c r="X12" i="38" s="1"/>
  <c r="W97" i="38"/>
  <c r="W11" i="38" s="1"/>
  <c r="W12" i="38" s="1"/>
  <c r="V97" i="38"/>
  <c r="V11" i="38" s="1"/>
  <c r="V12" i="38" s="1"/>
  <c r="U97" i="38"/>
  <c r="U11" i="38" s="1"/>
  <c r="U12" i="38" s="1"/>
  <c r="T97" i="38"/>
  <c r="T11" i="38" s="1"/>
  <c r="T12" i="38" s="1"/>
  <c r="S97" i="38"/>
  <c r="S11" i="38" s="1"/>
  <c r="S12" i="38" s="1"/>
  <c r="R97" i="38"/>
  <c r="R11" i="38" s="1"/>
  <c r="R12" i="38" s="1"/>
  <c r="Q97" i="38"/>
  <c r="Q11" i="38" s="1"/>
  <c r="Q12" i="38" s="1"/>
  <c r="P97" i="38"/>
  <c r="P11" i="38" s="1"/>
  <c r="P12" i="38" s="1"/>
  <c r="O97" i="38"/>
  <c r="O11" i="38" s="1"/>
  <c r="O12" i="38" s="1"/>
  <c r="N97" i="38"/>
  <c r="N11" i="38" s="1"/>
  <c r="N12" i="38" s="1"/>
  <c r="M97" i="38"/>
  <c r="M11" i="38" s="1"/>
  <c r="M12" i="38" s="1"/>
  <c r="L97" i="38"/>
  <c r="L11" i="38" s="1"/>
  <c r="L12" i="38" s="1"/>
  <c r="K97" i="38"/>
  <c r="K11" i="38" s="1"/>
  <c r="K12" i="38" s="1"/>
  <c r="J97" i="38"/>
  <c r="J11" i="38" s="1"/>
  <c r="J12" i="38" s="1"/>
  <c r="I97" i="38"/>
  <c r="I11" i="38" s="1"/>
  <c r="I12" i="38" s="1"/>
  <c r="H97" i="38"/>
  <c r="H11" i="38" s="1"/>
  <c r="H12" i="38" s="1"/>
  <c r="G97" i="38"/>
  <c r="G11" i="38" s="1"/>
  <c r="G12" i="38" s="1"/>
  <c r="F97" i="38"/>
  <c r="F11" i="38" s="1"/>
  <c r="F12" i="38" s="1"/>
  <c r="E97" i="38"/>
  <c r="E11" i="38" s="1"/>
  <c r="E12" i="38" s="1"/>
  <c r="D97" i="38"/>
  <c r="D11" i="38" s="1"/>
  <c r="D12" i="38" s="1"/>
  <c r="C97" i="38"/>
  <c r="C11" i="38" s="1"/>
  <c r="C12" i="38" s="1"/>
  <c r="AH96" i="38"/>
  <c r="AH95" i="38"/>
  <c r="AH94" i="38"/>
  <c r="AH93" i="38"/>
  <c r="AH92" i="38"/>
  <c r="AH91" i="38"/>
  <c r="AH90" i="38"/>
  <c r="AH89" i="38"/>
  <c r="AH88" i="38"/>
  <c r="AH87" i="38"/>
  <c r="AH86" i="38"/>
  <c r="AH85" i="38"/>
  <c r="AG84" i="38"/>
  <c r="AG9" i="38" s="1"/>
  <c r="AG10" i="38" s="1"/>
  <c r="AF84" i="38"/>
  <c r="AF9" i="38" s="1"/>
  <c r="AF10" i="38" s="1"/>
  <c r="AE84" i="38"/>
  <c r="AE9" i="38" s="1"/>
  <c r="AE10" i="38" s="1"/>
  <c r="AD84" i="38"/>
  <c r="AC84" i="38"/>
  <c r="AC9" i="38" s="1"/>
  <c r="AC10" i="38" s="1"/>
  <c r="AB84" i="38"/>
  <c r="AB9" i="38" s="1"/>
  <c r="AB10" i="38" s="1"/>
  <c r="AA84" i="38"/>
  <c r="AA9" i="38" s="1"/>
  <c r="AA10" i="38" s="1"/>
  <c r="Z84" i="38"/>
  <c r="Z9" i="38" s="1"/>
  <c r="Z10" i="38" s="1"/>
  <c r="Y84" i="38"/>
  <c r="Y9" i="38" s="1"/>
  <c r="Y10" i="38" s="1"/>
  <c r="X84" i="38"/>
  <c r="X9" i="38" s="1"/>
  <c r="X10" i="38" s="1"/>
  <c r="W84" i="38"/>
  <c r="W9" i="38" s="1"/>
  <c r="W10" i="38" s="1"/>
  <c r="V84" i="38"/>
  <c r="V9" i="38" s="1"/>
  <c r="V10" i="38" s="1"/>
  <c r="U84" i="38"/>
  <c r="U9" i="38" s="1"/>
  <c r="U10" i="38" s="1"/>
  <c r="T84" i="38"/>
  <c r="T9" i="38" s="1"/>
  <c r="T10" i="38" s="1"/>
  <c r="S84" i="38"/>
  <c r="S9" i="38" s="1"/>
  <c r="S10" i="38" s="1"/>
  <c r="R84" i="38"/>
  <c r="R9" i="38" s="1"/>
  <c r="R10" i="38" s="1"/>
  <c r="Q84" i="38"/>
  <c r="Q9" i="38" s="1"/>
  <c r="Q10" i="38" s="1"/>
  <c r="P84" i="38"/>
  <c r="P9" i="38" s="1"/>
  <c r="P10" i="38" s="1"/>
  <c r="O84" i="38"/>
  <c r="O9" i="38" s="1"/>
  <c r="O10" i="38" s="1"/>
  <c r="N84" i="38"/>
  <c r="M84" i="38"/>
  <c r="M9" i="38" s="1"/>
  <c r="M10" i="38" s="1"/>
  <c r="L84" i="38"/>
  <c r="L9" i="38" s="1"/>
  <c r="L10" i="38" s="1"/>
  <c r="K84" i="38"/>
  <c r="K9" i="38" s="1"/>
  <c r="K10" i="38" s="1"/>
  <c r="J84" i="38"/>
  <c r="J9" i="38" s="1"/>
  <c r="J10" i="38" s="1"/>
  <c r="I84" i="38"/>
  <c r="I9" i="38" s="1"/>
  <c r="I10" i="38" s="1"/>
  <c r="H84" i="38"/>
  <c r="H9" i="38" s="1"/>
  <c r="H10" i="38" s="1"/>
  <c r="G84" i="38"/>
  <c r="G9" i="38" s="1"/>
  <c r="G10" i="38" s="1"/>
  <c r="F84" i="38"/>
  <c r="F9" i="38" s="1"/>
  <c r="F10" i="38" s="1"/>
  <c r="E84" i="38"/>
  <c r="E9" i="38" s="1"/>
  <c r="E10" i="38" s="1"/>
  <c r="D84" i="38"/>
  <c r="D9" i="38" s="1"/>
  <c r="D10" i="38" s="1"/>
  <c r="C84" i="38"/>
  <c r="C9" i="38" s="1"/>
  <c r="AH83" i="38"/>
  <c r="AH82" i="38"/>
  <c r="AH81" i="38"/>
  <c r="AH80" i="38"/>
  <c r="AH79" i="38"/>
  <c r="AH78" i="38"/>
  <c r="AH77" i="38"/>
  <c r="AH76" i="38"/>
  <c r="AH75" i="38"/>
  <c r="AH74" i="38"/>
  <c r="AH73" i="38"/>
  <c r="AH72" i="38"/>
  <c r="AG71" i="38"/>
  <c r="AG7" i="38" s="1"/>
  <c r="AG8" i="38" s="1"/>
  <c r="AF71" i="38"/>
  <c r="AF7" i="38" s="1"/>
  <c r="AF8" i="38" s="1"/>
  <c r="AE71" i="38"/>
  <c r="AE7" i="38" s="1"/>
  <c r="AE8" i="38" s="1"/>
  <c r="AD71" i="38"/>
  <c r="AD7" i="38" s="1"/>
  <c r="AD8" i="38" s="1"/>
  <c r="AC71" i="38"/>
  <c r="AC7" i="38" s="1"/>
  <c r="AC8" i="38" s="1"/>
  <c r="AB71" i="38"/>
  <c r="AB7" i="38" s="1"/>
  <c r="AB8" i="38" s="1"/>
  <c r="AA71" i="38"/>
  <c r="AA7" i="38" s="1"/>
  <c r="AA8" i="38" s="1"/>
  <c r="Z71" i="38"/>
  <c r="Z7" i="38" s="1"/>
  <c r="Z8" i="38" s="1"/>
  <c r="Y71" i="38"/>
  <c r="Y7" i="38" s="1"/>
  <c r="Y8" i="38" s="1"/>
  <c r="X71" i="38"/>
  <c r="X7" i="38" s="1"/>
  <c r="X8" i="38" s="1"/>
  <c r="W71" i="38"/>
  <c r="W7" i="38" s="1"/>
  <c r="W8" i="38" s="1"/>
  <c r="V71" i="38"/>
  <c r="V7" i="38" s="1"/>
  <c r="V8" i="38" s="1"/>
  <c r="U71" i="38"/>
  <c r="U7" i="38" s="1"/>
  <c r="U8" i="38" s="1"/>
  <c r="T71" i="38"/>
  <c r="T7" i="38" s="1"/>
  <c r="T8" i="38" s="1"/>
  <c r="S71" i="38"/>
  <c r="S7" i="38" s="1"/>
  <c r="S8" i="38" s="1"/>
  <c r="R71" i="38"/>
  <c r="R7" i="38" s="1"/>
  <c r="R8" i="38" s="1"/>
  <c r="Q71" i="38"/>
  <c r="Q7" i="38" s="1"/>
  <c r="Q8" i="38" s="1"/>
  <c r="P71" i="38"/>
  <c r="P7" i="38" s="1"/>
  <c r="P8" i="38" s="1"/>
  <c r="O71" i="38"/>
  <c r="O7" i="38" s="1"/>
  <c r="O8" i="38" s="1"/>
  <c r="N71" i="38"/>
  <c r="N7" i="38" s="1"/>
  <c r="N8" i="38" s="1"/>
  <c r="M71" i="38"/>
  <c r="M7" i="38" s="1"/>
  <c r="M8" i="38" s="1"/>
  <c r="L71" i="38"/>
  <c r="L7" i="38" s="1"/>
  <c r="L8" i="38" s="1"/>
  <c r="K71" i="38"/>
  <c r="K7" i="38" s="1"/>
  <c r="K8" i="38" s="1"/>
  <c r="J71" i="38"/>
  <c r="J7" i="38" s="1"/>
  <c r="J8" i="38" s="1"/>
  <c r="I71" i="38"/>
  <c r="I7" i="38" s="1"/>
  <c r="I8" i="38" s="1"/>
  <c r="H71" i="38"/>
  <c r="H7" i="38" s="1"/>
  <c r="H8" i="38" s="1"/>
  <c r="G71" i="38"/>
  <c r="G7" i="38" s="1"/>
  <c r="G8" i="38" s="1"/>
  <c r="F71" i="38"/>
  <c r="F7" i="38" s="1"/>
  <c r="F8" i="38" s="1"/>
  <c r="E71" i="38"/>
  <c r="E7" i="38" s="1"/>
  <c r="E8" i="38" s="1"/>
  <c r="D71" i="38"/>
  <c r="D7" i="38" s="1"/>
  <c r="C71" i="38"/>
  <c r="C7" i="38" s="1"/>
  <c r="C8" i="38" s="1"/>
  <c r="AH70" i="38"/>
  <c r="AH69" i="38"/>
  <c r="AH68" i="38"/>
  <c r="AH67" i="38"/>
  <c r="AH66" i="38"/>
  <c r="AH65" i="38"/>
  <c r="AH64" i="38"/>
  <c r="AH63" i="38"/>
  <c r="AH62" i="38"/>
  <c r="AH61" i="38"/>
  <c r="AH60" i="38"/>
  <c r="AH59" i="38"/>
  <c r="AG58" i="38"/>
  <c r="AG5" i="38" s="1"/>
  <c r="AF58" i="38"/>
  <c r="AF5" i="38" s="1"/>
  <c r="AF6" i="38" s="1"/>
  <c r="AE58" i="38"/>
  <c r="AE5" i="38" s="1"/>
  <c r="AE6" i="38" s="1"/>
  <c r="AD58" i="38"/>
  <c r="AD5" i="38" s="1"/>
  <c r="AC58" i="38"/>
  <c r="AC5" i="38" s="1"/>
  <c r="AB58" i="38"/>
  <c r="AB5" i="38" s="1"/>
  <c r="AB6" i="38" s="1"/>
  <c r="AA58" i="38"/>
  <c r="AA5" i="38" s="1"/>
  <c r="AA6" i="38" s="1"/>
  <c r="Z58" i="38"/>
  <c r="Z5" i="38" s="1"/>
  <c r="Y58" i="38"/>
  <c r="Y5" i="38" s="1"/>
  <c r="X58" i="38"/>
  <c r="X5" i="38" s="1"/>
  <c r="X6" i="38" s="1"/>
  <c r="W58" i="38"/>
  <c r="W5" i="38" s="1"/>
  <c r="W6" i="38" s="1"/>
  <c r="V58" i="38"/>
  <c r="V5" i="38" s="1"/>
  <c r="U58" i="38"/>
  <c r="U5" i="38" s="1"/>
  <c r="T58" i="38"/>
  <c r="T5" i="38" s="1"/>
  <c r="T6" i="38" s="1"/>
  <c r="S58" i="38"/>
  <c r="S5" i="38" s="1"/>
  <c r="S6" i="38" s="1"/>
  <c r="R58" i="38"/>
  <c r="R5" i="38" s="1"/>
  <c r="Q58" i="38"/>
  <c r="Q5" i="38" s="1"/>
  <c r="P58" i="38"/>
  <c r="P5" i="38" s="1"/>
  <c r="P6" i="38" s="1"/>
  <c r="O58" i="38"/>
  <c r="O5" i="38" s="1"/>
  <c r="O6" i="38" s="1"/>
  <c r="N58" i="38"/>
  <c r="N5" i="38" s="1"/>
  <c r="M58" i="38"/>
  <c r="M5" i="38" s="1"/>
  <c r="L58" i="38"/>
  <c r="L5" i="38" s="1"/>
  <c r="L6" i="38" s="1"/>
  <c r="K58" i="38"/>
  <c r="K5" i="38" s="1"/>
  <c r="J58" i="38"/>
  <c r="J5" i="38" s="1"/>
  <c r="I58" i="38"/>
  <c r="I5" i="38" s="1"/>
  <c r="H58" i="38"/>
  <c r="H5" i="38" s="1"/>
  <c r="H6" i="38" s="1"/>
  <c r="G58" i="38"/>
  <c r="G5" i="38" s="1"/>
  <c r="G6" i="38" s="1"/>
  <c r="F58" i="38"/>
  <c r="F5" i="38" s="1"/>
  <c r="E58" i="38"/>
  <c r="E5" i="38" s="1"/>
  <c r="D58" i="38"/>
  <c r="D5" i="38" s="1"/>
  <c r="D6" i="38" s="1"/>
  <c r="C58" i="38"/>
  <c r="C5" i="38" s="1"/>
  <c r="AI28" i="38"/>
  <c r="AJ28" i="38" s="1"/>
  <c r="L20" i="38"/>
  <c r="AE19" i="38"/>
  <c r="AE20" i="38" s="1"/>
  <c r="AD19" i="38"/>
  <c r="AD20" i="38" s="1"/>
  <c r="K19" i="38"/>
  <c r="K20" i="38" s="1"/>
  <c r="R17" i="38"/>
  <c r="R18" i="38" s="1"/>
  <c r="AC15" i="38"/>
  <c r="AC16" i="38" s="1"/>
  <c r="M15" i="38"/>
  <c r="M16" i="38" s="1"/>
  <c r="F15" i="38"/>
  <c r="F16" i="38" s="1"/>
  <c r="AE11" i="38"/>
  <c r="AE12" i="38" s="1"/>
  <c r="AD9" i="38"/>
  <c r="AD10" i="38" s="1"/>
  <c r="N9" i="38"/>
  <c r="N10" i="38" s="1"/>
  <c r="AI2" i="38"/>
  <c r="AH2" i="38"/>
  <c r="AI9" i="38" s="1"/>
  <c r="A1" i="38"/>
  <c r="AH161" i="37"/>
  <c r="AH160" i="37"/>
  <c r="AH159" i="37"/>
  <c r="AH158" i="37"/>
  <c r="AH157" i="37"/>
  <c r="AH156" i="37"/>
  <c r="AH155" i="37"/>
  <c r="AH154" i="37"/>
  <c r="AH153" i="37"/>
  <c r="AH152" i="37"/>
  <c r="AH151" i="37"/>
  <c r="AH150" i="37"/>
  <c r="AG149" i="37"/>
  <c r="AG19" i="37" s="1"/>
  <c r="AG20" i="37" s="1"/>
  <c r="AF149" i="37"/>
  <c r="AF19" i="37" s="1"/>
  <c r="AE149" i="37"/>
  <c r="AE19" i="37" s="1"/>
  <c r="AE20" i="37" s="1"/>
  <c r="AD149" i="37"/>
  <c r="AD19" i="37" s="1"/>
  <c r="AD20" i="37" s="1"/>
  <c r="AC149" i="37"/>
  <c r="AC19" i="37" s="1"/>
  <c r="AC20" i="37" s="1"/>
  <c r="AB149" i="37"/>
  <c r="AB19" i="37" s="1"/>
  <c r="AB20" i="37" s="1"/>
  <c r="AA149" i="37"/>
  <c r="AA19" i="37" s="1"/>
  <c r="AA20" i="37" s="1"/>
  <c r="Z149" i="37"/>
  <c r="Z19" i="37" s="1"/>
  <c r="Z20" i="37" s="1"/>
  <c r="Y149" i="37"/>
  <c r="Y19" i="37" s="1"/>
  <c r="Y20" i="37" s="1"/>
  <c r="X149" i="37"/>
  <c r="X19" i="37" s="1"/>
  <c r="X20" i="37" s="1"/>
  <c r="W149" i="37"/>
  <c r="W19" i="37" s="1"/>
  <c r="W20" i="37" s="1"/>
  <c r="V149" i="37"/>
  <c r="V19" i="37" s="1"/>
  <c r="V20" i="37" s="1"/>
  <c r="U149" i="37"/>
  <c r="U19" i="37" s="1"/>
  <c r="U20" i="37" s="1"/>
  <c r="T149" i="37"/>
  <c r="T19" i="37" s="1"/>
  <c r="T20" i="37" s="1"/>
  <c r="S149" i="37"/>
  <c r="S19" i="37" s="1"/>
  <c r="S20" i="37" s="1"/>
  <c r="R149" i="37"/>
  <c r="R19" i="37" s="1"/>
  <c r="R20" i="37" s="1"/>
  <c r="Q149" i="37"/>
  <c r="Q19" i="37" s="1"/>
  <c r="Q20" i="37" s="1"/>
  <c r="P149" i="37"/>
  <c r="P19" i="37" s="1"/>
  <c r="P20" i="37" s="1"/>
  <c r="O149" i="37"/>
  <c r="O19" i="37" s="1"/>
  <c r="O20" i="37" s="1"/>
  <c r="N149" i="37"/>
  <c r="N19" i="37" s="1"/>
  <c r="N20" i="37" s="1"/>
  <c r="M149" i="37"/>
  <c r="M19" i="37" s="1"/>
  <c r="M20" i="37" s="1"/>
  <c r="L149" i="37"/>
  <c r="L19" i="37" s="1"/>
  <c r="L20" i="37" s="1"/>
  <c r="K149" i="37"/>
  <c r="K19" i="37" s="1"/>
  <c r="K20" i="37" s="1"/>
  <c r="J149" i="37"/>
  <c r="J19" i="37" s="1"/>
  <c r="J20" i="37" s="1"/>
  <c r="I149" i="37"/>
  <c r="I19" i="37" s="1"/>
  <c r="I20" i="37" s="1"/>
  <c r="H149" i="37"/>
  <c r="H19" i="37" s="1"/>
  <c r="H20" i="37" s="1"/>
  <c r="G149" i="37"/>
  <c r="G19" i="37" s="1"/>
  <c r="G20" i="37" s="1"/>
  <c r="F149" i="37"/>
  <c r="F19" i="37" s="1"/>
  <c r="F20" i="37" s="1"/>
  <c r="E149" i="37"/>
  <c r="E19" i="37" s="1"/>
  <c r="E20" i="37" s="1"/>
  <c r="D149" i="37"/>
  <c r="D19" i="37" s="1"/>
  <c r="D20" i="37" s="1"/>
  <c r="C149" i="37"/>
  <c r="C19" i="37" s="1"/>
  <c r="C20" i="37" s="1"/>
  <c r="AH148" i="37"/>
  <c r="AH147" i="37"/>
  <c r="AH146" i="37"/>
  <c r="AH145" i="37"/>
  <c r="AH144" i="37"/>
  <c r="AH143" i="37"/>
  <c r="AH142" i="37"/>
  <c r="AH141" i="37"/>
  <c r="AH140" i="37"/>
  <c r="AH139" i="37"/>
  <c r="AH138" i="37"/>
  <c r="AH137" i="37"/>
  <c r="AG136" i="37"/>
  <c r="AG17" i="37" s="1"/>
  <c r="AG18" i="37" s="1"/>
  <c r="AF136" i="37"/>
  <c r="AF17" i="37" s="1"/>
  <c r="AF18" i="37" s="1"/>
  <c r="AE136" i="37"/>
  <c r="AE17" i="37" s="1"/>
  <c r="AE18" i="37" s="1"/>
  <c r="AD136" i="37"/>
  <c r="AD17" i="37" s="1"/>
  <c r="AD18" i="37" s="1"/>
  <c r="AC136" i="37"/>
  <c r="AC17" i="37" s="1"/>
  <c r="AC18" i="37" s="1"/>
  <c r="AB136" i="37"/>
  <c r="AB17" i="37" s="1"/>
  <c r="AB18" i="37" s="1"/>
  <c r="AA136" i="37"/>
  <c r="AA17" i="37" s="1"/>
  <c r="AA18" i="37" s="1"/>
  <c r="Z136" i="37"/>
  <c r="Z17" i="37" s="1"/>
  <c r="Z18" i="37" s="1"/>
  <c r="Y136" i="37"/>
  <c r="Y17" i="37" s="1"/>
  <c r="Y18" i="37" s="1"/>
  <c r="X136" i="37"/>
  <c r="X17" i="37" s="1"/>
  <c r="X18" i="37" s="1"/>
  <c r="W136" i="37"/>
  <c r="W17" i="37" s="1"/>
  <c r="W18" i="37" s="1"/>
  <c r="V136" i="37"/>
  <c r="V17" i="37" s="1"/>
  <c r="V18" i="37" s="1"/>
  <c r="U136" i="37"/>
  <c r="U17" i="37" s="1"/>
  <c r="U18" i="37" s="1"/>
  <c r="T136" i="37"/>
  <c r="T17" i="37" s="1"/>
  <c r="T18" i="37" s="1"/>
  <c r="S136" i="37"/>
  <c r="S17" i="37" s="1"/>
  <c r="S18" i="37" s="1"/>
  <c r="R136" i="37"/>
  <c r="R17" i="37" s="1"/>
  <c r="R18" i="37" s="1"/>
  <c r="Q136" i="37"/>
  <c r="Q17" i="37" s="1"/>
  <c r="Q18" i="37" s="1"/>
  <c r="P136" i="37"/>
  <c r="P17" i="37" s="1"/>
  <c r="P18" i="37" s="1"/>
  <c r="O136" i="37"/>
  <c r="O17" i="37" s="1"/>
  <c r="O18" i="37" s="1"/>
  <c r="N136" i="37"/>
  <c r="N17" i="37" s="1"/>
  <c r="N18" i="37" s="1"/>
  <c r="M136" i="37"/>
  <c r="M17" i="37" s="1"/>
  <c r="M18" i="37" s="1"/>
  <c r="L136" i="37"/>
  <c r="L17" i="37" s="1"/>
  <c r="L18" i="37" s="1"/>
  <c r="K136" i="37"/>
  <c r="K17" i="37" s="1"/>
  <c r="K18" i="37" s="1"/>
  <c r="J136" i="37"/>
  <c r="J17" i="37" s="1"/>
  <c r="J18" i="37" s="1"/>
  <c r="I136" i="37"/>
  <c r="I17" i="37" s="1"/>
  <c r="I18" i="37" s="1"/>
  <c r="H136" i="37"/>
  <c r="G136" i="37"/>
  <c r="G17" i="37" s="1"/>
  <c r="G18" i="37" s="1"/>
  <c r="F136" i="37"/>
  <c r="F17" i="37" s="1"/>
  <c r="F18" i="37" s="1"/>
  <c r="E136" i="37"/>
  <c r="E17" i="37" s="1"/>
  <c r="E18" i="37" s="1"/>
  <c r="D136" i="37"/>
  <c r="D17" i="37" s="1"/>
  <c r="C136" i="37"/>
  <c r="C17" i="37" s="1"/>
  <c r="C18" i="37" s="1"/>
  <c r="AH135" i="37"/>
  <c r="AH134" i="37"/>
  <c r="AH133" i="37"/>
  <c r="AH132" i="37"/>
  <c r="AH131" i="37"/>
  <c r="AH130" i="37"/>
  <c r="AH129" i="37"/>
  <c r="AH128" i="37"/>
  <c r="AH127" i="37"/>
  <c r="AH126" i="37"/>
  <c r="AH125" i="37"/>
  <c r="AH124" i="37"/>
  <c r="AG123" i="37"/>
  <c r="AG15" i="37" s="1"/>
  <c r="AG16" i="37" s="1"/>
  <c r="AF123" i="37"/>
  <c r="AF15" i="37" s="1"/>
  <c r="AF16" i="37" s="1"/>
  <c r="AE123" i="37"/>
  <c r="AE15" i="37" s="1"/>
  <c r="AE16" i="37" s="1"/>
  <c r="AD123" i="37"/>
  <c r="AD15" i="37" s="1"/>
  <c r="AD16" i="37" s="1"/>
  <c r="AC123" i="37"/>
  <c r="AC15" i="37" s="1"/>
  <c r="AC16" i="37" s="1"/>
  <c r="AB123" i="37"/>
  <c r="AB15" i="37" s="1"/>
  <c r="AB16" i="37" s="1"/>
  <c r="AA123" i="37"/>
  <c r="AA15" i="37" s="1"/>
  <c r="AA16" i="37" s="1"/>
  <c r="Z123" i="37"/>
  <c r="Z15" i="37" s="1"/>
  <c r="Z16" i="37" s="1"/>
  <c r="Y123" i="37"/>
  <c r="Y15" i="37" s="1"/>
  <c r="Y16" i="37" s="1"/>
  <c r="X123" i="37"/>
  <c r="X15" i="37" s="1"/>
  <c r="X16" i="37" s="1"/>
  <c r="W123" i="37"/>
  <c r="W15" i="37" s="1"/>
  <c r="W16" i="37" s="1"/>
  <c r="V123" i="37"/>
  <c r="V15" i="37" s="1"/>
  <c r="V16" i="37" s="1"/>
  <c r="U123" i="37"/>
  <c r="U15" i="37" s="1"/>
  <c r="U16" i="37" s="1"/>
  <c r="T123" i="37"/>
  <c r="T15" i="37" s="1"/>
  <c r="T16" i="37" s="1"/>
  <c r="S123" i="37"/>
  <c r="S15" i="37" s="1"/>
  <c r="S16" i="37" s="1"/>
  <c r="R123" i="37"/>
  <c r="R15" i="37" s="1"/>
  <c r="R16" i="37" s="1"/>
  <c r="Q123" i="37"/>
  <c r="Q15" i="37" s="1"/>
  <c r="Q16" i="37" s="1"/>
  <c r="P123" i="37"/>
  <c r="P15" i="37" s="1"/>
  <c r="P16" i="37" s="1"/>
  <c r="O123" i="37"/>
  <c r="N123" i="37"/>
  <c r="N15" i="37" s="1"/>
  <c r="N16" i="37" s="1"/>
  <c r="M123" i="37"/>
  <c r="M15" i="37" s="1"/>
  <c r="M16" i="37" s="1"/>
  <c r="L123" i="37"/>
  <c r="L15" i="37" s="1"/>
  <c r="L16" i="37" s="1"/>
  <c r="K123" i="37"/>
  <c r="K15" i="37" s="1"/>
  <c r="K16" i="37" s="1"/>
  <c r="J123" i="37"/>
  <c r="J15" i="37" s="1"/>
  <c r="J16" i="37" s="1"/>
  <c r="I123" i="37"/>
  <c r="I15" i="37" s="1"/>
  <c r="I16" i="37" s="1"/>
  <c r="H123" i="37"/>
  <c r="H15" i="37" s="1"/>
  <c r="H16" i="37" s="1"/>
  <c r="G123" i="37"/>
  <c r="G15" i="37" s="1"/>
  <c r="G16" i="37" s="1"/>
  <c r="F123" i="37"/>
  <c r="E123" i="37"/>
  <c r="E15" i="37" s="1"/>
  <c r="E16" i="37" s="1"/>
  <c r="D123" i="37"/>
  <c r="D15" i="37" s="1"/>
  <c r="C123" i="37"/>
  <c r="C15" i="37" s="1"/>
  <c r="AH122" i="37"/>
  <c r="AH121" i="37"/>
  <c r="AH120" i="37"/>
  <c r="AH119" i="37"/>
  <c r="AH118" i="37"/>
  <c r="AH117" i="37"/>
  <c r="AH116" i="37"/>
  <c r="AH115" i="37"/>
  <c r="AH114" i="37"/>
  <c r="AH113" i="37"/>
  <c r="AH112" i="37"/>
  <c r="AH111" i="37"/>
  <c r="AG110" i="37"/>
  <c r="AG13" i="37" s="1"/>
  <c r="AG14" i="37" s="1"/>
  <c r="AF110" i="37"/>
  <c r="AF13" i="37" s="1"/>
  <c r="AF14" i="37" s="1"/>
  <c r="AE110" i="37"/>
  <c r="AE13" i="37" s="1"/>
  <c r="AE14" i="37" s="1"/>
  <c r="AD110" i="37"/>
  <c r="AD13" i="37" s="1"/>
  <c r="AD14" i="37" s="1"/>
  <c r="AC110" i="37"/>
  <c r="AC13" i="37" s="1"/>
  <c r="AC14" i="37" s="1"/>
  <c r="AB110" i="37"/>
  <c r="AB13" i="37" s="1"/>
  <c r="AB14" i="37" s="1"/>
  <c r="AA110" i="37"/>
  <c r="AA13" i="37" s="1"/>
  <c r="AA14" i="37" s="1"/>
  <c r="Z110" i="37"/>
  <c r="Z13" i="37" s="1"/>
  <c r="Z14" i="37" s="1"/>
  <c r="Y110" i="37"/>
  <c r="Y13" i="37" s="1"/>
  <c r="Y14" i="37" s="1"/>
  <c r="X110" i="37"/>
  <c r="X13" i="37" s="1"/>
  <c r="X14" i="37" s="1"/>
  <c r="W110" i="37"/>
  <c r="W13" i="37" s="1"/>
  <c r="W14" i="37" s="1"/>
  <c r="V110" i="37"/>
  <c r="V13" i="37" s="1"/>
  <c r="V14" i="37" s="1"/>
  <c r="U110" i="37"/>
  <c r="U13" i="37" s="1"/>
  <c r="U14" i="37" s="1"/>
  <c r="T110" i="37"/>
  <c r="T13" i="37" s="1"/>
  <c r="T14" i="37" s="1"/>
  <c r="S110" i="37"/>
  <c r="S13" i="37" s="1"/>
  <c r="S14" i="37" s="1"/>
  <c r="R110" i="37"/>
  <c r="R13" i="37" s="1"/>
  <c r="R14" i="37" s="1"/>
  <c r="Q110" i="37"/>
  <c r="Q13" i="37" s="1"/>
  <c r="Q14" i="37" s="1"/>
  <c r="P110" i="37"/>
  <c r="P13" i="37" s="1"/>
  <c r="P14" i="37" s="1"/>
  <c r="O110" i="37"/>
  <c r="O13" i="37" s="1"/>
  <c r="O14" i="37" s="1"/>
  <c r="N110" i="37"/>
  <c r="N13" i="37" s="1"/>
  <c r="N14" i="37" s="1"/>
  <c r="M110" i="37"/>
  <c r="M13" i="37" s="1"/>
  <c r="M14" i="37" s="1"/>
  <c r="L110" i="37"/>
  <c r="L13" i="37" s="1"/>
  <c r="L14" i="37" s="1"/>
  <c r="K110" i="37"/>
  <c r="K13" i="37" s="1"/>
  <c r="K14" i="37" s="1"/>
  <c r="J110" i="37"/>
  <c r="J13" i="37" s="1"/>
  <c r="J14" i="37" s="1"/>
  <c r="I110" i="37"/>
  <c r="I13" i="37" s="1"/>
  <c r="I14" i="37" s="1"/>
  <c r="H110" i="37"/>
  <c r="H13" i="37" s="1"/>
  <c r="H14" i="37" s="1"/>
  <c r="G110" i="37"/>
  <c r="G13" i="37" s="1"/>
  <c r="G14" i="37" s="1"/>
  <c r="F110" i="37"/>
  <c r="F13" i="37" s="1"/>
  <c r="F14" i="37" s="1"/>
  <c r="E110" i="37"/>
  <c r="E13" i="37" s="1"/>
  <c r="E14" i="37" s="1"/>
  <c r="D110" i="37"/>
  <c r="D13" i="37" s="1"/>
  <c r="D14" i="37" s="1"/>
  <c r="C110" i="37"/>
  <c r="C13" i="37" s="1"/>
  <c r="AH109" i="37"/>
  <c r="AH108" i="37"/>
  <c r="AH107" i="37"/>
  <c r="AH106" i="37"/>
  <c r="AH105" i="37"/>
  <c r="AH104" i="37"/>
  <c r="AH103" i="37"/>
  <c r="AH102" i="37"/>
  <c r="AH101" i="37"/>
  <c r="AH100" i="37"/>
  <c r="AH99" i="37"/>
  <c r="AH98" i="37"/>
  <c r="AG97" i="37"/>
  <c r="AG11" i="37" s="1"/>
  <c r="AG12" i="37" s="1"/>
  <c r="AF97" i="37"/>
  <c r="AF11" i="37" s="1"/>
  <c r="AF12" i="37" s="1"/>
  <c r="AE97" i="37"/>
  <c r="AE11" i="37" s="1"/>
  <c r="AE12" i="37" s="1"/>
  <c r="AD97" i="37"/>
  <c r="AD11" i="37" s="1"/>
  <c r="AD12" i="37" s="1"/>
  <c r="AC97" i="37"/>
  <c r="AC11" i="37" s="1"/>
  <c r="AC12" i="37" s="1"/>
  <c r="AB97" i="37"/>
  <c r="AB11" i="37" s="1"/>
  <c r="AB12" i="37" s="1"/>
  <c r="AA97" i="37"/>
  <c r="AA11" i="37" s="1"/>
  <c r="AA12" i="37" s="1"/>
  <c r="Z97" i="37"/>
  <c r="Z11" i="37" s="1"/>
  <c r="Z12" i="37" s="1"/>
  <c r="Y97" i="37"/>
  <c r="Y11" i="37" s="1"/>
  <c r="Y12" i="37" s="1"/>
  <c r="X97" i="37"/>
  <c r="X11" i="37" s="1"/>
  <c r="X12" i="37" s="1"/>
  <c r="W97" i="37"/>
  <c r="W11" i="37" s="1"/>
  <c r="W12" i="37" s="1"/>
  <c r="V97" i="37"/>
  <c r="V11" i="37" s="1"/>
  <c r="V12" i="37" s="1"/>
  <c r="U97" i="37"/>
  <c r="U11" i="37" s="1"/>
  <c r="U12" i="37" s="1"/>
  <c r="T97" i="37"/>
  <c r="T11" i="37" s="1"/>
  <c r="T12" i="37" s="1"/>
  <c r="S97" i="37"/>
  <c r="S11" i="37" s="1"/>
  <c r="S12" i="37" s="1"/>
  <c r="R97" i="37"/>
  <c r="R11" i="37" s="1"/>
  <c r="R12" i="37" s="1"/>
  <c r="Q97" i="37"/>
  <c r="Q11" i="37" s="1"/>
  <c r="Q12" i="37" s="1"/>
  <c r="P97" i="37"/>
  <c r="P11" i="37" s="1"/>
  <c r="P12" i="37" s="1"/>
  <c r="O97" i="37"/>
  <c r="O11" i="37" s="1"/>
  <c r="O12" i="37" s="1"/>
  <c r="N97" i="37"/>
  <c r="N11" i="37" s="1"/>
  <c r="N12" i="37" s="1"/>
  <c r="M97" i="37"/>
  <c r="M11" i="37" s="1"/>
  <c r="M12" i="37" s="1"/>
  <c r="L97" i="37"/>
  <c r="L11" i="37" s="1"/>
  <c r="L12" i="37" s="1"/>
  <c r="K97" i="37"/>
  <c r="K11" i="37" s="1"/>
  <c r="K12" i="37" s="1"/>
  <c r="J97" i="37"/>
  <c r="J11" i="37" s="1"/>
  <c r="J12" i="37" s="1"/>
  <c r="I97" i="37"/>
  <c r="I11" i="37" s="1"/>
  <c r="I12" i="37" s="1"/>
  <c r="H97" i="37"/>
  <c r="H11" i="37" s="1"/>
  <c r="H12" i="37" s="1"/>
  <c r="G97" i="37"/>
  <c r="G11" i="37" s="1"/>
  <c r="G12" i="37" s="1"/>
  <c r="F97" i="37"/>
  <c r="F11" i="37" s="1"/>
  <c r="F12" i="37" s="1"/>
  <c r="E97" i="37"/>
  <c r="E11" i="37" s="1"/>
  <c r="E12" i="37" s="1"/>
  <c r="D97" i="37"/>
  <c r="D11" i="37" s="1"/>
  <c r="D12" i="37" s="1"/>
  <c r="C97" i="37"/>
  <c r="C11" i="37" s="1"/>
  <c r="C12" i="37" s="1"/>
  <c r="AH96" i="37"/>
  <c r="AH95" i="37"/>
  <c r="AH94" i="37"/>
  <c r="AH93" i="37"/>
  <c r="AH92" i="37"/>
  <c r="AH91" i="37"/>
  <c r="AH90" i="37"/>
  <c r="AH89" i="37"/>
  <c r="AH88" i="37"/>
  <c r="AH87" i="37"/>
  <c r="AH86" i="37"/>
  <c r="AH85" i="37"/>
  <c r="AG84" i="37"/>
  <c r="AG9" i="37" s="1"/>
  <c r="AG10" i="37" s="1"/>
  <c r="AF84" i="37"/>
  <c r="AF9" i="37" s="1"/>
  <c r="AF10" i="37" s="1"/>
  <c r="AE84" i="37"/>
  <c r="AE9" i="37" s="1"/>
  <c r="AE10" i="37" s="1"/>
  <c r="AD84" i="37"/>
  <c r="AD9" i="37" s="1"/>
  <c r="AD10" i="37" s="1"/>
  <c r="AC84" i="37"/>
  <c r="AC9" i="37" s="1"/>
  <c r="AC10" i="37" s="1"/>
  <c r="AB84" i="37"/>
  <c r="AB9" i="37" s="1"/>
  <c r="AB10" i="37" s="1"/>
  <c r="AA84" i="37"/>
  <c r="AA9" i="37" s="1"/>
  <c r="AA10" i="37" s="1"/>
  <c r="Z84" i="37"/>
  <c r="Z9" i="37" s="1"/>
  <c r="Z10" i="37" s="1"/>
  <c r="Y84" i="37"/>
  <c r="Y9" i="37" s="1"/>
  <c r="Y10" i="37" s="1"/>
  <c r="X84" i="37"/>
  <c r="X9" i="37" s="1"/>
  <c r="X10" i="37" s="1"/>
  <c r="W84" i="37"/>
  <c r="W9" i="37" s="1"/>
  <c r="W10" i="37" s="1"/>
  <c r="V84" i="37"/>
  <c r="V9" i="37" s="1"/>
  <c r="V10" i="37" s="1"/>
  <c r="U84" i="37"/>
  <c r="U9" i="37" s="1"/>
  <c r="U10" i="37" s="1"/>
  <c r="T84" i="37"/>
  <c r="T9" i="37" s="1"/>
  <c r="T10" i="37" s="1"/>
  <c r="S84" i="37"/>
  <c r="S9" i="37" s="1"/>
  <c r="S10" i="37" s="1"/>
  <c r="R84" i="37"/>
  <c r="R9" i="37" s="1"/>
  <c r="R10" i="37" s="1"/>
  <c r="Q84" i="37"/>
  <c r="Q9" i="37" s="1"/>
  <c r="Q10" i="37" s="1"/>
  <c r="P84" i="37"/>
  <c r="P9" i="37" s="1"/>
  <c r="P10" i="37" s="1"/>
  <c r="O84" i="37"/>
  <c r="O9" i="37" s="1"/>
  <c r="O10" i="37" s="1"/>
  <c r="N84" i="37"/>
  <c r="N9" i="37" s="1"/>
  <c r="N10" i="37" s="1"/>
  <c r="M84" i="37"/>
  <c r="M9" i="37" s="1"/>
  <c r="M10" i="37" s="1"/>
  <c r="L84" i="37"/>
  <c r="L9" i="37" s="1"/>
  <c r="L10" i="37" s="1"/>
  <c r="K84" i="37"/>
  <c r="K9" i="37" s="1"/>
  <c r="K10" i="37" s="1"/>
  <c r="J84" i="37"/>
  <c r="J9" i="37" s="1"/>
  <c r="J10" i="37" s="1"/>
  <c r="I84" i="37"/>
  <c r="I9" i="37" s="1"/>
  <c r="I10" i="37" s="1"/>
  <c r="H84" i="37"/>
  <c r="H9" i="37" s="1"/>
  <c r="H10" i="37" s="1"/>
  <c r="G84" i="37"/>
  <c r="G9" i="37" s="1"/>
  <c r="G10" i="37" s="1"/>
  <c r="F84" i="37"/>
  <c r="F9" i="37" s="1"/>
  <c r="F10" i="37" s="1"/>
  <c r="E84" i="37"/>
  <c r="E9" i="37" s="1"/>
  <c r="E10" i="37" s="1"/>
  <c r="D84" i="37"/>
  <c r="D9" i="37" s="1"/>
  <c r="D10" i="37" s="1"/>
  <c r="C84" i="37"/>
  <c r="C9" i="37" s="1"/>
  <c r="AH83" i="37"/>
  <c r="AH82" i="37"/>
  <c r="AH81" i="37"/>
  <c r="AH80" i="37"/>
  <c r="AH79" i="37"/>
  <c r="AH78" i="37"/>
  <c r="AH77" i="37"/>
  <c r="AH76" i="37"/>
  <c r="AH75" i="37"/>
  <c r="AH74" i="37"/>
  <c r="AH73" i="37"/>
  <c r="AH72" i="37"/>
  <c r="AG71" i="37"/>
  <c r="AG7" i="37" s="1"/>
  <c r="AG8" i="37" s="1"/>
  <c r="AF71" i="37"/>
  <c r="AF7" i="37" s="1"/>
  <c r="AF8" i="37" s="1"/>
  <c r="AE71" i="37"/>
  <c r="AE7" i="37" s="1"/>
  <c r="AE8" i="37" s="1"/>
  <c r="AD71" i="37"/>
  <c r="AD7" i="37" s="1"/>
  <c r="AD8" i="37" s="1"/>
  <c r="AC71" i="37"/>
  <c r="AC7" i="37" s="1"/>
  <c r="AC8" i="37" s="1"/>
  <c r="AB71" i="37"/>
  <c r="AB7" i="37" s="1"/>
  <c r="AB8" i="37" s="1"/>
  <c r="AA71" i="37"/>
  <c r="AA7" i="37" s="1"/>
  <c r="AA8" i="37" s="1"/>
  <c r="Z71" i="37"/>
  <c r="Z7" i="37" s="1"/>
  <c r="Z8" i="37" s="1"/>
  <c r="Y71" i="37"/>
  <c r="Y7" i="37" s="1"/>
  <c r="Y8" i="37" s="1"/>
  <c r="X71" i="37"/>
  <c r="X7" i="37" s="1"/>
  <c r="X8" i="37" s="1"/>
  <c r="W71" i="37"/>
  <c r="W7" i="37" s="1"/>
  <c r="W8" i="37" s="1"/>
  <c r="V71" i="37"/>
  <c r="V7" i="37" s="1"/>
  <c r="V8" i="37" s="1"/>
  <c r="U71" i="37"/>
  <c r="U7" i="37" s="1"/>
  <c r="U8" i="37" s="1"/>
  <c r="T71" i="37"/>
  <c r="T7" i="37" s="1"/>
  <c r="T8" i="37" s="1"/>
  <c r="S71" i="37"/>
  <c r="S7" i="37" s="1"/>
  <c r="S8" i="37" s="1"/>
  <c r="R71" i="37"/>
  <c r="R7" i="37" s="1"/>
  <c r="R8" i="37" s="1"/>
  <c r="Q71" i="37"/>
  <c r="Q7" i="37" s="1"/>
  <c r="Q8" i="37" s="1"/>
  <c r="P71" i="37"/>
  <c r="P7" i="37" s="1"/>
  <c r="P8" i="37" s="1"/>
  <c r="O71" i="37"/>
  <c r="O7" i="37" s="1"/>
  <c r="O8" i="37" s="1"/>
  <c r="N71" i="37"/>
  <c r="N7" i="37" s="1"/>
  <c r="N8" i="37" s="1"/>
  <c r="M71" i="37"/>
  <c r="M7" i="37" s="1"/>
  <c r="M8" i="37" s="1"/>
  <c r="L71" i="37"/>
  <c r="L7" i="37" s="1"/>
  <c r="L8" i="37" s="1"/>
  <c r="K71" i="37"/>
  <c r="K7" i="37" s="1"/>
  <c r="K8" i="37" s="1"/>
  <c r="J71" i="37"/>
  <c r="J7" i="37" s="1"/>
  <c r="J8" i="37" s="1"/>
  <c r="I71" i="37"/>
  <c r="I7" i="37" s="1"/>
  <c r="I8" i="37" s="1"/>
  <c r="H71" i="37"/>
  <c r="H7" i="37" s="1"/>
  <c r="H8" i="37" s="1"/>
  <c r="G71" i="37"/>
  <c r="G7" i="37" s="1"/>
  <c r="G8" i="37" s="1"/>
  <c r="F71" i="37"/>
  <c r="F7" i="37" s="1"/>
  <c r="F8" i="37" s="1"/>
  <c r="E71" i="37"/>
  <c r="E7" i="37" s="1"/>
  <c r="E8" i="37" s="1"/>
  <c r="D71" i="37"/>
  <c r="D7" i="37" s="1"/>
  <c r="C71" i="37"/>
  <c r="C7" i="37" s="1"/>
  <c r="C8" i="37" s="1"/>
  <c r="AH70" i="37"/>
  <c r="AH69" i="37"/>
  <c r="AH68" i="37"/>
  <c r="AH67" i="37"/>
  <c r="AH66" i="37"/>
  <c r="AH65" i="37"/>
  <c r="AH64" i="37"/>
  <c r="AH63" i="37"/>
  <c r="AH62" i="37"/>
  <c r="AH61" i="37"/>
  <c r="AH60" i="37"/>
  <c r="AH59" i="37"/>
  <c r="AG58" i="37"/>
  <c r="AG5" i="37" s="1"/>
  <c r="AF58" i="37"/>
  <c r="AF5" i="37" s="1"/>
  <c r="AF6" i="37" s="1"/>
  <c r="AE58" i="37"/>
  <c r="AE5" i="37" s="1"/>
  <c r="AE6" i="37" s="1"/>
  <c r="AD58" i="37"/>
  <c r="AD5" i="37" s="1"/>
  <c r="AD6" i="37" s="1"/>
  <c r="AC58" i="37"/>
  <c r="AC5" i="37" s="1"/>
  <c r="AB58" i="37"/>
  <c r="AB5" i="37" s="1"/>
  <c r="AB6" i="37" s="1"/>
  <c r="AA58" i="37"/>
  <c r="AA5" i="37" s="1"/>
  <c r="AA6" i="37" s="1"/>
  <c r="Z58" i="37"/>
  <c r="Z5" i="37" s="1"/>
  <c r="Z6" i="37" s="1"/>
  <c r="Y58" i="37"/>
  <c r="Y5" i="37" s="1"/>
  <c r="X58" i="37"/>
  <c r="X5" i="37" s="1"/>
  <c r="X6" i="37" s="1"/>
  <c r="W58" i="37"/>
  <c r="W5" i="37" s="1"/>
  <c r="W6" i="37" s="1"/>
  <c r="V58" i="37"/>
  <c r="V5" i="37" s="1"/>
  <c r="V6" i="37" s="1"/>
  <c r="U58" i="37"/>
  <c r="U5" i="37" s="1"/>
  <c r="T58" i="37"/>
  <c r="T5" i="37" s="1"/>
  <c r="T6" i="37" s="1"/>
  <c r="S58" i="37"/>
  <c r="S5" i="37" s="1"/>
  <c r="S6" i="37" s="1"/>
  <c r="R58" i="37"/>
  <c r="R5" i="37" s="1"/>
  <c r="R6" i="37" s="1"/>
  <c r="Q58" i="37"/>
  <c r="Q5" i="37" s="1"/>
  <c r="P58" i="37"/>
  <c r="P5" i="37" s="1"/>
  <c r="P6" i="37" s="1"/>
  <c r="O58" i="37"/>
  <c r="O5" i="37" s="1"/>
  <c r="O6" i="37" s="1"/>
  <c r="N58" i="37"/>
  <c r="N5" i="37" s="1"/>
  <c r="N6" i="37" s="1"/>
  <c r="M58" i="37"/>
  <c r="M5" i="37" s="1"/>
  <c r="L58" i="37"/>
  <c r="L5" i="37" s="1"/>
  <c r="L6" i="37" s="1"/>
  <c r="K58" i="37"/>
  <c r="K5" i="37" s="1"/>
  <c r="K6" i="37" s="1"/>
  <c r="J58" i="37"/>
  <c r="J5" i="37" s="1"/>
  <c r="J6" i="37" s="1"/>
  <c r="I58" i="37"/>
  <c r="I5" i="37" s="1"/>
  <c r="H58" i="37"/>
  <c r="H5" i="37" s="1"/>
  <c r="H6" i="37" s="1"/>
  <c r="G58" i="37"/>
  <c r="G5" i="37" s="1"/>
  <c r="G6" i="37" s="1"/>
  <c r="F58" i="37"/>
  <c r="F5" i="37" s="1"/>
  <c r="E58" i="37"/>
  <c r="E5" i="37" s="1"/>
  <c r="D58" i="37"/>
  <c r="D5" i="37" s="1"/>
  <c r="D6" i="37" s="1"/>
  <c r="C58" i="37"/>
  <c r="C5" i="37" s="1"/>
  <c r="C6" i="37" s="1"/>
  <c r="AI28" i="37"/>
  <c r="AJ28" i="37" s="1"/>
  <c r="AF20" i="37"/>
  <c r="H17" i="37"/>
  <c r="H18" i="37" s="1"/>
  <c r="O15" i="37"/>
  <c r="O16" i="37" s="1"/>
  <c r="F15" i="37"/>
  <c r="F16" i="37" s="1"/>
  <c r="AI2" i="37"/>
  <c r="AH2" i="37"/>
  <c r="A1" i="37"/>
  <c r="F15" i="33"/>
  <c r="O5" i="45" l="1"/>
  <c r="O91" i="45"/>
  <c r="C108" i="45" s="1"/>
  <c r="AH71" i="45"/>
  <c r="AI70" i="45" s="1"/>
  <c r="H5" i="45"/>
  <c r="H6" i="45" s="1"/>
  <c r="S6" i="45"/>
  <c r="S11" i="45" s="1"/>
  <c r="S3" i="45" s="1"/>
  <c r="AM91" i="45"/>
  <c r="S92" i="45" s="1"/>
  <c r="I165" i="47"/>
  <c r="O165" i="47"/>
  <c r="Q165" i="47"/>
  <c r="S165" i="47"/>
  <c r="U165" i="47"/>
  <c r="W165" i="47"/>
  <c r="Y165" i="47"/>
  <c r="AI63" i="45"/>
  <c r="AI54" i="45"/>
  <c r="AI55" i="45"/>
  <c r="AI56" i="45"/>
  <c r="AI58" i="45"/>
  <c r="AI59" i="45"/>
  <c r="E165" i="47"/>
  <c r="M165" i="47"/>
  <c r="Z115" i="46"/>
  <c r="D115" i="46"/>
  <c r="P115" i="46"/>
  <c r="T115" i="46"/>
  <c r="L115" i="46"/>
  <c r="J115" i="46"/>
  <c r="V115" i="46"/>
  <c r="F115" i="46"/>
  <c r="X115" i="46"/>
  <c r="H115" i="46"/>
  <c r="R115" i="46"/>
  <c r="S164" i="40"/>
  <c r="C183" i="40" s="1"/>
  <c r="C178" i="38"/>
  <c r="K164" i="40"/>
  <c r="C179" i="40" s="1"/>
  <c r="C164" i="40"/>
  <c r="C175" i="40" s="1"/>
  <c r="E164" i="40"/>
  <c r="C176" i="40" s="1"/>
  <c r="M164" i="40"/>
  <c r="C180" i="40" s="1"/>
  <c r="U164" i="40"/>
  <c r="C184" i="40" s="1"/>
  <c r="AH13" i="37"/>
  <c r="C14" i="37"/>
  <c r="F6" i="39"/>
  <c r="F21" i="39" s="1"/>
  <c r="F3" i="39" s="1"/>
  <c r="R6" i="39"/>
  <c r="R21" i="39" s="1"/>
  <c r="R3" i="39" s="1"/>
  <c r="AD6" i="39"/>
  <c r="AD21" i="39" s="1"/>
  <c r="AD3" i="39" s="1"/>
  <c r="AH15" i="37"/>
  <c r="I164" i="37"/>
  <c r="C178" i="37" s="1"/>
  <c r="Q164" i="37"/>
  <c r="C182" i="37" s="1"/>
  <c r="Y164" i="37"/>
  <c r="C186" i="37" s="1"/>
  <c r="AH15" i="39"/>
  <c r="J6" i="39"/>
  <c r="J21" i="39" s="1"/>
  <c r="J3" i="39" s="1"/>
  <c r="V6" i="39"/>
  <c r="V21" i="39" s="1"/>
  <c r="V3" i="39" s="1"/>
  <c r="AH17" i="37"/>
  <c r="AH5" i="38"/>
  <c r="N6" i="39"/>
  <c r="N21" i="39" s="1"/>
  <c r="N3" i="39" s="1"/>
  <c r="Z6" i="39"/>
  <c r="Z21" i="39" s="1"/>
  <c r="Z3" i="39" s="1"/>
  <c r="C175" i="38"/>
  <c r="M6" i="43"/>
  <c r="M21" i="43" s="1"/>
  <c r="M3" i="43" s="1"/>
  <c r="AH15" i="38"/>
  <c r="AH15" i="40"/>
  <c r="C184" i="38"/>
  <c r="E21" i="43"/>
  <c r="E3" i="43" s="1"/>
  <c r="E164" i="37"/>
  <c r="C176" i="37" s="1"/>
  <c r="M164" i="37"/>
  <c r="C180" i="37" s="1"/>
  <c r="U164" i="37"/>
  <c r="C184" i="37" s="1"/>
  <c r="I164" i="39"/>
  <c r="C178" i="39" s="1"/>
  <c r="Q164" i="39"/>
  <c r="C182" i="39" s="1"/>
  <c r="Y164" i="39"/>
  <c r="C186" i="39" s="1"/>
  <c r="I164" i="40"/>
  <c r="C178" i="40" s="1"/>
  <c r="Q164" i="40"/>
  <c r="C182" i="40" s="1"/>
  <c r="Y164" i="40"/>
  <c r="C186" i="40" s="1"/>
  <c r="AH136" i="41"/>
  <c r="AI131" i="41" s="1"/>
  <c r="I164" i="44"/>
  <c r="C178" i="44" s="1"/>
  <c r="C179" i="38"/>
  <c r="C183" i="38"/>
  <c r="E164" i="39"/>
  <c r="C176" i="39" s="1"/>
  <c r="M164" i="39"/>
  <c r="U164" i="39"/>
  <c r="C184" i="39" s="1"/>
  <c r="AH17" i="40"/>
  <c r="S164" i="41"/>
  <c r="S164" i="42"/>
  <c r="C183" i="42" s="1"/>
  <c r="W11" i="42"/>
  <c r="AH11" i="42" s="1"/>
  <c r="O164" i="41"/>
  <c r="C181" i="41" s="1"/>
  <c r="W164" i="41"/>
  <c r="C185" i="41" s="1"/>
  <c r="AH149" i="41"/>
  <c r="AI144" i="41" s="1"/>
  <c r="AH162" i="41"/>
  <c r="AI155" i="41" s="1"/>
  <c r="AH19" i="41"/>
  <c r="AJ19" i="41" s="1"/>
  <c r="AH13" i="41"/>
  <c r="AH123" i="41"/>
  <c r="AI118" i="41" s="1"/>
  <c r="Q164" i="41"/>
  <c r="C182" i="41" s="1"/>
  <c r="G164" i="41"/>
  <c r="C177" i="41" s="1"/>
  <c r="E164" i="41"/>
  <c r="C176" i="41" s="1"/>
  <c r="M164" i="41"/>
  <c r="K164" i="41"/>
  <c r="C179" i="41" s="1"/>
  <c r="I164" i="41"/>
  <c r="C178" i="41" s="1"/>
  <c r="C164" i="41"/>
  <c r="C175" i="41" s="1"/>
  <c r="U164" i="41"/>
  <c r="C184" i="41" s="1"/>
  <c r="AH110" i="41"/>
  <c r="AI107" i="41" s="1"/>
  <c r="AH97" i="41"/>
  <c r="AI95" i="41" s="1"/>
  <c r="Y164" i="41"/>
  <c r="C186" i="41" s="1"/>
  <c r="AH84" i="41"/>
  <c r="AI83" i="41" s="1"/>
  <c r="AH5" i="41"/>
  <c r="K164" i="42"/>
  <c r="C179" i="42" s="1"/>
  <c r="AH15" i="42"/>
  <c r="C164" i="42"/>
  <c r="C175" i="42" s="1"/>
  <c r="Y164" i="42"/>
  <c r="C186" i="42" s="1"/>
  <c r="I164" i="42"/>
  <c r="C178" i="42" s="1"/>
  <c r="M164" i="42"/>
  <c r="C180" i="42" s="1"/>
  <c r="E164" i="42"/>
  <c r="C176" i="42" s="1"/>
  <c r="Q164" i="42"/>
  <c r="C182" i="42" s="1"/>
  <c r="U164" i="42"/>
  <c r="C184" i="42" s="1"/>
  <c r="AC6" i="43"/>
  <c r="AC21" i="43" s="1"/>
  <c r="AC3" i="43" s="1"/>
  <c r="Y6" i="43"/>
  <c r="Y21" i="43" s="1"/>
  <c r="Y3" i="43" s="1"/>
  <c r="U21" i="43"/>
  <c r="U3" i="43" s="1"/>
  <c r="I6" i="43"/>
  <c r="I21" i="43" s="1"/>
  <c r="I3" i="43" s="1"/>
  <c r="Y164" i="43"/>
  <c r="C186" i="43" s="1"/>
  <c r="M164" i="43"/>
  <c r="C180" i="43" s="1"/>
  <c r="S164" i="44"/>
  <c r="C183" i="44" s="1"/>
  <c r="E164" i="43"/>
  <c r="C176" i="43" s="1"/>
  <c r="U164" i="43"/>
  <c r="C184" i="43" s="1"/>
  <c r="Q164" i="43"/>
  <c r="C182" i="43" s="1"/>
  <c r="I164" i="43"/>
  <c r="C178" i="43" s="1"/>
  <c r="Q164" i="44"/>
  <c r="C182" i="44" s="1"/>
  <c r="Y164" i="44"/>
  <c r="C186" i="44" s="1"/>
  <c r="C164" i="44"/>
  <c r="C175" i="44" s="1"/>
  <c r="K164" i="44"/>
  <c r="C179" i="44" s="1"/>
  <c r="AH15" i="44"/>
  <c r="E164" i="44"/>
  <c r="C176" i="44" s="1"/>
  <c r="M164" i="44"/>
  <c r="C180" i="44" s="1"/>
  <c r="U164" i="44"/>
  <c r="C184" i="44" s="1"/>
  <c r="D8" i="45"/>
  <c r="AH7" i="45"/>
  <c r="E6" i="45"/>
  <c r="E11" i="45" s="1"/>
  <c r="E3" i="45" s="1"/>
  <c r="I6" i="45"/>
  <c r="I11" i="45" s="1"/>
  <c r="I3" i="45" s="1"/>
  <c r="M6" i="45"/>
  <c r="M11" i="45" s="1"/>
  <c r="M3" i="45" s="1"/>
  <c r="Q6" i="45"/>
  <c r="Q11" i="45" s="1"/>
  <c r="Q3" i="45" s="1"/>
  <c r="U6" i="45"/>
  <c r="U11" i="45" s="1"/>
  <c r="U3" i="45" s="1"/>
  <c r="Y6" i="45"/>
  <c r="Y11" i="45" s="1"/>
  <c r="Y3" i="45" s="1"/>
  <c r="AC6" i="45"/>
  <c r="AC11" i="45" s="1"/>
  <c r="AC3" i="45" s="1"/>
  <c r="AG6" i="45"/>
  <c r="AG11" i="45" s="1"/>
  <c r="AG3" i="45" s="1"/>
  <c r="AI5" i="45"/>
  <c r="AI7" i="45"/>
  <c r="F6" i="45"/>
  <c r="F11" i="45" s="1"/>
  <c r="F3" i="45" s="1"/>
  <c r="J6" i="45"/>
  <c r="J11" i="45" s="1"/>
  <c r="J3" i="45" s="1"/>
  <c r="N6" i="45"/>
  <c r="N11" i="45" s="1"/>
  <c r="N3" i="45" s="1"/>
  <c r="R6" i="45"/>
  <c r="R11" i="45" s="1"/>
  <c r="R3" i="45" s="1"/>
  <c r="V6" i="45"/>
  <c r="V11" i="45" s="1"/>
  <c r="V3" i="45" s="1"/>
  <c r="Z6" i="45"/>
  <c r="Z11" i="45" s="1"/>
  <c r="Z3" i="45" s="1"/>
  <c r="AD6" i="45"/>
  <c r="AD11" i="45" s="1"/>
  <c r="AD3" i="45" s="1"/>
  <c r="C10" i="45"/>
  <c r="AH9" i="45"/>
  <c r="AJ9" i="45" s="1"/>
  <c r="L11" i="45"/>
  <c r="L3" i="45" s="1"/>
  <c r="P11" i="45"/>
  <c r="P3" i="45" s="1"/>
  <c r="T11" i="45"/>
  <c r="T3" i="45" s="1"/>
  <c r="X11" i="45"/>
  <c r="X3" i="45" s="1"/>
  <c r="AB11" i="45"/>
  <c r="AB3" i="45" s="1"/>
  <c r="AF11" i="45"/>
  <c r="AF3" i="45" s="1"/>
  <c r="G11" i="45"/>
  <c r="G3" i="45" s="1"/>
  <c r="K11" i="45"/>
  <c r="K3" i="45" s="1"/>
  <c r="W11" i="45"/>
  <c r="W3" i="45" s="1"/>
  <c r="AA11" i="45"/>
  <c r="AA3" i="45" s="1"/>
  <c r="AE11" i="45"/>
  <c r="AE3" i="45" s="1"/>
  <c r="D8" i="44"/>
  <c r="AH7" i="44"/>
  <c r="E6" i="44"/>
  <c r="I6" i="44"/>
  <c r="I21" i="44" s="1"/>
  <c r="I3" i="44" s="1"/>
  <c r="M6" i="44"/>
  <c r="M21" i="44" s="1"/>
  <c r="M3" i="44" s="1"/>
  <c r="Q6" i="44"/>
  <c r="Q21" i="44" s="1"/>
  <c r="Q3" i="44" s="1"/>
  <c r="U6" i="44"/>
  <c r="U21" i="44" s="1"/>
  <c r="U3" i="44" s="1"/>
  <c r="Y6" i="44"/>
  <c r="Y21" i="44" s="1"/>
  <c r="Y3" i="44" s="1"/>
  <c r="AC6" i="44"/>
  <c r="AC21" i="44" s="1"/>
  <c r="AC3" i="44" s="1"/>
  <c r="AG6" i="44"/>
  <c r="AG21" i="44" s="1"/>
  <c r="AG3" i="44" s="1"/>
  <c r="AH11" i="44"/>
  <c r="E14" i="44"/>
  <c r="AH13" i="44"/>
  <c r="AI13" i="44"/>
  <c r="AI5" i="44"/>
  <c r="AI17" i="44"/>
  <c r="AI15" i="44"/>
  <c r="AI7" i="44"/>
  <c r="F6" i="44"/>
  <c r="F21" i="44" s="1"/>
  <c r="F3" i="44" s="1"/>
  <c r="J6" i="44"/>
  <c r="J21" i="44" s="1"/>
  <c r="J3" i="44" s="1"/>
  <c r="N6" i="44"/>
  <c r="N21" i="44" s="1"/>
  <c r="N3" i="44" s="1"/>
  <c r="R6" i="44"/>
  <c r="R21" i="44" s="1"/>
  <c r="R3" i="44" s="1"/>
  <c r="V6" i="44"/>
  <c r="V21" i="44" s="1"/>
  <c r="V3" i="44" s="1"/>
  <c r="Z6" i="44"/>
  <c r="Z21" i="44" s="1"/>
  <c r="Z3" i="44" s="1"/>
  <c r="AD6" i="44"/>
  <c r="AD21" i="44" s="1"/>
  <c r="AD3" i="44" s="1"/>
  <c r="AH5" i="44"/>
  <c r="C10" i="44"/>
  <c r="C21" i="44" s="1"/>
  <c r="C3" i="44" s="1"/>
  <c r="AH9" i="44"/>
  <c r="AJ9" i="44" s="1"/>
  <c r="AI11" i="44"/>
  <c r="H21" i="44"/>
  <c r="H3" i="44" s="1"/>
  <c r="L21" i="44"/>
  <c r="L3" i="44" s="1"/>
  <c r="P21" i="44"/>
  <c r="P3" i="44" s="1"/>
  <c r="T21" i="44"/>
  <c r="T3" i="44" s="1"/>
  <c r="X21" i="44"/>
  <c r="X3" i="44" s="1"/>
  <c r="AB21" i="44"/>
  <c r="AB3" i="44" s="1"/>
  <c r="AF21" i="44"/>
  <c r="AF3" i="44" s="1"/>
  <c r="AH17" i="44"/>
  <c r="AH19" i="44"/>
  <c r="AJ19" i="44" s="1"/>
  <c r="D16" i="44"/>
  <c r="G21" i="44"/>
  <c r="G3" i="44" s="1"/>
  <c r="K21" i="44"/>
  <c r="K3" i="44" s="1"/>
  <c r="O21" i="44"/>
  <c r="O3" i="44" s="1"/>
  <c r="S21" i="44"/>
  <c r="S3" i="44" s="1"/>
  <c r="W21" i="44"/>
  <c r="W3" i="44" s="1"/>
  <c r="AA21" i="44"/>
  <c r="AA3" i="44" s="1"/>
  <c r="AE21" i="44"/>
  <c r="AE3" i="44" s="1"/>
  <c r="AH71" i="44"/>
  <c r="AI69" i="44" s="1"/>
  <c r="AH84" i="44"/>
  <c r="AI82" i="44" s="1"/>
  <c r="AH97" i="44"/>
  <c r="AI90" i="44" s="1"/>
  <c r="AH110" i="44"/>
  <c r="AI107" i="44" s="1"/>
  <c r="AH123" i="44"/>
  <c r="AI112" i="44" s="1"/>
  <c r="AH136" i="44"/>
  <c r="AI130" i="44" s="1"/>
  <c r="AH149" i="44"/>
  <c r="AI144" i="44" s="1"/>
  <c r="G164" i="44"/>
  <c r="O164" i="44"/>
  <c r="W164" i="44"/>
  <c r="AH162" i="44"/>
  <c r="AI158" i="44" s="1"/>
  <c r="C6" i="43"/>
  <c r="G6" i="43"/>
  <c r="G21" i="43" s="1"/>
  <c r="G3" i="43" s="1"/>
  <c r="K6" i="43"/>
  <c r="K21" i="43" s="1"/>
  <c r="K3" i="43" s="1"/>
  <c r="O6" i="43"/>
  <c r="O21" i="43" s="1"/>
  <c r="O3" i="43" s="1"/>
  <c r="S6" i="43"/>
  <c r="S21" i="43" s="1"/>
  <c r="S3" i="43" s="1"/>
  <c r="W6" i="43"/>
  <c r="W21" i="43" s="1"/>
  <c r="W3" i="43" s="1"/>
  <c r="AA6" i="43"/>
  <c r="AA21" i="43" s="1"/>
  <c r="AA3" i="43" s="1"/>
  <c r="AE6" i="43"/>
  <c r="AE21" i="43" s="1"/>
  <c r="AE3" i="43" s="1"/>
  <c r="AI5" i="43"/>
  <c r="Q21" i="43"/>
  <c r="Q3" i="43" s="1"/>
  <c r="AG21" i="43"/>
  <c r="AG3" i="43" s="1"/>
  <c r="AH7" i="43"/>
  <c r="C12" i="43"/>
  <c r="AH11" i="43"/>
  <c r="D10" i="43"/>
  <c r="D21" i="43" s="1"/>
  <c r="D3" i="43" s="1"/>
  <c r="AH9" i="43"/>
  <c r="AI17" i="43"/>
  <c r="AI15" i="43"/>
  <c r="AI7" i="43"/>
  <c r="AI9" i="43"/>
  <c r="F6" i="43"/>
  <c r="F21" i="43" s="1"/>
  <c r="F3" i="43" s="1"/>
  <c r="J6" i="43"/>
  <c r="J21" i="43" s="1"/>
  <c r="J3" i="43" s="1"/>
  <c r="N6" i="43"/>
  <c r="N21" i="43" s="1"/>
  <c r="N3" i="43" s="1"/>
  <c r="R6" i="43"/>
  <c r="R21" i="43" s="1"/>
  <c r="R3" i="43" s="1"/>
  <c r="V6" i="43"/>
  <c r="V21" i="43" s="1"/>
  <c r="V3" i="43" s="1"/>
  <c r="Z6" i="43"/>
  <c r="Z21" i="43" s="1"/>
  <c r="Z3" i="43" s="1"/>
  <c r="AD6" i="43"/>
  <c r="AD21" i="43" s="1"/>
  <c r="AD3" i="43" s="1"/>
  <c r="AH5" i="43"/>
  <c r="AI11" i="43"/>
  <c r="AH13" i="43"/>
  <c r="AJ13" i="43" s="1"/>
  <c r="E20" i="43"/>
  <c r="AH19" i="43"/>
  <c r="AJ19" i="43" s="1"/>
  <c r="G164" i="43"/>
  <c r="O164" i="43"/>
  <c r="W164" i="43"/>
  <c r="AH15" i="43"/>
  <c r="AH17" i="43"/>
  <c r="H21" i="43"/>
  <c r="H3" i="43" s="1"/>
  <c r="L21" i="43"/>
  <c r="L3" i="43" s="1"/>
  <c r="P21" i="43"/>
  <c r="P3" i="43" s="1"/>
  <c r="T21" i="43"/>
  <c r="T3" i="43" s="1"/>
  <c r="X21" i="43"/>
  <c r="X3" i="43" s="1"/>
  <c r="AB21" i="43"/>
  <c r="AB3" i="43" s="1"/>
  <c r="AF21" i="43"/>
  <c r="AF3" i="43" s="1"/>
  <c r="C164" i="43"/>
  <c r="AH71" i="43"/>
  <c r="AI59" i="43" s="1"/>
  <c r="K164" i="43"/>
  <c r="S164" i="43"/>
  <c r="AH84" i="43"/>
  <c r="AI74" i="43" s="1"/>
  <c r="AH97" i="43"/>
  <c r="AI95" i="43" s="1"/>
  <c r="AH110" i="43"/>
  <c r="AI106" i="43" s="1"/>
  <c r="AH123" i="43"/>
  <c r="AI117" i="43" s="1"/>
  <c r="AH136" i="43"/>
  <c r="AI126" i="43" s="1"/>
  <c r="AH149" i="43"/>
  <c r="AI140" i="43" s="1"/>
  <c r="AH162" i="43"/>
  <c r="AI158" i="43" s="1"/>
  <c r="AI11" i="42"/>
  <c r="AI17" i="42"/>
  <c r="AI15" i="42"/>
  <c r="AI13" i="42"/>
  <c r="AI5" i="42"/>
  <c r="E6" i="42"/>
  <c r="E21" i="42" s="1"/>
  <c r="E3" i="42" s="1"/>
  <c r="I6" i="42"/>
  <c r="I21" i="42" s="1"/>
  <c r="I3" i="42" s="1"/>
  <c r="M6" i="42"/>
  <c r="M21" i="42" s="1"/>
  <c r="M3" i="42" s="1"/>
  <c r="Q6" i="42"/>
  <c r="Q21" i="42" s="1"/>
  <c r="Q3" i="42" s="1"/>
  <c r="U6" i="42"/>
  <c r="U21" i="42" s="1"/>
  <c r="U3" i="42" s="1"/>
  <c r="Y6" i="42"/>
  <c r="Y21" i="42" s="1"/>
  <c r="Y3" i="42" s="1"/>
  <c r="AC6" i="42"/>
  <c r="AC21" i="42" s="1"/>
  <c r="AC3" i="42" s="1"/>
  <c r="AG6" i="42"/>
  <c r="AG21" i="42" s="1"/>
  <c r="AG3" i="42" s="1"/>
  <c r="AI7" i="42"/>
  <c r="AH9" i="42"/>
  <c r="AJ9" i="42" s="1"/>
  <c r="C8" i="42"/>
  <c r="C21" i="42" s="1"/>
  <c r="C3" i="42" s="1"/>
  <c r="AH7" i="42"/>
  <c r="D6" i="42"/>
  <c r="AH5" i="42"/>
  <c r="H6" i="42"/>
  <c r="H21" i="42" s="1"/>
  <c r="H3" i="42" s="1"/>
  <c r="L6" i="42"/>
  <c r="L21" i="42" s="1"/>
  <c r="L3" i="42" s="1"/>
  <c r="P6" i="42"/>
  <c r="P21" i="42" s="1"/>
  <c r="P3" i="42" s="1"/>
  <c r="T6" i="42"/>
  <c r="T21" i="42" s="1"/>
  <c r="T3" i="42" s="1"/>
  <c r="X6" i="42"/>
  <c r="X21" i="42" s="1"/>
  <c r="X3" i="42" s="1"/>
  <c r="AB6" i="42"/>
  <c r="AB21" i="42" s="1"/>
  <c r="AB3" i="42" s="1"/>
  <c r="AF6" i="42"/>
  <c r="AF21" i="42" s="1"/>
  <c r="AF3" i="42" s="1"/>
  <c r="F6" i="42"/>
  <c r="F21" i="42" s="1"/>
  <c r="F3" i="42" s="1"/>
  <c r="D14" i="42"/>
  <c r="AH13" i="42"/>
  <c r="G21" i="42"/>
  <c r="G3" i="42" s="1"/>
  <c r="K21" i="42"/>
  <c r="K3" i="42" s="1"/>
  <c r="O21" i="42"/>
  <c r="O3" i="42" s="1"/>
  <c r="S21" i="42"/>
  <c r="S3" i="42" s="1"/>
  <c r="AA21" i="42"/>
  <c r="AA3" i="42" s="1"/>
  <c r="AE21" i="42"/>
  <c r="AE3" i="42" s="1"/>
  <c r="AH17" i="42"/>
  <c r="J21" i="42"/>
  <c r="J3" i="42" s="1"/>
  <c r="N21" i="42"/>
  <c r="N3" i="42" s="1"/>
  <c r="R21" i="42"/>
  <c r="R3" i="42" s="1"/>
  <c r="V21" i="42"/>
  <c r="V3" i="42" s="1"/>
  <c r="Z21" i="42"/>
  <c r="Z3" i="42" s="1"/>
  <c r="AD21" i="42"/>
  <c r="AD3" i="42" s="1"/>
  <c r="AH19" i="42"/>
  <c r="AJ19" i="42" s="1"/>
  <c r="C20" i="42"/>
  <c r="AH71" i="42"/>
  <c r="AI61" i="42" s="1"/>
  <c r="AH84" i="42"/>
  <c r="AI78" i="42" s="1"/>
  <c r="AH97" i="42"/>
  <c r="AI92" i="42" s="1"/>
  <c r="AH110" i="42"/>
  <c r="AI100" i="42" s="1"/>
  <c r="AH123" i="42"/>
  <c r="AI112" i="42" s="1"/>
  <c r="AH136" i="42"/>
  <c r="AI130" i="42" s="1"/>
  <c r="AH149" i="42"/>
  <c r="AI144" i="42" s="1"/>
  <c r="G164" i="42"/>
  <c r="O164" i="42"/>
  <c r="W164" i="42"/>
  <c r="AH162" i="42"/>
  <c r="AI158" i="42" s="1"/>
  <c r="E21" i="41"/>
  <c r="E3" i="41" s="1"/>
  <c r="I21" i="41"/>
  <c r="I3" i="41" s="1"/>
  <c r="M21" i="41"/>
  <c r="M3" i="41" s="1"/>
  <c r="Q21" i="41"/>
  <c r="Q3" i="41" s="1"/>
  <c r="U21" i="41"/>
  <c r="U3" i="41" s="1"/>
  <c r="Y21" i="41"/>
  <c r="Y3" i="41" s="1"/>
  <c r="AC21" i="41"/>
  <c r="AC3" i="41" s="1"/>
  <c r="AG21" i="41"/>
  <c r="AG3" i="41" s="1"/>
  <c r="C6" i="41"/>
  <c r="AI9" i="41"/>
  <c r="AH11" i="41"/>
  <c r="C14" i="41"/>
  <c r="C180" i="41"/>
  <c r="AI140" i="41"/>
  <c r="AI11" i="41"/>
  <c r="AI145" i="41"/>
  <c r="AI137" i="41"/>
  <c r="G21" i="41"/>
  <c r="G3" i="41" s="1"/>
  <c r="K21" i="41"/>
  <c r="K3" i="41" s="1"/>
  <c r="O21" i="41"/>
  <c r="O3" i="41" s="1"/>
  <c r="S21" i="41"/>
  <c r="S3" i="41" s="1"/>
  <c r="W21" i="41"/>
  <c r="W3" i="41" s="1"/>
  <c r="AA21" i="41"/>
  <c r="AA3" i="41" s="1"/>
  <c r="AE21" i="41"/>
  <c r="AE3" i="41" s="1"/>
  <c r="AI5" i="41"/>
  <c r="AH7" i="41"/>
  <c r="AI13" i="41"/>
  <c r="AH15" i="41"/>
  <c r="AH17" i="41"/>
  <c r="AJ17" i="41" s="1"/>
  <c r="AI128" i="41"/>
  <c r="AI124" i="41"/>
  <c r="AI142" i="41"/>
  <c r="D21" i="41"/>
  <c r="D3" i="41" s="1"/>
  <c r="H21" i="41"/>
  <c r="H3" i="41" s="1"/>
  <c r="L21" i="41"/>
  <c r="L3" i="41" s="1"/>
  <c r="P21" i="41"/>
  <c r="P3" i="41" s="1"/>
  <c r="T21" i="41"/>
  <c r="T3" i="41" s="1"/>
  <c r="X21" i="41"/>
  <c r="X3" i="41" s="1"/>
  <c r="AB21" i="41"/>
  <c r="AB3" i="41" s="1"/>
  <c r="AF21" i="41"/>
  <c r="AF3" i="41" s="1"/>
  <c r="F6" i="41"/>
  <c r="F21" i="41" s="1"/>
  <c r="F3" i="41" s="1"/>
  <c r="J6" i="41"/>
  <c r="J21" i="41" s="1"/>
  <c r="J3" i="41" s="1"/>
  <c r="N6" i="41"/>
  <c r="N21" i="41" s="1"/>
  <c r="N3" i="41" s="1"/>
  <c r="R6" i="41"/>
  <c r="R21" i="41" s="1"/>
  <c r="R3" i="41" s="1"/>
  <c r="V6" i="41"/>
  <c r="V21" i="41" s="1"/>
  <c r="V3" i="41" s="1"/>
  <c r="Z6" i="41"/>
  <c r="Z21" i="41" s="1"/>
  <c r="Z3" i="41" s="1"/>
  <c r="AD6" i="41"/>
  <c r="AD21" i="41" s="1"/>
  <c r="AD3" i="41" s="1"/>
  <c r="AI7" i="41"/>
  <c r="AH9" i="41"/>
  <c r="AI15" i="41"/>
  <c r="C183" i="41"/>
  <c r="AI121" i="41"/>
  <c r="AI125" i="41"/>
  <c r="C20" i="41"/>
  <c r="AH71" i="41"/>
  <c r="D8" i="40"/>
  <c r="AH7" i="40"/>
  <c r="AI13" i="40"/>
  <c r="AI5" i="40"/>
  <c r="AI17" i="40"/>
  <c r="AI15" i="40"/>
  <c r="AI7" i="40"/>
  <c r="E6" i="40"/>
  <c r="I6" i="40"/>
  <c r="I21" i="40" s="1"/>
  <c r="I3" i="40" s="1"/>
  <c r="M6" i="40"/>
  <c r="M21" i="40" s="1"/>
  <c r="M3" i="40" s="1"/>
  <c r="Q6" i="40"/>
  <c r="Q21" i="40" s="1"/>
  <c r="Q3" i="40" s="1"/>
  <c r="U6" i="40"/>
  <c r="U21" i="40" s="1"/>
  <c r="U3" i="40" s="1"/>
  <c r="Y6" i="40"/>
  <c r="Y21" i="40" s="1"/>
  <c r="Y3" i="40" s="1"/>
  <c r="AC6" i="40"/>
  <c r="AC21" i="40" s="1"/>
  <c r="AC3" i="40" s="1"/>
  <c r="AG6" i="40"/>
  <c r="AG21" i="40" s="1"/>
  <c r="AG3" i="40" s="1"/>
  <c r="AI9" i="40"/>
  <c r="AH11" i="40"/>
  <c r="E14" i="40"/>
  <c r="AH13" i="40"/>
  <c r="F6" i="40"/>
  <c r="F21" i="40" s="1"/>
  <c r="F3" i="40" s="1"/>
  <c r="J6" i="40"/>
  <c r="J21" i="40" s="1"/>
  <c r="J3" i="40" s="1"/>
  <c r="N6" i="40"/>
  <c r="N21" i="40" s="1"/>
  <c r="N3" i="40" s="1"/>
  <c r="R6" i="40"/>
  <c r="R21" i="40" s="1"/>
  <c r="R3" i="40" s="1"/>
  <c r="V6" i="40"/>
  <c r="V21" i="40" s="1"/>
  <c r="V3" i="40" s="1"/>
  <c r="Z6" i="40"/>
  <c r="Z21" i="40" s="1"/>
  <c r="Z3" i="40" s="1"/>
  <c r="AD6" i="40"/>
  <c r="AD21" i="40" s="1"/>
  <c r="AD3" i="40" s="1"/>
  <c r="AH5" i="40"/>
  <c r="C10" i="40"/>
  <c r="C21" i="40" s="1"/>
  <c r="C3" i="40" s="1"/>
  <c r="AH9" i="40"/>
  <c r="AI11" i="40"/>
  <c r="H21" i="40"/>
  <c r="H3" i="40" s="1"/>
  <c r="L21" i="40"/>
  <c r="L3" i="40" s="1"/>
  <c r="P21" i="40"/>
  <c r="P3" i="40" s="1"/>
  <c r="T21" i="40"/>
  <c r="T3" i="40" s="1"/>
  <c r="X21" i="40"/>
  <c r="X3" i="40" s="1"/>
  <c r="AB21" i="40"/>
  <c r="AB3" i="40" s="1"/>
  <c r="AF21" i="40"/>
  <c r="AF3" i="40" s="1"/>
  <c r="D16" i="40"/>
  <c r="D18" i="40"/>
  <c r="G21" i="40"/>
  <c r="G3" i="40" s="1"/>
  <c r="K21" i="40"/>
  <c r="K3" i="40" s="1"/>
  <c r="O21" i="40"/>
  <c r="O3" i="40" s="1"/>
  <c r="S21" i="40"/>
  <c r="S3" i="40" s="1"/>
  <c r="W21" i="40"/>
  <c r="W3" i="40" s="1"/>
  <c r="AA21" i="40"/>
  <c r="AA3" i="40" s="1"/>
  <c r="AE21" i="40"/>
  <c r="AE3" i="40" s="1"/>
  <c r="AH19" i="40"/>
  <c r="AJ19" i="40" s="1"/>
  <c r="C20" i="40"/>
  <c r="AH71" i="40"/>
  <c r="AI69" i="40" s="1"/>
  <c r="AH84" i="40"/>
  <c r="AI82" i="40" s="1"/>
  <c r="AH97" i="40"/>
  <c r="AI88" i="40" s="1"/>
  <c r="AH110" i="40"/>
  <c r="AI98" i="40" s="1"/>
  <c r="AH123" i="40"/>
  <c r="AI112" i="40" s="1"/>
  <c r="AH136" i="40"/>
  <c r="AI130" i="40" s="1"/>
  <c r="AH149" i="40"/>
  <c r="AI144" i="40" s="1"/>
  <c r="G164" i="40"/>
  <c r="O164" i="40"/>
  <c r="W164" i="40"/>
  <c r="AH162" i="40"/>
  <c r="AI158" i="40" s="1"/>
  <c r="E6" i="39"/>
  <c r="E21" i="39" s="1"/>
  <c r="E3" i="39" s="1"/>
  <c r="I6" i="39"/>
  <c r="I21" i="39" s="1"/>
  <c r="I3" i="39" s="1"/>
  <c r="M6" i="39"/>
  <c r="M21" i="39" s="1"/>
  <c r="M3" i="39" s="1"/>
  <c r="Q6" i="39"/>
  <c r="Q21" i="39" s="1"/>
  <c r="Q3" i="39" s="1"/>
  <c r="U6" i="39"/>
  <c r="U21" i="39" s="1"/>
  <c r="U3" i="39" s="1"/>
  <c r="Y6" i="39"/>
  <c r="Y21" i="39" s="1"/>
  <c r="Y3" i="39" s="1"/>
  <c r="AC6" i="39"/>
  <c r="AC21" i="39" s="1"/>
  <c r="AC3" i="39" s="1"/>
  <c r="AG6" i="39"/>
  <c r="AG21" i="39" s="1"/>
  <c r="AG3" i="39" s="1"/>
  <c r="AI7" i="39"/>
  <c r="AH9" i="39"/>
  <c r="AJ9" i="39" s="1"/>
  <c r="C8" i="39"/>
  <c r="C21" i="39" s="1"/>
  <c r="C3" i="39" s="1"/>
  <c r="AH7" i="39"/>
  <c r="AH11" i="39"/>
  <c r="AI11" i="39"/>
  <c r="AI17" i="39"/>
  <c r="AI15" i="39"/>
  <c r="AI13" i="39"/>
  <c r="AI5" i="39"/>
  <c r="D6" i="39"/>
  <c r="D21" i="39" s="1"/>
  <c r="D3" i="39" s="1"/>
  <c r="AH5" i="39"/>
  <c r="H6" i="39"/>
  <c r="H21" i="39" s="1"/>
  <c r="H3" i="39" s="1"/>
  <c r="L6" i="39"/>
  <c r="L21" i="39" s="1"/>
  <c r="L3" i="39" s="1"/>
  <c r="P6" i="39"/>
  <c r="P21" i="39" s="1"/>
  <c r="P3" i="39" s="1"/>
  <c r="T6" i="39"/>
  <c r="T21" i="39" s="1"/>
  <c r="T3" i="39" s="1"/>
  <c r="X6" i="39"/>
  <c r="X21" i="39" s="1"/>
  <c r="X3" i="39" s="1"/>
  <c r="AB6" i="39"/>
  <c r="AB21" i="39" s="1"/>
  <c r="AB3" i="39" s="1"/>
  <c r="AF6" i="39"/>
  <c r="AF21" i="39" s="1"/>
  <c r="AF3" i="39" s="1"/>
  <c r="G21" i="39"/>
  <c r="G3" i="39" s="1"/>
  <c r="K21" i="39"/>
  <c r="K3" i="39" s="1"/>
  <c r="O21" i="39"/>
  <c r="O3" i="39" s="1"/>
  <c r="S21" i="39"/>
  <c r="S3" i="39" s="1"/>
  <c r="W21" i="39"/>
  <c r="W3" i="39" s="1"/>
  <c r="AA21" i="39"/>
  <c r="AA3" i="39" s="1"/>
  <c r="AE21" i="39"/>
  <c r="AE3" i="39" s="1"/>
  <c r="AH17" i="39"/>
  <c r="C180" i="39"/>
  <c r="G164" i="39"/>
  <c r="O164" i="39"/>
  <c r="W164" i="39"/>
  <c r="AH19" i="39"/>
  <c r="AJ19" i="39" s="1"/>
  <c r="AH84" i="39"/>
  <c r="AI74" i="39" s="1"/>
  <c r="AH13" i="39"/>
  <c r="C164" i="39"/>
  <c r="AH71" i="39"/>
  <c r="AI61" i="39" s="1"/>
  <c r="K164" i="39"/>
  <c r="S164" i="39"/>
  <c r="AH97" i="39"/>
  <c r="AI92" i="39" s="1"/>
  <c r="AH110" i="39"/>
  <c r="AI99" i="39" s="1"/>
  <c r="AH123" i="39"/>
  <c r="AI112" i="39" s="1"/>
  <c r="AH136" i="39"/>
  <c r="AI130" i="39" s="1"/>
  <c r="AH149" i="39"/>
  <c r="AI144" i="39" s="1"/>
  <c r="AH162" i="39"/>
  <c r="AI151" i="39" s="1"/>
  <c r="AI13" i="38"/>
  <c r="AI5" i="38"/>
  <c r="AI17" i="38"/>
  <c r="AI15" i="38"/>
  <c r="AI7" i="38"/>
  <c r="F6" i="38"/>
  <c r="F21" i="38" s="1"/>
  <c r="F3" i="38" s="1"/>
  <c r="J6" i="38"/>
  <c r="J21" i="38" s="1"/>
  <c r="J3" i="38" s="1"/>
  <c r="N6" i="38"/>
  <c r="N21" i="38" s="1"/>
  <c r="N3" i="38" s="1"/>
  <c r="R6" i="38"/>
  <c r="R21" i="38" s="1"/>
  <c r="R3" i="38" s="1"/>
  <c r="V6" i="38"/>
  <c r="V21" i="38" s="1"/>
  <c r="V3" i="38" s="1"/>
  <c r="Z6" i="38"/>
  <c r="Z21" i="38" s="1"/>
  <c r="Z3" i="38" s="1"/>
  <c r="AD6" i="38"/>
  <c r="AD21" i="38" s="1"/>
  <c r="AD3" i="38" s="1"/>
  <c r="C10" i="38"/>
  <c r="AH9" i="38"/>
  <c r="AJ9" i="38" s="1"/>
  <c r="AI11" i="38"/>
  <c r="G21" i="38"/>
  <c r="G3" i="38" s="1"/>
  <c r="O21" i="38"/>
  <c r="O3" i="38" s="1"/>
  <c r="C6" i="38"/>
  <c r="K6" i="38"/>
  <c r="K21" i="38" s="1"/>
  <c r="K3" i="38" s="1"/>
  <c r="D8" i="38"/>
  <c r="AH7" i="38"/>
  <c r="E6" i="38"/>
  <c r="I6" i="38"/>
  <c r="I21" i="38" s="1"/>
  <c r="I3" i="38" s="1"/>
  <c r="M6" i="38"/>
  <c r="M21" i="38" s="1"/>
  <c r="M3" i="38" s="1"/>
  <c r="Q6" i="38"/>
  <c r="Q21" i="38" s="1"/>
  <c r="Q3" i="38" s="1"/>
  <c r="U6" i="38"/>
  <c r="U21" i="38" s="1"/>
  <c r="U3" i="38" s="1"/>
  <c r="Y6" i="38"/>
  <c r="Y21" i="38" s="1"/>
  <c r="Y3" i="38" s="1"/>
  <c r="AC6" i="38"/>
  <c r="AC21" i="38" s="1"/>
  <c r="AC3" i="38" s="1"/>
  <c r="AG6" i="38"/>
  <c r="AG21" i="38" s="1"/>
  <c r="AG3" i="38" s="1"/>
  <c r="AH11" i="38"/>
  <c r="E14" i="38"/>
  <c r="AH13" i="38"/>
  <c r="H21" i="38"/>
  <c r="H3" i="38" s="1"/>
  <c r="L21" i="38"/>
  <c r="L3" i="38" s="1"/>
  <c r="P21" i="38"/>
  <c r="P3" i="38" s="1"/>
  <c r="T21" i="38"/>
  <c r="T3" i="38" s="1"/>
  <c r="X21" i="38"/>
  <c r="X3" i="38" s="1"/>
  <c r="AB21" i="38"/>
  <c r="AB3" i="38" s="1"/>
  <c r="AF21" i="38"/>
  <c r="AF3" i="38" s="1"/>
  <c r="C176" i="38"/>
  <c r="C180" i="38"/>
  <c r="D16" i="38"/>
  <c r="C182" i="38"/>
  <c r="C186" i="38"/>
  <c r="S21" i="38"/>
  <c r="S3" i="38" s="1"/>
  <c r="W21" i="38"/>
  <c r="W3" i="38" s="1"/>
  <c r="AA21" i="38"/>
  <c r="AA3" i="38" s="1"/>
  <c r="AE21" i="38"/>
  <c r="AE3" i="38" s="1"/>
  <c r="AH17" i="38"/>
  <c r="AH19" i="38"/>
  <c r="AJ19" i="38" s="1"/>
  <c r="C20" i="38"/>
  <c r="AH71" i="38"/>
  <c r="AI64" i="38" s="1"/>
  <c r="AH84" i="38"/>
  <c r="AI82" i="38" s="1"/>
  <c r="AH97" i="38"/>
  <c r="AH110" i="38"/>
  <c r="AI104" i="38" s="1"/>
  <c r="AH123" i="38"/>
  <c r="AI118" i="38" s="1"/>
  <c r="AH136" i="38"/>
  <c r="AI130" i="38" s="1"/>
  <c r="AH149" i="38"/>
  <c r="AI148" i="38" s="1"/>
  <c r="AH162" i="38"/>
  <c r="AI150" i="38" s="1"/>
  <c r="AI13" i="37"/>
  <c r="AI5" i="37"/>
  <c r="AI11" i="37"/>
  <c r="AI17" i="37"/>
  <c r="AI15" i="37"/>
  <c r="AI7" i="37"/>
  <c r="AI9" i="37"/>
  <c r="E6" i="37"/>
  <c r="E21" i="37" s="1"/>
  <c r="E3" i="37" s="1"/>
  <c r="M6" i="37"/>
  <c r="M21" i="37" s="1"/>
  <c r="M3" i="37" s="1"/>
  <c r="U6" i="37"/>
  <c r="U21" i="37" s="1"/>
  <c r="U3" i="37" s="1"/>
  <c r="AC6" i="37"/>
  <c r="AC21" i="37" s="1"/>
  <c r="AC3" i="37" s="1"/>
  <c r="C10" i="37"/>
  <c r="C21" i="37" s="1"/>
  <c r="C3" i="37" s="1"/>
  <c r="AH9" i="37"/>
  <c r="I6" i="37"/>
  <c r="I21" i="37" s="1"/>
  <c r="I3" i="37" s="1"/>
  <c r="Q6" i="37"/>
  <c r="Q21" i="37" s="1"/>
  <c r="Q3" i="37" s="1"/>
  <c r="Y6" i="37"/>
  <c r="Y21" i="37" s="1"/>
  <c r="Y3" i="37" s="1"/>
  <c r="AG6" i="37"/>
  <c r="AG21" i="37" s="1"/>
  <c r="AG3" i="37" s="1"/>
  <c r="F6" i="37"/>
  <c r="F21" i="37" s="1"/>
  <c r="F3" i="37" s="1"/>
  <c r="AH5" i="37"/>
  <c r="D8" i="37"/>
  <c r="AH7" i="37"/>
  <c r="H21" i="37"/>
  <c r="H3" i="37" s="1"/>
  <c r="L21" i="37"/>
  <c r="L3" i="37" s="1"/>
  <c r="P21" i="37"/>
  <c r="P3" i="37" s="1"/>
  <c r="T21" i="37"/>
  <c r="T3" i="37" s="1"/>
  <c r="X21" i="37"/>
  <c r="X3" i="37" s="1"/>
  <c r="AB21" i="37"/>
  <c r="AB3" i="37" s="1"/>
  <c r="AF21" i="37"/>
  <c r="AF3" i="37" s="1"/>
  <c r="AH19" i="37"/>
  <c r="AJ19" i="37" s="1"/>
  <c r="AH11" i="37"/>
  <c r="G164" i="37"/>
  <c r="O164" i="37"/>
  <c r="J21" i="37"/>
  <c r="J3" i="37" s="1"/>
  <c r="N21" i="37"/>
  <c r="N3" i="37" s="1"/>
  <c r="R21" i="37"/>
  <c r="R3" i="37" s="1"/>
  <c r="V21" i="37"/>
  <c r="V3" i="37" s="1"/>
  <c r="Z21" i="37"/>
  <c r="Z3" i="37" s="1"/>
  <c r="AD21" i="37"/>
  <c r="AD3" i="37" s="1"/>
  <c r="D16" i="37"/>
  <c r="D18" i="37"/>
  <c r="G21" i="37"/>
  <c r="G3" i="37" s="1"/>
  <c r="K21" i="37"/>
  <c r="K3" i="37" s="1"/>
  <c r="O21" i="37"/>
  <c r="O3" i="37" s="1"/>
  <c r="S21" i="37"/>
  <c r="S3" i="37" s="1"/>
  <c r="W21" i="37"/>
  <c r="W3" i="37" s="1"/>
  <c r="AA21" i="37"/>
  <c r="AA3" i="37" s="1"/>
  <c r="AE21" i="37"/>
  <c r="AE3" i="37" s="1"/>
  <c r="C164" i="37"/>
  <c r="AH71" i="37"/>
  <c r="AI65" i="37" s="1"/>
  <c r="K164" i="37"/>
  <c r="S164" i="37"/>
  <c r="AH84" i="37"/>
  <c r="AI80" i="37" s="1"/>
  <c r="AH97" i="37"/>
  <c r="AI89" i="37" s="1"/>
  <c r="AH110" i="37"/>
  <c r="AI102" i="37" s="1"/>
  <c r="AH123" i="37"/>
  <c r="AI122" i="37" s="1"/>
  <c r="AH136" i="37"/>
  <c r="AI134" i="37" s="1"/>
  <c r="AH149" i="37"/>
  <c r="AI140" i="37" s="1"/>
  <c r="W164" i="37"/>
  <c r="AH162" i="37"/>
  <c r="AI154" i="37" s="1"/>
  <c r="AI68" i="45" l="1"/>
  <c r="AI62" i="45"/>
  <c r="AI65" i="45"/>
  <c r="AI69" i="45"/>
  <c r="AI57" i="45"/>
  <c r="AI67" i="45"/>
  <c r="AI64" i="45"/>
  <c r="H11" i="45"/>
  <c r="H3" i="45" s="1"/>
  <c r="I92" i="45"/>
  <c r="AK92" i="45"/>
  <c r="AE92" i="45"/>
  <c r="U92" i="45"/>
  <c r="K92" i="45"/>
  <c r="AI92" i="45"/>
  <c r="G92" i="45"/>
  <c r="AG92" i="45"/>
  <c r="W92" i="45"/>
  <c r="M92" i="45"/>
  <c r="AC92" i="45"/>
  <c r="Y92" i="45"/>
  <c r="AA92" i="45"/>
  <c r="Q92" i="45"/>
  <c r="AI66" i="45"/>
  <c r="O92" i="45"/>
  <c r="O6" i="45"/>
  <c r="O11" i="45" s="1"/>
  <c r="O3" i="45" s="1"/>
  <c r="C92" i="45"/>
  <c r="E92" i="45"/>
  <c r="AI60" i="45"/>
  <c r="AI61" i="45"/>
  <c r="AJ17" i="39"/>
  <c r="AI135" i="41"/>
  <c r="AJ11" i="37"/>
  <c r="AI161" i="44"/>
  <c r="AI111" i="38"/>
  <c r="C21" i="41"/>
  <c r="C3" i="41" s="1"/>
  <c r="AB115" i="46"/>
  <c r="AI113" i="41"/>
  <c r="AJ15" i="37"/>
  <c r="AJ13" i="37"/>
  <c r="E21" i="38"/>
  <c r="E3" i="38" s="1"/>
  <c r="AJ15" i="39"/>
  <c r="AI117" i="41"/>
  <c r="AJ17" i="37"/>
  <c r="AI151" i="44"/>
  <c r="AI129" i="41"/>
  <c r="AI132" i="41"/>
  <c r="AJ13" i="41"/>
  <c r="AI151" i="42"/>
  <c r="AJ13" i="42"/>
  <c r="AI154" i="44"/>
  <c r="AJ11" i="42"/>
  <c r="AJ7" i="39"/>
  <c r="AI152" i="44"/>
  <c r="AJ15" i="40"/>
  <c r="AI133" i="41"/>
  <c r="AI130" i="41"/>
  <c r="AI138" i="44"/>
  <c r="AI145" i="44"/>
  <c r="AI133" i="37"/>
  <c r="AI124" i="37"/>
  <c r="AI131" i="37"/>
  <c r="AI82" i="37"/>
  <c r="AI72" i="37"/>
  <c r="AI74" i="37"/>
  <c r="AJ9" i="37"/>
  <c r="AJ7" i="37"/>
  <c r="AI63" i="38"/>
  <c r="AI59" i="38"/>
  <c r="AI69" i="38"/>
  <c r="AI68" i="38"/>
  <c r="AJ17" i="38"/>
  <c r="AJ15" i="38"/>
  <c r="AI67" i="39"/>
  <c r="AI64" i="39"/>
  <c r="AI63" i="39"/>
  <c r="AI60" i="39"/>
  <c r="AI68" i="39"/>
  <c r="AI76" i="37"/>
  <c r="AI78" i="37"/>
  <c r="AI114" i="38"/>
  <c r="D21" i="38"/>
  <c r="D3" i="38" s="1"/>
  <c r="AJ7" i="38"/>
  <c r="AI66" i="39"/>
  <c r="AI73" i="39"/>
  <c r="AJ13" i="39"/>
  <c r="AI65" i="39"/>
  <c r="AI111" i="41"/>
  <c r="AI119" i="41"/>
  <c r="AI138" i="41"/>
  <c r="AI139" i="41"/>
  <c r="AI147" i="41"/>
  <c r="AI120" i="41"/>
  <c r="AI157" i="42"/>
  <c r="W12" i="42"/>
  <c r="W21" i="42" s="1"/>
  <c r="W3" i="42" s="1"/>
  <c r="AI141" i="41"/>
  <c r="AI148" i="41"/>
  <c r="AI116" i="41"/>
  <c r="AI128" i="37"/>
  <c r="AI127" i="37"/>
  <c r="AI130" i="37"/>
  <c r="AI116" i="38"/>
  <c r="AJ5" i="38"/>
  <c r="AI70" i="39"/>
  <c r="AI62" i="39"/>
  <c r="AI59" i="39"/>
  <c r="AJ17" i="40"/>
  <c r="AI115" i="41"/>
  <c r="AI77" i="41"/>
  <c r="AI146" i="41"/>
  <c r="AI143" i="41"/>
  <c r="AI112" i="41"/>
  <c r="AI156" i="42"/>
  <c r="AI143" i="44"/>
  <c r="D21" i="44"/>
  <c r="D3" i="44" s="1"/>
  <c r="AI140" i="44"/>
  <c r="AI147" i="40"/>
  <c r="AI148" i="40"/>
  <c r="AI142" i="40"/>
  <c r="AI63" i="40"/>
  <c r="AI87" i="40"/>
  <c r="AI91" i="40"/>
  <c r="AI93" i="40"/>
  <c r="AI155" i="40"/>
  <c r="AI153" i="40"/>
  <c r="AJ13" i="40"/>
  <c r="AJ7" i="40"/>
  <c r="AJ9" i="40"/>
  <c r="AI156" i="41"/>
  <c r="AI153" i="41"/>
  <c r="AI126" i="41"/>
  <c r="AI134" i="41"/>
  <c r="AI127" i="41"/>
  <c r="AI81" i="41"/>
  <c r="AI89" i="41"/>
  <c r="AI95" i="39"/>
  <c r="AI125" i="37"/>
  <c r="AI126" i="37"/>
  <c r="AI67" i="38"/>
  <c r="AI66" i="38"/>
  <c r="AI133" i="38"/>
  <c r="AI81" i="38"/>
  <c r="AI121" i="38"/>
  <c r="AI65" i="38"/>
  <c r="AI112" i="38"/>
  <c r="C21" i="38"/>
  <c r="C3" i="38" s="1"/>
  <c r="AI143" i="39"/>
  <c r="AI91" i="39"/>
  <c r="AI156" i="39"/>
  <c r="AI86" i="39"/>
  <c r="AI72" i="39"/>
  <c r="AI85" i="39"/>
  <c r="AI69" i="39"/>
  <c r="AI88" i="39"/>
  <c r="AI59" i="40"/>
  <c r="AI139" i="40"/>
  <c r="AI160" i="40"/>
  <c r="AI86" i="40"/>
  <c r="AI145" i="40"/>
  <c r="AI89" i="40"/>
  <c r="AI140" i="40"/>
  <c r="E21" i="40"/>
  <c r="E3" i="40" s="1"/>
  <c r="AI150" i="41"/>
  <c r="AI158" i="41"/>
  <c r="AI147" i="42"/>
  <c r="AI152" i="42"/>
  <c r="AI154" i="42"/>
  <c r="D21" i="42"/>
  <c r="D3" i="42" s="1"/>
  <c r="AI147" i="44"/>
  <c r="AI146" i="44"/>
  <c r="AI159" i="44"/>
  <c r="AI148" i="44"/>
  <c r="E21" i="44"/>
  <c r="E3" i="44" s="1"/>
  <c r="AI159" i="41"/>
  <c r="AI87" i="37"/>
  <c r="AI147" i="39"/>
  <c r="AI143" i="37"/>
  <c r="AI109" i="37"/>
  <c r="AI63" i="37"/>
  <c r="AI146" i="37"/>
  <c r="AI62" i="38"/>
  <c r="AI119" i="38"/>
  <c r="AI117" i="38"/>
  <c r="AI61" i="38"/>
  <c r="AJ11" i="38"/>
  <c r="AI115" i="39"/>
  <c r="AI81" i="39"/>
  <c r="AI146" i="39"/>
  <c r="AI80" i="39"/>
  <c r="AI141" i="39"/>
  <c r="AI83" i="39"/>
  <c r="AI148" i="39"/>
  <c r="AI82" i="39"/>
  <c r="AI157" i="40"/>
  <c r="AI111" i="40"/>
  <c r="AI152" i="40"/>
  <c r="AI141" i="40"/>
  <c r="AI154" i="40"/>
  <c r="AJ11" i="40"/>
  <c r="AI152" i="41"/>
  <c r="AI160" i="41"/>
  <c r="AI150" i="42"/>
  <c r="D11" i="45"/>
  <c r="D3" i="45" s="1"/>
  <c r="AI151" i="41"/>
  <c r="AI94" i="39"/>
  <c r="AI89" i="39"/>
  <c r="AI96" i="39"/>
  <c r="AI139" i="37"/>
  <c r="AI91" i="37"/>
  <c r="D21" i="37"/>
  <c r="D3" i="37" s="1"/>
  <c r="AI70" i="38"/>
  <c r="AI60" i="38"/>
  <c r="AI115" i="38"/>
  <c r="AI122" i="38"/>
  <c r="AI113" i="38"/>
  <c r="AI120" i="38"/>
  <c r="AI153" i="39"/>
  <c r="AI101" i="39"/>
  <c r="AI77" i="39"/>
  <c r="AI138" i="39"/>
  <c r="AI76" i="39"/>
  <c r="AI137" i="39"/>
  <c r="AI75" i="39"/>
  <c r="AI140" i="39"/>
  <c r="AI78" i="39"/>
  <c r="AI67" i="40"/>
  <c r="AI146" i="40"/>
  <c r="AI159" i="40"/>
  <c r="AI137" i="40"/>
  <c r="AI150" i="40"/>
  <c r="D21" i="40"/>
  <c r="D3" i="40" s="1"/>
  <c r="AI154" i="41"/>
  <c r="AI161" i="42"/>
  <c r="AI160" i="42"/>
  <c r="AI155" i="42"/>
  <c r="AI157" i="41"/>
  <c r="AI161" i="41"/>
  <c r="AI122" i="41"/>
  <c r="AI114" i="41"/>
  <c r="AI72" i="41"/>
  <c r="AI76" i="41"/>
  <c r="AI74" i="41"/>
  <c r="AI96" i="41"/>
  <c r="AJ5" i="41"/>
  <c r="AI108" i="41"/>
  <c r="AI86" i="41"/>
  <c r="AI92" i="41"/>
  <c r="AI85" i="41"/>
  <c r="AI100" i="41"/>
  <c r="AI90" i="41"/>
  <c r="AI87" i="41"/>
  <c r="AI88" i="41"/>
  <c r="AI73" i="41"/>
  <c r="AI80" i="41"/>
  <c r="AI105" i="41"/>
  <c r="AI98" i="41"/>
  <c r="AI106" i="41"/>
  <c r="AI109" i="41"/>
  <c r="AI99" i="41"/>
  <c r="AI102" i="41"/>
  <c r="AI101" i="41"/>
  <c r="AI104" i="41"/>
  <c r="AI103" i="41"/>
  <c r="AA164" i="41"/>
  <c r="E165" i="41" s="1"/>
  <c r="AI94" i="41"/>
  <c r="AI91" i="41"/>
  <c r="AI93" i="41"/>
  <c r="AI78" i="41"/>
  <c r="AI82" i="41"/>
  <c r="AI79" i="41"/>
  <c r="AI75" i="41"/>
  <c r="AJ9" i="41"/>
  <c r="AI142" i="42"/>
  <c r="AI138" i="42"/>
  <c r="AI145" i="42"/>
  <c r="AI148" i="42"/>
  <c r="AI143" i="42"/>
  <c r="AI137" i="42"/>
  <c r="AI140" i="42"/>
  <c r="AI139" i="42"/>
  <c r="AJ15" i="42"/>
  <c r="AI125" i="42"/>
  <c r="AI87" i="42"/>
  <c r="AA164" i="42"/>
  <c r="M165" i="42" s="1"/>
  <c r="AI96" i="42"/>
  <c r="AI109" i="42"/>
  <c r="AI104" i="42"/>
  <c r="AI95" i="42"/>
  <c r="AI86" i="42"/>
  <c r="AI93" i="42"/>
  <c r="AI91" i="42"/>
  <c r="AI85" i="42"/>
  <c r="AI90" i="42"/>
  <c r="AI88" i="42"/>
  <c r="AI73" i="42"/>
  <c r="AI63" i="42"/>
  <c r="AJ7" i="42"/>
  <c r="AJ17" i="42"/>
  <c r="AI147" i="43"/>
  <c r="AI143" i="43"/>
  <c r="AI148" i="43"/>
  <c r="AI139" i="43"/>
  <c r="AI146" i="43"/>
  <c r="AI141" i="43"/>
  <c r="AI144" i="43"/>
  <c r="AI142" i="43"/>
  <c r="AI137" i="43"/>
  <c r="AI111" i="43"/>
  <c r="AI67" i="43"/>
  <c r="C21" i="43"/>
  <c r="C3" i="43" s="1"/>
  <c r="AI91" i="43"/>
  <c r="AI89" i="43"/>
  <c r="AI87" i="43"/>
  <c r="AI85" i="43"/>
  <c r="AI63" i="43"/>
  <c r="AI65" i="43"/>
  <c r="AJ17" i="43"/>
  <c r="AJ11" i="43"/>
  <c r="AI67" i="44"/>
  <c r="AI63" i="44"/>
  <c r="AI59" i="44"/>
  <c r="AI95" i="44"/>
  <c r="AI93" i="44"/>
  <c r="AI89" i="44"/>
  <c r="AI88" i="44"/>
  <c r="AJ17" i="44"/>
  <c r="AI153" i="44"/>
  <c r="AI91" i="44"/>
  <c r="AI156" i="44"/>
  <c r="AI141" i="44"/>
  <c r="AI150" i="44"/>
  <c r="AJ15" i="44"/>
  <c r="AA164" i="44"/>
  <c r="E165" i="44" s="1"/>
  <c r="AJ7" i="45"/>
  <c r="AI96" i="44"/>
  <c r="AI94" i="44"/>
  <c r="AI92" i="44"/>
  <c r="AI157" i="44"/>
  <c r="AI139" i="44"/>
  <c r="AI119" i="44"/>
  <c r="AI105" i="44"/>
  <c r="AI87" i="44"/>
  <c r="AI160" i="44"/>
  <c r="AI142" i="44"/>
  <c r="AI124" i="44"/>
  <c r="AI108" i="44"/>
  <c r="AI86" i="44"/>
  <c r="AI155" i="44"/>
  <c r="AI137" i="44"/>
  <c r="AI121" i="44"/>
  <c r="AI103" i="44"/>
  <c r="AI85" i="44"/>
  <c r="AI126" i="44"/>
  <c r="AI106" i="44"/>
  <c r="AJ11" i="44"/>
  <c r="C185" i="44"/>
  <c r="AI83" i="44"/>
  <c r="AI81" i="44"/>
  <c r="AI79" i="44"/>
  <c r="AI77" i="44"/>
  <c r="AI75" i="44"/>
  <c r="AI73" i="44"/>
  <c r="AI133" i="44"/>
  <c r="AI115" i="44"/>
  <c r="AI101" i="44"/>
  <c r="AI122" i="44"/>
  <c r="AI104" i="44"/>
  <c r="AI80" i="44"/>
  <c r="AI135" i="44"/>
  <c r="AI117" i="44"/>
  <c r="AI99" i="44"/>
  <c r="AI120" i="44"/>
  <c r="AI102" i="44"/>
  <c r="AI78" i="44"/>
  <c r="AJ7" i="44"/>
  <c r="C181" i="44"/>
  <c r="AI70" i="44"/>
  <c r="AI68" i="44"/>
  <c r="AI66" i="44"/>
  <c r="AI64" i="44"/>
  <c r="AI62" i="44"/>
  <c r="AI60" i="44"/>
  <c r="AI129" i="44"/>
  <c r="AI111" i="44"/>
  <c r="AI132" i="44"/>
  <c r="AI118" i="44"/>
  <c r="AI100" i="44"/>
  <c r="AI76" i="44"/>
  <c r="AI131" i="44"/>
  <c r="AI113" i="44"/>
  <c r="AI65" i="44"/>
  <c r="AI134" i="44"/>
  <c r="AI116" i="44"/>
  <c r="AI98" i="44"/>
  <c r="AI74" i="44"/>
  <c r="AH22" i="44"/>
  <c r="AH24" i="44" s="1"/>
  <c r="AJ5" i="44"/>
  <c r="AJ13" i="44"/>
  <c r="C177" i="44"/>
  <c r="AI125" i="44"/>
  <c r="AI109" i="44"/>
  <c r="AI128" i="44"/>
  <c r="AI114" i="44"/>
  <c r="AI72" i="44"/>
  <c r="AI127" i="44"/>
  <c r="AI61" i="44"/>
  <c r="AI96" i="43"/>
  <c r="AI94" i="43"/>
  <c r="AI92" i="43"/>
  <c r="AI90" i="43"/>
  <c r="AI88" i="43"/>
  <c r="AI86" i="43"/>
  <c r="AI153" i="43"/>
  <c r="AI133" i="43"/>
  <c r="AI115" i="43"/>
  <c r="AI101" i="43"/>
  <c r="AI70" i="43"/>
  <c r="AI68" i="43"/>
  <c r="AI66" i="43"/>
  <c r="AI64" i="43"/>
  <c r="AI62" i="43"/>
  <c r="AI60" i="43"/>
  <c r="AI156" i="43"/>
  <c r="AI138" i="43"/>
  <c r="AI122" i="43"/>
  <c r="AI104" i="43"/>
  <c r="AI72" i="43"/>
  <c r="AJ15" i="43"/>
  <c r="AI145" i="43"/>
  <c r="AI131" i="43"/>
  <c r="AI113" i="43"/>
  <c r="AI93" i="43"/>
  <c r="AI69" i="43"/>
  <c r="AI61" i="43"/>
  <c r="AI154" i="43"/>
  <c r="AI120" i="43"/>
  <c r="AI102" i="43"/>
  <c r="AJ9" i="43"/>
  <c r="AJ7" i="43"/>
  <c r="AI83" i="43"/>
  <c r="AI81" i="43"/>
  <c r="AI79" i="43"/>
  <c r="AI77" i="43"/>
  <c r="AI75" i="43"/>
  <c r="AI73" i="43"/>
  <c r="AI129" i="43"/>
  <c r="C183" i="43"/>
  <c r="AI152" i="43"/>
  <c r="AI132" i="43"/>
  <c r="AI118" i="43"/>
  <c r="AI100" i="43"/>
  <c r="AI159" i="43"/>
  <c r="AI127" i="43"/>
  <c r="AI107" i="43"/>
  <c r="C181" i="43"/>
  <c r="AI150" i="43"/>
  <c r="AI134" i="43"/>
  <c r="AI116" i="43"/>
  <c r="AI98" i="43"/>
  <c r="AH22" i="43"/>
  <c r="AH24" i="43" s="1"/>
  <c r="AJ5" i="43"/>
  <c r="AI161" i="43"/>
  <c r="AI125" i="43"/>
  <c r="AI109" i="43"/>
  <c r="AA164" i="43"/>
  <c r="O165" i="43" s="1"/>
  <c r="C175" i="43"/>
  <c r="AI128" i="43"/>
  <c r="AI114" i="43"/>
  <c r="AI80" i="43"/>
  <c r="AI155" i="43"/>
  <c r="AI121" i="43"/>
  <c r="AI103" i="43"/>
  <c r="AI130" i="43"/>
  <c r="AI112" i="43"/>
  <c r="AI82" i="43"/>
  <c r="AI157" i="43"/>
  <c r="AI119" i="43"/>
  <c r="AI105" i="43"/>
  <c r="C179" i="43"/>
  <c r="AI160" i="43"/>
  <c r="AI124" i="43"/>
  <c r="AI108" i="43"/>
  <c r="AI76" i="43"/>
  <c r="AI151" i="43"/>
  <c r="AI135" i="43"/>
  <c r="AI99" i="43"/>
  <c r="C185" i="43"/>
  <c r="C177" i="43"/>
  <c r="AI78" i="43"/>
  <c r="AI68" i="42"/>
  <c r="AI60" i="42"/>
  <c r="AI153" i="42"/>
  <c r="AI133" i="42"/>
  <c r="AI115" i="42"/>
  <c r="AI101" i="42"/>
  <c r="AI81" i="42"/>
  <c r="AI146" i="42"/>
  <c r="AI128" i="42"/>
  <c r="AI114" i="42"/>
  <c r="AI94" i="42"/>
  <c r="AI76" i="42"/>
  <c r="AI159" i="42"/>
  <c r="AI141" i="42"/>
  <c r="AI127" i="42"/>
  <c r="AI107" i="42"/>
  <c r="AI89" i="42"/>
  <c r="AI75" i="42"/>
  <c r="AI126" i="42"/>
  <c r="AI106" i="42"/>
  <c r="AI74" i="42"/>
  <c r="AI67" i="42"/>
  <c r="C185" i="42"/>
  <c r="AI66" i="42"/>
  <c r="AI129" i="42"/>
  <c r="AI111" i="42"/>
  <c r="AI77" i="42"/>
  <c r="AI124" i="42"/>
  <c r="AI108" i="42"/>
  <c r="AI72" i="42"/>
  <c r="AI121" i="42"/>
  <c r="AI103" i="42"/>
  <c r="AI69" i="42"/>
  <c r="AI120" i="42"/>
  <c r="AI102" i="42"/>
  <c r="AH22" i="42"/>
  <c r="AH24" i="42" s="1"/>
  <c r="AJ5" i="42"/>
  <c r="C181" i="42"/>
  <c r="AI64" i="42"/>
  <c r="AI122" i="42"/>
  <c r="AI135" i="42"/>
  <c r="AI117" i="42"/>
  <c r="AI99" i="42"/>
  <c r="AI83" i="42"/>
  <c r="AI65" i="42"/>
  <c r="AI134" i="42"/>
  <c r="AI116" i="42"/>
  <c r="AI98" i="42"/>
  <c r="AI82" i="42"/>
  <c r="AI59" i="42"/>
  <c r="C177" i="42"/>
  <c r="AI70" i="42"/>
  <c r="AI62" i="42"/>
  <c r="AI119" i="42"/>
  <c r="AI105" i="42"/>
  <c r="AI132" i="42"/>
  <c r="AI118" i="42"/>
  <c r="AI80" i="42"/>
  <c r="AI131" i="42"/>
  <c r="AI113" i="42"/>
  <c r="AI79" i="42"/>
  <c r="AI69" i="41"/>
  <c r="AI67" i="41"/>
  <c r="AI65" i="41"/>
  <c r="AI63" i="41"/>
  <c r="AI61" i="41"/>
  <c r="AI59" i="41"/>
  <c r="AI70" i="41"/>
  <c r="AI68" i="41"/>
  <c r="AI66" i="41"/>
  <c r="AI64" i="41"/>
  <c r="AI62" i="41"/>
  <c r="AI60" i="41"/>
  <c r="AJ15" i="41"/>
  <c r="AJ7" i="41"/>
  <c r="AJ11" i="41"/>
  <c r="AH22" i="41"/>
  <c r="AH24" i="41" s="1"/>
  <c r="C177" i="40"/>
  <c r="AI61" i="40"/>
  <c r="AI96" i="40"/>
  <c r="AI94" i="40"/>
  <c r="AI92" i="40"/>
  <c r="AI90" i="40"/>
  <c r="AI161" i="40"/>
  <c r="AI143" i="40"/>
  <c r="AI125" i="40"/>
  <c r="AI95" i="40"/>
  <c r="AA164" i="40"/>
  <c r="W165" i="40" s="1"/>
  <c r="AI156" i="40"/>
  <c r="AI138" i="40"/>
  <c r="AI122" i="40"/>
  <c r="AI104" i="40"/>
  <c r="AI76" i="40"/>
  <c r="AI151" i="40"/>
  <c r="AI135" i="40"/>
  <c r="AI117" i="40"/>
  <c r="AI85" i="40"/>
  <c r="AI126" i="40"/>
  <c r="AI106" i="40"/>
  <c r="C185" i="40"/>
  <c r="AI83" i="40"/>
  <c r="AI81" i="40"/>
  <c r="AI79" i="40"/>
  <c r="AI77" i="40"/>
  <c r="AI75" i="40"/>
  <c r="AI73" i="40"/>
  <c r="AI119" i="40"/>
  <c r="AI132" i="40"/>
  <c r="AI118" i="40"/>
  <c r="AI100" i="40"/>
  <c r="AI72" i="40"/>
  <c r="AI131" i="40"/>
  <c r="AI113" i="40"/>
  <c r="AI120" i="40"/>
  <c r="AI102" i="40"/>
  <c r="AI78" i="40"/>
  <c r="AH22" i="40"/>
  <c r="AH24" i="40" s="1"/>
  <c r="AJ5" i="40"/>
  <c r="C181" i="40"/>
  <c r="AI70" i="40"/>
  <c r="AI68" i="40"/>
  <c r="AI66" i="40"/>
  <c r="AI64" i="40"/>
  <c r="AI62" i="40"/>
  <c r="AI60" i="40"/>
  <c r="AI133" i="40"/>
  <c r="AI115" i="40"/>
  <c r="AI128" i="40"/>
  <c r="AI114" i="40"/>
  <c r="AI127" i="40"/>
  <c r="AI65" i="40"/>
  <c r="AI134" i="40"/>
  <c r="AI116" i="40"/>
  <c r="AI74" i="40"/>
  <c r="AI109" i="40"/>
  <c r="AI107" i="40"/>
  <c r="AI105" i="40"/>
  <c r="AI103" i="40"/>
  <c r="AI101" i="40"/>
  <c r="AI99" i="40"/>
  <c r="AI129" i="40"/>
  <c r="AI124" i="40"/>
  <c r="AI108" i="40"/>
  <c r="AI80" i="40"/>
  <c r="AI121" i="40"/>
  <c r="AI161" i="39"/>
  <c r="AI125" i="39"/>
  <c r="C179" i="39"/>
  <c r="AI128" i="39"/>
  <c r="AI135" i="39"/>
  <c r="AI157" i="39"/>
  <c r="AI139" i="39"/>
  <c r="AI119" i="39"/>
  <c r="AI105" i="39"/>
  <c r="AI87" i="39"/>
  <c r="AI160" i="39"/>
  <c r="AI142" i="39"/>
  <c r="AI124" i="39"/>
  <c r="AI108" i="39"/>
  <c r="AI90" i="39"/>
  <c r="AI145" i="39"/>
  <c r="AI131" i="39"/>
  <c r="AI113" i="39"/>
  <c r="AI93" i="39"/>
  <c r="AI79" i="39"/>
  <c r="C181" i="39"/>
  <c r="AI158" i="39"/>
  <c r="AI126" i="39"/>
  <c r="AI106" i="39"/>
  <c r="AI133" i="39"/>
  <c r="C183" i="39"/>
  <c r="AI122" i="39"/>
  <c r="AI104" i="39"/>
  <c r="AI159" i="39"/>
  <c r="AI127" i="39"/>
  <c r="AI107" i="39"/>
  <c r="AI154" i="39"/>
  <c r="AI120" i="39"/>
  <c r="AI102" i="39"/>
  <c r="AI129" i="39"/>
  <c r="AI111" i="39"/>
  <c r="AA164" i="39"/>
  <c r="K165" i="39" s="1"/>
  <c r="C175" i="39"/>
  <c r="AI152" i="39"/>
  <c r="AI132" i="39"/>
  <c r="AI118" i="39"/>
  <c r="AI100" i="39"/>
  <c r="AI155" i="39"/>
  <c r="AI121" i="39"/>
  <c r="AI103" i="39"/>
  <c r="C185" i="39"/>
  <c r="C177" i="39"/>
  <c r="AI150" i="39"/>
  <c r="AI134" i="39"/>
  <c r="AI116" i="39"/>
  <c r="AI98" i="39"/>
  <c r="AH22" i="39"/>
  <c r="AH24" i="39" s="1"/>
  <c r="AJ5" i="39"/>
  <c r="AJ11" i="39"/>
  <c r="AI109" i="39"/>
  <c r="AI114" i="39"/>
  <c r="AI117" i="39"/>
  <c r="AI96" i="38"/>
  <c r="AI94" i="38"/>
  <c r="AI92" i="38"/>
  <c r="AI90" i="38"/>
  <c r="AI88" i="38"/>
  <c r="AI147" i="38"/>
  <c r="AI77" i="38"/>
  <c r="AI156" i="38"/>
  <c r="AI131" i="38"/>
  <c r="C181" i="38"/>
  <c r="AI161" i="38"/>
  <c r="AI143" i="38"/>
  <c r="AI125" i="38"/>
  <c r="AI109" i="38"/>
  <c r="AI91" i="38"/>
  <c r="AI73" i="38"/>
  <c r="AI152" i="38"/>
  <c r="AI132" i="38"/>
  <c r="AI100" i="38"/>
  <c r="AI72" i="38"/>
  <c r="AI159" i="38"/>
  <c r="AI141" i="38"/>
  <c r="AI127" i="38"/>
  <c r="AI107" i="38"/>
  <c r="AI89" i="38"/>
  <c r="AI75" i="38"/>
  <c r="AI158" i="38"/>
  <c r="AI144" i="38"/>
  <c r="AI126" i="38"/>
  <c r="AI106" i="38"/>
  <c r="AI78" i="38"/>
  <c r="AJ13" i="38"/>
  <c r="C177" i="38"/>
  <c r="AI157" i="38"/>
  <c r="AI139" i="38"/>
  <c r="AI105" i="38"/>
  <c r="AI87" i="38"/>
  <c r="AI146" i="38"/>
  <c r="AI128" i="38"/>
  <c r="AI86" i="38"/>
  <c r="AI155" i="38"/>
  <c r="AI137" i="38"/>
  <c r="AI103" i="38"/>
  <c r="AI85" i="38"/>
  <c r="AI154" i="38"/>
  <c r="AI140" i="38"/>
  <c r="AI102" i="38"/>
  <c r="AI74" i="38"/>
  <c r="AI153" i="38"/>
  <c r="AI101" i="38"/>
  <c r="AA164" i="38"/>
  <c r="AI160" i="38"/>
  <c r="AI142" i="38"/>
  <c r="AI124" i="38"/>
  <c r="AI108" i="38"/>
  <c r="AI80" i="38"/>
  <c r="AI151" i="38"/>
  <c r="AI135" i="38"/>
  <c r="AI99" i="38"/>
  <c r="AI83" i="38"/>
  <c r="AI134" i="38"/>
  <c r="AI98" i="38"/>
  <c r="C185" i="38"/>
  <c r="AI129" i="38"/>
  <c r="AI95" i="38"/>
  <c r="AI138" i="38"/>
  <c r="AI76" i="38"/>
  <c r="AI145" i="38"/>
  <c r="AI93" i="38"/>
  <c r="AI79" i="38"/>
  <c r="AH22" i="38"/>
  <c r="AH24" i="38" s="1"/>
  <c r="AI101" i="37"/>
  <c r="AI67" i="37"/>
  <c r="AI138" i="37"/>
  <c r="AI104" i="37"/>
  <c r="AI155" i="37"/>
  <c r="AI121" i="37"/>
  <c r="AI85" i="37"/>
  <c r="AI120" i="37"/>
  <c r="AI83" i="37"/>
  <c r="AI81" i="37"/>
  <c r="AI79" i="37"/>
  <c r="AI77" i="37"/>
  <c r="AI75" i="37"/>
  <c r="AI73" i="37"/>
  <c r="AI147" i="37"/>
  <c r="AI129" i="37"/>
  <c r="AI111" i="37"/>
  <c r="AI95" i="37"/>
  <c r="C183" i="37"/>
  <c r="AI59" i="37"/>
  <c r="AI152" i="37"/>
  <c r="AI132" i="37"/>
  <c r="AI118" i="37"/>
  <c r="AI100" i="37"/>
  <c r="AI151" i="37"/>
  <c r="AI135" i="37"/>
  <c r="AI117" i="37"/>
  <c r="AI99" i="37"/>
  <c r="AI69" i="37"/>
  <c r="AI61" i="37"/>
  <c r="AI150" i="37"/>
  <c r="AI116" i="37"/>
  <c r="AI98" i="37"/>
  <c r="AH22" i="37"/>
  <c r="AH24" i="37" s="1"/>
  <c r="AJ5" i="37"/>
  <c r="AI161" i="37"/>
  <c r="AA164" i="37"/>
  <c r="G165" i="37" s="1"/>
  <c r="AI114" i="37"/>
  <c r="AI145" i="37"/>
  <c r="AI113" i="37"/>
  <c r="AI93" i="37"/>
  <c r="C181" i="37"/>
  <c r="AI148" i="37"/>
  <c r="AI112" i="37"/>
  <c r="C185" i="37"/>
  <c r="AI157" i="37"/>
  <c r="AI119" i="37"/>
  <c r="AI105" i="37"/>
  <c r="C179" i="37"/>
  <c r="AI160" i="37"/>
  <c r="AI142" i="37"/>
  <c r="AI108" i="37"/>
  <c r="AI159" i="37"/>
  <c r="AI141" i="37"/>
  <c r="AI107" i="37"/>
  <c r="AI158" i="37"/>
  <c r="AI144" i="37"/>
  <c r="AI106" i="37"/>
  <c r="AI96" i="37"/>
  <c r="AI94" i="37"/>
  <c r="AI92" i="37"/>
  <c r="AI90" i="37"/>
  <c r="AI88" i="37"/>
  <c r="AI86" i="37"/>
  <c r="AI153" i="37"/>
  <c r="AI115" i="37"/>
  <c r="AI70" i="37"/>
  <c r="AI68" i="37"/>
  <c r="AI66" i="37"/>
  <c r="AI64" i="37"/>
  <c r="AI62" i="37"/>
  <c r="AI60" i="37"/>
  <c r="AI156" i="37"/>
  <c r="AI137" i="37"/>
  <c r="AI103" i="37"/>
  <c r="C177" i="37"/>
  <c r="AH161" i="33"/>
  <c r="AH160" i="33"/>
  <c r="AH159" i="33"/>
  <c r="AH158" i="33"/>
  <c r="AH157" i="33"/>
  <c r="AH156" i="33"/>
  <c r="AH155" i="33"/>
  <c r="AH154" i="33"/>
  <c r="AH153" i="33"/>
  <c r="AH152" i="33"/>
  <c r="AH151" i="33"/>
  <c r="AH150" i="33"/>
  <c r="AG149" i="33"/>
  <c r="AG19" i="33" s="1"/>
  <c r="AG20" i="33" s="1"/>
  <c r="AF149" i="33"/>
  <c r="AE149" i="33"/>
  <c r="AE19" i="33" s="1"/>
  <c r="AE20" i="33" s="1"/>
  <c r="AD149" i="33"/>
  <c r="AD19" i="33" s="1"/>
  <c r="AD20" i="33" s="1"/>
  <c r="AC149" i="33"/>
  <c r="AC19" i="33" s="1"/>
  <c r="AC20" i="33" s="1"/>
  <c r="AB149" i="33"/>
  <c r="AB19" i="33" s="1"/>
  <c r="AB20" i="33" s="1"/>
  <c r="AA149" i="33"/>
  <c r="AA19" i="33" s="1"/>
  <c r="AA20" i="33" s="1"/>
  <c r="Z149" i="33"/>
  <c r="Z19" i="33" s="1"/>
  <c r="Z20" i="33" s="1"/>
  <c r="Y149" i="33"/>
  <c r="Y19" i="33" s="1"/>
  <c r="Y20" i="33" s="1"/>
  <c r="X149" i="33"/>
  <c r="X19" i="33" s="1"/>
  <c r="X20" i="33" s="1"/>
  <c r="W149" i="33"/>
  <c r="W19" i="33" s="1"/>
  <c r="W20" i="33" s="1"/>
  <c r="V149" i="33"/>
  <c r="V19" i="33" s="1"/>
  <c r="V20" i="33" s="1"/>
  <c r="U149" i="33"/>
  <c r="T149" i="33"/>
  <c r="T19" i="33" s="1"/>
  <c r="T20" i="33" s="1"/>
  <c r="S149" i="33"/>
  <c r="S19" i="33" s="1"/>
  <c r="S20" i="33" s="1"/>
  <c r="R149" i="33"/>
  <c r="R19" i="33" s="1"/>
  <c r="R20" i="33" s="1"/>
  <c r="Q149" i="33"/>
  <c r="Q19" i="33" s="1"/>
  <c r="Q20" i="33" s="1"/>
  <c r="P149" i="33"/>
  <c r="O149" i="33"/>
  <c r="O19" i="33" s="1"/>
  <c r="O20" i="33" s="1"/>
  <c r="N149" i="33"/>
  <c r="N19" i="33" s="1"/>
  <c r="N20" i="33" s="1"/>
  <c r="M149" i="33"/>
  <c r="M19" i="33" s="1"/>
  <c r="M20" i="33" s="1"/>
  <c r="L149" i="33"/>
  <c r="L19" i="33" s="1"/>
  <c r="L20" i="33" s="1"/>
  <c r="K149" i="33"/>
  <c r="K19" i="33" s="1"/>
  <c r="K20" i="33" s="1"/>
  <c r="J149" i="33"/>
  <c r="J19" i="33" s="1"/>
  <c r="J20" i="33" s="1"/>
  <c r="I149" i="33"/>
  <c r="I19" i="33" s="1"/>
  <c r="I20" i="33" s="1"/>
  <c r="H149" i="33"/>
  <c r="H19" i="33" s="1"/>
  <c r="H20" i="33" s="1"/>
  <c r="G149" i="33"/>
  <c r="G19" i="33" s="1"/>
  <c r="G20" i="33" s="1"/>
  <c r="F149" i="33"/>
  <c r="F19" i="33" s="1"/>
  <c r="F20" i="33" s="1"/>
  <c r="E149" i="33"/>
  <c r="D149" i="33"/>
  <c r="D19" i="33" s="1"/>
  <c r="D20" i="33" s="1"/>
  <c r="C149" i="33"/>
  <c r="C19" i="33" s="1"/>
  <c r="C20" i="33" s="1"/>
  <c r="AH148" i="33"/>
  <c r="AH147" i="33"/>
  <c r="AH146" i="33"/>
  <c r="AH145" i="33"/>
  <c r="AH144" i="33"/>
  <c r="AH143" i="33"/>
  <c r="AH142" i="33"/>
  <c r="AH141" i="33"/>
  <c r="AH140" i="33"/>
  <c r="AH139" i="33"/>
  <c r="AH138" i="33"/>
  <c r="AH137" i="33"/>
  <c r="AG136" i="33"/>
  <c r="AF136" i="33"/>
  <c r="AF17" i="33" s="1"/>
  <c r="AF18" i="33" s="1"/>
  <c r="AE136" i="33"/>
  <c r="AE17" i="33" s="1"/>
  <c r="AE18" i="33" s="1"/>
  <c r="AD136" i="33"/>
  <c r="AD17" i="33" s="1"/>
  <c r="AD18" i="33" s="1"/>
  <c r="AC136" i="33"/>
  <c r="AC17" i="33" s="1"/>
  <c r="AC18" i="33" s="1"/>
  <c r="AB136" i="33"/>
  <c r="AB17" i="33" s="1"/>
  <c r="AB18" i="33" s="1"/>
  <c r="AA136" i="33"/>
  <c r="AA17" i="33" s="1"/>
  <c r="AA18" i="33" s="1"/>
  <c r="Z136" i="33"/>
  <c r="Z17" i="33" s="1"/>
  <c r="Z18" i="33" s="1"/>
  <c r="Y136" i="33"/>
  <c r="X136" i="33"/>
  <c r="X17" i="33" s="1"/>
  <c r="X18" i="33" s="1"/>
  <c r="W136" i="33"/>
  <c r="W17" i="33" s="1"/>
  <c r="W18" i="33" s="1"/>
  <c r="V136" i="33"/>
  <c r="V17" i="33" s="1"/>
  <c r="V18" i="33" s="1"/>
  <c r="U136" i="33"/>
  <c r="T136" i="33"/>
  <c r="T17" i="33" s="1"/>
  <c r="T18" i="33" s="1"/>
  <c r="S136" i="33"/>
  <c r="S17" i="33" s="1"/>
  <c r="S18" i="33" s="1"/>
  <c r="R136" i="33"/>
  <c r="R17" i="33" s="1"/>
  <c r="R18" i="33" s="1"/>
  <c r="Q136" i="33"/>
  <c r="Q17" i="33" s="1"/>
  <c r="Q18" i="33" s="1"/>
  <c r="P136" i="33"/>
  <c r="P17" i="33" s="1"/>
  <c r="P18" i="33" s="1"/>
  <c r="O136" i="33"/>
  <c r="O17" i="33" s="1"/>
  <c r="O18" i="33" s="1"/>
  <c r="N136" i="33"/>
  <c r="N17" i="33" s="1"/>
  <c r="N18" i="33" s="1"/>
  <c r="M136" i="33"/>
  <c r="M17" i="33" s="1"/>
  <c r="M18" i="33" s="1"/>
  <c r="L136" i="33"/>
  <c r="L17" i="33" s="1"/>
  <c r="L18" i="33" s="1"/>
  <c r="K136" i="33"/>
  <c r="K17" i="33" s="1"/>
  <c r="K18" i="33" s="1"/>
  <c r="J136" i="33"/>
  <c r="J17" i="33" s="1"/>
  <c r="J18" i="33" s="1"/>
  <c r="I136" i="33"/>
  <c r="I17" i="33" s="1"/>
  <c r="I18" i="33" s="1"/>
  <c r="H136" i="33"/>
  <c r="H17" i="33" s="1"/>
  <c r="H18" i="33" s="1"/>
  <c r="G136" i="33"/>
  <c r="G17" i="33" s="1"/>
  <c r="G18" i="33" s="1"/>
  <c r="F136" i="33"/>
  <c r="F17" i="33" s="1"/>
  <c r="F18" i="33" s="1"/>
  <c r="E136" i="33"/>
  <c r="D136" i="33"/>
  <c r="D17" i="33" s="1"/>
  <c r="D18" i="33" s="1"/>
  <c r="C136" i="33"/>
  <c r="C17" i="33" s="1"/>
  <c r="C18" i="33" s="1"/>
  <c r="AH135" i="33"/>
  <c r="AH134" i="33"/>
  <c r="AH133" i="33"/>
  <c r="AH132" i="33"/>
  <c r="AH131" i="33"/>
  <c r="AH130" i="33"/>
  <c r="AH129" i="33"/>
  <c r="AH128" i="33"/>
  <c r="AH127" i="33"/>
  <c r="AH126" i="33"/>
  <c r="AH125" i="33"/>
  <c r="AH124" i="33"/>
  <c r="AG123" i="33"/>
  <c r="AG15" i="33" s="1"/>
  <c r="AG16" i="33" s="1"/>
  <c r="AF123" i="33"/>
  <c r="AF15" i="33" s="1"/>
  <c r="AF16" i="33" s="1"/>
  <c r="AE123" i="33"/>
  <c r="AE15" i="33" s="1"/>
  <c r="AE16" i="33" s="1"/>
  <c r="AD123" i="33"/>
  <c r="AD15" i="33" s="1"/>
  <c r="AD16" i="33" s="1"/>
  <c r="AC123" i="33"/>
  <c r="AC15" i="33" s="1"/>
  <c r="AC16" i="33" s="1"/>
  <c r="AB123" i="33"/>
  <c r="AB15" i="33" s="1"/>
  <c r="AB16" i="33" s="1"/>
  <c r="AA123" i="33"/>
  <c r="AA15" i="33" s="1"/>
  <c r="AA16" i="33" s="1"/>
  <c r="Z123" i="33"/>
  <c r="Z15" i="33" s="1"/>
  <c r="Z16" i="33" s="1"/>
  <c r="Y123" i="33"/>
  <c r="Y15" i="33" s="1"/>
  <c r="Y16" i="33" s="1"/>
  <c r="X123" i="33"/>
  <c r="X15" i="33" s="1"/>
  <c r="X16" i="33" s="1"/>
  <c r="W123" i="33"/>
  <c r="W15" i="33" s="1"/>
  <c r="W16" i="33" s="1"/>
  <c r="V123" i="33"/>
  <c r="V15" i="33" s="1"/>
  <c r="V16" i="33" s="1"/>
  <c r="U123" i="33"/>
  <c r="U15" i="33" s="1"/>
  <c r="U16" i="33" s="1"/>
  <c r="T123" i="33"/>
  <c r="T15" i="33" s="1"/>
  <c r="T16" i="33" s="1"/>
  <c r="S123" i="33"/>
  <c r="R123" i="33"/>
  <c r="R15" i="33" s="1"/>
  <c r="R16" i="33" s="1"/>
  <c r="Q123" i="33"/>
  <c r="Q15" i="33" s="1"/>
  <c r="Q16" i="33" s="1"/>
  <c r="P123" i="33"/>
  <c r="P15" i="33" s="1"/>
  <c r="P16" i="33" s="1"/>
  <c r="O123" i="33"/>
  <c r="O15" i="33" s="1"/>
  <c r="O16" i="33" s="1"/>
  <c r="N123" i="33"/>
  <c r="N15" i="33" s="1"/>
  <c r="N16" i="33" s="1"/>
  <c r="M123" i="33"/>
  <c r="M15" i="33" s="1"/>
  <c r="M16" i="33" s="1"/>
  <c r="L123" i="33"/>
  <c r="L15" i="33" s="1"/>
  <c r="L16" i="33" s="1"/>
  <c r="K123" i="33"/>
  <c r="K15" i="33" s="1"/>
  <c r="K16" i="33" s="1"/>
  <c r="J123" i="33"/>
  <c r="J15" i="33" s="1"/>
  <c r="J16" i="33" s="1"/>
  <c r="I123" i="33"/>
  <c r="I15" i="33" s="1"/>
  <c r="I16" i="33" s="1"/>
  <c r="H123" i="33"/>
  <c r="H15" i="33" s="1"/>
  <c r="H16" i="33" s="1"/>
  <c r="G123" i="33"/>
  <c r="G15" i="33" s="1"/>
  <c r="G16" i="33" s="1"/>
  <c r="F123" i="33"/>
  <c r="F16" i="33" s="1"/>
  <c r="E123" i="33"/>
  <c r="E15" i="33" s="1"/>
  <c r="E16" i="33" s="1"/>
  <c r="D123" i="33"/>
  <c r="D15" i="33" s="1"/>
  <c r="C123" i="33"/>
  <c r="C15" i="33" s="1"/>
  <c r="AH122" i="33"/>
  <c r="AH121" i="33"/>
  <c r="AH120" i="33"/>
  <c r="AH119" i="33"/>
  <c r="AH118" i="33"/>
  <c r="AH117" i="33"/>
  <c r="AH116" i="33"/>
  <c r="AH115" i="33"/>
  <c r="AH114" i="33"/>
  <c r="AH113" i="33"/>
  <c r="AH112" i="33"/>
  <c r="AH111" i="33"/>
  <c r="AG110" i="33"/>
  <c r="AG13" i="33" s="1"/>
  <c r="AG14" i="33" s="1"/>
  <c r="AF110" i="33"/>
  <c r="AF13" i="33" s="1"/>
  <c r="AF14" i="33" s="1"/>
  <c r="AE110" i="33"/>
  <c r="AE13" i="33" s="1"/>
  <c r="AE14" i="33" s="1"/>
  <c r="AD110" i="33"/>
  <c r="AD13" i="33" s="1"/>
  <c r="AD14" i="33" s="1"/>
  <c r="AC110" i="33"/>
  <c r="AC13" i="33" s="1"/>
  <c r="AC14" i="33" s="1"/>
  <c r="AB110" i="33"/>
  <c r="AB13" i="33" s="1"/>
  <c r="AB14" i="33" s="1"/>
  <c r="AA110" i="33"/>
  <c r="AA13" i="33" s="1"/>
  <c r="AA14" i="33" s="1"/>
  <c r="Z110" i="33"/>
  <c r="Y110" i="33"/>
  <c r="Y13" i="33" s="1"/>
  <c r="Y14" i="33" s="1"/>
  <c r="X110" i="33"/>
  <c r="X13" i="33" s="1"/>
  <c r="X14" i="33" s="1"/>
  <c r="W110" i="33"/>
  <c r="W13" i="33" s="1"/>
  <c r="W14" i="33" s="1"/>
  <c r="V110" i="33"/>
  <c r="V13" i="33" s="1"/>
  <c r="V14" i="33" s="1"/>
  <c r="U110" i="33"/>
  <c r="U13" i="33" s="1"/>
  <c r="U14" i="33" s="1"/>
  <c r="T110" i="33"/>
  <c r="T13" i="33" s="1"/>
  <c r="T14" i="33" s="1"/>
  <c r="S110" i="33"/>
  <c r="S13" i="33" s="1"/>
  <c r="S14" i="33" s="1"/>
  <c r="R110" i="33"/>
  <c r="R13" i="33" s="1"/>
  <c r="R14" i="33" s="1"/>
  <c r="Q110" i="33"/>
  <c r="Q13" i="33" s="1"/>
  <c r="Q14" i="33" s="1"/>
  <c r="P110" i="33"/>
  <c r="P13" i="33" s="1"/>
  <c r="P14" i="33" s="1"/>
  <c r="O110" i="33"/>
  <c r="O13" i="33" s="1"/>
  <c r="O14" i="33" s="1"/>
  <c r="N110" i="33"/>
  <c r="N13" i="33" s="1"/>
  <c r="N14" i="33" s="1"/>
  <c r="M110" i="33"/>
  <c r="M13" i="33" s="1"/>
  <c r="M14" i="33" s="1"/>
  <c r="L110" i="33"/>
  <c r="L13" i="33" s="1"/>
  <c r="L14" i="33" s="1"/>
  <c r="K110" i="33"/>
  <c r="K13" i="33" s="1"/>
  <c r="K14" i="33" s="1"/>
  <c r="J110" i="33"/>
  <c r="I110" i="33"/>
  <c r="I13" i="33" s="1"/>
  <c r="I14" i="33" s="1"/>
  <c r="H110" i="33"/>
  <c r="H13" i="33" s="1"/>
  <c r="H14" i="33" s="1"/>
  <c r="G110" i="33"/>
  <c r="G13" i="33" s="1"/>
  <c r="G14" i="33" s="1"/>
  <c r="F110" i="33"/>
  <c r="F13" i="33" s="1"/>
  <c r="F14" i="33" s="1"/>
  <c r="E110" i="33"/>
  <c r="E13" i="33" s="1"/>
  <c r="E14" i="33" s="1"/>
  <c r="D110" i="33"/>
  <c r="D13" i="33" s="1"/>
  <c r="D14" i="33" s="1"/>
  <c r="C110" i="33"/>
  <c r="C13" i="33" s="1"/>
  <c r="C14" i="33" s="1"/>
  <c r="AH109" i="33"/>
  <c r="AH108" i="33"/>
  <c r="AH107" i="33"/>
  <c r="AH106" i="33"/>
  <c r="AH105" i="33"/>
  <c r="AH104" i="33"/>
  <c r="AH103" i="33"/>
  <c r="AH102" i="33"/>
  <c r="AH101" i="33"/>
  <c r="AH100" i="33"/>
  <c r="AH99" i="33"/>
  <c r="AH98" i="33"/>
  <c r="AG97" i="33"/>
  <c r="AG11" i="33" s="1"/>
  <c r="AG12" i="33" s="1"/>
  <c r="AF97" i="33"/>
  <c r="AF11" i="33" s="1"/>
  <c r="AF12" i="33" s="1"/>
  <c r="AE97" i="33"/>
  <c r="AE11" i="33" s="1"/>
  <c r="AE12" i="33" s="1"/>
  <c r="AD97" i="33"/>
  <c r="AD11" i="33" s="1"/>
  <c r="AD12" i="33" s="1"/>
  <c r="AC97" i="33"/>
  <c r="AB97" i="33"/>
  <c r="AB11" i="33" s="1"/>
  <c r="AB12" i="33" s="1"/>
  <c r="AA97" i="33"/>
  <c r="AA11" i="33" s="1"/>
  <c r="AA12" i="33" s="1"/>
  <c r="Z97" i="33"/>
  <c r="Y97" i="33"/>
  <c r="Y11" i="33" s="1"/>
  <c r="Y12" i="33" s="1"/>
  <c r="X97" i="33"/>
  <c r="X11" i="33" s="1"/>
  <c r="X12" i="33" s="1"/>
  <c r="W97" i="33"/>
  <c r="W11" i="33" s="1"/>
  <c r="W12" i="33" s="1"/>
  <c r="V97" i="33"/>
  <c r="V11" i="33" s="1"/>
  <c r="V12" i="33" s="1"/>
  <c r="U97" i="33"/>
  <c r="T97" i="33"/>
  <c r="S97" i="33"/>
  <c r="S11" i="33" s="1"/>
  <c r="S12" i="33" s="1"/>
  <c r="R97" i="33"/>
  <c r="Q97" i="33"/>
  <c r="Q11" i="33" s="1"/>
  <c r="Q12" i="33" s="1"/>
  <c r="P97" i="33"/>
  <c r="P11" i="33" s="1"/>
  <c r="P12" i="33" s="1"/>
  <c r="O97" i="33"/>
  <c r="O11" i="33" s="1"/>
  <c r="O12" i="33" s="1"/>
  <c r="N97" i="33"/>
  <c r="N11" i="33" s="1"/>
  <c r="N12" i="33" s="1"/>
  <c r="M97" i="33"/>
  <c r="M11" i="33" s="1"/>
  <c r="M12" i="33" s="1"/>
  <c r="L97" i="33"/>
  <c r="L11" i="33" s="1"/>
  <c r="L12" i="33" s="1"/>
  <c r="K97" i="33"/>
  <c r="K11" i="33" s="1"/>
  <c r="K12" i="33" s="1"/>
  <c r="J97" i="33"/>
  <c r="J11" i="33" s="1"/>
  <c r="J12" i="33" s="1"/>
  <c r="I97" i="33"/>
  <c r="I11" i="33" s="1"/>
  <c r="I12" i="33" s="1"/>
  <c r="H97" i="33"/>
  <c r="H11" i="33" s="1"/>
  <c r="H12" i="33" s="1"/>
  <c r="G97" i="33"/>
  <c r="G11" i="33" s="1"/>
  <c r="G12" i="33" s="1"/>
  <c r="F97" i="33"/>
  <c r="F11" i="33" s="1"/>
  <c r="F12" i="33" s="1"/>
  <c r="E97" i="33"/>
  <c r="E11" i="33" s="1"/>
  <c r="E12" i="33" s="1"/>
  <c r="D97" i="33"/>
  <c r="D11" i="33" s="1"/>
  <c r="D12" i="33" s="1"/>
  <c r="C97" i="33"/>
  <c r="AH96" i="33"/>
  <c r="AH95" i="33"/>
  <c r="AH94" i="33"/>
  <c r="AH93" i="33"/>
  <c r="AH92" i="33"/>
  <c r="AH91" i="33"/>
  <c r="AH90" i="33"/>
  <c r="AH89" i="33"/>
  <c r="AH88" i="33"/>
  <c r="AH87" i="33"/>
  <c r="AH86" i="33"/>
  <c r="AH85" i="33"/>
  <c r="AG84" i="33"/>
  <c r="AG9" i="33" s="1"/>
  <c r="AG10" i="33" s="1"/>
  <c r="AF84" i="33"/>
  <c r="AE84" i="33"/>
  <c r="AE9" i="33" s="1"/>
  <c r="AE10" i="33" s="1"/>
  <c r="AD84" i="33"/>
  <c r="AD9" i="33" s="1"/>
  <c r="AD10" i="33" s="1"/>
  <c r="AC84" i="33"/>
  <c r="AC9" i="33" s="1"/>
  <c r="AC10" i="33" s="1"/>
  <c r="AB84" i="33"/>
  <c r="AB9" i="33" s="1"/>
  <c r="AB10" i="33" s="1"/>
  <c r="AA84" i="33"/>
  <c r="AA9" i="33" s="1"/>
  <c r="AA10" i="33" s="1"/>
  <c r="Z84" i="33"/>
  <c r="Z9" i="33" s="1"/>
  <c r="Z10" i="33" s="1"/>
  <c r="Y84" i="33"/>
  <c r="Y9" i="33" s="1"/>
  <c r="Y10" i="33" s="1"/>
  <c r="X84" i="33"/>
  <c r="X9" i="33" s="1"/>
  <c r="X10" i="33" s="1"/>
  <c r="W84" i="33"/>
  <c r="W9" i="33" s="1"/>
  <c r="W10" i="33" s="1"/>
  <c r="V84" i="33"/>
  <c r="V9" i="33" s="1"/>
  <c r="V10" i="33" s="1"/>
  <c r="U84" i="33"/>
  <c r="U9" i="33" s="1"/>
  <c r="U10" i="33" s="1"/>
  <c r="T84" i="33"/>
  <c r="T9" i="33" s="1"/>
  <c r="T10" i="33" s="1"/>
  <c r="S84" i="33"/>
  <c r="S9" i="33" s="1"/>
  <c r="S10" i="33" s="1"/>
  <c r="R84" i="33"/>
  <c r="R9" i="33" s="1"/>
  <c r="R10" i="33" s="1"/>
  <c r="Q84" i="33"/>
  <c r="Q9" i="33" s="1"/>
  <c r="Q10" i="33" s="1"/>
  <c r="P84" i="33"/>
  <c r="P9" i="33" s="1"/>
  <c r="P10" i="33" s="1"/>
  <c r="O84" i="33"/>
  <c r="O9" i="33" s="1"/>
  <c r="O10" i="33" s="1"/>
  <c r="N84" i="33"/>
  <c r="N9" i="33" s="1"/>
  <c r="N10" i="33" s="1"/>
  <c r="M84" i="33"/>
  <c r="M9" i="33" s="1"/>
  <c r="M10" i="33" s="1"/>
  <c r="L84" i="33"/>
  <c r="L9" i="33" s="1"/>
  <c r="L10" i="33" s="1"/>
  <c r="K84" i="33"/>
  <c r="K9" i="33" s="1"/>
  <c r="K10" i="33" s="1"/>
  <c r="J84" i="33"/>
  <c r="J9" i="33" s="1"/>
  <c r="J10" i="33" s="1"/>
  <c r="I84" i="33"/>
  <c r="I9" i="33" s="1"/>
  <c r="I10" i="33" s="1"/>
  <c r="H84" i="33"/>
  <c r="H9" i="33" s="1"/>
  <c r="H10" i="33" s="1"/>
  <c r="G84" i="33"/>
  <c r="G9" i="33" s="1"/>
  <c r="G10" i="33" s="1"/>
  <c r="F84" i="33"/>
  <c r="F9" i="33" s="1"/>
  <c r="F10" i="33" s="1"/>
  <c r="E84" i="33"/>
  <c r="E9" i="33" s="1"/>
  <c r="E10" i="33" s="1"/>
  <c r="D84" i="33"/>
  <c r="D9" i="33" s="1"/>
  <c r="D10" i="33" s="1"/>
  <c r="C84" i="33"/>
  <c r="C9" i="33" s="1"/>
  <c r="AH83" i="33"/>
  <c r="AH82" i="33"/>
  <c r="AH81" i="33"/>
  <c r="AH80" i="33"/>
  <c r="AH79" i="33"/>
  <c r="AH78" i="33"/>
  <c r="AH77" i="33"/>
  <c r="AH76" i="33"/>
  <c r="AH75" i="33"/>
  <c r="AH74" i="33"/>
  <c r="AH73" i="33"/>
  <c r="AH72" i="33"/>
  <c r="AG7" i="33"/>
  <c r="AG8" i="33" s="1"/>
  <c r="AF7" i="33"/>
  <c r="AF8" i="33" s="1"/>
  <c r="AE7" i="33"/>
  <c r="AE8" i="33" s="1"/>
  <c r="AD7" i="33"/>
  <c r="AD8" i="33" s="1"/>
  <c r="AC7" i="33"/>
  <c r="AC8" i="33" s="1"/>
  <c r="AB7" i="33"/>
  <c r="AB8" i="33" s="1"/>
  <c r="AA7" i="33"/>
  <c r="AA8" i="33" s="1"/>
  <c r="Z7" i="33"/>
  <c r="Z8" i="33" s="1"/>
  <c r="Y7" i="33"/>
  <c r="Y8" i="33" s="1"/>
  <c r="X7" i="33"/>
  <c r="X8" i="33" s="1"/>
  <c r="W7" i="33"/>
  <c r="W8" i="33" s="1"/>
  <c r="V7" i="33"/>
  <c r="V8" i="33" s="1"/>
  <c r="U7" i="33"/>
  <c r="U8" i="33" s="1"/>
  <c r="T7" i="33"/>
  <c r="T8" i="33" s="1"/>
  <c r="S7" i="33"/>
  <c r="S8" i="33" s="1"/>
  <c r="R7" i="33"/>
  <c r="R8" i="33" s="1"/>
  <c r="Q7" i="33"/>
  <c r="Q8" i="33" s="1"/>
  <c r="P7" i="33"/>
  <c r="P8" i="33" s="1"/>
  <c r="O7" i="33"/>
  <c r="O8" i="33" s="1"/>
  <c r="N7" i="33"/>
  <c r="N8" i="33" s="1"/>
  <c r="M7" i="33"/>
  <c r="M8" i="33" s="1"/>
  <c r="L7" i="33"/>
  <c r="L8" i="33" s="1"/>
  <c r="K7" i="33"/>
  <c r="K8" i="33" s="1"/>
  <c r="J7" i="33"/>
  <c r="J8" i="33" s="1"/>
  <c r="I7" i="33"/>
  <c r="I8" i="33" s="1"/>
  <c r="H7" i="33"/>
  <c r="H8" i="33" s="1"/>
  <c r="F7" i="33"/>
  <c r="F8" i="33" s="1"/>
  <c r="E7" i="33"/>
  <c r="E8" i="33" s="1"/>
  <c r="D7" i="33"/>
  <c r="C7" i="33"/>
  <c r="C8" i="33" s="1"/>
  <c r="AH70" i="33"/>
  <c r="AH69" i="33"/>
  <c r="AH68" i="33"/>
  <c r="AH67" i="33"/>
  <c r="AH66" i="33"/>
  <c r="AH65" i="33"/>
  <c r="AH64" i="33"/>
  <c r="AH63" i="33"/>
  <c r="AH62" i="33"/>
  <c r="AH61" i="33"/>
  <c r="AH60" i="33"/>
  <c r="AH59" i="33"/>
  <c r="AH71" i="33" s="1"/>
  <c r="AG58" i="33"/>
  <c r="AG5" i="33" s="1"/>
  <c r="AF58" i="33"/>
  <c r="AF5" i="33" s="1"/>
  <c r="AF6" i="33" s="1"/>
  <c r="AE58" i="33"/>
  <c r="AE5" i="33" s="1"/>
  <c r="AE6" i="33" s="1"/>
  <c r="AD58" i="33"/>
  <c r="AD5" i="33" s="1"/>
  <c r="AC58" i="33"/>
  <c r="AC5" i="33" s="1"/>
  <c r="AB58" i="33"/>
  <c r="AB5" i="33" s="1"/>
  <c r="AB6" i="33" s="1"/>
  <c r="AA58" i="33"/>
  <c r="AA5" i="33" s="1"/>
  <c r="Z58" i="33"/>
  <c r="Z5" i="33" s="1"/>
  <c r="Y58" i="33"/>
  <c r="Y5" i="33" s="1"/>
  <c r="X58" i="33"/>
  <c r="X5" i="33" s="1"/>
  <c r="X6" i="33" s="1"/>
  <c r="W58" i="33"/>
  <c r="W5" i="33" s="1"/>
  <c r="W6" i="33" s="1"/>
  <c r="V58" i="33"/>
  <c r="V5" i="33" s="1"/>
  <c r="U58" i="33"/>
  <c r="U5" i="33" s="1"/>
  <c r="T58" i="33"/>
  <c r="T5" i="33" s="1"/>
  <c r="T6" i="33" s="1"/>
  <c r="S58" i="33"/>
  <c r="S5" i="33" s="1"/>
  <c r="R58" i="33"/>
  <c r="R5" i="33" s="1"/>
  <c r="Q58" i="33"/>
  <c r="Q5" i="33" s="1"/>
  <c r="P58" i="33"/>
  <c r="P5" i="33" s="1"/>
  <c r="P6" i="33" s="1"/>
  <c r="O58" i="33"/>
  <c r="O5" i="33" s="1"/>
  <c r="O6" i="33" s="1"/>
  <c r="N58" i="33"/>
  <c r="N5" i="33" s="1"/>
  <c r="M58" i="33"/>
  <c r="M5" i="33" s="1"/>
  <c r="L58" i="33"/>
  <c r="L5" i="33" s="1"/>
  <c r="L6" i="33" s="1"/>
  <c r="K58" i="33"/>
  <c r="K5" i="33" s="1"/>
  <c r="J58" i="33"/>
  <c r="J5" i="33" s="1"/>
  <c r="I58" i="33"/>
  <c r="I5" i="33" s="1"/>
  <c r="H58" i="33"/>
  <c r="H5" i="33" s="1"/>
  <c r="H6" i="33" s="1"/>
  <c r="G58" i="33"/>
  <c r="G5" i="33" s="1"/>
  <c r="G6" i="33" s="1"/>
  <c r="F58" i="33"/>
  <c r="F5" i="33" s="1"/>
  <c r="E58" i="33"/>
  <c r="E5" i="33" s="1"/>
  <c r="D58" i="33"/>
  <c r="D5" i="33" s="1"/>
  <c r="D6" i="33" s="1"/>
  <c r="C58" i="33"/>
  <c r="C5" i="33" s="1"/>
  <c r="AI28" i="33"/>
  <c r="AJ28" i="33" s="1"/>
  <c r="AF19" i="33"/>
  <c r="AF20" i="33" s="1"/>
  <c r="U19" i="33"/>
  <c r="U20" i="33" s="1"/>
  <c r="P19" i="33"/>
  <c r="P20" i="33" s="1"/>
  <c r="E19" i="33"/>
  <c r="E20" i="33" s="1"/>
  <c r="AG17" i="33"/>
  <c r="AG18" i="33" s="1"/>
  <c r="Y17" i="33"/>
  <c r="Y18" i="33" s="1"/>
  <c r="U17" i="33"/>
  <c r="U18" i="33" s="1"/>
  <c r="E17" i="33"/>
  <c r="E18" i="33" s="1"/>
  <c r="S15" i="33"/>
  <c r="S16" i="33" s="1"/>
  <c r="Z13" i="33"/>
  <c r="Z14" i="33" s="1"/>
  <c r="J13" i="33"/>
  <c r="J14" i="33" s="1"/>
  <c r="AC11" i="33"/>
  <c r="AC12" i="33" s="1"/>
  <c r="Z11" i="33"/>
  <c r="Z12" i="33" s="1"/>
  <c r="U11" i="33"/>
  <c r="U12" i="33" s="1"/>
  <c r="T11" i="33"/>
  <c r="T12" i="33" s="1"/>
  <c r="C11" i="33"/>
  <c r="C12" i="33" s="1"/>
  <c r="AF9" i="33"/>
  <c r="AF10" i="33" s="1"/>
  <c r="G7" i="33"/>
  <c r="G8" i="33" s="1"/>
  <c r="AI2" i="33"/>
  <c r="AH2" i="33"/>
  <c r="AI9" i="33" s="1"/>
  <c r="A1" i="33"/>
  <c r="AM92" i="45" l="1"/>
  <c r="G165" i="39"/>
  <c r="S165" i="41"/>
  <c r="W165" i="41"/>
  <c r="W165" i="39"/>
  <c r="Y164" i="33"/>
  <c r="C186" i="33" s="1"/>
  <c r="G165" i="40"/>
  <c r="O165" i="39"/>
  <c r="O165" i="40"/>
  <c r="U165" i="41"/>
  <c r="Y165" i="41"/>
  <c r="O165" i="41"/>
  <c r="Q165" i="41"/>
  <c r="M165" i="41"/>
  <c r="I165" i="41"/>
  <c r="K165" i="41"/>
  <c r="G165" i="41"/>
  <c r="C165" i="41"/>
  <c r="I165" i="42"/>
  <c r="G165" i="42"/>
  <c r="K165" i="42"/>
  <c r="Q165" i="42"/>
  <c r="U165" i="42"/>
  <c r="C165" i="42"/>
  <c r="Y165" i="42"/>
  <c r="O165" i="42"/>
  <c r="W165" i="42"/>
  <c r="S165" i="42"/>
  <c r="E165" i="42"/>
  <c r="W165" i="43"/>
  <c r="M165" i="44"/>
  <c r="W165" i="44"/>
  <c r="I165" i="44"/>
  <c r="U165" i="44"/>
  <c r="Q165" i="44"/>
  <c r="Y165" i="44"/>
  <c r="C165" i="44"/>
  <c r="G165" i="44"/>
  <c r="O165" i="44"/>
  <c r="K165" i="44"/>
  <c r="S165" i="44"/>
  <c r="G165" i="43"/>
  <c r="K165" i="43"/>
  <c r="M165" i="43"/>
  <c r="Q165" i="43"/>
  <c r="E165" i="43"/>
  <c r="U165" i="43"/>
  <c r="I165" i="43"/>
  <c r="Y165" i="43"/>
  <c r="C165" i="43"/>
  <c r="S165" i="43"/>
  <c r="E165" i="40"/>
  <c r="U165" i="40"/>
  <c r="I165" i="40"/>
  <c r="Y165" i="40"/>
  <c r="K165" i="40"/>
  <c r="M165" i="40"/>
  <c r="C165" i="40"/>
  <c r="Q165" i="40"/>
  <c r="S165" i="40"/>
  <c r="C165" i="39"/>
  <c r="S165" i="39"/>
  <c r="I165" i="39"/>
  <c r="Y165" i="39"/>
  <c r="E165" i="39"/>
  <c r="U165" i="39"/>
  <c r="Q165" i="39"/>
  <c r="M165" i="39"/>
  <c r="G165" i="38"/>
  <c r="E165" i="38"/>
  <c r="I165" i="38"/>
  <c r="M165" i="38"/>
  <c r="K165" i="38"/>
  <c r="C165" i="38"/>
  <c r="M165" i="37"/>
  <c r="Q165" i="37"/>
  <c r="E165" i="37"/>
  <c r="U165" i="37"/>
  <c r="I165" i="37"/>
  <c r="Y165" i="37"/>
  <c r="S165" i="37"/>
  <c r="K165" i="37"/>
  <c r="W165" i="37"/>
  <c r="O165" i="37"/>
  <c r="C165" i="37"/>
  <c r="AH15" i="33"/>
  <c r="U164" i="33"/>
  <c r="C184" i="33" s="1"/>
  <c r="E164" i="33"/>
  <c r="C176" i="33" s="1"/>
  <c r="R11" i="33"/>
  <c r="R12" i="33" s="1"/>
  <c r="M164" i="33"/>
  <c r="C180" i="33" s="1"/>
  <c r="I164" i="33"/>
  <c r="C178" i="33" s="1"/>
  <c r="Q164" i="33"/>
  <c r="C182" i="33" s="1"/>
  <c r="D8" i="33"/>
  <c r="AH7" i="33"/>
  <c r="E6" i="33"/>
  <c r="E21" i="33" s="1"/>
  <c r="E3" i="33" s="1"/>
  <c r="I6" i="33"/>
  <c r="I21" i="33" s="1"/>
  <c r="I3" i="33" s="1"/>
  <c r="M6" i="33"/>
  <c r="M21" i="33" s="1"/>
  <c r="M3" i="33" s="1"/>
  <c r="Q6" i="33"/>
  <c r="Q21" i="33" s="1"/>
  <c r="Q3" i="33" s="1"/>
  <c r="U6" i="33"/>
  <c r="U21" i="33" s="1"/>
  <c r="U3" i="33" s="1"/>
  <c r="Y6" i="33"/>
  <c r="Y21" i="33" s="1"/>
  <c r="Y3" i="33" s="1"/>
  <c r="AC6" i="33"/>
  <c r="AC21" i="33" s="1"/>
  <c r="AC3" i="33" s="1"/>
  <c r="AG6" i="33"/>
  <c r="AG21" i="33" s="1"/>
  <c r="AG3" i="33" s="1"/>
  <c r="AI13" i="33"/>
  <c r="AI5" i="33"/>
  <c r="AI17" i="33"/>
  <c r="AI15" i="33"/>
  <c r="AI7" i="33"/>
  <c r="F6" i="33"/>
  <c r="F21" i="33" s="1"/>
  <c r="F3" i="33" s="1"/>
  <c r="J6" i="33"/>
  <c r="J21" i="33" s="1"/>
  <c r="J3" i="33" s="1"/>
  <c r="N6" i="33"/>
  <c r="N21" i="33" s="1"/>
  <c r="N3" i="33" s="1"/>
  <c r="R6" i="33"/>
  <c r="V6" i="33"/>
  <c r="V21" i="33" s="1"/>
  <c r="V3" i="33" s="1"/>
  <c r="Z6" i="33"/>
  <c r="Z21" i="33" s="1"/>
  <c r="Z3" i="33" s="1"/>
  <c r="AD6" i="33"/>
  <c r="AD21" i="33" s="1"/>
  <c r="AD3" i="33" s="1"/>
  <c r="AH5" i="33"/>
  <c r="C10" i="33"/>
  <c r="AH9" i="33"/>
  <c r="AJ9" i="33" s="1"/>
  <c r="AI11" i="33"/>
  <c r="AH13" i="33"/>
  <c r="D16" i="33"/>
  <c r="G21" i="33"/>
  <c r="G3" i="33" s="1"/>
  <c r="O21" i="33"/>
  <c r="O3" i="33" s="1"/>
  <c r="W21" i="33"/>
  <c r="W3" i="33" s="1"/>
  <c r="AE21" i="33"/>
  <c r="AE3" i="33" s="1"/>
  <c r="C6" i="33"/>
  <c r="K6" i="33"/>
  <c r="K21" i="33" s="1"/>
  <c r="K3" i="33" s="1"/>
  <c r="S6" i="33"/>
  <c r="S21" i="33" s="1"/>
  <c r="S3" i="33" s="1"/>
  <c r="AA6" i="33"/>
  <c r="AA21" i="33" s="1"/>
  <c r="AA3" i="33" s="1"/>
  <c r="H21" i="33"/>
  <c r="H3" i="33" s="1"/>
  <c r="L21" i="33"/>
  <c r="L3" i="33" s="1"/>
  <c r="P21" i="33"/>
  <c r="P3" i="33" s="1"/>
  <c r="T21" i="33"/>
  <c r="T3" i="33" s="1"/>
  <c r="X21" i="33"/>
  <c r="X3" i="33" s="1"/>
  <c r="AB21" i="33"/>
  <c r="AB3" i="33" s="1"/>
  <c r="AF21" i="33"/>
  <c r="AF3" i="33" s="1"/>
  <c r="AH19" i="33"/>
  <c r="AJ19" i="33" s="1"/>
  <c r="G164" i="33"/>
  <c r="O164" i="33"/>
  <c r="W164" i="33"/>
  <c r="AH97" i="33"/>
  <c r="AI92" i="33" s="1"/>
  <c r="AH84" i="33"/>
  <c r="AI78" i="33" s="1"/>
  <c r="AH17" i="33"/>
  <c r="C164" i="33"/>
  <c r="K164" i="33"/>
  <c r="S164" i="33"/>
  <c r="AH110" i="33"/>
  <c r="AI98" i="33" s="1"/>
  <c r="AH123" i="33"/>
  <c r="AI112" i="33" s="1"/>
  <c r="AH136" i="33"/>
  <c r="AI127" i="33" s="1"/>
  <c r="AH149" i="33"/>
  <c r="AI144" i="33" s="1"/>
  <c r="AH162" i="33"/>
  <c r="AI159" i="33" s="1"/>
  <c r="AI148" i="33" l="1"/>
  <c r="AA165" i="37"/>
  <c r="AA165" i="38"/>
  <c r="AA165" i="39"/>
  <c r="AH11" i="33"/>
  <c r="AI139" i="33"/>
  <c r="AA165" i="40"/>
  <c r="AI147" i="33"/>
  <c r="AI146" i="33"/>
  <c r="AI145" i="33"/>
  <c r="AI140" i="33"/>
  <c r="AI143" i="33"/>
  <c r="AI142" i="33"/>
  <c r="AI141" i="33"/>
  <c r="D21" i="33"/>
  <c r="D3" i="33" s="1"/>
  <c r="AA165" i="41"/>
  <c r="AA165" i="42"/>
  <c r="AA165" i="43"/>
  <c r="AA165" i="44"/>
  <c r="AI151" i="33"/>
  <c r="AI152" i="33"/>
  <c r="C21" i="33"/>
  <c r="C3" i="33" s="1"/>
  <c r="AI117" i="33"/>
  <c r="AI119" i="33"/>
  <c r="AI111" i="33"/>
  <c r="AI118" i="33"/>
  <c r="AJ15" i="33"/>
  <c r="AI91" i="33"/>
  <c r="AI77" i="33"/>
  <c r="R21" i="33"/>
  <c r="R3" i="33" s="1"/>
  <c r="AI100" i="33"/>
  <c r="AI99" i="33"/>
  <c r="AI90" i="33"/>
  <c r="AI86" i="33"/>
  <c r="AI95" i="33"/>
  <c r="AI87" i="33"/>
  <c r="AI85" i="33"/>
  <c r="AI88" i="33"/>
  <c r="AI94" i="33"/>
  <c r="AI93" i="33"/>
  <c r="AI89" i="33"/>
  <c r="AI96" i="33"/>
  <c r="AI80" i="33"/>
  <c r="AJ17" i="33"/>
  <c r="AJ7" i="33"/>
  <c r="AJ13" i="33"/>
  <c r="AJ11" i="33"/>
  <c r="AI157" i="33"/>
  <c r="AI105" i="33"/>
  <c r="AI108" i="33"/>
  <c r="AI107" i="33"/>
  <c r="AI79" i="33"/>
  <c r="C181" i="33"/>
  <c r="AI130" i="33"/>
  <c r="AI153" i="33"/>
  <c r="AI133" i="33"/>
  <c r="AI115" i="33"/>
  <c r="AI101" i="33"/>
  <c r="AI81" i="33"/>
  <c r="C183" i="33"/>
  <c r="AI156" i="33"/>
  <c r="AI138" i="33"/>
  <c r="AI122" i="33"/>
  <c r="AI104" i="33"/>
  <c r="AI72" i="33"/>
  <c r="AI155" i="33"/>
  <c r="AI137" i="33"/>
  <c r="AI121" i="33"/>
  <c r="AI103" i="33"/>
  <c r="AI75" i="33"/>
  <c r="AI158" i="33"/>
  <c r="AI126" i="33"/>
  <c r="AI106" i="33"/>
  <c r="AI74" i="33"/>
  <c r="AI132" i="33"/>
  <c r="C185" i="33"/>
  <c r="C177" i="33"/>
  <c r="AI154" i="33"/>
  <c r="AI120" i="33"/>
  <c r="AI102" i="33"/>
  <c r="AH22" i="33"/>
  <c r="AH24" i="33" s="1"/>
  <c r="AJ5" i="33"/>
  <c r="AI129" i="33"/>
  <c r="AA164" i="33"/>
  <c r="O165" i="33" s="1"/>
  <c r="C175" i="33"/>
  <c r="AI135" i="33"/>
  <c r="AI161" i="33"/>
  <c r="AI125" i="33"/>
  <c r="AI109" i="33"/>
  <c r="AI73" i="33"/>
  <c r="C179" i="33"/>
  <c r="AI128" i="33"/>
  <c r="AI114" i="33"/>
  <c r="AI76" i="33"/>
  <c r="AI131" i="33"/>
  <c r="AI113" i="33"/>
  <c r="AI83" i="33"/>
  <c r="AI150" i="33"/>
  <c r="AI134" i="33"/>
  <c r="AI116" i="33"/>
  <c r="AI82" i="33"/>
  <c r="AI160" i="33"/>
  <c r="AI124" i="33"/>
  <c r="K165" i="33" l="1"/>
  <c r="M165" i="33"/>
  <c r="E165" i="33"/>
  <c r="U165" i="33"/>
  <c r="I165" i="33"/>
  <c r="Y165" i="33"/>
  <c r="Q165" i="33"/>
  <c r="G165" i="33"/>
  <c r="C165" i="33"/>
  <c r="W165" i="33"/>
  <c r="S165" i="33"/>
  <c r="AA165" i="33" l="1"/>
  <c r="AG78" i="4" l="1"/>
  <c r="AF78" i="4"/>
  <c r="AE78" i="4"/>
  <c r="AD78" i="4"/>
  <c r="AC78" i="4"/>
  <c r="AB78" i="4"/>
  <c r="AA78" i="4"/>
  <c r="Z78" i="4"/>
  <c r="Y78" i="4"/>
  <c r="X78" i="4"/>
  <c r="W78" i="4"/>
  <c r="V78" i="4"/>
  <c r="U78" i="4"/>
  <c r="T78" i="4"/>
  <c r="S78" i="4"/>
  <c r="R78" i="4"/>
  <c r="Q78" i="4"/>
  <c r="P78" i="4"/>
  <c r="O78" i="4"/>
  <c r="N78" i="4"/>
  <c r="M78" i="4"/>
  <c r="L78" i="4"/>
  <c r="K78" i="4"/>
  <c r="J78" i="4"/>
  <c r="I78" i="4"/>
  <c r="I10" i="4" s="1"/>
  <c r="H78" i="4"/>
  <c r="H10" i="4" s="1"/>
  <c r="G78" i="4"/>
  <c r="G10" i="4" s="1"/>
  <c r="F78" i="4"/>
  <c r="F10" i="4" s="1"/>
  <c r="E78" i="4"/>
  <c r="D78" i="4"/>
  <c r="C78" i="4"/>
  <c r="C10" i="4" s="1"/>
  <c r="AG72" i="4"/>
  <c r="AG9" i="4" s="1"/>
  <c r="AF72" i="4"/>
  <c r="AE72" i="4"/>
  <c r="AE9" i="4" s="1"/>
  <c r="AD72" i="4"/>
  <c r="AD9" i="4" s="1"/>
  <c r="AC72" i="4"/>
  <c r="AB72" i="4"/>
  <c r="AA72" i="4"/>
  <c r="AA9" i="4" s="1"/>
  <c r="Z72" i="4"/>
  <c r="Z9" i="4" s="1"/>
  <c r="Y72" i="4"/>
  <c r="Y9" i="4" s="1"/>
  <c r="X72" i="4"/>
  <c r="W72" i="4"/>
  <c r="V72" i="4"/>
  <c r="V9" i="4" s="1"/>
  <c r="U72" i="4"/>
  <c r="U9" i="4" s="1"/>
  <c r="T72" i="4"/>
  <c r="S72" i="4"/>
  <c r="S9" i="4" s="1"/>
  <c r="R72" i="4"/>
  <c r="R9" i="4" s="1"/>
  <c r="Q72" i="4"/>
  <c r="Q9" i="4" s="1"/>
  <c r="P72" i="4"/>
  <c r="O72" i="4"/>
  <c r="N72" i="4"/>
  <c r="N9" i="4" s="1"/>
  <c r="M72" i="4"/>
  <c r="M9" i="4" s="1"/>
  <c r="L72" i="4"/>
  <c r="K72" i="4"/>
  <c r="K9" i="4" s="1"/>
  <c r="J72" i="4"/>
  <c r="J9" i="4" s="1"/>
  <c r="I72" i="4"/>
  <c r="I9" i="4" s="1"/>
  <c r="H72" i="4"/>
  <c r="G72" i="4"/>
  <c r="F72" i="4"/>
  <c r="F9" i="4" s="1"/>
  <c r="E72" i="4"/>
  <c r="E9" i="4" s="1"/>
  <c r="D72" i="4"/>
  <c r="C72" i="4"/>
  <c r="C9" i="4" s="1"/>
  <c r="AG66" i="4"/>
  <c r="AG8" i="4" s="1"/>
  <c r="AF66" i="4"/>
  <c r="AF8" i="4" s="1"/>
  <c r="AE66" i="4"/>
  <c r="AD66" i="4"/>
  <c r="AC66" i="4"/>
  <c r="AC8" i="4" s="1"/>
  <c r="AB66" i="4"/>
  <c r="AB8" i="4" s="1"/>
  <c r="AA66" i="4"/>
  <c r="Z66" i="4"/>
  <c r="Y66" i="4"/>
  <c r="Y8" i="4" s="1"/>
  <c r="X66" i="4"/>
  <c r="X8" i="4" s="1"/>
  <c r="W66" i="4"/>
  <c r="V66" i="4"/>
  <c r="V8" i="4" s="1"/>
  <c r="U66" i="4"/>
  <c r="U8" i="4" s="1"/>
  <c r="T66" i="4"/>
  <c r="T8" i="4" s="1"/>
  <c r="S66" i="4"/>
  <c r="R66" i="4"/>
  <c r="Q66" i="4"/>
  <c r="Q8" i="4" s="1"/>
  <c r="P66" i="4"/>
  <c r="P8" i="4" s="1"/>
  <c r="O66" i="4"/>
  <c r="N66" i="4"/>
  <c r="N8" i="4" s="1"/>
  <c r="M66" i="4"/>
  <c r="M8" i="4" s="1"/>
  <c r="L66" i="4"/>
  <c r="L8" i="4" s="1"/>
  <c r="K66" i="4"/>
  <c r="J66" i="4"/>
  <c r="I66" i="4"/>
  <c r="I8" i="4" s="1"/>
  <c r="H66" i="4"/>
  <c r="H8" i="4" s="1"/>
  <c r="G66" i="4"/>
  <c r="F66" i="4"/>
  <c r="F8" i="4" s="1"/>
  <c r="E66" i="4"/>
  <c r="E8" i="4" s="1"/>
  <c r="D66" i="4"/>
  <c r="D8" i="4" s="1"/>
  <c r="C66" i="4"/>
  <c r="C8" i="4" s="1"/>
  <c r="AG60" i="4"/>
  <c r="AF60" i="4"/>
  <c r="AF7" i="4" s="1"/>
  <c r="AE60" i="4"/>
  <c r="AE7" i="4" s="1"/>
  <c r="AD60" i="4"/>
  <c r="AC60" i="4"/>
  <c r="AC7" i="4" s="1"/>
  <c r="AB60" i="4"/>
  <c r="AB7" i="4" s="1"/>
  <c r="AA60" i="4"/>
  <c r="AA7" i="4" s="1"/>
  <c r="Z60" i="4"/>
  <c r="Y60" i="4"/>
  <c r="X60" i="4"/>
  <c r="X7" i="4" s="1"/>
  <c r="U60" i="4"/>
  <c r="T60" i="4"/>
  <c r="S60" i="4"/>
  <c r="S7" i="4" s="1"/>
  <c r="R60" i="4"/>
  <c r="R7" i="4" s="1"/>
  <c r="Q60" i="4"/>
  <c r="Q7" i="4" s="1"/>
  <c r="P60" i="4"/>
  <c r="O60" i="4"/>
  <c r="O7" i="4" s="1"/>
  <c r="N60" i="4"/>
  <c r="N7" i="4" s="1"/>
  <c r="M60" i="4"/>
  <c r="M7" i="4" s="1"/>
  <c r="L60" i="4"/>
  <c r="K60" i="4"/>
  <c r="K7" i="4" s="1"/>
  <c r="J60" i="4"/>
  <c r="J7" i="4" s="1"/>
  <c r="I60" i="4"/>
  <c r="I7" i="4" s="1"/>
  <c r="H60" i="4"/>
  <c r="G60" i="4"/>
  <c r="F60" i="4"/>
  <c r="F7" i="4" s="1"/>
  <c r="E60" i="4"/>
  <c r="E7" i="4" s="1"/>
  <c r="D60" i="4"/>
  <c r="D7" i="4" s="1"/>
  <c r="C60" i="4"/>
  <c r="C7" i="4" s="1"/>
  <c r="AG54" i="4"/>
  <c r="AG6" i="4" s="1"/>
  <c r="AF54" i="4"/>
  <c r="AF6" i="4" s="1"/>
  <c r="AE54" i="4"/>
  <c r="AD54" i="4"/>
  <c r="AC54" i="4"/>
  <c r="AC6" i="4" s="1"/>
  <c r="AB54" i="4"/>
  <c r="AB6" i="4" s="1"/>
  <c r="AA54" i="4"/>
  <c r="Z54" i="4"/>
  <c r="Z6" i="4" s="1"/>
  <c r="Y54" i="4"/>
  <c r="Y6" i="4" s="1"/>
  <c r="X54" i="4"/>
  <c r="X6" i="4" s="1"/>
  <c r="W54" i="4"/>
  <c r="V54" i="4"/>
  <c r="U54" i="4"/>
  <c r="U6" i="4" s="1"/>
  <c r="T54" i="4"/>
  <c r="T6" i="4" s="1"/>
  <c r="S54" i="4"/>
  <c r="R54" i="4"/>
  <c r="R6" i="4" s="1"/>
  <c r="Q54" i="4"/>
  <c r="Q6" i="4" s="1"/>
  <c r="P54" i="4"/>
  <c r="P6" i="4" s="1"/>
  <c r="O54" i="4"/>
  <c r="N54" i="4"/>
  <c r="N6" i="4" s="1"/>
  <c r="M54" i="4"/>
  <c r="M6" i="4" s="1"/>
  <c r="L54" i="4"/>
  <c r="L6" i="4" s="1"/>
  <c r="K54" i="4"/>
  <c r="J54" i="4"/>
  <c r="J6" i="4" s="1"/>
  <c r="I54" i="4"/>
  <c r="I6" i="4" s="1"/>
  <c r="H54" i="4"/>
  <c r="H6" i="4" s="1"/>
  <c r="G54" i="4"/>
  <c r="F54" i="4"/>
  <c r="E54" i="4"/>
  <c r="E6" i="4" s="1"/>
  <c r="D54" i="4"/>
  <c r="D6" i="4" s="1"/>
  <c r="C54" i="4"/>
  <c r="AG48" i="4"/>
  <c r="AG5" i="4" s="1"/>
  <c r="AF48" i="4"/>
  <c r="AF5" i="4" s="1"/>
  <c r="AE48" i="4"/>
  <c r="AE5" i="4" s="1"/>
  <c r="AD48" i="4"/>
  <c r="AC48" i="4"/>
  <c r="AB48" i="4"/>
  <c r="AB5" i="4" s="1"/>
  <c r="AA48" i="4"/>
  <c r="AA5" i="4" s="1"/>
  <c r="Z48" i="4"/>
  <c r="Y48" i="4"/>
  <c r="Y5" i="4" s="1"/>
  <c r="X48" i="4"/>
  <c r="X5" i="4" s="1"/>
  <c r="W48" i="4"/>
  <c r="W5" i="4" s="1"/>
  <c r="V48" i="4"/>
  <c r="U48" i="4"/>
  <c r="T48" i="4"/>
  <c r="T5" i="4" s="1"/>
  <c r="S48" i="4"/>
  <c r="S5" i="4" s="1"/>
  <c r="R48" i="4"/>
  <c r="Q48" i="4"/>
  <c r="Q5" i="4" s="1"/>
  <c r="P48" i="4"/>
  <c r="P5" i="4" s="1"/>
  <c r="O48" i="4"/>
  <c r="O5" i="4" s="1"/>
  <c r="N48" i="4"/>
  <c r="M48" i="4"/>
  <c r="M5" i="4" s="1"/>
  <c r="L48" i="4"/>
  <c r="L5" i="4" s="1"/>
  <c r="K48" i="4"/>
  <c r="K5" i="4" s="1"/>
  <c r="J48" i="4"/>
  <c r="I48" i="4"/>
  <c r="I5" i="4" s="1"/>
  <c r="H48" i="4"/>
  <c r="H5" i="4" s="1"/>
  <c r="G48" i="4"/>
  <c r="G5" i="4" s="1"/>
  <c r="F48" i="4"/>
  <c r="E48" i="4"/>
  <c r="E5" i="4" s="1"/>
  <c r="D48" i="4"/>
  <c r="D5" i="4" s="1"/>
  <c r="C48" i="4"/>
  <c r="C5" i="4" s="1"/>
  <c r="AG10" i="4"/>
  <c r="AF10" i="4"/>
  <c r="AE10" i="4"/>
  <c r="AD10" i="4"/>
  <c r="AC10" i="4"/>
  <c r="AB10" i="4"/>
  <c r="AA10" i="4"/>
  <c r="Z10" i="4"/>
  <c r="Y10" i="4"/>
  <c r="X10" i="4"/>
  <c r="W10" i="4"/>
  <c r="V10" i="4"/>
  <c r="U10" i="4"/>
  <c r="T10" i="4"/>
  <c r="S10" i="4"/>
  <c r="R10" i="4"/>
  <c r="Q10" i="4"/>
  <c r="P10" i="4"/>
  <c r="O10" i="4"/>
  <c r="N10" i="4"/>
  <c r="M10" i="4"/>
  <c r="L10" i="4"/>
  <c r="K10" i="4"/>
  <c r="J10" i="4"/>
  <c r="E10" i="4"/>
  <c r="D10" i="4"/>
  <c r="AF9" i="4"/>
  <c r="AC9" i="4"/>
  <c r="AB9" i="4"/>
  <c r="X9" i="4"/>
  <c r="W9" i="4"/>
  <c r="T9" i="4"/>
  <c r="P9" i="4"/>
  <c r="O9" i="4"/>
  <c r="L9" i="4"/>
  <c r="H9" i="4"/>
  <c r="G9" i="4"/>
  <c r="D9" i="4"/>
  <c r="AE8" i="4"/>
  <c r="AD8" i="4"/>
  <c r="AA8" i="4"/>
  <c r="Z8" i="4"/>
  <c r="W8" i="4"/>
  <c r="S8" i="4"/>
  <c r="R8" i="4"/>
  <c r="O8" i="4"/>
  <c r="K8" i="4"/>
  <c r="J8" i="4"/>
  <c r="G8" i="4"/>
  <c r="AG7" i="4"/>
  <c r="AD7" i="4"/>
  <c r="Z7" i="4"/>
  <c r="Y7" i="4"/>
  <c r="W7" i="4"/>
  <c r="V7" i="4"/>
  <c r="U7" i="4"/>
  <c r="T7" i="4"/>
  <c r="P7" i="4"/>
  <c r="L7" i="4"/>
  <c r="H7" i="4"/>
  <c r="G7" i="4"/>
  <c r="AE6" i="4"/>
  <c r="AD6" i="4"/>
  <c r="AA6" i="4"/>
  <c r="W6" i="4"/>
  <c r="V6" i="4"/>
  <c r="S6" i="4"/>
  <c r="O6" i="4"/>
  <c r="K6" i="4"/>
  <c r="G6" i="4"/>
  <c r="F6" i="4"/>
  <c r="C6" i="4"/>
  <c r="AD5" i="4"/>
  <c r="AC5" i="4"/>
  <c r="Z5" i="4"/>
  <c r="V5" i="4"/>
  <c r="U5" i="4"/>
  <c r="R5" i="4"/>
  <c r="N5" i="4"/>
  <c r="J5" i="4"/>
  <c r="F5" i="4"/>
  <c r="A1" i="4"/>
  <c r="W11" i="4" l="1"/>
  <c r="W3" i="4" s="1"/>
  <c r="S11" i="4"/>
  <c r="S3" i="4" s="1"/>
  <c r="AA11" i="4"/>
  <c r="AA3" i="4" s="1"/>
  <c r="AE11" i="4"/>
  <c r="AE3" i="4" s="1"/>
  <c r="X11" i="4"/>
  <c r="X3" i="4" s="1"/>
  <c r="AF11" i="4"/>
  <c r="AF3" i="4" s="1"/>
  <c r="T11" i="4"/>
  <c r="T3" i="4" s="1"/>
  <c r="AB11" i="4"/>
  <c r="AB3" i="4" s="1"/>
  <c r="E11" i="4"/>
  <c r="E3" i="4" s="1"/>
  <c r="Y11" i="4"/>
  <c r="Y3" i="4" s="1"/>
  <c r="AC11" i="4"/>
  <c r="AC3" i="4" s="1"/>
  <c r="R11" i="4"/>
  <c r="R3" i="4" s="1"/>
  <c r="V11" i="4"/>
  <c r="V3" i="4" s="1"/>
  <c r="Z11" i="4"/>
  <c r="Z3" i="4" s="1"/>
  <c r="AD11" i="4"/>
  <c r="AD3" i="4" s="1"/>
  <c r="F11" i="4"/>
  <c r="F3" i="4" s="1"/>
  <c r="Q11" i="4"/>
  <c r="Q3" i="4" s="1"/>
  <c r="P11" i="4"/>
  <c r="P3" i="4" s="1"/>
  <c r="U11" i="4"/>
  <c r="U3" i="4" s="1"/>
  <c r="AG11" i="4"/>
  <c r="AG3" i="4" s="1"/>
  <c r="AH8" i="4"/>
  <c r="D11" i="4"/>
  <c r="D3" i="4" s="1"/>
  <c r="G11" i="4"/>
  <c r="G3" i="4" s="1"/>
  <c r="AH10" i="4"/>
  <c r="AH9" i="4"/>
  <c r="AH7" i="4"/>
  <c r="N11" i="4"/>
  <c r="N3" i="4" s="1"/>
  <c r="O11" i="4"/>
  <c r="O3" i="4" s="1"/>
  <c r="H11" i="4"/>
  <c r="H3" i="4" s="1"/>
  <c r="L11" i="4"/>
  <c r="L3" i="4" s="1"/>
  <c r="AH6" i="4"/>
  <c r="M11" i="4"/>
  <c r="M3" i="4" s="1"/>
  <c r="J11" i="4"/>
  <c r="J3" i="4" s="1"/>
  <c r="K11" i="4"/>
  <c r="K3" i="4" s="1"/>
  <c r="I11" i="4"/>
  <c r="I3" i="4" s="1"/>
  <c r="AH5" i="4"/>
  <c r="C11" i="4"/>
  <c r="C3" i="4" s="1"/>
  <c r="AH12" i="4" l="1"/>
  <c r="C34" i="45"/>
  <c r="C5" i="45"/>
  <c r="AH5" i="45" s="1"/>
  <c r="C6" i="45"/>
  <c r="AH12" i="45" l="1"/>
  <c r="AH14" i="45" s="1"/>
  <c r="AJ5" i="45"/>
  <c r="C11" i="45"/>
  <c r="C3" i="4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Kundula, Sumanth</author>
  </authors>
  <commentList>
    <comment ref="L7" authorId="0" shapeId="0" xr:uid="{00000000-0006-0000-0000-000001000000}">
      <text>
        <r>
          <rPr>
            <b/>
            <sz val="9"/>
            <color indexed="81"/>
            <rFont val="Tahoma"/>
            <family val="2"/>
          </rPr>
          <t>Kundula, Sumanth:</t>
        </r>
        <r>
          <rPr>
            <sz val="9"/>
            <color indexed="81"/>
            <rFont val="Tahoma"/>
            <family val="2"/>
          </rPr>
          <t xml:space="preserve">
On day shift we had a trunion fault when rotated to service position.
Chandran and Sumanth fixed the issue.
Down for 45 mins</t>
        </r>
      </text>
    </comment>
    <comment ref="N7" authorId="0" shapeId="0" xr:uid="{00000000-0006-0000-0000-000002000000}">
      <text>
        <r>
          <rPr>
            <b/>
            <sz val="9"/>
            <color indexed="81"/>
            <rFont val="Tahoma"/>
            <family val="2"/>
          </rPr>
          <t>Kundula, Sumanth:</t>
        </r>
        <r>
          <rPr>
            <sz val="9"/>
            <color indexed="81"/>
            <rFont val="Tahoma"/>
            <family val="2"/>
          </rPr>
          <t xml:space="preserve">
On day shift we have a broken cylinder  on WC628 Chandran and Arthur jr replaced new one for 90mins.
On Afternoon WC627 has a devicenet issues and ficed in 30 mins</t>
        </r>
      </text>
    </comment>
    <comment ref="U7" authorId="0" shapeId="0" xr:uid="{00000000-0006-0000-0000-000003000000}">
      <text>
        <r>
          <rPr>
            <b/>
            <sz val="9"/>
            <color indexed="81"/>
            <rFont val="Tahoma"/>
            <family val="2"/>
          </rPr>
          <t>Kundula, Sumanth:</t>
        </r>
        <r>
          <rPr>
            <sz val="9"/>
            <color indexed="81"/>
            <rFont val="Tahoma"/>
            <family val="2"/>
          </rPr>
          <t xml:space="preserve">
On Day shift sersor and a cable replacement by Arthur JR and Chandra for 30 mins and cylinder close issues fixed by Chandran for 15 mins.</t>
        </r>
      </text>
    </comment>
    <comment ref="J9" authorId="0" shapeId="0" xr:uid="{00000000-0006-0000-0000-000004000000}">
      <text>
        <r>
          <rPr>
            <b/>
            <sz val="9"/>
            <color indexed="81"/>
            <rFont val="Tahoma"/>
            <family val="2"/>
          </rPr>
          <t>Kundula, Sumanth:</t>
        </r>
        <r>
          <rPr>
            <sz val="9"/>
            <color indexed="81"/>
            <rFont val="Tahoma"/>
            <family val="2"/>
          </rPr>
          <t xml:space="preserve">
On day shift we have issues on both op50 and op40 safety barrier issues and down for 1hr. Cahndra and justin fixed.</t>
        </r>
      </text>
    </comment>
    <comment ref="K9" authorId="0" shapeId="0" xr:uid="{00000000-0006-0000-0000-000005000000}">
      <text>
        <r>
          <rPr>
            <b/>
            <sz val="9"/>
            <color indexed="81"/>
            <rFont val="Tahoma"/>
            <family val="2"/>
          </rPr>
          <t>Kundula, Sumanth:</t>
        </r>
        <r>
          <rPr>
            <sz val="9"/>
            <color indexed="81"/>
            <rFont val="Tahoma"/>
            <family val="2"/>
          </rPr>
          <t xml:space="preserve">
On Day shift we have wire tangle issue on R2 4 to 5 times and we replaced the driver roller, bearings and liner. Down for 45 mins and weld a djustment for 20 mins
Afternoon has a sensor issues and down for 20 mins</t>
        </r>
      </text>
    </comment>
    <comment ref="N9" authorId="0" shapeId="0" xr:uid="{00000000-0006-0000-0000-000006000000}">
      <text>
        <r>
          <rPr>
            <b/>
            <sz val="9"/>
            <color indexed="81"/>
            <rFont val="Tahoma"/>
            <family val="2"/>
          </rPr>
          <t>Kundula, Sumanth:</t>
        </r>
        <r>
          <rPr>
            <sz val="9"/>
            <color indexed="81"/>
            <rFont val="Tahoma"/>
            <family val="2"/>
          </rPr>
          <t xml:space="preserve">
On start of day shift we had a devicenet issues on OP40 and Moin fixed in 45mins.</t>
        </r>
      </text>
    </comment>
    <comment ref="Q9" authorId="0" shapeId="0" xr:uid="{00000000-0006-0000-0000-000007000000}">
      <text>
        <r>
          <rPr>
            <b/>
            <sz val="9"/>
            <color indexed="81"/>
            <rFont val="Tahoma"/>
            <family val="2"/>
          </rPr>
          <t>Kundula, Sumanth:</t>
        </r>
        <r>
          <rPr>
            <sz val="9"/>
            <color indexed="81"/>
            <rFont val="Tahoma"/>
            <family val="2"/>
          </rPr>
          <t xml:space="preserve">
Replaced 3 sensors for devicenet issues on  WC622C onday and afternoon shift. Down for 2 hrs because of this issue.
 Ordered steel face sensors and received.</t>
        </r>
      </text>
    </comment>
    <comment ref="U9" authorId="0" shapeId="0" xr:uid="{00000000-0006-0000-0000-000008000000}">
      <text>
        <r>
          <rPr>
            <b/>
            <sz val="9"/>
            <color indexed="81"/>
            <rFont val="Tahoma"/>
            <family val="2"/>
          </rPr>
          <t>Kundula, Sumanth:</t>
        </r>
        <r>
          <rPr>
            <sz val="9"/>
            <color indexed="81"/>
            <rFont val="Tahoma"/>
            <family val="2"/>
          </rPr>
          <t xml:space="preserve">
OP50 devicenet down for 20 mins on days fixed by Justin and Weld adjustment on op50 10 mins by Sumanth and Johnny.</t>
        </r>
      </text>
    </comment>
    <comment ref="D11" authorId="0" shapeId="0" xr:uid="{00000000-0006-0000-0000-000009000000}">
      <text>
        <r>
          <rPr>
            <b/>
            <sz val="9"/>
            <color indexed="81"/>
            <rFont val="Tahoma"/>
            <family val="2"/>
          </rPr>
          <t>Kundula, Sumanth:</t>
        </r>
        <r>
          <rPr>
            <sz val="9"/>
            <color indexed="81"/>
            <rFont val="Tahoma"/>
            <family val="2"/>
          </rPr>
          <t xml:space="preserve">
Having issues with WC435 devicenet and no material for the line.
Replace the devicenet connector on WC435 down for 1hr</t>
        </r>
      </text>
    </comment>
    <comment ref="J11" authorId="0" shapeId="0" xr:uid="{00000000-0006-0000-0000-00000A000000}">
      <text>
        <r>
          <rPr>
            <b/>
            <sz val="9"/>
            <color indexed="81"/>
            <rFont val="Tahoma"/>
            <family val="2"/>
          </rPr>
          <t>Kundula, Sumanth:</t>
        </r>
        <r>
          <rPr>
            <sz val="9"/>
            <color indexed="81"/>
            <rFont val="Tahoma"/>
            <family val="2"/>
          </rPr>
          <t xml:space="preserve">
Had issues with op50 clamp and sensor on day shift Moin fixed down for 45 mins.
Afternoon had a slide sensor issues again and 45 mins down. Johnny.s and Kumu fixed.</t>
        </r>
      </text>
    </comment>
    <comment ref="Q11" authorId="0" shapeId="0" xr:uid="{00000000-0006-0000-0000-00000B000000}">
      <text>
        <r>
          <rPr>
            <b/>
            <sz val="9"/>
            <color indexed="81"/>
            <rFont val="Tahoma"/>
            <family val="2"/>
          </rPr>
          <t>Kundula, Sumanth:</t>
        </r>
        <r>
          <rPr>
            <sz val="9"/>
            <color indexed="81"/>
            <rFont val="Tahoma"/>
            <family val="2"/>
          </rPr>
          <t xml:space="preserve">
OP50 Devicenet block damaged and replaced new one on day shift. Down for 90 mins
Afternoon replaced 2 sensors on OP50 and OP30.Down for 30 mins</t>
        </r>
      </text>
    </comment>
    <comment ref="S11" authorId="0" shapeId="0" xr:uid="{00000000-0006-0000-0000-00000C000000}">
      <text>
        <r>
          <rPr>
            <b/>
            <sz val="9"/>
            <color indexed="81"/>
            <rFont val="Tahoma"/>
            <family val="2"/>
          </rPr>
          <t>Kundula, Sumanth:</t>
        </r>
        <r>
          <rPr>
            <sz val="9"/>
            <color indexed="81"/>
            <rFont val="Tahoma"/>
            <family val="2"/>
          </rPr>
          <t xml:space="preserve">
On Day shift 30 mins for CPX Fault and afternoon had a sensor issues o40 and OP50 Down for 30 mins.</t>
        </r>
      </text>
    </comment>
    <comment ref="AA11" authorId="0" shapeId="0" xr:uid="{00000000-0006-0000-0000-00000D000000}">
      <text>
        <r>
          <rPr>
            <b/>
            <sz val="9"/>
            <color indexed="81"/>
            <rFont val="Tahoma"/>
            <family val="2"/>
          </rPr>
          <t>Kundula, Sumanth:</t>
        </r>
        <r>
          <rPr>
            <sz val="9"/>
            <color indexed="81"/>
            <rFont val="Tahoma"/>
            <family val="2"/>
          </rPr>
          <t xml:space="preserve">
op40 down for 30 mins for tooling issues parts not holding properly.
Chandran attend the breakdown down for 30mins.
OP50 sensor issues on days Kumu fixed down for 20mins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Kundula, Sumanth</author>
  </authors>
  <commentList>
    <comment ref="D7" authorId="0" shapeId="0" xr:uid="{00000000-0006-0000-0100-000001000000}">
      <text>
        <r>
          <rPr>
            <b/>
            <sz val="9"/>
            <color indexed="81"/>
            <rFont val="Tahoma"/>
            <family val="2"/>
          </rPr>
          <t>Kundula, Sumanth:</t>
        </r>
        <r>
          <rPr>
            <sz val="9"/>
            <color indexed="81"/>
            <rFont val="Tahoma"/>
            <family val="2"/>
          </rPr>
          <t xml:space="preserve">
Device net isseus and replaced a splitter cable on day shift.</t>
        </r>
      </text>
    </comment>
    <comment ref="R7" authorId="0" shapeId="0" xr:uid="{00000000-0006-0000-0100-000002000000}">
      <text>
        <r>
          <rPr>
            <b/>
            <sz val="9"/>
            <color indexed="81"/>
            <rFont val="Tahoma"/>
            <family val="2"/>
          </rPr>
          <t>Kundula, Sumanth:</t>
        </r>
        <r>
          <rPr>
            <sz val="9"/>
            <color indexed="81"/>
            <rFont val="Tahoma"/>
            <family val="2"/>
          </rPr>
          <t xml:space="preserve">
Afternoon shift had a issue with broken cylinder so Ray replaced new one down for 1hr.</t>
        </r>
      </text>
    </comment>
    <comment ref="P9" authorId="0" shapeId="0" xr:uid="{00000000-0006-0000-0100-000003000000}">
      <text>
        <r>
          <rPr>
            <b/>
            <sz val="9"/>
            <color indexed="81"/>
            <rFont val="Tahoma"/>
            <family val="2"/>
          </rPr>
          <t>Kundula, Sumanth:</t>
        </r>
        <r>
          <rPr>
            <sz val="9"/>
            <color indexed="81"/>
            <rFont val="Tahoma"/>
            <family val="2"/>
          </rPr>
          <t xml:space="preserve">
Down start of day shift pokeyoke for 15 mins and afternoon has issues with sensor and calmp issues down for 45 mins.</t>
        </r>
      </text>
    </comment>
    <comment ref="AC9" authorId="0" shapeId="0" xr:uid="{00000000-0006-0000-0100-000004000000}">
      <text>
        <r>
          <rPr>
            <b/>
            <sz val="9"/>
            <color indexed="81"/>
            <rFont val="Tahoma"/>
            <family val="2"/>
          </rPr>
          <t>Kundula, Sumanth:</t>
        </r>
        <r>
          <rPr>
            <sz val="9"/>
            <color indexed="81"/>
            <rFont val="Tahoma"/>
            <family val="2"/>
          </rPr>
          <t xml:space="preserve">
On day shift we have the safety barrier over load issues and Chandran and Moin fixed.
Down for 45 mins for this event.</t>
        </r>
      </text>
    </comment>
    <comment ref="G11" authorId="0" shapeId="0" xr:uid="{00000000-0006-0000-0100-000005000000}">
      <text>
        <r>
          <rPr>
            <b/>
            <sz val="9"/>
            <color indexed="81"/>
            <rFont val="Tahoma"/>
            <family val="2"/>
          </rPr>
          <t>Kundula, Sumanth:</t>
        </r>
        <r>
          <rPr>
            <sz val="9"/>
            <color indexed="81"/>
            <rFont val="Tahoma"/>
            <family val="2"/>
          </rPr>
          <t xml:space="preserve">
OP50 Reamer not working at the start of the shift.
Replaced new one and it was down for 1hr.</t>
        </r>
      </text>
    </comment>
    <comment ref="H11" authorId="0" shapeId="0" xr:uid="{00000000-0006-0000-0100-000006000000}">
      <text>
        <r>
          <rPr>
            <b/>
            <sz val="9"/>
            <color indexed="81"/>
            <rFont val="Tahoma"/>
            <family val="2"/>
          </rPr>
          <t>Kundula, Sumanth:</t>
        </r>
        <r>
          <rPr>
            <sz val="9"/>
            <color indexed="81"/>
            <rFont val="Tahoma"/>
            <family val="2"/>
          </rPr>
          <t xml:space="preserve">
Issues with OP30 open clamps on weld side and wire tangle on day shift.
Issues are fixed.</t>
        </r>
      </text>
    </comment>
    <comment ref="P11" authorId="0" shapeId="0" xr:uid="{00000000-0006-0000-0100-000007000000}">
      <text>
        <r>
          <rPr>
            <b/>
            <sz val="9"/>
            <color indexed="81"/>
            <rFont val="Tahoma"/>
            <family val="2"/>
          </rPr>
          <t>Kundula, Sumanth:</t>
        </r>
        <r>
          <rPr>
            <sz val="9"/>
            <color indexed="81"/>
            <rFont val="Tahoma"/>
            <family val="2"/>
          </rPr>
          <t xml:space="preserve">
Devicenet issues on OP40 Moin and Sumanth worked on day shift down for 30 mins</t>
        </r>
      </text>
    </comment>
    <comment ref="AC11" authorId="0" shapeId="0" xr:uid="{00000000-0006-0000-0100-000008000000}">
      <text>
        <r>
          <rPr>
            <b/>
            <sz val="9"/>
            <color indexed="81"/>
            <rFont val="Tahoma"/>
            <family val="2"/>
          </rPr>
          <t>Kundula, Sumanth:</t>
        </r>
        <r>
          <rPr>
            <sz val="9"/>
            <color indexed="81"/>
            <rFont val="Tahoma"/>
            <family val="2"/>
          </rPr>
          <t xml:space="preserve">
On OP50 end of the afternoon shift Spatter clamp for tower bracket was broken and couldn't able to fix it. So we work on the PLC to unable the spatter guard.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Kundula, Sumanth</author>
  </authors>
  <commentList>
    <comment ref="N5" authorId="0" shapeId="0" xr:uid="{00000000-0006-0000-0200-000001000000}">
      <text>
        <r>
          <rPr>
            <b/>
            <sz val="9"/>
            <color indexed="81"/>
            <rFont val="Tahoma"/>
            <family val="2"/>
          </rPr>
          <t>Kundula, Sumanth:</t>
        </r>
        <r>
          <rPr>
            <sz val="9"/>
            <color indexed="81"/>
            <rFont val="Tahoma"/>
            <family val="2"/>
          </rPr>
          <t xml:space="preserve">
On day shift part got welded due to spatter and got pin return fault on WC625</t>
        </r>
      </text>
    </comment>
    <comment ref="G7" authorId="0" shapeId="0" xr:uid="{00000000-0006-0000-0200-000002000000}">
      <text>
        <r>
          <rPr>
            <b/>
            <sz val="9"/>
            <color indexed="81"/>
            <rFont val="Tahoma"/>
            <family val="2"/>
          </rPr>
          <t>Kundula, Sumanth:</t>
        </r>
        <r>
          <rPr>
            <sz val="9"/>
            <color indexed="81"/>
            <rFont val="Tahoma"/>
            <family val="2"/>
          </rPr>
          <t xml:space="preserve">
Had issue from end of the day shift for clamp open fault.
Afternoon trouble shoot and fixed the divecent for 1hr. After it came back and replaced the devicenet bolck and replaced the devicenet cable.</t>
        </r>
      </text>
    </comment>
    <comment ref="V7" authorId="0" shapeId="0" xr:uid="{00000000-0006-0000-0200-000003000000}">
      <text>
        <r>
          <rPr>
            <b/>
            <sz val="9"/>
            <color indexed="81"/>
            <rFont val="Tahoma"/>
            <family val="2"/>
          </rPr>
          <t>Kundula, Sumanth:</t>
        </r>
        <r>
          <rPr>
            <sz val="9"/>
            <color indexed="81"/>
            <rFont val="Tahoma"/>
            <family val="2"/>
          </rPr>
          <t xml:space="preserve">
Power down and adjust the points after tooling adjustment</t>
        </r>
      </text>
    </comment>
    <comment ref="Q11" authorId="0" shapeId="0" xr:uid="{00000000-0006-0000-0200-000004000000}">
      <text>
        <r>
          <rPr>
            <b/>
            <sz val="9"/>
            <color indexed="81"/>
            <rFont val="Tahoma"/>
            <family val="2"/>
          </rPr>
          <t>Kundula, Sumanth:</t>
        </r>
        <r>
          <rPr>
            <sz val="9"/>
            <color indexed="81"/>
            <rFont val="Tahoma"/>
            <family val="2"/>
          </rPr>
          <t xml:space="preserve">
Having divicenet issues form night shift and E-stop circuit issues on day shift. After resolved the E-STOP issues robot lost the orgin position data. After resstting the orgin position adjust the welds on robot#1.</t>
        </r>
      </text>
    </comment>
    <comment ref="V11" authorId="0" shapeId="0" xr:uid="{00000000-0006-0000-0200-000005000000}">
      <text>
        <r>
          <rPr>
            <b/>
            <sz val="9"/>
            <color indexed="81"/>
            <rFont val="Tahoma"/>
            <family val="2"/>
          </rPr>
          <t>Kundula, Sumanth:</t>
        </r>
        <r>
          <rPr>
            <sz val="9"/>
            <color indexed="81"/>
            <rFont val="Tahoma"/>
            <family val="2"/>
          </rPr>
          <t xml:space="preserve">
Power down on day shift reset all the robots and robot 1 lost the encoder position. Down for 1 hr
Adjust all the points and replace the battery pck for robot as a corrective action.</t>
        </r>
      </text>
    </comment>
    <comment ref="W11" authorId="0" shapeId="0" xr:uid="{00000000-0006-0000-0200-000006000000}">
      <text>
        <r>
          <rPr>
            <b/>
            <sz val="9"/>
            <color indexed="81"/>
            <rFont val="Tahoma"/>
            <family val="2"/>
          </rPr>
          <t>Kundula, Sumanth:</t>
        </r>
        <r>
          <rPr>
            <sz val="9"/>
            <color indexed="81"/>
            <rFont val="Tahoma"/>
            <family val="2"/>
          </rPr>
          <t xml:space="preserve">
End of the day shift robots are going to hold status and machine not going to auto mode.
Found PLC latch on robot 3 hold bit. </t>
        </r>
      </text>
    </comment>
  </commentList>
</comments>
</file>

<file path=xl/sharedStrings.xml><?xml version="1.0" encoding="utf-8"?>
<sst xmlns="http://schemas.openxmlformats.org/spreadsheetml/2006/main" count="1964" uniqueCount="84">
  <si>
    <t>Downtime Report (Andon)</t>
  </si>
  <si>
    <t>Total Hrs</t>
  </si>
  <si>
    <t>Total Days</t>
  </si>
  <si>
    <t>Actual Machine Hours</t>
  </si>
  <si>
    <t>Dwt %</t>
  </si>
  <si>
    <t>Total Run Hrs</t>
  </si>
  <si>
    <t>% D/T</t>
  </si>
  <si>
    <t>Total Down Time Per Line</t>
  </si>
  <si>
    <t>CD4.2 Dedicated</t>
  </si>
  <si>
    <t>%</t>
  </si>
  <si>
    <t>CD4.2 Non-Dedicated</t>
  </si>
  <si>
    <t>K2XX LD</t>
  </si>
  <si>
    <t>K2XX HD&amp;D</t>
  </si>
  <si>
    <t>CD4.3</t>
  </si>
  <si>
    <t>Honda Civic</t>
  </si>
  <si>
    <t>Honda Accord</t>
  </si>
  <si>
    <t>CRV</t>
  </si>
  <si>
    <t>Daily Total Down Time</t>
  </si>
  <si>
    <t>Total Plant</t>
  </si>
  <si>
    <t>Downtime %</t>
  </si>
  <si>
    <t>D/T</t>
  </si>
  <si>
    <t>K2XX HD</t>
  </si>
  <si>
    <t>Enter Downtime minutes in this file</t>
  </si>
  <si>
    <t>Total Type of failure</t>
  </si>
  <si>
    <t>Production Lines</t>
  </si>
  <si>
    <t>Day</t>
  </si>
  <si>
    <t xml:space="preserve"> Maint-Robot</t>
  </si>
  <si>
    <t>Maint-Sensor</t>
  </si>
  <si>
    <t>Maint-Mechanical</t>
  </si>
  <si>
    <t>Maint-Clamp</t>
  </si>
  <si>
    <t>Maint-Electrical</t>
  </si>
  <si>
    <t>Maint-Device Net</t>
  </si>
  <si>
    <t>Maint-Wire Feeder</t>
  </si>
  <si>
    <t>Maint-Blown Tip</t>
  </si>
  <si>
    <t>Maint-Poke Yoke</t>
  </si>
  <si>
    <t>Maint-Weld Adjust</t>
  </si>
  <si>
    <t>Maint-Safety Device</t>
  </si>
  <si>
    <t>Maint-Wire Tangle</t>
  </si>
  <si>
    <t>Robot</t>
  </si>
  <si>
    <t>Total</t>
  </si>
  <si>
    <t>Top 3 down time issues</t>
  </si>
  <si>
    <t>Top 3 DOWNTIME.xlsx</t>
  </si>
  <si>
    <t>WC602</t>
  </si>
  <si>
    <t>T1XX</t>
  </si>
  <si>
    <t>WC601</t>
  </si>
  <si>
    <t>Maint-Water flow</t>
  </si>
  <si>
    <t>Maint-Tip cutter</t>
  </si>
  <si>
    <t>Maint-Area scanner</t>
  </si>
  <si>
    <t>Maint-Robot sealent</t>
  </si>
  <si>
    <t>Maint-Material handler</t>
  </si>
  <si>
    <t>P1</t>
  </si>
  <si>
    <t>P2</t>
  </si>
  <si>
    <t>P3</t>
  </si>
  <si>
    <t>MT:Mechanical Issue</t>
  </si>
  <si>
    <t>MT:Controls Issue</t>
  </si>
  <si>
    <t>MT:Feedline Issue</t>
  </si>
  <si>
    <t>MT:Electrical Issue</t>
  </si>
  <si>
    <t>MT:Transfer Alignment</t>
  </si>
  <si>
    <t>TR:Lifters</t>
  </si>
  <si>
    <t>TR:Quality Concerns</t>
  </si>
  <si>
    <t>TR:Trim Section Repair</t>
  </si>
  <si>
    <t>TR:Splits Thinning</t>
  </si>
  <si>
    <t>TR:Others</t>
  </si>
  <si>
    <t>PR:Waiting for Coil</t>
  </si>
  <si>
    <t>PR:Meeting</t>
  </si>
  <si>
    <t>PR:Crane</t>
  </si>
  <si>
    <t>PR:Waitng for DIE</t>
  </si>
  <si>
    <t>PR:Break Time</t>
  </si>
  <si>
    <t>PR:Unscehdule</t>
  </si>
  <si>
    <t>None</t>
  </si>
  <si>
    <t>TR:Splits / Thinning</t>
  </si>
  <si>
    <t>PR: Waiting for DIE</t>
  </si>
  <si>
    <t>PR: Waiting for Coil</t>
  </si>
  <si>
    <t>PR: Unscehdule</t>
  </si>
  <si>
    <t>PR: Meeting</t>
  </si>
  <si>
    <t>PR: Break Time</t>
  </si>
  <si>
    <t>MT: Mechanical Issue</t>
  </si>
  <si>
    <t>Targeted Machine Hrs</t>
  </si>
  <si>
    <t>Camaro</t>
  </si>
  <si>
    <t>Sensor</t>
  </si>
  <si>
    <t>Mechnical</t>
  </si>
  <si>
    <t>Clamp</t>
  </si>
  <si>
    <t>Electrical</t>
  </si>
  <si>
    <t>MT:Downtime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</si>
</sst>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9" x14ac:knownFonts="1">
    <font>
      <sz val="11"/>
      <color theme="1"/>
      <name val="Calibri"/>
      <family val="2"/>
      <scheme val="minor"/>
    </font>
    <font>
      <sz val="14"/>
      <color theme="1"/>
      <name val="Calibri"/>
      <family val="2"/>
      <scheme val="minor"/>
    </font>
    <font>
      <sz val="24"/>
      <color theme="1"/>
      <name val="Calibri"/>
      <family val="2"/>
      <scheme val="minor"/>
    </font>
    <font>
      <sz val="18"/>
      <color theme="1"/>
      <name val="Calibri"/>
      <family val="2"/>
      <scheme val="minor"/>
    </font>
    <font>
      <sz val="16"/>
      <color theme="1"/>
      <name val="Calibri"/>
      <family val="2"/>
      <scheme val="minor"/>
    </font>
    <font>
      <sz val="22"/>
      <color theme="1"/>
      <name val="Calibri"/>
      <family val="2"/>
      <scheme val="minor"/>
    </font>
    <font>
      <sz val="20"/>
      <color theme="1"/>
      <name val="Calibri"/>
      <family val="2"/>
      <scheme val="minor"/>
    </font>
    <font>
      <b/>
      <sz val="11"/>
      <color theme="1"/>
      <name val="Calibri"/>
      <family val="2"/>
      <scheme val="minor"/>
    </font>
    <font>
      <sz val="12"/>
      <color theme="1"/>
      <name val="Calibri"/>
      <family val="2"/>
      <scheme val="minor"/>
    </font>
    <font>
      <sz val="26"/>
      <color theme="1"/>
      <name val="Calibri"/>
      <family val="2"/>
      <scheme val="minor"/>
    </font>
    <font>
      <b/>
      <sz val="16"/>
      <color theme="1"/>
      <name val="Calibri"/>
      <family val="2"/>
      <scheme val="minor"/>
    </font>
    <font>
      <sz val="28"/>
      <color theme="1"/>
      <name val="Calibri"/>
      <family val="2"/>
      <scheme val="minor"/>
    </font>
    <font>
      <b/>
      <sz val="11"/>
      <name val="Calibri"/>
      <family val="2"/>
      <scheme val="minor"/>
    </font>
    <font>
      <sz val="12"/>
      <name val="Calibri"/>
      <family val="2"/>
      <scheme val="minor"/>
    </font>
    <font>
      <sz val="16"/>
      <name val="Calibri"/>
      <family val="2"/>
      <scheme val="minor"/>
    </font>
    <font>
      <sz val="9"/>
      <color indexed="81"/>
      <name val="Tahoma"/>
      <family val="2"/>
    </font>
    <font>
      <b/>
      <sz val="9"/>
      <color indexed="81"/>
      <name val="Tahoma"/>
      <family val="2"/>
    </font>
    <font>
      <sz val="20"/>
      <color rgb="FFFF0000"/>
      <name val="Calibri"/>
      <family val="2"/>
      <scheme val="minor"/>
    </font>
    <font>
      <u/>
      <sz val="11"/>
      <color theme="10"/>
      <name val="Calibri"/>
      <family val="2"/>
      <scheme val="minor"/>
    </font>
  </fonts>
  <fills count="10">
    <fill>
      <patternFill patternType="none"/>
    </fill>
    <fill>
      <patternFill patternType="gray125"/>
    </fill>
    <fill>
      <patternFill patternType="solid">
        <fgColor theme="0" tint="-0.34998626667073579"/>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00B050"/>
        <bgColor indexed="64"/>
      </patternFill>
    </fill>
    <fill>
      <patternFill patternType="solid">
        <fgColor theme="0"/>
        <bgColor theme="4" tint="0.79998168889431442"/>
      </patternFill>
    </fill>
    <fill>
      <patternFill patternType="solid">
        <fgColor theme="0" tint="-4.9989318521683403E-2"/>
        <bgColor theme="4" tint="0.79998168889431442"/>
      </patternFill>
    </fill>
    <fill>
      <patternFill patternType="solid">
        <fgColor theme="4" tint="0.79998168889431442"/>
        <bgColor theme="4" tint="0.79998168889431442"/>
      </patternFill>
    </fill>
    <fill>
      <patternFill patternType="solid">
        <fgColor theme="0" tint="-4.9989318521683403E-2"/>
        <bgColor indexed="64"/>
      </patternFill>
    </fill>
  </fills>
  <borders count="8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medium">
        <color indexed="64"/>
      </bottom>
      <diagonal/>
    </border>
    <border>
      <left/>
      <right style="thick">
        <color indexed="64"/>
      </right>
      <top/>
      <bottom style="medium">
        <color indexed="64"/>
      </bottom>
      <diagonal/>
    </border>
    <border>
      <left style="thick">
        <color indexed="64"/>
      </left>
      <right style="thin">
        <color indexed="64"/>
      </right>
      <top style="medium">
        <color indexed="64"/>
      </top>
      <bottom style="medium">
        <color indexed="64"/>
      </bottom>
      <diagonal/>
    </border>
    <border>
      <left/>
      <right style="thick">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thick">
        <color indexed="64"/>
      </left>
      <right style="thin">
        <color indexed="64"/>
      </right>
      <top style="thin">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medium">
        <color indexed="64"/>
      </right>
      <top style="medium">
        <color indexed="64"/>
      </top>
      <bottom style="medium">
        <color indexed="64"/>
      </bottom>
      <diagonal/>
    </border>
    <border>
      <left style="thick">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top/>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thick">
        <color indexed="64"/>
      </left>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style="medium">
        <color indexed="64"/>
      </bottom>
      <diagonal/>
    </border>
    <border>
      <left/>
      <right/>
      <top style="thin">
        <color theme="4" tint="0.39997558519241921"/>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style="thin">
        <color indexed="64"/>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2">
    <xf numFmtId="0" fontId="0" fillId="0" borderId="0"/>
    <xf numFmtId="0" fontId="18" fillId="0" borderId="0" applyNumberFormat="0" applyFill="0" applyBorder="0" applyAlignment="0" applyProtection="0"/>
  </cellStyleXfs>
  <cellXfs count="267">
    <xf numFmtId="0" fontId="0" fillId="0" borderId="0" xfId="0"/>
    <xf numFmtId="0" fontId="0" fillId="0" borderId="5" xfId="0" applyBorder="1" applyAlignment="1">
      <alignment horizontal="center" vertical="center"/>
    </xf>
    <xf numFmtId="0" fontId="0" fillId="0" borderId="10" xfId="0" applyBorder="1" applyAlignment="1">
      <alignment horizontal="center" vertical="center"/>
    </xf>
    <xf numFmtId="0" fontId="0" fillId="3" borderId="3" xfId="0" applyFill="1" applyBorder="1" applyAlignment="1">
      <alignment horizontal="center" vertical="center"/>
    </xf>
    <xf numFmtId="0" fontId="0" fillId="0" borderId="19" xfId="0" applyBorder="1" applyAlignment="1">
      <alignment horizontal="center" vertical="center"/>
    </xf>
    <xf numFmtId="0" fontId="0" fillId="3" borderId="27" xfId="0" applyFill="1" applyBorder="1" applyAlignment="1">
      <alignment horizontal="center" vertical="center"/>
    </xf>
    <xf numFmtId="0" fontId="0" fillId="0" borderId="3" xfId="0" applyBorder="1" applyAlignment="1">
      <alignment horizontal="center" vertical="center"/>
    </xf>
    <xf numFmtId="0" fontId="0" fillId="0" borderId="21"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164" fontId="1" fillId="4" borderId="8"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4" borderId="32" xfId="0" applyNumberFormat="1" applyFont="1" applyFill="1" applyBorder="1" applyAlignment="1">
      <alignment horizontal="center" vertical="center"/>
    </xf>
    <xf numFmtId="164" fontId="0" fillId="0" borderId="30" xfId="0" applyNumberFormat="1" applyBorder="1" applyAlignment="1">
      <alignment horizontal="center" vertical="center" wrapText="1"/>
    </xf>
    <xf numFmtId="0" fontId="4" fillId="2" borderId="5"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37" xfId="0" applyFont="1" applyFill="1" applyBorder="1" applyAlignment="1">
      <alignment horizontal="center" vertical="center"/>
    </xf>
    <xf numFmtId="164" fontId="4" fillId="0" borderId="7" xfId="0" applyNumberFormat="1" applyFont="1" applyBorder="1" applyAlignment="1">
      <alignment horizontal="center" vertical="center"/>
    </xf>
    <xf numFmtId="164" fontId="4" fillId="0" borderId="38" xfId="0" applyNumberFormat="1" applyFont="1" applyBorder="1" applyAlignment="1">
      <alignment horizontal="center" vertical="center"/>
    </xf>
    <xf numFmtId="164" fontId="4" fillId="0" borderId="34" xfId="0" applyNumberFormat="1" applyFont="1" applyBorder="1" applyAlignment="1">
      <alignment horizontal="center" vertical="center"/>
    </xf>
    <xf numFmtId="164" fontId="4" fillId="0" borderId="35" xfId="0" applyNumberFormat="1" applyFont="1" applyBorder="1" applyAlignment="1">
      <alignment horizontal="center" vertical="center"/>
    </xf>
    <xf numFmtId="164" fontId="4" fillId="4" borderId="5" xfId="0" applyNumberFormat="1" applyFont="1" applyFill="1" applyBorder="1" applyAlignment="1">
      <alignment horizontal="center" vertical="center"/>
    </xf>
    <xf numFmtId="164" fontId="4" fillId="4" borderId="10" xfId="0" applyNumberFormat="1" applyFont="1" applyFill="1" applyBorder="1" applyAlignment="1">
      <alignment horizontal="center" vertical="center"/>
    </xf>
    <xf numFmtId="164" fontId="4" fillId="4" borderId="37" xfId="0" applyNumberFormat="1" applyFont="1" applyFill="1" applyBorder="1" applyAlignment="1">
      <alignment horizontal="center" vertical="center"/>
    </xf>
    <xf numFmtId="0" fontId="2" fillId="0" borderId="41" xfId="0" applyFont="1" applyBorder="1" applyAlignment="1">
      <alignment horizontal="center" vertical="center"/>
    </xf>
    <xf numFmtId="0" fontId="1" fillId="0" borderId="10" xfId="0" applyFont="1" applyBorder="1" applyAlignment="1">
      <alignment horizontal="center" vertical="center"/>
    </xf>
    <xf numFmtId="0" fontId="1" fillId="0" borderId="6" xfId="0" applyFont="1" applyBorder="1" applyAlignment="1">
      <alignment horizontal="center" vertical="center"/>
    </xf>
    <xf numFmtId="165" fontId="1" fillId="0" borderId="36" xfId="0" applyNumberFormat="1" applyFont="1" applyBorder="1" applyAlignment="1">
      <alignment horizontal="center" vertical="center"/>
    </xf>
    <xf numFmtId="0" fontId="1" fillId="0" borderId="37" xfId="0" applyFont="1" applyBorder="1" applyAlignment="1">
      <alignment horizontal="center" vertical="center"/>
    </xf>
    <xf numFmtId="0" fontId="1" fillId="0" borderId="44" xfId="0" applyFont="1" applyBorder="1" applyAlignment="1">
      <alignment horizontal="center" vertical="center"/>
    </xf>
    <xf numFmtId="3" fontId="1" fillId="6" borderId="30" xfId="0" applyNumberFormat="1" applyFont="1" applyFill="1" applyBorder="1" applyAlignment="1">
      <alignment horizontal="center" vertical="center"/>
    </xf>
    <xf numFmtId="0" fontId="1" fillId="0" borderId="2" xfId="0" applyFont="1" applyBorder="1" applyAlignment="1">
      <alignment horizontal="center" vertical="center"/>
    </xf>
    <xf numFmtId="3" fontId="1" fillId="7" borderId="30" xfId="0" applyNumberFormat="1" applyFont="1" applyFill="1" applyBorder="1" applyAlignment="1">
      <alignment horizontal="center" vertical="center"/>
    </xf>
    <xf numFmtId="3" fontId="7" fillId="8" borderId="45" xfId="0" applyNumberFormat="1" applyFont="1" applyFill="1" applyBorder="1"/>
    <xf numFmtId="3" fontId="7" fillId="8" borderId="30" xfId="0" applyNumberFormat="1" applyFont="1" applyFill="1" applyBorder="1"/>
    <xf numFmtId="3" fontId="0" fillId="8" borderId="30" xfId="0" applyNumberFormat="1" applyFill="1" applyBorder="1" applyAlignment="1">
      <alignment horizontal="center" vertical="center"/>
    </xf>
    <xf numFmtId="0" fontId="0" fillId="0" borderId="9" xfId="0" applyBorder="1" applyAlignment="1">
      <alignment horizontal="center" vertical="center"/>
    </xf>
    <xf numFmtId="0" fontId="0" fillId="3" borderId="30" xfId="0" applyFill="1" applyBorder="1" applyAlignment="1">
      <alignment horizontal="center" vertical="center"/>
    </xf>
    <xf numFmtId="165" fontId="8" fillId="0" borderId="36" xfId="0" applyNumberFormat="1" applyFont="1" applyBorder="1" applyAlignment="1">
      <alignment horizontal="center" vertical="center"/>
    </xf>
    <xf numFmtId="165" fontId="8" fillId="0" borderId="54" xfId="0" applyNumberFormat="1" applyFont="1" applyBorder="1" applyAlignment="1">
      <alignment horizontal="center" vertical="center"/>
    </xf>
    <xf numFmtId="0" fontId="4" fillId="2" borderId="44" xfId="0" applyFont="1" applyFill="1" applyBorder="1" applyAlignment="1">
      <alignment horizontal="center" vertical="center"/>
    </xf>
    <xf numFmtId="0" fontId="4" fillId="2" borderId="30" xfId="0" applyFont="1" applyFill="1" applyBorder="1" applyAlignment="1">
      <alignment horizontal="center" vertical="center"/>
    </xf>
    <xf numFmtId="164" fontId="4" fillId="0" borderId="55" xfId="0" applyNumberFormat="1" applyFont="1" applyBorder="1" applyAlignment="1">
      <alignment horizontal="center" vertical="center"/>
    </xf>
    <xf numFmtId="164" fontId="4" fillId="0" borderId="56" xfId="0" applyNumberFormat="1" applyFont="1" applyBorder="1" applyAlignment="1">
      <alignment horizontal="center" vertical="center"/>
    </xf>
    <xf numFmtId="164" fontId="4" fillId="4" borderId="40" xfId="0" applyNumberFormat="1" applyFont="1" applyFill="1" applyBorder="1" applyAlignment="1">
      <alignment horizontal="center" vertical="center"/>
    </xf>
    <xf numFmtId="164" fontId="4" fillId="0" borderId="57" xfId="0" applyNumberFormat="1" applyFont="1" applyBorder="1" applyAlignment="1">
      <alignment horizontal="center" vertical="center"/>
    </xf>
    <xf numFmtId="164" fontId="4" fillId="0" borderId="58" xfId="0" applyNumberFormat="1" applyFont="1" applyBorder="1" applyAlignment="1">
      <alignment horizontal="center" vertical="center"/>
    </xf>
    <xf numFmtId="164" fontId="4" fillId="4" borderId="11" xfId="0" applyNumberFormat="1" applyFont="1" applyFill="1" applyBorder="1" applyAlignment="1">
      <alignment horizontal="center" vertical="center"/>
    </xf>
    <xf numFmtId="0" fontId="4" fillId="2" borderId="2" xfId="0" applyFont="1" applyFill="1" applyBorder="1" applyAlignment="1">
      <alignment horizontal="center" vertical="center"/>
    </xf>
    <xf numFmtId="164" fontId="4" fillId="0" borderId="59" xfId="0" applyNumberFormat="1" applyFont="1" applyBorder="1" applyAlignment="1">
      <alignment horizontal="center" vertical="center"/>
    </xf>
    <xf numFmtId="164" fontId="4" fillId="4" borderId="62" xfId="0" applyNumberFormat="1" applyFont="1" applyFill="1" applyBorder="1" applyAlignment="1">
      <alignment horizontal="center" vertical="center"/>
    </xf>
    <xf numFmtId="164" fontId="4" fillId="0" borderId="64" xfId="0" applyNumberFormat="1" applyFont="1" applyBorder="1" applyAlignment="1">
      <alignment horizontal="center" vertical="center"/>
    </xf>
    <xf numFmtId="164" fontId="4" fillId="4" borderId="65" xfId="0" applyNumberFormat="1" applyFont="1" applyFill="1" applyBorder="1" applyAlignment="1">
      <alignment horizontal="center" vertical="center"/>
    </xf>
    <xf numFmtId="0" fontId="4" fillId="2" borderId="33" xfId="0" applyFont="1" applyFill="1" applyBorder="1" applyAlignment="1">
      <alignment horizontal="center" vertical="center"/>
    </xf>
    <xf numFmtId="164" fontId="4" fillId="0" borderId="66" xfId="0" applyNumberFormat="1" applyFont="1" applyBorder="1" applyAlignment="1">
      <alignment horizontal="center" vertical="center"/>
    </xf>
    <xf numFmtId="0" fontId="0" fillId="0" borderId="3" xfId="0" applyBorder="1"/>
    <xf numFmtId="0" fontId="0" fillId="0" borderId="0" xfId="0" applyAlignment="1">
      <alignment horizontal="center" vertical="center"/>
    </xf>
    <xf numFmtId="3" fontId="7" fillId="8" borderId="33" xfId="0" applyNumberFormat="1" applyFont="1" applyFill="1" applyBorder="1" applyAlignment="1">
      <alignment horizontal="center" vertical="center"/>
    </xf>
    <xf numFmtId="164" fontId="4" fillId="0" borderId="60" xfId="0" applyNumberFormat="1" applyFont="1" applyBorder="1" applyAlignment="1">
      <alignment horizontal="center" vertical="center"/>
    </xf>
    <xf numFmtId="0" fontId="9" fillId="0" borderId="0" xfId="0" applyFont="1" applyAlignment="1">
      <alignment vertical="center" wrapText="1"/>
    </xf>
    <xf numFmtId="0" fontId="1" fillId="0" borderId="0" xfId="0" applyFont="1" applyAlignment="1">
      <alignment vertical="center" wrapText="1"/>
    </xf>
    <xf numFmtId="0" fontId="0" fillId="0" borderId="70" xfId="0" applyBorder="1"/>
    <xf numFmtId="10" fontId="0" fillId="0" borderId="3" xfId="0" applyNumberFormat="1" applyBorder="1" applyAlignment="1">
      <alignment horizontal="center" vertical="center"/>
    </xf>
    <xf numFmtId="0" fontId="0" fillId="0" borderId="0" xfId="0" applyAlignment="1">
      <alignment horizontal="center" vertical="center" wrapText="1"/>
    </xf>
    <xf numFmtId="0" fontId="0" fillId="0" borderId="3" xfId="0" applyBorder="1" applyAlignment="1">
      <alignment horizontal="center"/>
    </xf>
    <xf numFmtId="165" fontId="8" fillId="9" borderId="36" xfId="0" applyNumberFormat="1" applyFont="1" applyFill="1" applyBorder="1" applyAlignment="1">
      <alignment horizontal="center" vertical="center"/>
    </xf>
    <xf numFmtId="2" fontId="10" fillId="0" borderId="46" xfId="0" applyNumberFormat="1" applyFont="1" applyBorder="1" applyAlignment="1">
      <alignment horizontal="center" vertical="center"/>
    </xf>
    <xf numFmtId="165" fontId="0" fillId="0" borderId="39" xfId="0" applyNumberFormat="1" applyBorder="1" applyAlignment="1">
      <alignment vertical="center" wrapText="1"/>
    </xf>
    <xf numFmtId="0" fontId="0" fillId="0" borderId="39" xfId="0" applyBorder="1" applyAlignment="1">
      <alignment horizontal="center" vertical="center" wrapText="1"/>
    </xf>
    <xf numFmtId="0" fontId="0" fillId="0" borderId="58" xfId="0" applyBorder="1" applyAlignment="1">
      <alignment horizontal="center" vertical="center"/>
    </xf>
    <xf numFmtId="0" fontId="0" fillId="0" borderId="72" xfId="0" applyBorder="1" applyAlignment="1">
      <alignment horizontal="center" vertical="center"/>
    </xf>
    <xf numFmtId="9" fontId="1" fillId="0" borderId="57" xfId="0" applyNumberFormat="1" applyFont="1" applyBorder="1" applyAlignment="1">
      <alignment horizontal="center" vertical="center"/>
    </xf>
    <xf numFmtId="0" fontId="0" fillId="0" borderId="69" xfId="0" applyBorder="1" applyAlignment="1">
      <alignment horizontal="center" vertical="center"/>
    </xf>
    <xf numFmtId="0" fontId="0" fillId="0" borderId="52" xfId="0" applyBorder="1" applyAlignment="1">
      <alignment horizontal="center" vertical="center"/>
    </xf>
    <xf numFmtId="0" fontId="0" fillId="0" borderId="57" xfId="0" applyBorder="1" applyAlignment="1">
      <alignment horizontal="center" vertical="center"/>
    </xf>
    <xf numFmtId="0" fontId="0" fillId="0" borderId="56" xfId="0" applyBorder="1" applyAlignment="1">
      <alignment horizontal="center" vertical="center"/>
    </xf>
    <xf numFmtId="0" fontId="0" fillId="0" borderId="73" xfId="0" applyBorder="1" applyAlignment="1">
      <alignment horizontal="center" vertical="center"/>
    </xf>
    <xf numFmtId="0" fontId="0" fillId="0" borderId="55" xfId="0" applyBorder="1" applyAlignment="1">
      <alignment horizontal="center" vertical="center"/>
    </xf>
    <xf numFmtId="0" fontId="0" fillId="0" borderId="52" xfId="0" applyBorder="1"/>
    <xf numFmtId="9" fontId="1" fillId="0" borderId="66" xfId="0" applyNumberFormat="1" applyFont="1" applyBorder="1" applyAlignment="1">
      <alignment horizontal="center" vertical="center"/>
    </xf>
    <xf numFmtId="9" fontId="1" fillId="0" borderId="60" xfId="0" applyNumberFormat="1" applyFont="1" applyBorder="1" applyAlignment="1">
      <alignment horizontal="center" vertical="center"/>
    </xf>
    <xf numFmtId="0" fontId="0" fillId="3" borderId="33" xfId="0" applyFill="1" applyBorder="1"/>
    <xf numFmtId="0" fontId="1" fillId="3" borderId="33" xfId="0" applyFont="1" applyFill="1" applyBorder="1"/>
    <xf numFmtId="0" fontId="1" fillId="3" borderId="30" xfId="0" applyFont="1" applyFill="1" applyBorder="1"/>
    <xf numFmtId="9" fontId="1" fillId="0" borderId="61" xfId="0" applyNumberFormat="1" applyFont="1" applyBorder="1" applyAlignment="1">
      <alignment horizontal="center" vertical="center"/>
    </xf>
    <xf numFmtId="9" fontId="1" fillId="0" borderId="39" xfId="0" applyNumberFormat="1" applyFont="1" applyBorder="1" applyAlignment="1">
      <alignment horizontal="center" vertical="center"/>
    </xf>
    <xf numFmtId="0" fontId="0" fillId="0" borderId="33" xfId="0" applyBorder="1"/>
    <xf numFmtId="9" fontId="1" fillId="3" borderId="33" xfId="0" applyNumberFormat="1" applyFont="1" applyFill="1" applyBorder="1" applyAlignment="1">
      <alignment horizontal="center" vertical="center"/>
    </xf>
    <xf numFmtId="9" fontId="1" fillId="0" borderId="56" xfId="0" applyNumberFormat="1" applyFont="1" applyBorder="1" applyAlignment="1">
      <alignment horizontal="center" vertical="center"/>
    </xf>
    <xf numFmtId="9" fontId="1" fillId="0" borderId="73" xfId="0" applyNumberFormat="1" applyFont="1" applyBorder="1" applyAlignment="1">
      <alignment horizontal="center" vertical="center"/>
    </xf>
    <xf numFmtId="9" fontId="1" fillId="3" borderId="30" xfId="0" applyNumberFormat="1" applyFont="1" applyFill="1" applyBorder="1" applyAlignment="1">
      <alignment horizontal="center" vertical="center"/>
    </xf>
    <xf numFmtId="10" fontId="1" fillId="0" borderId="66" xfId="0" applyNumberFormat="1" applyFont="1" applyBorder="1" applyAlignment="1">
      <alignment horizontal="center" vertical="center"/>
    </xf>
    <xf numFmtId="10" fontId="1" fillId="0" borderId="60" xfId="0" applyNumberFormat="1" applyFont="1" applyBorder="1" applyAlignment="1">
      <alignment horizontal="center" vertical="center"/>
    </xf>
    <xf numFmtId="10" fontId="1" fillId="0" borderId="61" xfId="0" applyNumberFormat="1" applyFont="1" applyBorder="1" applyAlignment="1">
      <alignment horizontal="center" vertical="center"/>
    </xf>
    <xf numFmtId="0" fontId="1" fillId="3" borderId="33" xfId="0" applyFont="1" applyFill="1" applyBorder="1" applyAlignment="1">
      <alignment horizontal="center" vertical="center"/>
    </xf>
    <xf numFmtId="0" fontId="4" fillId="0" borderId="30" xfId="0" applyFont="1" applyBorder="1" applyAlignment="1">
      <alignment horizontal="center" vertical="center" wrapText="1"/>
    </xf>
    <xf numFmtId="3" fontId="10" fillId="0" borderId="6" xfId="0" applyNumberFormat="1" applyFont="1" applyBorder="1" applyAlignment="1">
      <alignment horizontal="center" vertical="center"/>
    </xf>
    <xf numFmtId="3" fontId="10" fillId="0" borderId="30" xfId="0" applyNumberFormat="1" applyFont="1" applyBorder="1" applyAlignment="1">
      <alignment horizontal="center" vertical="center"/>
    </xf>
    <xf numFmtId="164" fontId="10" fillId="0" borderId="33" xfId="0" applyNumberFormat="1" applyFont="1" applyBorder="1" applyAlignment="1">
      <alignment horizontal="center" vertical="center" wrapText="1"/>
    </xf>
    <xf numFmtId="0" fontId="1" fillId="3" borderId="3"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52" xfId="0" applyFont="1" applyFill="1" applyBorder="1" applyAlignment="1">
      <alignment horizontal="center" vertical="center"/>
    </xf>
    <xf numFmtId="0" fontId="0" fillId="0" borderId="49" xfId="0" applyBorder="1" applyAlignment="1">
      <alignment horizontal="center" vertical="center"/>
    </xf>
    <xf numFmtId="10" fontId="0" fillId="0" borderId="9" xfId="0" applyNumberFormat="1" applyBorder="1" applyAlignment="1">
      <alignment horizontal="center" vertical="center"/>
    </xf>
    <xf numFmtId="0" fontId="0" fillId="0" borderId="53" xfId="0" applyBorder="1" applyAlignment="1">
      <alignment horizontal="center" vertical="center"/>
    </xf>
    <xf numFmtId="0" fontId="0" fillId="0" borderId="51" xfId="0" applyBorder="1"/>
    <xf numFmtId="164" fontId="3" fillId="4" borderId="58" xfId="0" applyNumberFormat="1" applyFont="1" applyFill="1" applyBorder="1" applyAlignment="1">
      <alignment horizontal="center" vertical="center"/>
    </xf>
    <xf numFmtId="164" fontId="3" fillId="4" borderId="72" xfId="0" applyNumberFormat="1" applyFont="1" applyFill="1" applyBorder="1" applyAlignment="1">
      <alignment horizontal="center" vertical="center"/>
    </xf>
    <xf numFmtId="164" fontId="3" fillId="4" borderId="69" xfId="0" applyNumberFormat="1" applyFont="1" applyFill="1" applyBorder="1" applyAlignment="1">
      <alignment horizontal="center" vertical="center"/>
    </xf>
    <xf numFmtId="165" fontId="10" fillId="0" borderId="46" xfId="0" applyNumberFormat="1" applyFont="1" applyBorder="1" applyAlignment="1">
      <alignment horizontal="center" vertical="center"/>
    </xf>
    <xf numFmtId="0" fontId="0" fillId="0" borderId="69" xfId="0" applyBorder="1"/>
    <xf numFmtId="0" fontId="0" fillId="0" borderId="61" xfId="0" applyBorder="1"/>
    <xf numFmtId="0" fontId="0" fillId="0" borderId="11" xfId="0" applyBorder="1"/>
    <xf numFmtId="0" fontId="0" fillId="0" borderId="62" xfId="0" applyBorder="1"/>
    <xf numFmtId="164" fontId="4" fillId="9" borderId="60" xfId="0" applyNumberFormat="1" applyFont="1" applyFill="1" applyBorder="1" applyAlignment="1">
      <alignment horizontal="center" vertical="center"/>
    </xf>
    <xf numFmtId="164" fontId="4" fillId="9" borderId="56" xfId="0" applyNumberFormat="1" applyFont="1" applyFill="1" applyBorder="1" applyAlignment="1">
      <alignment horizontal="center" vertical="center"/>
    </xf>
    <xf numFmtId="2" fontId="10" fillId="9" borderId="46" xfId="0" applyNumberFormat="1" applyFont="1" applyFill="1" applyBorder="1" applyAlignment="1">
      <alignment horizontal="center" vertical="center"/>
    </xf>
    <xf numFmtId="164" fontId="3" fillId="9" borderId="69" xfId="0" applyNumberFormat="1" applyFont="1" applyFill="1" applyBorder="1" applyAlignment="1">
      <alignment horizontal="center" vertical="center"/>
    </xf>
    <xf numFmtId="3" fontId="12" fillId="8" borderId="33" xfId="0" applyNumberFormat="1" applyFont="1" applyFill="1" applyBorder="1" applyAlignment="1">
      <alignment horizontal="center" vertical="center"/>
    </xf>
    <xf numFmtId="165" fontId="13" fillId="0" borderId="36" xfId="0" applyNumberFormat="1" applyFont="1" applyBorder="1" applyAlignment="1">
      <alignment horizontal="center" vertical="center"/>
    </xf>
    <xf numFmtId="0" fontId="14" fillId="2" borderId="33" xfId="0" applyFont="1" applyFill="1" applyBorder="1" applyAlignment="1">
      <alignment horizontal="center" vertical="center"/>
    </xf>
    <xf numFmtId="164" fontId="14" fillId="0" borderId="66" xfId="0" applyNumberFormat="1" applyFont="1" applyBorder="1" applyAlignment="1">
      <alignment horizontal="center" vertical="center"/>
    </xf>
    <xf numFmtId="164" fontId="14" fillId="0" borderId="59" xfId="0" applyNumberFormat="1" applyFont="1" applyBorder="1" applyAlignment="1">
      <alignment horizontal="center" vertical="center"/>
    </xf>
    <xf numFmtId="164" fontId="14" fillId="0" borderId="56" xfId="0" applyNumberFormat="1" applyFont="1" applyBorder="1" applyAlignment="1">
      <alignment horizontal="center" vertical="center"/>
    </xf>
    <xf numFmtId="164" fontId="14" fillId="9" borderId="56" xfId="0" applyNumberFormat="1" applyFont="1" applyFill="1" applyBorder="1" applyAlignment="1">
      <alignment horizontal="center" vertical="center"/>
    </xf>
    <xf numFmtId="164" fontId="14" fillId="4" borderId="62" xfId="0" applyNumberFormat="1" applyFont="1" applyFill="1" applyBorder="1" applyAlignment="1">
      <alignment horizontal="center" vertical="center"/>
    </xf>
    <xf numFmtId="164" fontId="3" fillId="9" borderId="0" xfId="0" applyNumberFormat="1" applyFont="1" applyFill="1" applyAlignment="1">
      <alignment horizontal="center" vertical="center"/>
    </xf>
    <xf numFmtId="2" fontId="10" fillId="9" borderId="0" xfId="0" applyNumberFormat="1" applyFont="1" applyFill="1" applyAlignment="1">
      <alignment horizontal="center" vertical="center"/>
    </xf>
    <xf numFmtId="165" fontId="10" fillId="0" borderId="0" xfId="0" applyNumberFormat="1" applyFont="1" applyAlignment="1">
      <alignment horizontal="center" vertical="center"/>
    </xf>
    <xf numFmtId="164" fontId="4" fillId="0" borderId="74" xfId="0" applyNumberFormat="1" applyFont="1" applyBorder="1" applyAlignment="1">
      <alignment horizontal="center" vertical="center"/>
    </xf>
    <xf numFmtId="165" fontId="8" fillId="0" borderId="59" xfId="0" applyNumberFormat="1" applyFont="1" applyBorder="1" applyAlignment="1">
      <alignment horizontal="center" vertical="center"/>
    </xf>
    <xf numFmtId="165" fontId="8" fillId="0" borderId="62" xfId="0" applyNumberFormat="1" applyFont="1" applyBorder="1" applyAlignment="1">
      <alignment horizontal="center" vertical="center"/>
    </xf>
    <xf numFmtId="0" fontId="0" fillId="0" borderId="50" xfId="0" applyBorder="1" applyAlignment="1">
      <alignment horizontal="center"/>
    </xf>
    <xf numFmtId="0" fontId="5" fillId="0" borderId="0" xfId="0" applyFont="1" applyAlignment="1">
      <alignment horizontal="center" vertical="center"/>
    </xf>
    <xf numFmtId="0" fontId="1" fillId="0" borderId="78" xfId="0" applyFont="1" applyBorder="1" applyAlignment="1">
      <alignment horizontal="center" vertical="center" wrapText="1"/>
    </xf>
    <xf numFmtId="0" fontId="1" fillId="0" borderId="81" xfId="0" applyFont="1" applyBorder="1" applyAlignment="1">
      <alignment horizontal="center" vertical="center" wrapText="1"/>
    </xf>
    <xf numFmtId="9" fontId="3" fillId="0" borderId="76" xfId="0" applyNumberFormat="1" applyFont="1" applyBorder="1" applyAlignment="1">
      <alignment horizontal="center" vertical="center"/>
    </xf>
    <xf numFmtId="0" fontId="3" fillId="0" borderId="68" xfId="0" applyFont="1" applyBorder="1" applyAlignment="1">
      <alignment horizontal="center" vertical="center"/>
    </xf>
    <xf numFmtId="9" fontId="3" fillId="0" borderId="53" xfId="0" applyNumberFormat="1" applyFont="1" applyBorder="1" applyAlignment="1">
      <alignment horizontal="center" vertical="center"/>
    </xf>
    <xf numFmtId="9" fontId="3" fillId="0" borderId="50" xfId="0" applyNumberFormat="1" applyFont="1" applyBorder="1" applyAlignment="1">
      <alignment horizontal="center" vertical="center"/>
    </xf>
    <xf numFmtId="0" fontId="3" fillId="0" borderId="3" xfId="0" applyFont="1" applyBorder="1" applyAlignment="1">
      <alignment horizontal="center" vertical="center"/>
    </xf>
    <xf numFmtId="0" fontId="3" fillId="0" borderId="72" xfId="0" applyFont="1" applyBorder="1" applyAlignment="1">
      <alignment horizontal="center" vertical="center"/>
    </xf>
    <xf numFmtId="0" fontId="3" fillId="0" borderId="60" xfId="0" applyFont="1" applyBorder="1" applyAlignment="1">
      <alignment horizontal="center" vertical="center"/>
    </xf>
    <xf numFmtId="0" fontId="1" fillId="0" borderId="27" xfId="0" applyFont="1" applyBorder="1" applyAlignment="1">
      <alignment horizontal="center" vertical="center" wrapText="1"/>
    </xf>
    <xf numFmtId="0" fontId="1" fillId="0" borderId="75" xfId="0" applyFont="1" applyBorder="1" applyAlignment="1">
      <alignment horizontal="center" vertical="center" wrapText="1"/>
    </xf>
    <xf numFmtId="0" fontId="1" fillId="0" borderId="27" xfId="0" applyFont="1" applyBorder="1" applyAlignment="1">
      <alignment horizontal="center" vertical="center"/>
    </xf>
    <xf numFmtId="0" fontId="1" fillId="0" borderId="48" xfId="0" applyFont="1" applyBorder="1" applyAlignment="1">
      <alignment horizontal="center" vertical="center"/>
    </xf>
    <xf numFmtId="0" fontId="3" fillId="0" borderId="49" xfId="0" applyFont="1" applyBorder="1" applyAlignment="1">
      <alignment horizontal="center" vertical="center"/>
    </xf>
    <xf numFmtId="0" fontId="1" fillId="0" borderId="49" xfId="0" applyFont="1" applyBorder="1" applyAlignment="1">
      <alignment horizontal="center" vertical="center" wrapText="1"/>
    </xf>
    <xf numFmtId="0" fontId="1" fillId="0" borderId="3" xfId="0" applyFont="1" applyBorder="1" applyAlignment="1">
      <alignment horizontal="center" vertical="center" wrapText="1"/>
    </xf>
    <xf numFmtId="0" fontId="4" fillId="3" borderId="63" xfId="0" applyFont="1" applyFill="1" applyBorder="1" applyAlignment="1">
      <alignment horizontal="center" vertical="center" wrapText="1"/>
    </xf>
    <xf numFmtId="0" fontId="4" fillId="3" borderId="70" xfId="0" applyFont="1" applyFill="1" applyBorder="1" applyAlignment="1">
      <alignment horizontal="center" vertical="center" wrapText="1"/>
    </xf>
    <xf numFmtId="0" fontId="8" fillId="0" borderId="47" xfId="0" applyFont="1" applyBorder="1" applyAlignment="1">
      <alignment horizontal="center" vertical="center"/>
    </xf>
    <xf numFmtId="0" fontId="8" fillId="0" borderId="27" xfId="0" applyFont="1" applyBorder="1" applyAlignment="1">
      <alignment horizontal="center" vertical="center"/>
    </xf>
    <xf numFmtId="0" fontId="8" fillId="0" borderId="27" xfId="0" applyFont="1" applyBorder="1" applyAlignment="1">
      <alignment horizontal="center" vertical="center" wrapText="1"/>
    </xf>
    <xf numFmtId="0" fontId="4" fillId="3" borderId="49"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0" borderId="4" xfId="0" applyFont="1" applyBorder="1" applyAlignment="1">
      <alignment horizontal="center" vertical="center"/>
    </xf>
    <xf numFmtId="0" fontId="5" fillId="0" borderId="0" xfId="0" applyFont="1" applyAlignment="1">
      <alignment horizontal="center" vertical="center"/>
    </xf>
    <xf numFmtId="0" fontId="4" fillId="0" borderId="49" xfId="0" applyFont="1" applyBorder="1" applyAlignment="1">
      <alignment horizontal="center" vertical="center" wrapText="1"/>
    </xf>
    <xf numFmtId="0" fontId="4" fillId="0" borderId="9" xfId="0" applyFont="1" applyBorder="1" applyAlignment="1">
      <alignment horizontal="center" vertical="center" wrapText="1"/>
    </xf>
    <xf numFmtId="0" fontId="4" fillId="0" borderId="78" xfId="0" applyFont="1" applyBorder="1" applyAlignment="1">
      <alignment horizontal="right" vertical="center" wrapText="1"/>
    </xf>
    <xf numFmtId="0" fontId="4" fillId="0" borderId="60" xfId="0" applyFont="1" applyBorder="1" applyAlignment="1">
      <alignment horizontal="right" vertical="center" wrapText="1"/>
    </xf>
    <xf numFmtId="0" fontId="3" fillId="2" borderId="47" xfId="0" applyFont="1" applyFill="1" applyBorder="1" applyAlignment="1">
      <alignment horizontal="center" vertical="center"/>
    </xf>
    <xf numFmtId="0" fontId="3" fillId="2" borderId="27" xfId="0" applyFont="1" applyFill="1" applyBorder="1" applyAlignment="1">
      <alignment horizontal="center" vertical="center"/>
    </xf>
    <xf numFmtId="0" fontId="3" fillId="2" borderId="48" xfId="0" applyFont="1" applyFill="1" applyBorder="1" applyAlignment="1">
      <alignment horizontal="center" vertical="center"/>
    </xf>
    <xf numFmtId="0" fontId="3" fillId="2" borderId="49"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9" xfId="0" applyFont="1" applyFill="1" applyBorder="1" applyAlignment="1">
      <alignment horizontal="center" vertical="center"/>
    </xf>
    <xf numFmtId="0" fontId="4" fillId="0" borderId="43"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35" xfId="0" applyFont="1" applyBorder="1" applyAlignment="1">
      <alignment horizontal="center" vertical="center" wrapText="1"/>
    </xf>
    <xf numFmtId="0" fontId="4" fillId="0" borderId="67" xfId="0" applyFont="1" applyBorder="1" applyAlignment="1">
      <alignment horizontal="center" vertical="center" wrapText="1"/>
    </xf>
    <xf numFmtId="0" fontId="4" fillId="0" borderId="65" xfId="0" applyFont="1" applyBorder="1" applyAlignment="1">
      <alignment horizontal="center" vertical="center" wrapText="1"/>
    </xf>
    <xf numFmtId="0" fontId="1" fillId="0" borderId="3" xfId="0" applyFont="1" applyBorder="1" applyAlignment="1">
      <alignment horizontal="center" vertical="center"/>
    </xf>
    <xf numFmtId="0" fontId="1" fillId="0" borderId="9" xfId="0" applyFont="1" applyBorder="1" applyAlignment="1">
      <alignment horizontal="center" vertical="center"/>
    </xf>
    <xf numFmtId="0" fontId="1" fillId="2" borderId="49"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6" fillId="0" borderId="4" xfId="0" applyFont="1" applyBorder="1" applyAlignment="1">
      <alignment horizontal="center" vertical="center"/>
    </xf>
    <xf numFmtId="0" fontId="6" fillId="0" borderId="0" xfId="0" applyFont="1" applyAlignment="1">
      <alignment horizontal="center" vertical="center"/>
    </xf>
    <xf numFmtId="164" fontId="4" fillId="5" borderId="39" xfId="0" applyNumberFormat="1" applyFont="1" applyFill="1" applyBorder="1" applyAlignment="1">
      <alignment horizontal="center" vertical="center"/>
    </xf>
    <xf numFmtId="164" fontId="4" fillId="5" borderId="40" xfId="0" applyNumberFormat="1" applyFont="1" applyFill="1" applyBorder="1" applyAlignment="1">
      <alignment horizontal="center" vertical="center"/>
    </xf>
    <xf numFmtId="10" fontId="3" fillId="5" borderId="39" xfId="0" applyNumberFormat="1" applyFont="1" applyFill="1" applyBorder="1" applyAlignment="1">
      <alignment horizontal="center" vertical="center"/>
    </xf>
    <xf numFmtId="10" fontId="3" fillId="5" borderId="40" xfId="0" applyNumberFormat="1" applyFont="1" applyFill="1" applyBorder="1" applyAlignment="1">
      <alignment horizontal="center" vertical="center"/>
    </xf>
    <xf numFmtId="0" fontId="0" fillId="0" borderId="64" xfId="0" applyBorder="1" applyAlignment="1">
      <alignment horizontal="center"/>
    </xf>
    <xf numFmtId="0" fontId="0" fillId="0" borderId="74" xfId="0" applyBorder="1" applyAlignment="1">
      <alignment horizontal="center"/>
    </xf>
    <xf numFmtId="0" fontId="0" fillId="0" borderId="66" xfId="0" applyBorder="1" applyAlignment="1">
      <alignment horizontal="center"/>
    </xf>
    <xf numFmtId="22" fontId="1" fillId="0" borderId="47"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3" xfId="0" applyFont="1" applyBorder="1" applyAlignment="1">
      <alignment horizontal="center" vertical="center"/>
    </xf>
    <xf numFmtId="22" fontId="1" fillId="0" borderId="49" xfId="0" applyNumberFormat="1" applyFont="1" applyBorder="1" applyAlignment="1">
      <alignment horizontal="center" vertical="center"/>
    </xf>
    <xf numFmtId="22" fontId="1" fillId="0" borderId="9" xfId="0" applyNumberFormat="1" applyFont="1" applyBorder="1" applyAlignment="1">
      <alignment horizontal="center" vertical="center"/>
    </xf>
    <xf numFmtId="0" fontId="1" fillId="0" borderId="63" xfId="0" applyFont="1" applyBorder="1" applyAlignment="1">
      <alignment horizontal="center" vertical="center" wrapText="1"/>
    </xf>
    <xf numFmtId="0" fontId="1" fillId="0" borderId="32" xfId="0" applyFont="1" applyBorder="1" applyAlignment="1">
      <alignment horizontal="center" vertical="center" wrapText="1"/>
    </xf>
    <xf numFmtId="0" fontId="4" fillId="9" borderId="49"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4" fillId="0" borderId="77" xfId="0" applyFont="1" applyBorder="1" applyAlignment="1">
      <alignment horizontal="right" vertical="center" wrapText="1"/>
    </xf>
    <xf numFmtId="0" fontId="4" fillId="0" borderId="68" xfId="0" applyFont="1" applyBorder="1" applyAlignment="1">
      <alignment horizontal="right" vertical="center" wrapText="1"/>
    </xf>
    <xf numFmtId="0" fontId="4" fillId="4" borderId="79" xfId="0" applyFont="1" applyFill="1" applyBorder="1" applyAlignment="1">
      <alignment horizontal="center" vertical="center" wrapText="1"/>
    </xf>
    <xf numFmtId="0" fontId="4" fillId="4" borderId="80" xfId="0" applyFont="1" applyFill="1" applyBorder="1" applyAlignment="1">
      <alignment horizontal="center" vertical="center" wrapText="1"/>
    </xf>
    <xf numFmtId="0" fontId="0" fillId="0" borderId="57" xfId="0" applyBorder="1" applyAlignment="1">
      <alignment horizontal="center" vertical="center" textRotation="45"/>
    </xf>
    <xf numFmtId="0" fontId="0" fillId="0" borderId="71" xfId="0" applyBorder="1" applyAlignment="1">
      <alignment horizontal="center" vertical="center" textRotation="45"/>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4" fillId="0" borderId="47" xfId="0" applyFont="1" applyBorder="1" applyAlignment="1">
      <alignment horizontal="center" vertical="center" wrapText="1"/>
    </xf>
    <xf numFmtId="0" fontId="4" fillId="0" borderId="48" xfId="0" applyFont="1" applyBorder="1" applyAlignment="1">
      <alignment horizontal="center" vertical="center" wrapText="1"/>
    </xf>
    <xf numFmtId="0" fontId="17" fillId="0" borderId="1" xfId="0" applyFont="1" applyBorder="1" applyAlignment="1">
      <alignment horizontal="center"/>
    </xf>
    <xf numFmtId="0" fontId="17" fillId="0" borderId="2" xfId="0" applyFont="1" applyBorder="1" applyAlignment="1">
      <alignment horizontal="center"/>
    </xf>
    <xf numFmtId="0" fontId="17" fillId="0" borderId="33" xfId="0" applyFont="1" applyBorder="1" applyAlignment="1">
      <alignment horizontal="center"/>
    </xf>
    <xf numFmtId="0" fontId="18" fillId="0" borderId="1" xfId="1" applyBorder="1" applyAlignment="1">
      <alignment horizontal="center"/>
    </xf>
    <xf numFmtId="0" fontId="18" fillId="0" borderId="2" xfId="1" applyBorder="1" applyAlignment="1">
      <alignment horizontal="center"/>
    </xf>
    <xf numFmtId="0" fontId="18" fillId="0" borderId="33" xfId="1" applyBorder="1" applyAlignment="1">
      <alignment horizontal="center"/>
    </xf>
    <xf numFmtId="0" fontId="0" fillId="0" borderId="55" xfId="0" applyBorder="1" applyAlignment="1">
      <alignment horizontal="center" vertical="center" textRotation="45"/>
    </xf>
    <xf numFmtId="0" fontId="0" fillId="0" borderId="67" xfId="0" applyBorder="1" applyAlignment="1">
      <alignment horizontal="center" vertical="center" textRotation="180"/>
    </xf>
    <xf numFmtId="0" fontId="1" fillId="0" borderId="78" xfId="0" applyFont="1" applyBorder="1" applyAlignment="1">
      <alignment horizontal="center" vertical="center" wrapText="1"/>
    </xf>
    <xf numFmtId="0" fontId="1" fillId="0" borderId="81" xfId="0" applyFont="1" applyBorder="1" applyAlignment="1">
      <alignment horizontal="center" vertical="center" wrapText="1"/>
    </xf>
    <xf numFmtId="0" fontId="4" fillId="3" borderId="78" xfId="0" applyFont="1" applyFill="1" applyBorder="1" applyAlignment="1">
      <alignment horizontal="center" vertical="center" wrapText="1"/>
    </xf>
    <xf numFmtId="0" fontId="4" fillId="3" borderId="81" xfId="0" applyFont="1" applyFill="1" applyBorder="1" applyAlignment="1">
      <alignment horizontal="center" vertical="center" wrapText="1"/>
    </xf>
    <xf numFmtId="0" fontId="4" fillId="3" borderId="82" xfId="0" applyFont="1" applyFill="1" applyBorder="1" applyAlignment="1">
      <alignment horizontal="center" vertical="center" wrapText="1"/>
    </xf>
    <xf numFmtId="0" fontId="4" fillId="3" borderId="83" xfId="0" applyFont="1" applyFill="1" applyBorder="1" applyAlignment="1">
      <alignment horizontal="center" vertical="center" wrapText="1"/>
    </xf>
    <xf numFmtId="0" fontId="1" fillId="0" borderId="84" xfId="0" applyFont="1" applyBorder="1" applyAlignment="1">
      <alignment horizontal="center" vertical="center" wrapText="1"/>
    </xf>
    <xf numFmtId="0" fontId="3" fillId="0" borderId="52" xfId="0" applyFont="1" applyBorder="1" applyAlignment="1">
      <alignment horizontal="center" vertical="center"/>
    </xf>
    <xf numFmtId="0" fontId="3" fillId="0" borderId="81" xfId="0" applyFont="1" applyBorder="1" applyAlignment="1">
      <alignment horizontal="center" vertical="center"/>
    </xf>
    <xf numFmtId="9" fontId="3" fillId="0" borderId="85" xfId="0" applyNumberFormat="1" applyFont="1" applyBorder="1" applyAlignment="1">
      <alignment horizontal="center" vertical="center"/>
    </xf>
    <xf numFmtId="9" fontId="3" fillId="0" borderId="77" xfId="0" applyNumberFormat="1" applyFont="1" applyBorder="1" applyAlignment="1">
      <alignment horizontal="center" vertical="center"/>
    </xf>
    <xf numFmtId="0" fontId="8" fillId="0" borderId="64" xfId="0" applyFont="1" applyBorder="1" applyAlignment="1">
      <alignment horizontal="center" vertical="center" wrapText="1"/>
    </xf>
    <xf numFmtId="0" fontId="8" fillId="0" borderId="84" xfId="0" applyFont="1" applyBorder="1" applyAlignment="1">
      <alignment horizontal="center" vertical="center" wrapText="1"/>
    </xf>
    <xf numFmtId="0" fontId="8" fillId="0" borderId="75" xfId="0" applyFont="1" applyBorder="1" applyAlignment="1">
      <alignment horizontal="center" vertical="center"/>
    </xf>
    <xf numFmtId="0" fontId="8" fillId="0" borderId="84" xfId="0" applyFont="1" applyBorder="1" applyAlignment="1">
      <alignment horizontal="center" vertical="center"/>
    </xf>
    <xf numFmtId="0" fontId="8" fillId="0" borderId="75" xfId="0" applyFont="1" applyBorder="1" applyAlignment="1">
      <alignment horizontal="center" vertical="center" wrapText="1"/>
    </xf>
    <xf numFmtId="0" fontId="3" fillId="0" borderId="78" xfId="0" applyFont="1" applyBorder="1" applyAlignment="1">
      <alignment horizontal="center" vertical="center"/>
    </xf>
    <xf numFmtId="0" fontId="1" fillId="0" borderId="22"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8" xfId="0" applyFont="1" applyBorder="1" applyAlignment="1">
      <alignment horizontal="center" vertical="center" wrapText="1"/>
    </xf>
    <xf numFmtId="0" fontId="1" fillId="3" borderId="2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33" xfId="0" applyFont="1" applyFill="1" applyBorder="1" applyAlignment="1">
      <alignment horizontal="center" vertical="center" wrapText="1"/>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6" xfId="0" applyFont="1" applyFill="1" applyBorder="1" applyAlignment="1">
      <alignment horizontal="center" vertical="center"/>
    </xf>
    <xf numFmtId="0" fontId="1" fillId="0" borderId="17" xfId="0" applyFont="1" applyBorder="1" applyAlignment="1">
      <alignment horizontal="center" vertical="center" wrapText="1"/>
    </xf>
    <xf numFmtId="0" fontId="1" fillId="0" borderId="6" xfId="0" applyFont="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8" xfId="0" applyBorder="1" applyAlignment="1">
      <alignment horizontal="center" vertical="center"/>
    </xf>
    <xf numFmtId="0" fontId="1" fillId="2" borderId="17" xfId="0" applyFont="1" applyFill="1" applyBorder="1" applyAlignment="1">
      <alignment horizontal="center" vertical="center" wrapText="1"/>
    </xf>
    <xf numFmtId="0" fontId="1" fillId="3" borderId="26"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4" fillId="0" borderId="20" xfId="0" applyFont="1" applyBorder="1" applyAlignment="1">
      <alignment horizontal="center" vertical="center" wrapText="1"/>
    </xf>
    <xf numFmtId="0" fontId="4" fillId="0" borderId="8"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2" xfId="0" applyFont="1" applyBorder="1" applyAlignment="1">
      <alignment horizontal="center" vertical="center" wrapText="1"/>
    </xf>
    <xf numFmtId="22" fontId="1" fillId="0" borderId="23" xfId="0" applyNumberFormat="1" applyFont="1" applyBorder="1" applyAlignment="1">
      <alignment horizontal="center" vertical="center"/>
    </xf>
    <xf numFmtId="0" fontId="1" fillId="0" borderId="24" xfId="0" applyFont="1" applyBorder="1" applyAlignment="1">
      <alignment horizontal="center" vertical="center"/>
    </xf>
    <xf numFmtId="0" fontId="2" fillId="0" borderId="43" xfId="0" applyFont="1" applyBorder="1" applyAlignment="1">
      <alignment horizontal="center" vertical="center"/>
    </xf>
    <xf numFmtId="0" fontId="2" fillId="0" borderId="4" xfId="0" applyFont="1" applyBorder="1" applyAlignment="1">
      <alignment horizontal="center" vertical="center"/>
    </xf>
    <xf numFmtId="0" fontId="2" fillId="0" borderId="33" xfId="0" applyFont="1" applyBorder="1" applyAlignment="1">
      <alignment horizontal="center" vertical="center"/>
    </xf>
    <xf numFmtId="22" fontId="1" fillId="0" borderId="42" xfId="0" applyNumberFormat="1" applyFont="1" applyBorder="1" applyAlignment="1">
      <alignment horizontal="center" vertical="center"/>
    </xf>
    <xf numFmtId="22" fontId="1" fillId="0" borderId="2" xfId="0" applyNumberFormat="1" applyFont="1" applyBorder="1" applyAlignment="1">
      <alignment horizontal="center" vertical="center"/>
    </xf>
    <xf numFmtId="0" fontId="0" fillId="0" borderId="39" xfId="0" applyBorder="1" applyAlignment="1">
      <alignment horizontal="center" wrapText="1"/>
    </xf>
    <xf numFmtId="0" fontId="0" fillId="0" borderId="40" xfId="0" applyBorder="1" applyAlignment="1">
      <alignment horizontal="center" wrapText="1"/>
    </xf>
  </cellXfs>
  <cellStyles count="2">
    <cellStyle name="Hyperlink" xfId="1" builtinId="8"/>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Jan!$C$5:$AG$5</c:f>
              <c:numCache>
                <c:formatCode>0.0</c:formatCode>
                <c:ptCount val="31"/>
                <c:pt idx="0">
                  <c:v>0</c:v>
                </c:pt>
                <c:pt idx="1">
                  <c:v>0.96666666666666667</c:v>
                </c:pt>
                <c:pt idx="2">
                  <c:v>0</c:v>
                </c:pt>
                <c:pt idx="3">
                  <c:v>1.0666666666666667</c:v>
                </c:pt>
                <c:pt idx="4">
                  <c:v>0.58333333333333337</c:v>
                </c:pt>
                <c:pt idx="5">
                  <c:v>0</c:v>
                </c:pt>
                <c:pt idx="6">
                  <c:v>0</c:v>
                </c:pt>
                <c:pt idx="7">
                  <c:v>0.23333333333333334</c:v>
                </c:pt>
                <c:pt idx="8">
                  <c:v>3.3333333333333333E-2</c:v>
                </c:pt>
                <c:pt idx="9">
                  <c:v>0.18333333333333332</c:v>
                </c:pt>
                <c:pt idx="10">
                  <c:v>0.6333333333333333</c:v>
                </c:pt>
                <c:pt idx="11">
                  <c:v>0.65</c:v>
                </c:pt>
                <c:pt idx="12">
                  <c:v>0</c:v>
                </c:pt>
                <c:pt idx="13">
                  <c:v>0</c:v>
                </c:pt>
                <c:pt idx="14">
                  <c:v>0.5</c:v>
                </c:pt>
                <c:pt idx="15">
                  <c:v>0.4</c:v>
                </c:pt>
                <c:pt idx="16">
                  <c:v>0.26666666666666666</c:v>
                </c:pt>
                <c:pt idx="17">
                  <c:v>0.28333333333333333</c:v>
                </c:pt>
                <c:pt idx="18">
                  <c:v>0.53333333333333333</c:v>
                </c:pt>
                <c:pt idx="19">
                  <c:v>0</c:v>
                </c:pt>
                <c:pt idx="20">
                  <c:v>0</c:v>
                </c:pt>
                <c:pt idx="21">
                  <c:v>0.68333333333333335</c:v>
                </c:pt>
                <c:pt idx="22">
                  <c:v>8.3333333333333329E-2</c:v>
                </c:pt>
                <c:pt idx="23">
                  <c:v>0.15</c:v>
                </c:pt>
                <c:pt idx="24">
                  <c:v>0.76666666666666672</c:v>
                </c:pt>
                <c:pt idx="25">
                  <c:v>0.33333333333333331</c:v>
                </c:pt>
                <c:pt idx="26">
                  <c:v>0</c:v>
                </c:pt>
                <c:pt idx="27">
                  <c:v>0</c:v>
                </c:pt>
                <c:pt idx="28">
                  <c:v>0.16666666666666666</c:v>
                </c:pt>
                <c:pt idx="29">
                  <c:v>0.25</c:v>
                </c:pt>
                <c:pt idx="30">
                  <c:v>0.23333333333333334</c:v>
                </c:pt>
              </c:numCache>
            </c:numRef>
          </c:val>
          <c:extLst>
            <c:ext xmlns:c16="http://schemas.microsoft.com/office/drawing/2014/chart" uri="{C3380CC4-5D6E-409C-BE32-E72D297353CC}">
              <c16:uniqueId val="{00000000-3A5C-4C6B-929F-10D96E2AEE3F}"/>
            </c:ext>
          </c:extLst>
        </c:ser>
        <c:dLbls>
          <c:showLegendKey val="0"/>
          <c:showVal val="0"/>
          <c:showCatName val="0"/>
          <c:showSerName val="0"/>
          <c:showPercent val="0"/>
          <c:showBubbleSize val="0"/>
        </c:dLbls>
        <c:gapWidth val="150"/>
        <c:shape val="box"/>
        <c:axId val="114615040"/>
        <c:axId val="114616576"/>
        <c:axId val="0"/>
      </c:bar3DChart>
      <c:catAx>
        <c:axId val="114615040"/>
        <c:scaling>
          <c:orientation val="minMax"/>
        </c:scaling>
        <c:delete val="0"/>
        <c:axPos val="b"/>
        <c:majorTickMark val="out"/>
        <c:minorTickMark val="none"/>
        <c:tickLblPos val="nextTo"/>
        <c:crossAx val="114616576"/>
        <c:crosses val="autoZero"/>
        <c:auto val="1"/>
        <c:lblAlgn val="ctr"/>
        <c:lblOffset val="100"/>
        <c:noMultiLvlLbl val="0"/>
      </c:catAx>
      <c:valAx>
        <c:axId val="114616576"/>
        <c:scaling>
          <c:orientation val="minMax"/>
          <c:max val="2"/>
          <c:min val="0"/>
        </c:scaling>
        <c:delete val="0"/>
        <c:axPos val="l"/>
        <c:majorGridlines>
          <c:spPr>
            <a:ln>
              <a:solidFill>
                <a:schemeClr val="accent1"/>
              </a:solidFill>
            </a:ln>
          </c:spPr>
        </c:majorGridlines>
        <c:minorGridlines>
          <c:spPr>
            <a:ln>
              <a:noFill/>
            </a:ln>
          </c:spPr>
        </c:minorGridlines>
        <c:numFmt formatCode="0.0" sourceLinked="1"/>
        <c:majorTickMark val="out"/>
        <c:minorTickMark val="none"/>
        <c:tickLblPos val="nextTo"/>
        <c:crossAx val="114615040"/>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K2XX LD</c:v>
          </c:tx>
          <c:invertIfNegative val="0"/>
          <c:cat>
            <c:strRef>
              <c:f>Jan!$A$85:$B$96</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Jan!$AH$85:$AH$96</c:f>
              <c:numCache>
                <c:formatCode>General</c:formatCode>
                <c:ptCount val="12"/>
                <c:pt idx="0">
                  <c:v>50</c:v>
                </c:pt>
                <c:pt idx="1">
                  <c:v>189</c:v>
                </c:pt>
                <c:pt idx="2">
                  <c:v>36</c:v>
                </c:pt>
                <c:pt idx="3">
                  <c:v>78</c:v>
                </c:pt>
                <c:pt idx="4">
                  <c:v>29</c:v>
                </c:pt>
                <c:pt idx="5">
                  <c:v>209</c:v>
                </c:pt>
                <c:pt idx="6">
                  <c:v>16</c:v>
                </c:pt>
                <c:pt idx="7">
                  <c:v>0</c:v>
                </c:pt>
                <c:pt idx="8">
                  <c:v>9</c:v>
                </c:pt>
                <c:pt idx="9">
                  <c:v>120</c:v>
                </c:pt>
                <c:pt idx="10">
                  <c:v>23</c:v>
                </c:pt>
                <c:pt idx="11">
                  <c:v>108</c:v>
                </c:pt>
              </c:numCache>
            </c:numRef>
          </c:val>
          <c:extLst>
            <c:ext xmlns:c16="http://schemas.microsoft.com/office/drawing/2014/chart" uri="{C3380CC4-5D6E-409C-BE32-E72D297353CC}">
              <c16:uniqueId val="{00000000-F636-4B77-AC70-FC964C227A3C}"/>
            </c:ext>
          </c:extLst>
        </c:ser>
        <c:dLbls>
          <c:showLegendKey val="0"/>
          <c:showVal val="0"/>
          <c:showCatName val="0"/>
          <c:showSerName val="0"/>
          <c:showPercent val="0"/>
          <c:showBubbleSize val="0"/>
        </c:dLbls>
        <c:gapWidth val="150"/>
        <c:shape val="box"/>
        <c:axId val="117175808"/>
        <c:axId val="117177344"/>
        <c:axId val="0"/>
      </c:bar3DChart>
      <c:catAx>
        <c:axId val="117175808"/>
        <c:scaling>
          <c:orientation val="minMax"/>
        </c:scaling>
        <c:delete val="0"/>
        <c:axPos val="b"/>
        <c:numFmt formatCode="General" sourceLinked="0"/>
        <c:majorTickMark val="out"/>
        <c:minorTickMark val="none"/>
        <c:tickLblPos val="nextTo"/>
        <c:crossAx val="117177344"/>
        <c:crosses val="autoZero"/>
        <c:auto val="1"/>
        <c:lblAlgn val="ctr"/>
        <c:lblOffset val="100"/>
        <c:noMultiLvlLbl val="0"/>
      </c:catAx>
      <c:valAx>
        <c:axId val="117177344"/>
        <c:scaling>
          <c:orientation val="minMax"/>
        </c:scaling>
        <c:delete val="0"/>
        <c:axPos val="l"/>
        <c:majorGridlines/>
        <c:numFmt formatCode="General" sourceLinked="1"/>
        <c:majorTickMark val="out"/>
        <c:minorTickMark val="none"/>
        <c:tickLblPos val="nextTo"/>
        <c:crossAx val="117175808"/>
        <c:crosses val="autoZero"/>
        <c:crossBetween val="between"/>
      </c:valAx>
    </c:plotArea>
    <c:plotVisOnly val="1"/>
    <c:dispBlanksAs val="gap"/>
    <c:showDLblsOverMax val="0"/>
  </c:chart>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K2XX LD</c:v>
          </c:tx>
          <c:invertIfNegative val="0"/>
          <c:cat>
            <c:strRef>
              <c:f>Jul!$A$85:$B$96</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Jul!$AH$85:$AH$96</c:f>
              <c:numCache>
                <c:formatCode>General</c:formatCode>
                <c:ptCount val="12"/>
                <c:pt idx="0">
                  <c:v>36</c:v>
                </c:pt>
                <c:pt idx="1">
                  <c:v>158</c:v>
                </c:pt>
                <c:pt idx="2">
                  <c:v>0</c:v>
                </c:pt>
                <c:pt idx="3">
                  <c:v>0</c:v>
                </c:pt>
                <c:pt idx="4">
                  <c:v>0</c:v>
                </c:pt>
                <c:pt idx="5">
                  <c:v>0</c:v>
                </c:pt>
                <c:pt idx="6">
                  <c:v>0</c:v>
                </c:pt>
                <c:pt idx="7">
                  <c:v>0</c:v>
                </c:pt>
                <c:pt idx="8">
                  <c:v>25</c:v>
                </c:pt>
                <c:pt idx="9">
                  <c:v>9</c:v>
                </c:pt>
                <c:pt idx="10">
                  <c:v>9</c:v>
                </c:pt>
                <c:pt idx="11">
                  <c:v>0</c:v>
                </c:pt>
              </c:numCache>
            </c:numRef>
          </c:val>
          <c:extLst>
            <c:ext xmlns:c16="http://schemas.microsoft.com/office/drawing/2014/chart" uri="{C3380CC4-5D6E-409C-BE32-E72D297353CC}">
              <c16:uniqueId val="{00000000-A7DD-40C2-B71A-6DE6821C7CEF}"/>
            </c:ext>
          </c:extLst>
        </c:ser>
        <c:dLbls>
          <c:showLegendKey val="0"/>
          <c:showVal val="0"/>
          <c:showCatName val="0"/>
          <c:showSerName val="0"/>
          <c:showPercent val="0"/>
          <c:showBubbleSize val="0"/>
        </c:dLbls>
        <c:gapWidth val="150"/>
        <c:shape val="box"/>
        <c:axId val="135910144"/>
        <c:axId val="135911680"/>
        <c:axId val="0"/>
      </c:bar3DChart>
      <c:catAx>
        <c:axId val="135910144"/>
        <c:scaling>
          <c:orientation val="minMax"/>
        </c:scaling>
        <c:delete val="0"/>
        <c:axPos val="b"/>
        <c:numFmt formatCode="General" sourceLinked="0"/>
        <c:majorTickMark val="out"/>
        <c:minorTickMark val="none"/>
        <c:tickLblPos val="nextTo"/>
        <c:crossAx val="135911680"/>
        <c:crosses val="autoZero"/>
        <c:auto val="1"/>
        <c:lblAlgn val="ctr"/>
        <c:lblOffset val="100"/>
        <c:noMultiLvlLbl val="0"/>
      </c:catAx>
      <c:valAx>
        <c:axId val="135911680"/>
        <c:scaling>
          <c:orientation val="minMax"/>
        </c:scaling>
        <c:delete val="0"/>
        <c:axPos val="l"/>
        <c:majorGridlines/>
        <c:numFmt formatCode="General" sourceLinked="1"/>
        <c:majorTickMark val="out"/>
        <c:minorTickMark val="none"/>
        <c:tickLblPos val="nextTo"/>
        <c:crossAx val="135910144"/>
        <c:crosses val="autoZero"/>
        <c:crossBetween val="between"/>
      </c:valAx>
    </c:plotArea>
    <c:plotVisOnly val="1"/>
    <c:dispBlanksAs val="gap"/>
    <c:showDLblsOverMax val="0"/>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K2XX HD</c:v>
          </c:tx>
          <c:invertIfNegative val="0"/>
          <c:cat>
            <c:strRef>
              <c:f>Jul!$A$98:$B$109</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Jul!$AH$98:$AH$109</c:f>
              <c:numCache>
                <c:formatCode>General</c:formatCode>
                <c:ptCount val="12"/>
                <c:pt idx="0">
                  <c:v>30</c:v>
                </c:pt>
                <c:pt idx="1">
                  <c:v>7</c:v>
                </c:pt>
                <c:pt idx="2">
                  <c:v>0</c:v>
                </c:pt>
                <c:pt idx="3">
                  <c:v>0</c:v>
                </c:pt>
                <c:pt idx="4">
                  <c:v>22</c:v>
                </c:pt>
                <c:pt idx="5">
                  <c:v>0</c:v>
                </c:pt>
                <c:pt idx="6">
                  <c:v>0</c:v>
                </c:pt>
                <c:pt idx="7">
                  <c:v>0</c:v>
                </c:pt>
                <c:pt idx="8">
                  <c:v>0</c:v>
                </c:pt>
                <c:pt idx="9">
                  <c:v>97</c:v>
                </c:pt>
                <c:pt idx="10">
                  <c:v>0</c:v>
                </c:pt>
                <c:pt idx="11">
                  <c:v>0</c:v>
                </c:pt>
              </c:numCache>
            </c:numRef>
          </c:val>
          <c:extLst>
            <c:ext xmlns:c16="http://schemas.microsoft.com/office/drawing/2014/chart" uri="{C3380CC4-5D6E-409C-BE32-E72D297353CC}">
              <c16:uniqueId val="{00000000-AC9A-4844-8600-3E96222E73D7}"/>
            </c:ext>
          </c:extLst>
        </c:ser>
        <c:dLbls>
          <c:showLegendKey val="0"/>
          <c:showVal val="0"/>
          <c:showCatName val="0"/>
          <c:showSerName val="0"/>
          <c:showPercent val="0"/>
          <c:showBubbleSize val="0"/>
        </c:dLbls>
        <c:gapWidth val="150"/>
        <c:shape val="box"/>
        <c:axId val="137050752"/>
        <c:axId val="137052544"/>
        <c:axId val="0"/>
      </c:bar3DChart>
      <c:catAx>
        <c:axId val="137050752"/>
        <c:scaling>
          <c:orientation val="minMax"/>
        </c:scaling>
        <c:delete val="0"/>
        <c:axPos val="b"/>
        <c:numFmt formatCode="General" sourceLinked="0"/>
        <c:majorTickMark val="out"/>
        <c:minorTickMark val="none"/>
        <c:tickLblPos val="nextTo"/>
        <c:crossAx val="137052544"/>
        <c:crosses val="autoZero"/>
        <c:auto val="1"/>
        <c:lblAlgn val="ctr"/>
        <c:lblOffset val="100"/>
        <c:noMultiLvlLbl val="0"/>
      </c:catAx>
      <c:valAx>
        <c:axId val="137052544"/>
        <c:scaling>
          <c:orientation val="minMax"/>
        </c:scaling>
        <c:delete val="0"/>
        <c:axPos val="l"/>
        <c:majorGridlines/>
        <c:numFmt formatCode="General" sourceLinked="1"/>
        <c:majorTickMark val="out"/>
        <c:minorTickMark val="none"/>
        <c:tickLblPos val="nextTo"/>
        <c:crossAx val="137050752"/>
        <c:crosses val="autoZero"/>
        <c:crossBetween val="between"/>
        <c:majorUnit val="50"/>
        <c:minorUnit val="20"/>
      </c:valAx>
    </c:plotArea>
    <c:plotVisOnly val="1"/>
    <c:dispBlanksAs val="gap"/>
    <c:showDLblsOverMax val="0"/>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CD4.3</c:v>
          </c:tx>
          <c:invertIfNegative val="0"/>
          <c:cat>
            <c:strRef>
              <c:f>Jul!$A$111:$B$122</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Jul!$AH$111:$AH$122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E53-4689-8C64-8ABD48538A82}"/>
            </c:ext>
          </c:extLst>
        </c:ser>
        <c:dLbls>
          <c:showLegendKey val="0"/>
          <c:showVal val="0"/>
          <c:showCatName val="0"/>
          <c:showSerName val="0"/>
          <c:showPercent val="0"/>
          <c:showBubbleSize val="0"/>
        </c:dLbls>
        <c:gapWidth val="150"/>
        <c:shape val="box"/>
        <c:axId val="137069312"/>
        <c:axId val="137070848"/>
        <c:axId val="0"/>
      </c:bar3DChart>
      <c:catAx>
        <c:axId val="137069312"/>
        <c:scaling>
          <c:orientation val="minMax"/>
        </c:scaling>
        <c:delete val="0"/>
        <c:axPos val="b"/>
        <c:numFmt formatCode="General" sourceLinked="0"/>
        <c:majorTickMark val="out"/>
        <c:minorTickMark val="none"/>
        <c:tickLblPos val="nextTo"/>
        <c:crossAx val="137070848"/>
        <c:crosses val="autoZero"/>
        <c:auto val="1"/>
        <c:lblAlgn val="ctr"/>
        <c:lblOffset val="100"/>
        <c:noMultiLvlLbl val="0"/>
      </c:catAx>
      <c:valAx>
        <c:axId val="137070848"/>
        <c:scaling>
          <c:orientation val="minMax"/>
        </c:scaling>
        <c:delete val="0"/>
        <c:axPos val="l"/>
        <c:majorGridlines/>
        <c:numFmt formatCode="General" sourceLinked="1"/>
        <c:majorTickMark val="out"/>
        <c:minorTickMark val="none"/>
        <c:tickLblPos val="nextTo"/>
        <c:crossAx val="137069312"/>
        <c:crosses val="autoZero"/>
        <c:crossBetween val="between"/>
        <c:majorUnit val="40"/>
        <c:minorUnit val="10"/>
      </c:valAx>
    </c:plotArea>
    <c:plotVisOnly val="1"/>
    <c:dispBlanksAs val="gap"/>
    <c:showDLblsOverMax val="0"/>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Honda Civic</c:v>
          </c:tx>
          <c:invertIfNegative val="0"/>
          <c:cat>
            <c:strRef>
              <c:f>Jul!$A$124:$B$135</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Jul!$AH$124:$AH$135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667-44FB-ACFA-A5E3E25A4B85}"/>
            </c:ext>
          </c:extLst>
        </c:ser>
        <c:dLbls>
          <c:showLegendKey val="0"/>
          <c:showVal val="0"/>
          <c:showCatName val="0"/>
          <c:showSerName val="0"/>
          <c:showPercent val="0"/>
          <c:showBubbleSize val="0"/>
        </c:dLbls>
        <c:gapWidth val="150"/>
        <c:shape val="box"/>
        <c:axId val="137120384"/>
        <c:axId val="137126272"/>
        <c:axId val="0"/>
      </c:bar3DChart>
      <c:catAx>
        <c:axId val="137120384"/>
        <c:scaling>
          <c:orientation val="minMax"/>
        </c:scaling>
        <c:delete val="0"/>
        <c:axPos val="b"/>
        <c:numFmt formatCode="General" sourceLinked="0"/>
        <c:majorTickMark val="out"/>
        <c:minorTickMark val="none"/>
        <c:tickLblPos val="nextTo"/>
        <c:crossAx val="137126272"/>
        <c:crosses val="autoZero"/>
        <c:auto val="1"/>
        <c:lblAlgn val="ctr"/>
        <c:lblOffset val="100"/>
        <c:noMultiLvlLbl val="0"/>
      </c:catAx>
      <c:valAx>
        <c:axId val="137126272"/>
        <c:scaling>
          <c:orientation val="minMax"/>
        </c:scaling>
        <c:delete val="0"/>
        <c:axPos val="l"/>
        <c:majorGridlines/>
        <c:numFmt formatCode="General" sourceLinked="1"/>
        <c:majorTickMark val="out"/>
        <c:minorTickMark val="none"/>
        <c:tickLblPos val="nextTo"/>
        <c:crossAx val="137120384"/>
        <c:crosses val="autoZero"/>
        <c:crossBetween val="between"/>
      </c:valAx>
    </c:plotArea>
    <c:plotVisOnly val="1"/>
    <c:dispBlanksAs val="gap"/>
    <c:showDLblsOverMax val="0"/>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Honda Accord</c:v>
          </c:tx>
          <c:invertIfNegative val="0"/>
          <c:cat>
            <c:strRef>
              <c:f>Jul!$A$137:$B$148</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Jul!$AH$137:$AH$148</c:f>
              <c:numCache>
                <c:formatCode>General</c:formatCode>
                <c:ptCount val="12"/>
                <c:pt idx="0">
                  <c:v>0</c:v>
                </c:pt>
                <c:pt idx="1">
                  <c:v>0</c:v>
                </c:pt>
                <c:pt idx="2">
                  <c:v>0</c:v>
                </c:pt>
                <c:pt idx="3">
                  <c:v>0</c:v>
                </c:pt>
                <c:pt idx="4">
                  <c:v>0</c:v>
                </c:pt>
                <c:pt idx="5">
                  <c:v>0</c:v>
                </c:pt>
                <c:pt idx="6">
                  <c:v>0</c:v>
                </c:pt>
                <c:pt idx="7">
                  <c:v>0</c:v>
                </c:pt>
                <c:pt idx="8">
                  <c:v>0</c:v>
                </c:pt>
                <c:pt idx="9">
                  <c:v>20</c:v>
                </c:pt>
                <c:pt idx="10">
                  <c:v>0</c:v>
                </c:pt>
                <c:pt idx="11">
                  <c:v>0</c:v>
                </c:pt>
              </c:numCache>
            </c:numRef>
          </c:val>
          <c:extLst>
            <c:ext xmlns:c16="http://schemas.microsoft.com/office/drawing/2014/chart" uri="{C3380CC4-5D6E-409C-BE32-E72D297353CC}">
              <c16:uniqueId val="{00000000-A675-4779-808B-60678BFA8892}"/>
            </c:ext>
          </c:extLst>
        </c:ser>
        <c:dLbls>
          <c:showLegendKey val="0"/>
          <c:showVal val="0"/>
          <c:showCatName val="0"/>
          <c:showSerName val="0"/>
          <c:showPercent val="0"/>
          <c:showBubbleSize val="0"/>
        </c:dLbls>
        <c:gapWidth val="150"/>
        <c:shape val="box"/>
        <c:axId val="137155328"/>
        <c:axId val="137156864"/>
        <c:axId val="0"/>
      </c:bar3DChart>
      <c:catAx>
        <c:axId val="137155328"/>
        <c:scaling>
          <c:orientation val="minMax"/>
        </c:scaling>
        <c:delete val="0"/>
        <c:axPos val="b"/>
        <c:numFmt formatCode="General" sourceLinked="0"/>
        <c:majorTickMark val="out"/>
        <c:minorTickMark val="none"/>
        <c:tickLblPos val="nextTo"/>
        <c:crossAx val="137156864"/>
        <c:crosses val="autoZero"/>
        <c:auto val="1"/>
        <c:lblAlgn val="ctr"/>
        <c:lblOffset val="100"/>
        <c:noMultiLvlLbl val="0"/>
      </c:catAx>
      <c:valAx>
        <c:axId val="137156864"/>
        <c:scaling>
          <c:orientation val="minMax"/>
        </c:scaling>
        <c:delete val="0"/>
        <c:axPos val="l"/>
        <c:majorGridlines/>
        <c:numFmt formatCode="General" sourceLinked="1"/>
        <c:majorTickMark val="out"/>
        <c:minorTickMark val="none"/>
        <c:tickLblPos val="nextTo"/>
        <c:crossAx val="137155328"/>
        <c:crosses val="autoZero"/>
        <c:crossBetween val="between"/>
      </c:valAx>
    </c:plotArea>
    <c:plotVisOnly val="1"/>
    <c:dispBlanksAs val="gap"/>
    <c:showDLblsOverMax val="0"/>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CRV</c:v>
          </c:tx>
          <c:invertIfNegative val="0"/>
          <c:cat>
            <c:strRef>
              <c:f>Jul!$A$150:$B$161</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Jul!$AH$150:$AH$161</c:f>
              <c:numCache>
                <c:formatCode>General</c:formatCode>
                <c:ptCount val="12"/>
                <c:pt idx="0">
                  <c:v>0</c:v>
                </c:pt>
                <c:pt idx="1">
                  <c:v>21</c:v>
                </c:pt>
                <c:pt idx="2">
                  <c:v>0</c:v>
                </c:pt>
                <c:pt idx="3">
                  <c:v>0</c:v>
                </c:pt>
                <c:pt idx="4">
                  <c:v>0</c:v>
                </c:pt>
                <c:pt idx="5">
                  <c:v>0</c:v>
                </c:pt>
                <c:pt idx="6">
                  <c:v>0</c:v>
                </c:pt>
                <c:pt idx="7">
                  <c:v>8</c:v>
                </c:pt>
                <c:pt idx="8">
                  <c:v>0</c:v>
                </c:pt>
                <c:pt idx="9">
                  <c:v>3</c:v>
                </c:pt>
                <c:pt idx="10">
                  <c:v>0</c:v>
                </c:pt>
                <c:pt idx="11">
                  <c:v>0</c:v>
                </c:pt>
              </c:numCache>
            </c:numRef>
          </c:val>
          <c:extLst>
            <c:ext xmlns:c16="http://schemas.microsoft.com/office/drawing/2014/chart" uri="{C3380CC4-5D6E-409C-BE32-E72D297353CC}">
              <c16:uniqueId val="{00000000-A0D7-4071-AFA5-213EC48A895C}"/>
            </c:ext>
          </c:extLst>
        </c:ser>
        <c:dLbls>
          <c:showLegendKey val="0"/>
          <c:showVal val="0"/>
          <c:showCatName val="0"/>
          <c:showSerName val="0"/>
          <c:showPercent val="0"/>
          <c:showBubbleSize val="0"/>
        </c:dLbls>
        <c:gapWidth val="150"/>
        <c:shape val="box"/>
        <c:axId val="136465024"/>
        <c:axId val="136466816"/>
        <c:axId val="0"/>
      </c:bar3DChart>
      <c:catAx>
        <c:axId val="136465024"/>
        <c:scaling>
          <c:orientation val="minMax"/>
        </c:scaling>
        <c:delete val="0"/>
        <c:axPos val="b"/>
        <c:numFmt formatCode="General" sourceLinked="0"/>
        <c:majorTickMark val="out"/>
        <c:minorTickMark val="none"/>
        <c:tickLblPos val="nextTo"/>
        <c:crossAx val="136466816"/>
        <c:crosses val="autoZero"/>
        <c:auto val="1"/>
        <c:lblAlgn val="ctr"/>
        <c:lblOffset val="100"/>
        <c:noMultiLvlLbl val="0"/>
      </c:catAx>
      <c:valAx>
        <c:axId val="136466816"/>
        <c:scaling>
          <c:orientation val="minMax"/>
        </c:scaling>
        <c:delete val="0"/>
        <c:axPos val="l"/>
        <c:majorGridlines/>
        <c:numFmt formatCode="General" sourceLinked="1"/>
        <c:majorTickMark val="out"/>
        <c:minorTickMark val="none"/>
        <c:tickLblPos val="nextTo"/>
        <c:crossAx val="136465024"/>
        <c:crosses val="autoZero"/>
        <c:crossBetween val="between"/>
      </c:valAx>
    </c:plotArea>
    <c:plotVisOnly val="1"/>
    <c:dispBlanksAs val="gap"/>
    <c:showDLblsOverMax val="0"/>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Aug!$C$5:$AG$5</c:f>
              <c:numCache>
                <c:formatCode>0.0</c:formatCode>
                <c:ptCount val="31"/>
                <c:pt idx="0">
                  <c:v>0.45</c:v>
                </c:pt>
                <c:pt idx="1">
                  <c:v>0.3</c:v>
                </c:pt>
                <c:pt idx="2">
                  <c:v>0.11666666666666667</c:v>
                </c:pt>
                <c:pt idx="3">
                  <c:v>0</c:v>
                </c:pt>
                <c:pt idx="4">
                  <c:v>0</c:v>
                </c:pt>
                <c:pt idx="5">
                  <c:v>0</c:v>
                </c:pt>
                <c:pt idx="6">
                  <c:v>0</c:v>
                </c:pt>
                <c:pt idx="7">
                  <c:v>0</c:v>
                </c:pt>
                <c:pt idx="8">
                  <c:v>0</c:v>
                </c:pt>
                <c:pt idx="9">
                  <c:v>0</c:v>
                </c:pt>
                <c:pt idx="10">
                  <c:v>0</c:v>
                </c:pt>
                <c:pt idx="11">
                  <c:v>0</c:v>
                </c:pt>
                <c:pt idx="12">
                  <c:v>0</c:v>
                </c:pt>
                <c:pt idx="13">
                  <c:v>0</c:v>
                </c:pt>
                <c:pt idx="14">
                  <c:v>0</c:v>
                </c:pt>
                <c:pt idx="15">
                  <c:v>0</c:v>
                </c:pt>
                <c:pt idx="16">
                  <c:v>0.41666666666666669</c:v>
                </c:pt>
                <c:pt idx="17">
                  <c:v>0</c:v>
                </c:pt>
                <c:pt idx="18">
                  <c:v>0</c:v>
                </c:pt>
                <c:pt idx="19">
                  <c:v>0.1</c:v>
                </c:pt>
                <c:pt idx="20">
                  <c:v>0.38333333333333336</c:v>
                </c:pt>
                <c:pt idx="21">
                  <c:v>0.71666666666666667</c:v>
                </c:pt>
                <c:pt idx="22">
                  <c:v>0.43333333333333335</c:v>
                </c:pt>
                <c:pt idx="23">
                  <c:v>0.1</c:v>
                </c:pt>
                <c:pt idx="24">
                  <c:v>0</c:v>
                </c:pt>
                <c:pt idx="25">
                  <c:v>0</c:v>
                </c:pt>
                <c:pt idx="26">
                  <c:v>6.6666666666666666E-2</c:v>
                </c:pt>
                <c:pt idx="27">
                  <c:v>1.05</c:v>
                </c:pt>
                <c:pt idx="28">
                  <c:v>0.6166666666666667</c:v>
                </c:pt>
                <c:pt idx="29">
                  <c:v>1.05</c:v>
                </c:pt>
                <c:pt idx="30">
                  <c:v>1.2</c:v>
                </c:pt>
              </c:numCache>
            </c:numRef>
          </c:val>
          <c:extLst>
            <c:ext xmlns:c16="http://schemas.microsoft.com/office/drawing/2014/chart" uri="{C3380CC4-5D6E-409C-BE32-E72D297353CC}">
              <c16:uniqueId val="{00000000-40A2-4A50-B910-8359710B89F3}"/>
            </c:ext>
          </c:extLst>
        </c:ser>
        <c:dLbls>
          <c:showLegendKey val="0"/>
          <c:showVal val="0"/>
          <c:showCatName val="0"/>
          <c:showSerName val="0"/>
          <c:showPercent val="0"/>
          <c:showBubbleSize val="0"/>
        </c:dLbls>
        <c:gapWidth val="150"/>
        <c:shape val="box"/>
        <c:axId val="61740160"/>
        <c:axId val="61741696"/>
        <c:axId val="0"/>
      </c:bar3DChart>
      <c:catAx>
        <c:axId val="61740160"/>
        <c:scaling>
          <c:orientation val="minMax"/>
        </c:scaling>
        <c:delete val="0"/>
        <c:axPos val="b"/>
        <c:majorTickMark val="out"/>
        <c:minorTickMark val="none"/>
        <c:tickLblPos val="nextTo"/>
        <c:crossAx val="61741696"/>
        <c:crosses val="autoZero"/>
        <c:auto val="1"/>
        <c:lblAlgn val="ctr"/>
        <c:lblOffset val="100"/>
        <c:noMultiLvlLbl val="0"/>
      </c:catAx>
      <c:valAx>
        <c:axId val="61741696"/>
        <c:scaling>
          <c:orientation val="minMax"/>
          <c:max val="2"/>
          <c:min val="0"/>
        </c:scaling>
        <c:delete val="0"/>
        <c:axPos val="l"/>
        <c:majorGridlines>
          <c:spPr>
            <a:ln>
              <a:solidFill>
                <a:schemeClr val="accent1"/>
              </a:solidFill>
            </a:ln>
          </c:spPr>
        </c:majorGridlines>
        <c:minorGridlines>
          <c:spPr>
            <a:ln>
              <a:noFill/>
            </a:ln>
          </c:spPr>
        </c:minorGridlines>
        <c:numFmt formatCode="0.0" sourceLinked="1"/>
        <c:majorTickMark val="out"/>
        <c:minorTickMark val="none"/>
        <c:tickLblPos val="nextTo"/>
        <c:crossAx val="61740160"/>
        <c:crosses val="autoZero"/>
        <c:crossBetween val="between"/>
      </c:valAx>
    </c:plotArea>
    <c:plotVisOnly val="1"/>
    <c:dispBlanksAs val="gap"/>
    <c:showDLblsOverMax val="0"/>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Aug!$C$7:$AG$7</c:f>
              <c:numCache>
                <c:formatCode>0.0</c:formatCode>
                <c:ptCount val="31"/>
                <c:pt idx="0">
                  <c:v>0.95</c:v>
                </c:pt>
                <c:pt idx="1">
                  <c:v>0.4</c:v>
                </c:pt>
                <c:pt idx="2">
                  <c:v>0.16666666666666666</c:v>
                </c:pt>
                <c:pt idx="3">
                  <c:v>0</c:v>
                </c:pt>
                <c:pt idx="4">
                  <c:v>0</c:v>
                </c:pt>
                <c:pt idx="5">
                  <c:v>0</c:v>
                </c:pt>
                <c:pt idx="6">
                  <c:v>0</c:v>
                </c:pt>
                <c:pt idx="7">
                  <c:v>0</c:v>
                </c:pt>
                <c:pt idx="8">
                  <c:v>0</c:v>
                </c:pt>
                <c:pt idx="9">
                  <c:v>0</c:v>
                </c:pt>
                <c:pt idx="10">
                  <c:v>0</c:v>
                </c:pt>
                <c:pt idx="11">
                  <c:v>0</c:v>
                </c:pt>
                <c:pt idx="12">
                  <c:v>0</c:v>
                </c:pt>
                <c:pt idx="13">
                  <c:v>0</c:v>
                </c:pt>
                <c:pt idx="14">
                  <c:v>0</c:v>
                </c:pt>
                <c:pt idx="15">
                  <c:v>0.25</c:v>
                </c:pt>
                <c:pt idx="16">
                  <c:v>0</c:v>
                </c:pt>
                <c:pt idx="17">
                  <c:v>0</c:v>
                </c:pt>
                <c:pt idx="18">
                  <c:v>0</c:v>
                </c:pt>
                <c:pt idx="19">
                  <c:v>0.3</c:v>
                </c:pt>
                <c:pt idx="20">
                  <c:v>1.2833333333333334</c:v>
                </c:pt>
                <c:pt idx="21">
                  <c:v>1.4</c:v>
                </c:pt>
                <c:pt idx="22">
                  <c:v>1</c:v>
                </c:pt>
                <c:pt idx="23">
                  <c:v>0.21666666666666667</c:v>
                </c:pt>
                <c:pt idx="24">
                  <c:v>0</c:v>
                </c:pt>
                <c:pt idx="25">
                  <c:v>0</c:v>
                </c:pt>
                <c:pt idx="26">
                  <c:v>0.66666666666666663</c:v>
                </c:pt>
                <c:pt idx="27">
                  <c:v>0.8</c:v>
                </c:pt>
                <c:pt idx="28">
                  <c:v>0.36666666666666664</c:v>
                </c:pt>
                <c:pt idx="29">
                  <c:v>0.38333333333333336</c:v>
                </c:pt>
                <c:pt idx="30">
                  <c:v>1.2166666666666666</c:v>
                </c:pt>
              </c:numCache>
            </c:numRef>
          </c:val>
          <c:extLst>
            <c:ext xmlns:c16="http://schemas.microsoft.com/office/drawing/2014/chart" uri="{C3380CC4-5D6E-409C-BE32-E72D297353CC}">
              <c16:uniqueId val="{00000000-7E15-4ADC-8113-B5CF6A0706D8}"/>
            </c:ext>
          </c:extLst>
        </c:ser>
        <c:dLbls>
          <c:showLegendKey val="0"/>
          <c:showVal val="0"/>
          <c:showCatName val="0"/>
          <c:showSerName val="0"/>
          <c:showPercent val="0"/>
          <c:showBubbleSize val="0"/>
        </c:dLbls>
        <c:gapWidth val="150"/>
        <c:shape val="box"/>
        <c:axId val="121928320"/>
        <c:axId val="121946496"/>
        <c:axId val="0"/>
      </c:bar3DChart>
      <c:catAx>
        <c:axId val="121928320"/>
        <c:scaling>
          <c:orientation val="minMax"/>
        </c:scaling>
        <c:delete val="0"/>
        <c:axPos val="b"/>
        <c:majorTickMark val="out"/>
        <c:minorTickMark val="none"/>
        <c:tickLblPos val="nextTo"/>
        <c:crossAx val="121946496"/>
        <c:crosses val="autoZero"/>
        <c:auto val="1"/>
        <c:lblAlgn val="ctr"/>
        <c:lblOffset val="100"/>
        <c:noMultiLvlLbl val="0"/>
      </c:catAx>
      <c:valAx>
        <c:axId val="121946496"/>
        <c:scaling>
          <c:orientation val="minMax"/>
          <c:max val="2"/>
          <c:min val="0"/>
        </c:scaling>
        <c:delete val="0"/>
        <c:axPos val="l"/>
        <c:majorGridlines/>
        <c:numFmt formatCode="0.0" sourceLinked="1"/>
        <c:majorTickMark val="out"/>
        <c:minorTickMark val="none"/>
        <c:tickLblPos val="nextTo"/>
        <c:crossAx val="121928320"/>
        <c:crosses val="autoZero"/>
        <c:crossBetween val="between"/>
      </c:valAx>
    </c:plotArea>
    <c:plotVisOnly val="1"/>
    <c:dispBlanksAs val="gap"/>
    <c:showDLblsOverMax val="0"/>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Aug!$C$9:$AG$9</c:f>
              <c:numCache>
                <c:formatCode>0.0</c:formatCode>
                <c:ptCount val="31"/>
                <c:pt idx="0">
                  <c:v>0.26666666666666666</c:v>
                </c:pt>
                <c:pt idx="1">
                  <c:v>0.23333333333333334</c:v>
                </c:pt>
                <c:pt idx="2">
                  <c:v>0.95</c:v>
                </c:pt>
                <c:pt idx="3">
                  <c:v>0</c:v>
                </c:pt>
                <c:pt idx="4">
                  <c:v>0</c:v>
                </c:pt>
                <c:pt idx="5">
                  <c:v>0</c:v>
                </c:pt>
                <c:pt idx="6">
                  <c:v>0.75</c:v>
                </c:pt>
                <c:pt idx="7">
                  <c:v>1.4166666666666667</c:v>
                </c:pt>
                <c:pt idx="8">
                  <c:v>0.7</c:v>
                </c:pt>
                <c:pt idx="9">
                  <c:v>0</c:v>
                </c:pt>
                <c:pt idx="10">
                  <c:v>0</c:v>
                </c:pt>
                <c:pt idx="11">
                  <c:v>0</c:v>
                </c:pt>
                <c:pt idx="12">
                  <c:v>0</c:v>
                </c:pt>
                <c:pt idx="13">
                  <c:v>0</c:v>
                </c:pt>
                <c:pt idx="14">
                  <c:v>6.6666666666666666E-2</c:v>
                </c:pt>
                <c:pt idx="15">
                  <c:v>8.3333333333333329E-2</c:v>
                </c:pt>
                <c:pt idx="16">
                  <c:v>0</c:v>
                </c:pt>
                <c:pt idx="17">
                  <c:v>0</c:v>
                </c:pt>
                <c:pt idx="18">
                  <c:v>0</c:v>
                </c:pt>
                <c:pt idx="19">
                  <c:v>0.36666666666666664</c:v>
                </c:pt>
                <c:pt idx="20">
                  <c:v>0.58333333333333337</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6AA8-47C3-9E38-55876B5E6A1F}"/>
            </c:ext>
          </c:extLst>
        </c:ser>
        <c:dLbls>
          <c:showLegendKey val="0"/>
          <c:showVal val="0"/>
          <c:showCatName val="0"/>
          <c:showSerName val="0"/>
          <c:showPercent val="0"/>
          <c:showBubbleSize val="0"/>
        </c:dLbls>
        <c:gapWidth val="150"/>
        <c:shape val="box"/>
        <c:axId val="136495488"/>
        <c:axId val="136497024"/>
        <c:axId val="0"/>
      </c:bar3DChart>
      <c:catAx>
        <c:axId val="136495488"/>
        <c:scaling>
          <c:orientation val="minMax"/>
        </c:scaling>
        <c:delete val="0"/>
        <c:axPos val="b"/>
        <c:majorTickMark val="out"/>
        <c:minorTickMark val="none"/>
        <c:tickLblPos val="nextTo"/>
        <c:crossAx val="136497024"/>
        <c:crosses val="autoZero"/>
        <c:auto val="1"/>
        <c:lblAlgn val="ctr"/>
        <c:lblOffset val="100"/>
        <c:noMultiLvlLbl val="0"/>
      </c:catAx>
      <c:valAx>
        <c:axId val="136497024"/>
        <c:scaling>
          <c:orientation val="minMax"/>
          <c:max val="2"/>
          <c:min val="0"/>
        </c:scaling>
        <c:delete val="0"/>
        <c:axPos val="l"/>
        <c:majorGridlines/>
        <c:numFmt formatCode="0.0" sourceLinked="1"/>
        <c:majorTickMark val="out"/>
        <c:minorTickMark val="none"/>
        <c:tickLblPos val="nextTo"/>
        <c:crossAx val="136495488"/>
        <c:crosses val="autoZero"/>
        <c:crossBetween val="between"/>
      </c:valAx>
    </c:plotArea>
    <c:plotVisOnly val="1"/>
    <c:dispBlanksAs val="gap"/>
    <c:showDLblsOverMax val="0"/>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Aug!$C$11:$AG$11</c:f>
              <c:numCache>
                <c:formatCode>0.0</c:formatCode>
                <c:ptCount val="31"/>
                <c:pt idx="0">
                  <c:v>0</c:v>
                </c:pt>
                <c:pt idx="1">
                  <c:v>2.85</c:v>
                </c:pt>
                <c:pt idx="2">
                  <c:v>1</c:v>
                </c:pt>
                <c:pt idx="3">
                  <c:v>0</c:v>
                </c:pt>
                <c:pt idx="4">
                  <c:v>0</c:v>
                </c:pt>
                <c:pt idx="5">
                  <c:v>0</c:v>
                </c:pt>
                <c:pt idx="6">
                  <c:v>0.25</c:v>
                </c:pt>
                <c:pt idx="7">
                  <c:v>0.36666666666666664</c:v>
                </c:pt>
                <c:pt idx="8">
                  <c:v>0.5</c:v>
                </c:pt>
                <c:pt idx="9">
                  <c:v>0.5</c:v>
                </c:pt>
                <c:pt idx="10">
                  <c:v>0</c:v>
                </c:pt>
                <c:pt idx="11">
                  <c:v>0</c:v>
                </c:pt>
                <c:pt idx="12">
                  <c:v>0.11666666666666667</c:v>
                </c:pt>
                <c:pt idx="13">
                  <c:v>3.05</c:v>
                </c:pt>
                <c:pt idx="14">
                  <c:v>0.15</c:v>
                </c:pt>
                <c:pt idx="15">
                  <c:v>0.6333333333333333</c:v>
                </c:pt>
                <c:pt idx="16">
                  <c:v>0.3</c:v>
                </c:pt>
                <c:pt idx="17">
                  <c:v>0</c:v>
                </c:pt>
                <c:pt idx="18">
                  <c:v>0</c:v>
                </c:pt>
                <c:pt idx="19">
                  <c:v>1.6</c:v>
                </c:pt>
                <c:pt idx="20">
                  <c:v>0.83333333333333337</c:v>
                </c:pt>
                <c:pt idx="21">
                  <c:v>0.66666666666666663</c:v>
                </c:pt>
                <c:pt idx="22">
                  <c:v>1.4166666666666667</c:v>
                </c:pt>
                <c:pt idx="23">
                  <c:v>1.5833333333333333</c:v>
                </c:pt>
                <c:pt idx="24">
                  <c:v>0</c:v>
                </c:pt>
                <c:pt idx="25">
                  <c:v>0</c:v>
                </c:pt>
                <c:pt idx="26">
                  <c:v>0.41666666666666669</c:v>
                </c:pt>
                <c:pt idx="27">
                  <c:v>0.28333333333333333</c:v>
                </c:pt>
                <c:pt idx="28">
                  <c:v>1.7</c:v>
                </c:pt>
                <c:pt idx="29">
                  <c:v>0.71666666666666667</c:v>
                </c:pt>
                <c:pt idx="30">
                  <c:v>1.3833333333333333</c:v>
                </c:pt>
              </c:numCache>
            </c:numRef>
          </c:val>
          <c:extLst>
            <c:ext xmlns:c16="http://schemas.microsoft.com/office/drawing/2014/chart" uri="{C3380CC4-5D6E-409C-BE32-E72D297353CC}">
              <c16:uniqueId val="{00000000-2AC5-41BE-B548-0E83F6A40EC5}"/>
            </c:ext>
          </c:extLst>
        </c:ser>
        <c:dLbls>
          <c:showLegendKey val="0"/>
          <c:showVal val="0"/>
          <c:showCatName val="0"/>
          <c:showSerName val="0"/>
          <c:showPercent val="0"/>
          <c:showBubbleSize val="0"/>
        </c:dLbls>
        <c:gapWidth val="150"/>
        <c:shape val="box"/>
        <c:axId val="136533888"/>
        <c:axId val="136535424"/>
        <c:axId val="0"/>
      </c:bar3DChart>
      <c:catAx>
        <c:axId val="136533888"/>
        <c:scaling>
          <c:orientation val="minMax"/>
        </c:scaling>
        <c:delete val="0"/>
        <c:axPos val="b"/>
        <c:majorTickMark val="out"/>
        <c:minorTickMark val="none"/>
        <c:tickLblPos val="nextTo"/>
        <c:crossAx val="136535424"/>
        <c:crosses val="autoZero"/>
        <c:auto val="1"/>
        <c:lblAlgn val="ctr"/>
        <c:lblOffset val="100"/>
        <c:noMultiLvlLbl val="0"/>
      </c:catAx>
      <c:valAx>
        <c:axId val="136535424"/>
        <c:scaling>
          <c:orientation val="minMax"/>
          <c:max val="2"/>
          <c:min val="0"/>
        </c:scaling>
        <c:delete val="0"/>
        <c:axPos val="l"/>
        <c:majorGridlines/>
        <c:numFmt formatCode="0.0" sourceLinked="1"/>
        <c:majorTickMark val="out"/>
        <c:minorTickMark val="none"/>
        <c:tickLblPos val="nextTo"/>
        <c:crossAx val="136533888"/>
        <c:crosses val="autoZero"/>
        <c:crossBetween val="between"/>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K2XX HD</c:v>
          </c:tx>
          <c:invertIfNegative val="0"/>
          <c:cat>
            <c:strRef>
              <c:f>Jan!$A$98:$B$109</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Jan!$AH$98:$AH$109</c:f>
              <c:numCache>
                <c:formatCode>General</c:formatCode>
                <c:ptCount val="12"/>
                <c:pt idx="0">
                  <c:v>179</c:v>
                </c:pt>
                <c:pt idx="1">
                  <c:v>396</c:v>
                </c:pt>
                <c:pt idx="2">
                  <c:v>87</c:v>
                </c:pt>
                <c:pt idx="3">
                  <c:v>122</c:v>
                </c:pt>
                <c:pt idx="4">
                  <c:v>73</c:v>
                </c:pt>
                <c:pt idx="5">
                  <c:v>209</c:v>
                </c:pt>
                <c:pt idx="6">
                  <c:v>0</c:v>
                </c:pt>
                <c:pt idx="7">
                  <c:v>0</c:v>
                </c:pt>
                <c:pt idx="8">
                  <c:v>0</c:v>
                </c:pt>
                <c:pt idx="9">
                  <c:v>94</c:v>
                </c:pt>
                <c:pt idx="10">
                  <c:v>2</c:v>
                </c:pt>
                <c:pt idx="11">
                  <c:v>93</c:v>
                </c:pt>
              </c:numCache>
            </c:numRef>
          </c:val>
          <c:extLst>
            <c:ext xmlns:c16="http://schemas.microsoft.com/office/drawing/2014/chart" uri="{C3380CC4-5D6E-409C-BE32-E72D297353CC}">
              <c16:uniqueId val="{00000000-B030-41D4-AA44-2D1532DB646B}"/>
            </c:ext>
          </c:extLst>
        </c:ser>
        <c:dLbls>
          <c:showLegendKey val="0"/>
          <c:showVal val="0"/>
          <c:showCatName val="0"/>
          <c:showSerName val="0"/>
          <c:showPercent val="0"/>
          <c:showBubbleSize val="0"/>
        </c:dLbls>
        <c:gapWidth val="150"/>
        <c:shape val="box"/>
        <c:axId val="117452160"/>
        <c:axId val="117462144"/>
        <c:axId val="0"/>
      </c:bar3DChart>
      <c:catAx>
        <c:axId val="117452160"/>
        <c:scaling>
          <c:orientation val="minMax"/>
        </c:scaling>
        <c:delete val="0"/>
        <c:axPos val="b"/>
        <c:numFmt formatCode="General" sourceLinked="0"/>
        <c:majorTickMark val="out"/>
        <c:minorTickMark val="none"/>
        <c:tickLblPos val="nextTo"/>
        <c:crossAx val="117462144"/>
        <c:crosses val="autoZero"/>
        <c:auto val="1"/>
        <c:lblAlgn val="ctr"/>
        <c:lblOffset val="100"/>
        <c:noMultiLvlLbl val="0"/>
      </c:catAx>
      <c:valAx>
        <c:axId val="117462144"/>
        <c:scaling>
          <c:orientation val="minMax"/>
        </c:scaling>
        <c:delete val="0"/>
        <c:axPos val="l"/>
        <c:majorGridlines/>
        <c:numFmt formatCode="General" sourceLinked="1"/>
        <c:majorTickMark val="out"/>
        <c:minorTickMark val="none"/>
        <c:tickLblPos val="nextTo"/>
        <c:crossAx val="117452160"/>
        <c:crosses val="autoZero"/>
        <c:crossBetween val="between"/>
        <c:majorUnit val="50"/>
        <c:minorUnit val="20"/>
      </c:valAx>
    </c:plotArea>
    <c:plotVisOnly val="1"/>
    <c:dispBlanksAs val="gap"/>
    <c:showDLblsOverMax val="0"/>
  </c:chart>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Aug!$C$13:$AG$13</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8E9F-4D05-AE18-FAB4CFA51BF6}"/>
            </c:ext>
          </c:extLst>
        </c:ser>
        <c:dLbls>
          <c:showLegendKey val="0"/>
          <c:showVal val="0"/>
          <c:showCatName val="0"/>
          <c:showSerName val="0"/>
          <c:showPercent val="0"/>
          <c:showBubbleSize val="0"/>
        </c:dLbls>
        <c:gapWidth val="150"/>
        <c:shape val="box"/>
        <c:axId val="136543616"/>
        <c:axId val="136549504"/>
        <c:axId val="0"/>
      </c:bar3DChart>
      <c:catAx>
        <c:axId val="136543616"/>
        <c:scaling>
          <c:orientation val="minMax"/>
        </c:scaling>
        <c:delete val="0"/>
        <c:axPos val="b"/>
        <c:majorTickMark val="out"/>
        <c:minorTickMark val="none"/>
        <c:tickLblPos val="nextTo"/>
        <c:crossAx val="136549504"/>
        <c:crosses val="autoZero"/>
        <c:auto val="1"/>
        <c:lblAlgn val="ctr"/>
        <c:lblOffset val="100"/>
        <c:noMultiLvlLbl val="0"/>
      </c:catAx>
      <c:valAx>
        <c:axId val="136549504"/>
        <c:scaling>
          <c:orientation val="minMax"/>
          <c:max val="2"/>
          <c:min val="0"/>
        </c:scaling>
        <c:delete val="0"/>
        <c:axPos val="l"/>
        <c:majorGridlines/>
        <c:numFmt formatCode="0.0" sourceLinked="1"/>
        <c:majorTickMark val="out"/>
        <c:minorTickMark val="none"/>
        <c:tickLblPos val="nextTo"/>
        <c:crossAx val="136543616"/>
        <c:crosses val="autoZero"/>
        <c:crossBetween val="between"/>
      </c:valAx>
    </c:plotArea>
    <c:plotVisOnly val="1"/>
    <c:dispBlanksAs val="gap"/>
    <c:showDLblsOverMax val="0"/>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Aug!$C$19:$AG$19</c:f>
              <c:numCache>
                <c:formatCode>0.0</c:formatCode>
                <c:ptCount val="31"/>
                <c:pt idx="0">
                  <c:v>0</c:v>
                </c:pt>
                <c:pt idx="1">
                  <c:v>0</c:v>
                </c:pt>
                <c:pt idx="2">
                  <c:v>0</c:v>
                </c:pt>
                <c:pt idx="3">
                  <c:v>0</c:v>
                </c:pt>
                <c:pt idx="4">
                  <c:v>0</c:v>
                </c:pt>
                <c:pt idx="5">
                  <c:v>0</c:v>
                </c:pt>
                <c:pt idx="6">
                  <c:v>3.1666666666666665</c:v>
                </c:pt>
                <c:pt idx="7">
                  <c:v>1.1166666666666667</c:v>
                </c:pt>
                <c:pt idx="8">
                  <c:v>3.0833333333333335</c:v>
                </c:pt>
                <c:pt idx="9">
                  <c:v>0.85</c:v>
                </c:pt>
                <c:pt idx="10">
                  <c:v>0</c:v>
                </c:pt>
                <c:pt idx="11">
                  <c:v>0</c:v>
                </c:pt>
                <c:pt idx="12">
                  <c:v>1.9</c:v>
                </c:pt>
                <c:pt idx="13">
                  <c:v>7.5</c:v>
                </c:pt>
                <c:pt idx="14">
                  <c:v>2.0499999999999998</c:v>
                </c:pt>
                <c:pt idx="15">
                  <c:v>2.9</c:v>
                </c:pt>
                <c:pt idx="16">
                  <c:v>4.0333333333333332</c:v>
                </c:pt>
                <c:pt idx="17">
                  <c:v>0</c:v>
                </c:pt>
                <c:pt idx="18">
                  <c:v>0</c:v>
                </c:pt>
                <c:pt idx="19">
                  <c:v>0</c:v>
                </c:pt>
                <c:pt idx="20">
                  <c:v>0</c:v>
                </c:pt>
                <c:pt idx="21">
                  <c:v>0</c:v>
                </c:pt>
                <c:pt idx="22">
                  <c:v>0</c:v>
                </c:pt>
                <c:pt idx="23">
                  <c:v>1.75</c:v>
                </c:pt>
                <c:pt idx="24">
                  <c:v>0</c:v>
                </c:pt>
                <c:pt idx="25">
                  <c:v>0</c:v>
                </c:pt>
                <c:pt idx="26">
                  <c:v>4.75</c:v>
                </c:pt>
                <c:pt idx="27">
                  <c:v>2.9333333333333331</c:v>
                </c:pt>
                <c:pt idx="28">
                  <c:v>3.65</c:v>
                </c:pt>
                <c:pt idx="29">
                  <c:v>4.7333333333333334</c:v>
                </c:pt>
                <c:pt idx="30">
                  <c:v>3</c:v>
                </c:pt>
              </c:numCache>
            </c:numRef>
          </c:val>
          <c:extLst>
            <c:ext xmlns:c16="http://schemas.microsoft.com/office/drawing/2014/chart" uri="{C3380CC4-5D6E-409C-BE32-E72D297353CC}">
              <c16:uniqueId val="{00000000-C2CF-40DE-A51D-6A579106D99A}"/>
            </c:ext>
          </c:extLst>
        </c:ser>
        <c:dLbls>
          <c:showLegendKey val="0"/>
          <c:showVal val="0"/>
          <c:showCatName val="0"/>
          <c:showSerName val="0"/>
          <c:showPercent val="0"/>
          <c:showBubbleSize val="0"/>
        </c:dLbls>
        <c:gapWidth val="150"/>
        <c:shape val="box"/>
        <c:axId val="136586368"/>
        <c:axId val="136587904"/>
        <c:axId val="0"/>
      </c:bar3DChart>
      <c:catAx>
        <c:axId val="136586368"/>
        <c:scaling>
          <c:orientation val="minMax"/>
        </c:scaling>
        <c:delete val="0"/>
        <c:axPos val="b"/>
        <c:majorTickMark val="out"/>
        <c:minorTickMark val="none"/>
        <c:tickLblPos val="nextTo"/>
        <c:crossAx val="136587904"/>
        <c:crosses val="autoZero"/>
        <c:auto val="1"/>
        <c:lblAlgn val="ctr"/>
        <c:lblOffset val="100"/>
        <c:noMultiLvlLbl val="0"/>
      </c:catAx>
      <c:valAx>
        <c:axId val="136587904"/>
        <c:scaling>
          <c:orientation val="minMax"/>
          <c:max val="2"/>
          <c:min val="0"/>
        </c:scaling>
        <c:delete val="0"/>
        <c:axPos val="l"/>
        <c:majorGridlines/>
        <c:numFmt formatCode="0.0" sourceLinked="1"/>
        <c:majorTickMark val="out"/>
        <c:minorTickMark val="none"/>
        <c:tickLblPos val="nextTo"/>
        <c:crossAx val="136586368"/>
        <c:crosses val="autoZero"/>
        <c:crossBetween val="between"/>
      </c:valAx>
    </c:plotArea>
    <c:plotVisOnly val="1"/>
    <c:dispBlanksAs val="gap"/>
    <c:showDLblsOverMax val="0"/>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March Type of  Equipment Failure</a:t>
            </a:r>
          </a:p>
        </c:rich>
      </c:tx>
      <c:overlay val="0"/>
    </c:title>
    <c:autoTitleDeleted val="0"/>
    <c:plotArea>
      <c:layout/>
      <c:radarChart>
        <c:radarStyle val="filled"/>
        <c:varyColors val="0"/>
        <c:ser>
          <c:idx val="0"/>
          <c:order val="0"/>
          <c:tx>
            <c:v>Type of failure</c:v>
          </c:tx>
          <c:dLbls>
            <c:dLbl>
              <c:idx val="0"/>
              <c:layout>
                <c:manualLayout>
                  <c:x val="1.1867966885674073E-2"/>
                  <c:y val="-1.80882417630757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C0-45EE-8D79-4B627DC9F0C0}"/>
                </c:ext>
              </c:extLst>
            </c:dLbl>
            <c:dLbl>
              <c:idx val="1"/>
              <c:layout>
                <c:manualLayout>
                  <c:x val="-2.187113199105794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C0-45EE-8D79-4B627DC9F0C0}"/>
                </c:ext>
              </c:extLst>
            </c:dLbl>
            <c:dLbl>
              <c:idx val="9"/>
              <c:layout>
                <c:manualLayout>
                  <c:x val="1.4964458730723856E-2"/>
                  <c:y val="-2.77245774070086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C0-45EE-8D79-4B627DC9F0C0}"/>
                </c:ext>
              </c:extLst>
            </c:dLbl>
            <c:spPr>
              <a:noFill/>
              <a:ln>
                <a:noFill/>
              </a:ln>
              <a:effectLst/>
            </c:spPr>
            <c:txPr>
              <a:bodyPr/>
              <a:lstStyle/>
              <a:p>
                <a:pPr>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Aug!$B$175:$B$186</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Aug!$C$175:$C$186</c:f>
              <c:numCache>
                <c:formatCode>General</c:formatCode>
                <c:ptCount val="12"/>
                <c:pt idx="0">
                  <c:v>1456</c:v>
                </c:pt>
                <c:pt idx="1">
                  <c:v>1454</c:v>
                </c:pt>
                <c:pt idx="2">
                  <c:v>274</c:v>
                </c:pt>
                <c:pt idx="3">
                  <c:v>109</c:v>
                </c:pt>
                <c:pt idx="4">
                  <c:v>88</c:v>
                </c:pt>
                <c:pt idx="5">
                  <c:v>630</c:v>
                </c:pt>
                <c:pt idx="6">
                  <c:v>312</c:v>
                </c:pt>
                <c:pt idx="7">
                  <c:v>266</c:v>
                </c:pt>
                <c:pt idx="8">
                  <c:v>128</c:v>
                </c:pt>
                <c:pt idx="9">
                  <c:v>208</c:v>
                </c:pt>
                <c:pt idx="10">
                  <c:v>0</c:v>
                </c:pt>
                <c:pt idx="11">
                  <c:v>523</c:v>
                </c:pt>
              </c:numCache>
            </c:numRef>
          </c:val>
          <c:extLst>
            <c:ext xmlns:c16="http://schemas.microsoft.com/office/drawing/2014/chart" uri="{C3380CC4-5D6E-409C-BE32-E72D297353CC}">
              <c16:uniqueId val="{00000003-B2C0-45EE-8D79-4B627DC9F0C0}"/>
            </c:ext>
          </c:extLst>
        </c:ser>
        <c:dLbls>
          <c:showLegendKey val="0"/>
          <c:showVal val="1"/>
          <c:showCatName val="0"/>
          <c:showSerName val="0"/>
          <c:showPercent val="0"/>
          <c:showBubbleSize val="0"/>
        </c:dLbls>
        <c:axId val="136600192"/>
        <c:axId val="136623616"/>
      </c:radarChart>
      <c:catAx>
        <c:axId val="136600192"/>
        <c:scaling>
          <c:orientation val="minMax"/>
        </c:scaling>
        <c:delete val="0"/>
        <c:axPos val="b"/>
        <c:majorGridlines/>
        <c:numFmt formatCode="General" sourceLinked="0"/>
        <c:majorTickMark val="none"/>
        <c:minorTickMark val="none"/>
        <c:tickLblPos val="nextTo"/>
        <c:spPr>
          <a:ln w="9525">
            <a:noFill/>
          </a:ln>
        </c:spPr>
        <c:txPr>
          <a:bodyPr/>
          <a:lstStyle/>
          <a:p>
            <a:pPr>
              <a:defRPr sz="1800"/>
            </a:pPr>
            <a:endParaRPr lang="en-US"/>
          </a:p>
        </c:txPr>
        <c:crossAx val="136623616"/>
        <c:crosses val="autoZero"/>
        <c:auto val="1"/>
        <c:lblAlgn val="ctr"/>
        <c:lblOffset val="100"/>
        <c:noMultiLvlLbl val="0"/>
      </c:catAx>
      <c:valAx>
        <c:axId val="136623616"/>
        <c:scaling>
          <c:orientation val="minMax"/>
        </c:scaling>
        <c:delete val="0"/>
        <c:axPos val="l"/>
        <c:majorGridlines/>
        <c:numFmt formatCode="General" sourceLinked="1"/>
        <c:majorTickMark val="none"/>
        <c:minorTickMark val="none"/>
        <c:tickLblPos val="nextTo"/>
        <c:txPr>
          <a:bodyPr/>
          <a:lstStyle/>
          <a:p>
            <a:pPr>
              <a:defRPr sz="1200"/>
            </a:pPr>
            <a:endParaRPr lang="en-US"/>
          </a:p>
        </c:txPr>
        <c:crossAx val="136600192"/>
        <c:crosses val="autoZero"/>
        <c:crossBetween val="between"/>
      </c:valAx>
    </c:plotArea>
    <c:legend>
      <c:legendPos val="t"/>
      <c:overlay val="0"/>
      <c:txPr>
        <a:bodyPr/>
        <a:lstStyle/>
        <a:p>
          <a:pPr>
            <a:defRPr sz="2000"/>
          </a:pPr>
          <a:endParaRPr lang="en-US"/>
        </a:p>
      </c:txPr>
    </c:legend>
    <c:plotVisOnly val="1"/>
    <c:dispBlanksAs val="gap"/>
    <c:showDLblsOverMax val="0"/>
  </c:chart>
  <c:spPr>
    <a:ln>
      <a:solidFill>
        <a:schemeClr val="accent1"/>
      </a:solidFill>
    </a:ln>
  </c:spPr>
  <c:printSettings>
    <c:headerFooter/>
    <c:pageMargins b="0.75" l="0.7" r="0.7" t="0.75" header="0.3" footer="0.3"/>
    <c:pageSetup orientation="landscape"/>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Dedicated</c:v>
          </c:tx>
          <c:invertIfNegative val="0"/>
          <c:cat>
            <c:strRef>
              <c:f>Aug!$A$59:$B$70</c:f>
              <c:strCache>
                <c:ptCount val="12"/>
                <c:pt idx="0">
                  <c:v> Maint-Robot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Aug!$AH$59:$AH$70</c:f>
              <c:numCache>
                <c:formatCode>General</c:formatCode>
                <c:ptCount val="12"/>
                <c:pt idx="0">
                  <c:v>133</c:v>
                </c:pt>
                <c:pt idx="1">
                  <c:v>78</c:v>
                </c:pt>
                <c:pt idx="2">
                  <c:v>45</c:v>
                </c:pt>
                <c:pt idx="3">
                  <c:v>2</c:v>
                </c:pt>
                <c:pt idx="4">
                  <c:v>0</c:v>
                </c:pt>
                <c:pt idx="5">
                  <c:v>0</c:v>
                </c:pt>
                <c:pt idx="6">
                  <c:v>0</c:v>
                </c:pt>
                <c:pt idx="7">
                  <c:v>112</c:v>
                </c:pt>
                <c:pt idx="8">
                  <c:v>0</c:v>
                </c:pt>
                <c:pt idx="9">
                  <c:v>23</c:v>
                </c:pt>
                <c:pt idx="10">
                  <c:v>0</c:v>
                </c:pt>
                <c:pt idx="11">
                  <c:v>0</c:v>
                </c:pt>
              </c:numCache>
            </c:numRef>
          </c:val>
          <c:extLst>
            <c:ext xmlns:c16="http://schemas.microsoft.com/office/drawing/2014/chart" uri="{C3380CC4-5D6E-409C-BE32-E72D297353CC}">
              <c16:uniqueId val="{00000000-3E88-4003-AE37-6FD4926A0E95}"/>
            </c:ext>
          </c:extLst>
        </c:ser>
        <c:dLbls>
          <c:showLegendKey val="0"/>
          <c:showVal val="0"/>
          <c:showCatName val="0"/>
          <c:showSerName val="0"/>
          <c:showPercent val="0"/>
          <c:showBubbleSize val="0"/>
        </c:dLbls>
        <c:gapWidth val="150"/>
        <c:shape val="box"/>
        <c:axId val="137771264"/>
        <c:axId val="137773056"/>
        <c:axId val="0"/>
      </c:bar3DChart>
      <c:catAx>
        <c:axId val="137771264"/>
        <c:scaling>
          <c:orientation val="minMax"/>
        </c:scaling>
        <c:delete val="0"/>
        <c:axPos val="b"/>
        <c:numFmt formatCode="General" sourceLinked="0"/>
        <c:majorTickMark val="out"/>
        <c:minorTickMark val="none"/>
        <c:tickLblPos val="nextTo"/>
        <c:crossAx val="137773056"/>
        <c:crosses val="autoZero"/>
        <c:auto val="1"/>
        <c:lblAlgn val="ctr"/>
        <c:lblOffset val="100"/>
        <c:noMultiLvlLbl val="0"/>
      </c:catAx>
      <c:valAx>
        <c:axId val="137773056"/>
        <c:scaling>
          <c:orientation val="minMax"/>
        </c:scaling>
        <c:delete val="0"/>
        <c:axPos val="l"/>
        <c:majorGridlines/>
        <c:numFmt formatCode="General" sourceLinked="1"/>
        <c:majorTickMark val="out"/>
        <c:minorTickMark val="none"/>
        <c:tickLblPos val="nextTo"/>
        <c:crossAx val="137771264"/>
        <c:crosses val="autoZero"/>
        <c:crossBetween val="between"/>
      </c:valAx>
    </c:plotArea>
    <c:plotVisOnly val="1"/>
    <c:dispBlanksAs val="gap"/>
    <c:showDLblsOverMax val="0"/>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Non-Dedicated</c:v>
          </c:tx>
          <c:invertIfNegative val="0"/>
          <c:cat>
            <c:strRef>
              <c:f>Aug!$A$72:$B$83</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Aug!$AH$72:$AH$83</c:f>
              <c:numCache>
                <c:formatCode>General</c:formatCode>
                <c:ptCount val="12"/>
                <c:pt idx="0">
                  <c:v>36</c:v>
                </c:pt>
                <c:pt idx="1">
                  <c:v>127</c:v>
                </c:pt>
                <c:pt idx="2">
                  <c:v>6</c:v>
                </c:pt>
                <c:pt idx="3">
                  <c:v>0</c:v>
                </c:pt>
                <c:pt idx="4">
                  <c:v>23</c:v>
                </c:pt>
                <c:pt idx="5">
                  <c:v>85</c:v>
                </c:pt>
                <c:pt idx="6">
                  <c:v>7</c:v>
                </c:pt>
                <c:pt idx="7">
                  <c:v>102</c:v>
                </c:pt>
                <c:pt idx="8">
                  <c:v>0</c:v>
                </c:pt>
                <c:pt idx="9">
                  <c:v>46</c:v>
                </c:pt>
                <c:pt idx="10">
                  <c:v>75</c:v>
                </c:pt>
                <c:pt idx="11">
                  <c:v>0</c:v>
                </c:pt>
              </c:numCache>
            </c:numRef>
          </c:val>
          <c:extLst>
            <c:ext xmlns:c16="http://schemas.microsoft.com/office/drawing/2014/chart" uri="{C3380CC4-5D6E-409C-BE32-E72D297353CC}">
              <c16:uniqueId val="{00000000-B5AB-4C45-9D15-BF63F693DBB2}"/>
            </c:ext>
          </c:extLst>
        </c:ser>
        <c:dLbls>
          <c:showLegendKey val="0"/>
          <c:showVal val="0"/>
          <c:showCatName val="0"/>
          <c:showSerName val="0"/>
          <c:showPercent val="0"/>
          <c:showBubbleSize val="0"/>
        </c:dLbls>
        <c:gapWidth val="150"/>
        <c:shape val="box"/>
        <c:axId val="137798016"/>
        <c:axId val="137799552"/>
        <c:axId val="0"/>
      </c:bar3DChart>
      <c:catAx>
        <c:axId val="137798016"/>
        <c:scaling>
          <c:orientation val="minMax"/>
        </c:scaling>
        <c:delete val="0"/>
        <c:axPos val="b"/>
        <c:numFmt formatCode="General" sourceLinked="0"/>
        <c:majorTickMark val="out"/>
        <c:minorTickMark val="none"/>
        <c:tickLblPos val="nextTo"/>
        <c:crossAx val="137799552"/>
        <c:crosses val="autoZero"/>
        <c:auto val="1"/>
        <c:lblAlgn val="ctr"/>
        <c:lblOffset val="100"/>
        <c:noMultiLvlLbl val="0"/>
      </c:catAx>
      <c:valAx>
        <c:axId val="137799552"/>
        <c:scaling>
          <c:orientation val="minMax"/>
        </c:scaling>
        <c:delete val="0"/>
        <c:axPos val="l"/>
        <c:majorGridlines/>
        <c:numFmt formatCode="General" sourceLinked="1"/>
        <c:majorTickMark val="out"/>
        <c:minorTickMark val="none"/>
        <c:tickLblPos val="nextTo"/>
        <c:crossAx val="137798016"/>
        <c:crosses val="autoZero"/>
        <c:crossBetween val="between"/>
      </c:valAx>
    </c:plotArea>
    <c:plotVisOnly val="1"/>
    <c:dispBlanksAs val="gap"/>
    <c:showDLblsOverMax val="0"/>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K2XX LD</c:v>
          </c:tx>
          <c:invertIfNegative val="0"/>
          <c:cat>
            <c:strRef>
              <c:f>Aug!$A$85:$B$96</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Aug!$AH$85:$AH$96</c:f>
              <c:numCache>
                <c:formatCode>General</c:formatCode>
                <c:ptCount val="12"/>
                <c:pt idx="0">
                  <c:v>146</c:v>
                </c:pt>
                <c:pt idx="1">
                  <c:v>96</c:v>
                </c:pt>
                <c:pt idx="2">
                  <c:v>0</c:v>
                </c:pt>
                <c:pt idx="3">
                  <c:v>3</c:v>
                </c:pt>
                <c:pt idx="4">
                  <c:v>0</c:v>
                </c:pt>
                <c:pt idx="5">
                  <c:v>55</c:v>
                </c:pt>
                <c:pt idx="6">
                  <c:v>0</c:v>
                </c:pt>
                <c:pt idx="7">
                  <c:v>0</c:v>
                </c:pt>
                <c:pt idx="8">
                  <c:v>0</c:v>
                </c:pt>
                <c:pt idx="9">
                  <c:v>5</c:v>
                </c:pt>
                <c:pt idx="10">
                  <c:v>0</c:v>
                </c:pt>
                <c:pt idx="11">
                  <c:v>4</c:v>
                </c:pt>
              </c:numCache>
            </c:numRef>
          </c:val>
          <c:extLst>
            <c:ext xmlns:c16="http://schemas.microsoft.com/office/drawing/2014/chart" uri="{C3380CC4-5D6E-409C-BE32-E72D297353CC}">
              <c16:uniqueId val="{00000000-2A73-4C55-8004-F5DB67AE5FB5}"/>
            </c:ext>
          </c:extLst>
        </c:ser>
        <c:dLbls>
          <c:showLegendKey val="0"/>
          <c:showVal val="0"/>
          <c:showCatName val="0"/>
          <c:showSerName val="0"/>
          <c:showPercent val="0"/>
          <c:showBubbleSize val="0"/>
        </c:dLbls>
        <c:gapWidth val="150"/>
        <c:shape val="box"/>
        <c:axId val="137808128"/>
        <c:axId val="137691136"/>
        <c:axId val="0"/>
      </c:bar3DChart>
      <c:catAx>
        <c:axId val="137808128"/>
        <c:scaling>
          <c:orientation val="minMax"/>
        </c:scaling>
        <c:delete val="0"/>
        <c:axPos val="b"/>
        <c:numFmt formatCode="General" sourceLinked="0"/>
        <c:majorTickMark val="out"/>
        <c:minorTickMark val="none"/>
        <c:tickLblPos val="nextTo"/>
        <c:crossAx val="137691136"/>
        <c:crosses val="autoZero"/>
        <c:auto val="1"/>
        <c:lblAlgn val="ctr"/>
        <c:lblOffset val="100"/>
        <c:noMultiLvlLbl val="0"/>
      </c:catAx>
      <c:valAx>
        <c:axId val="137691136"/>
        <c:scaling>
          <c:orientation val="minMax"/>
        </c:scaling>
        <c:delete val="0"/>
        <c:axPos val="l"/>
        <c:majorGridlines/>
        <c:numFmt formatCode="General" sourceLinked="1"/>
        <c:majorTickMark val="out"/>
        <c:minorTickMark val="none"/>
        <c:tickLblPos val="nextTo"/>
        <c:crossAx val="137808128"/>
        <c:crosses val="autoZero"/>
        <c:crossBetween val="between"/>
      </c:valAx>
    </c:plotArea>
    <c:plotVisOnly val="1"/>
    <c:dispBlanksAs val="gap"/>
    <c:showDLblsOverMax val="0"/>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K2XX HD</c:v>
          </c:tx>
          <c:invertIfNegative val="0"/>
          <c:cat>
            <c:strRef>
              <c:f>Aug!$A$98:$B$109</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Aug!$AH$98:$AH$109</c:f>
              <c:numCache>
                <c:formatCode>General</c:formatCode>
                <c:ptCount val="12"/>
                <c:pt idx="0">
                  <c:v>146</c:v>
                </c:pt>
                <c:pt idx="1">
                  <c:v>348</c:v>
                </c:pt>
                <c:pt idx="2">
                  <c:v>61</c:v>
                </c:pt>
                <c:pt idx="3">
                  <c:v>104</c:v>
                </c:pt>
                <c:pt idx="4">
                  <c:v>65</c:v>
                </c:pt>
                <c:pt idx="5">
                  <c:v>336</c:v>
                </c:pt>
                <c:pt idx="6">
                  <c:v>12</c:v>
                </c:pt>
                <c:pt idx="7">
                  <c:v>8</c:v>
                </c:pt>
                <c:pt idx="8">
                  <c:v>0</c:v>
                </c:pt>
                <c:pt idx="9">
                  <c:v>112</c:v>
                </c:pt>
                <c:pt idx="10">
                  <c:v>0</c:v>
                </c:pt>
                <c:pt idx="11">
                  <c:v>27</c:v>
                </c:pt>
              </c:numCache>
            </c:numRef>
          </c:val>
          <c:extLst>
            <c:ext xmlns:c16="http://schemas.microsoft.com/office/drawing/2014/chart" uri="{C3380CC4-5D6E-409C-BE32-E72D297353CC}">
              <c16:uniqueId val="{00000000-9CFB-41C1-B3A2-41FA1C0F4FE2}"/>
            </c:ext>
          </c:extLst>
        </c:ser>
        <c:dLbls>
          <c:showLegendKey val="0"/>
          <c:showVal val="0"/>
          <c:showCatName val="0"/>
          <c:showSerName val="0"/>
          <c:showPercent val="0"/>
          <c:showBubbleSize val="0"/>
        </c:dLbls>
        <c:gapWidth val="150"/>
        <c:shape val="box"/>
        <c:axId val="137732480"/>
        <c:axId val="137734016"/>
        <c:axId val="0"/>
      </c:bar3DChart>
      <c:catAx>
        <c:axId val="137732480"/>
        <c:scaling>
          <c:orientation val="minMax"/>
        </c:scaling>
        <c:delete val="0"/>
        <c:axPos val="b"/>
        <c:numFmt formatCode="General" sourceLinked="0"/>
        <c:majorTickMark val="out"/>
        <c:minorTickMark val="none"/>
        <c:tickLblPos val="nextTo"/>
        <c:crossAx val="137734016"/>
        <c:crosses val="autoZero"/>
        <c:auto val="1"/>
        <c:lblAlgn val="ctr"/>
        <c:lblOffset val="100"/>
        <c:noMultiLvlLbl val="0"/>
      </c:catAx>
      <c:valAx>
        <c:axId val="137734016"/>
        <c:scaling>
          <c:orientation val="minMax"/>
        </c:scaling>
        <c:delete val="0"/>
        <c:axPos val="l"/>
        <c:majorGridlines/>
        <c:numFmt formatCode="General" sourceLinked="1"/>
        <c:majorTickMark val="out"/>
        <c:minorTickMark val="none"/>
        <c:tickLblPos val="nextTo"/>
        <c:crossAx val="137732480"/>
        <c:crosses val="autoZero"/>
        <c:crossBetween val="between"/>
        <c:majorUnit val="50"/>
        <c:minorUnit val="20"/>
      </c:valAx>
    </c:plotArea>
    <c:plotVisOnly val="1"/>
    <c:dispBlanksAs val="gap"/>
    <c:showDLblsOverMax val="0"/>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CD4.3</c:v>
          </c:tx>
          <c:invertIfNegative val="0"/>
          <c:cat>
            <c:strRef>
              <c:f>Aug!$A$111:$B$122</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Aug!$AH$111:$AH$122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7806-49EA-9BC8-B329F1F06AF8}"/>
            </c:ext>
          </c:extLst>
        </c:ser>
        <c:dLbls>
          <c:showLegendKey val="0"/>
          <c:showVal val="0"/>
          <c:showCatName val="0"/>
          <c:showSerName val="0"/>
          <c:showPercent val="0"/>
          <c:showBubbleSize val="0"/>
        </c:dLbls>
        <c:gapWidth val="150"/>
        <c:shape val="box"/>
        <c:axId val="137496832"/>
        <c:axId val="137498624"/>
        <c:axId val="0"/>
      </c:bar3DChart>
      <c:catAx>
        <c:axId val="137496832"/>
        <c:scaling>
          <c:orientation val="minMax"/>
        </c:scaling>
        <c:delete val="0"/>
        <c:axPos val="b"/>
        <c:numFmt formatCode="General" sourceLinked="0"/>
        <c:majorTickMark val="out"/>
        <c:minorTickMark val="none"/>
        <c:tickLblPos val="nextTo"/>
        <c:crossAx val="137498624"/>
        <c:crosses val="autoZero"/>
        <c:auto val="1"/>
        <c:lblAlgn val="ctr"/>
        <c:lblOffset val="100"/>
        <c:noMultiLvlLbl val="0"/>
      </c:catAx>
      <c:valAx>
        <c:axId val="137498624"/>
        <c:scaling>
          <c:orientation val="minMax"/>
        </c:scaling>
        <c:delete val="0"/>
        <c:axPos val="l"/>
        <c:majorGridlines/>
        <c:numFmt formatCode="General" sourceLinked="1"/>
        <c:majorTickMark val="out"/>
        <c:minorTickMark val="none"/>
        <c:tickLblPos val="nextTo"/>
        <c:crossAx val="137496832"/>
        <c:crosses val="autoZero"/>
        <c:crossBetween val="between"/>
        <c:majorUnit val="40"/>
        <c:minorUnit val="10"/>
      </c:valAx>
    </c:plotArea>
    <c:plotVisOnly val="1"/>
    <c:dispBlanksAs val="gap"/>
    <c:showDLblsOverMax val="0"/>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Honda Civic</c:v>
          </c:tx>
          <c:invertIfNegative val="0"/>
          <c:cat>
            <c:strRef>
              <c:f>Aug!$A$124:$B$135</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Aug!$AH$124:$AH$135</c:f>
              <c:numCache>
                <c:formatCode>General</c:formatCode>
                <c:ptCount val="12"/>
                <c:pt idx="0">
                  <c:v>15</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286-4467-8F36-852AF802B28E}"/>
            </c:ext>
          </c:extLst>
        </c:ser>
        <c:dLbls>
          <c:showLegendKey val="0"/>
          <c:showVal val="0"/>
          <c:showCatName val="0"/>
          <c:showSerName val="0"/>
          <c:showPercent val="0"/>
          <c:showBubbleSize val="0"/>
        </c:dLbls>
        <c:gapWidth val="150"/>
        <c:shape val="box"/>
        <c:axId val="137531776"/>
        <c:axId val="137533312"/>
        <c:axId val="0"/>
      </c:bar3DChart>
      <c:catAx>
        <c:axId val="137531776"/>
        <c:scaling>
          <c:orientation val="minMax"/>
        </c:scaling>
        <c:delete val="0"/>
        <c:axPos val="b"/>
        <c:numFmt formatCode="General" sourceLinked="0"/>
        <c:majorTickMark val="out"/>
        <c:minorTickMark val="none"/>
        <c:tickLblPos val="nextTo"/>
        <c:crossAx val="137533312"/>
        <c:crosses val="autoZero"/>
        <c:auto val="1"/>
        <c:lblAlgn val="ctr"/>
        <c:lblOffset val="100"/>
        <c:noMultiLvlLbl val="0"/>
      </c:catAx>
      <c:valAx>
        <c:axId val="137533312"/>
        <c:scaling>
          <c:orientation val="minMax"/>
        </c:scaling>
        <c:delete val="0"/>
        <c:axPos val="l"/>
        <c:majorGridlines/>
        <c:numFmt formatCode="General" sourceLinked="1"/>
        <c:majorTickMark val="out"/>
        <c:minorTickMark val="none"/>
        <c:tickLblPos val="nextTo"/>
        <c:crossAx val="137531776"/>
        <c:crosses val="autoZero"/>
        <c:crossBetween val="between"/>
      </c:valAx>
    </c:plotArea>
    <c:plotVisOnly val="1"/>
    <c:dispBlanksAs val="gap"/>
    <c:showDLblsOverMax val="0"/>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Honda Accord</c:v>
          </c:tx>
          <c:invertIfNegative val="0"/>
          <c:cat>
            <c:strRef>
              <c:f>Aug!$A$137:$B$148</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Aug!$AH$137:$AH$148</c:f>
              <c:numCache>
                <c:formatCode>General</c:formatCode>
                <c:ptCount val="12"/>
                <c:pt idx="0">
                  <c:v>104</c:v>
                </c:pt>
                <c:pt idx="1">
                  <c:v>92</c:v>
                </c:pt>
                <c:pt idx="2">
                  <c:v>0</c:v>
                </c:pt>
                <c:pt idx="3">
                  <c:v>0</c:v>
                </c:pt>
                <c:pt idx="4">
                  <c:v>0</c:v>
                </c:pt>
                <c:pt idx="5">
                  <c:v>0</c:v>
                </c:pt>
                <c:pt idx="6">
                  <c:v>15</c:v>
                </c:pt>
                <c:pt idx="7">
                  <c:v>24</c:v>
                </c:pt>
                <c:pt idx="8">
                  <c:v>0</c:v>
                </c:pt>
                <c:pt idx="9">
                  <c:v>0</c:v>
                </c:pt>
                <c:pt idx="10">
                  <c:v>0</c:v>
                </c:pt>
                <c:pt idx="11">
                  <c:v>0</c:v>
                </c:pt>
              </c:numCache>
            </c:numRef>
          </c:val>
          <c:extLst>
            <c:ext xmlns:c16="http://schemas.microsoft.com/office/drawing/2014/chart" uri="{C3380CC4-5D6E-409C-BE32-E72D297353CC}">
              <c16:uniqueId val="{00000000-5527-4FE1-9ACF-E164EA14B616}"/>
            </c:ext>
          </c:extLst>
        </c:ser>
        <c:dLbls>
          <c:showLegendKey val="0"/>
          <c:showVal val="0"/>
          <c:showCatName val="0"/>
          <c:showSerName val="0"/>
          <c:showPercent val="0"/>
          <c:showBubbleSize val="0"/>
        </c:dLbls>
        <c:gapWidth val="150"/>
        <c:shape val="box"/>
        <c:axId val="137554176"/>
        <c:axId val="137633792"/>
        <c:axId val="0"/>
      </c:bar3DChart>
      <c:catAx>
        <c:axId val="137554176"/>
        <c:scaling>
          <c:orientation val="minMax"/>
        </c:scaling>
        <c:delete val="0"/>
        <c:axPos val="b"/>
        <c:numFmt formatCode="General" sourceLinked="0"/>
        <c:majorTickMark val="out"/>
        <c:minorTickMark val="none"/>
        <c:tickLblPos val="nextTo"/>
        <c:crossAx val="137633792"/>
        <c:crosses val="autoZero"/>
        <c:auto val="1"/>
        <c:lblAlgn val="ctr"/>
        <c:lblOffset val="100"/>
        <c:noMultiLvlLbl val="0"/>
      </c:catAx>
      <c:valAx>
        <c:axId val="137633792"/>
        <c:scaling>
          <c:orientation val="minMax"/>
        </c:scaling>
        <c:delete val="0"/>
        <c:axPos val="l"/>
        <c:majorGridlines/>
        <c:numFmt formatCode="General" sourceLinked="1"/>
        <c:majorTickMark val="out"/>
        <c:minorTickMark val="none"/>
        <c:tickLblPos val="nextTo"/>
        <c:crossAx val="137554176"/>
        <c:crosses val="autoZero"/>
        <c:crossBetween val="between"/>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CD4.3</c:v>
          </c:tx>
          <c:invertIfNegative val="0"/>
          <c:cat>
            <c:strRef>
              <c:f>Jan!$A$111:$B$122</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Jan!$AH$111:$AH$122</c:f>
              <c:numCache>
                <c:formatCode>General</c:formatCode>
                <c:ptCount val="12"/>
                <c:pt idx="0">
                  <c:v>28</c:v>
                </c:pt>
                <c:pt idx="1">
                  <c:v>0</c:v>
                </c:pt>
                <c:pt idx="2">
                  <c:v>0</c:v>
                </c:pt>
                <c:pt idx="3">
                  <c:v>0</c:v>
                </c:pt>
                <c:pt idx="4">
                  <c:v>0</c:v>
                </c:pt>
                <c:pt idx="5">
                  <c:v>0</c:v>
                </c:pt>
                <c:pt idx="6">
                  <c:v>0</c:v>
                </c:pt>
                <c:pt idx="7">
                  <c:v>0</c:v>
                </c:pt>
                <c:pt idx="8">
                  <c:v>0</c:v>
                </c:pt>
                <c:pt idx="9">
                  <c:v>15</c:v>
                </c:pt>
                <c:pt idx="10">
                  <c:v>0</c:v>
                </c:pt>
                <c:pt idx="11">
                  <c:v>0</c:v>
                </c:pt>
              </c:numCache>
            </c:numRef>
          </c:val>
          <c:extLst>
            <c:ext xmlns:c16="http://schemas.microsoft.com/office/drawing/2014/chart" uri="{C3380CC4-5D6E-409C-BE32-E72D297353CC}">
              <c16:uniqueId val="{00000000-F274-4FE4-9384-5638C581BF5D}"/>
            </c:ext>
          </c:extLst>
        </c:ser>
        <c:dLbls>
          <c:showLegendKey val="0"/>
          <c:showVal val="0"/>
          <c:showCatName val="0"/>
          <c:showSerName val="0"/>
          <c:showPercent val="0"/>
          <c:showBubbleSize val="0"/>
        </c:dLbls>
        <c:gapWidth val="150"/>
        <c:shape val="box"/>
        <c:axId val="117503488"/>
        <c:axId val="117505024"/>
        <c:axId val="0"/>
      </c:bar3DChart>
      <c:catAx>
        <c:axId val="117503488"/>
        <c:scaling>
          <c:orientation val="minMax"/>
        </c:scaling>
        <c:delete val="0"/>
        <c:axPos val="b"/>
        <c:numFmt formatCode="General" sourceLinked="0"/>
        <c:majorTickMark val="out"/>
        <c:minorTickMark val="none"/>
        <c:tickLblPos val="nextTo"/>
        <c:crossAx val="117505024"/>
        <c:crosses val="autoZero"/>
        <c:auto val="1"/>
        <c:lblAlgn val="ctr"/>
        <c:lblOffset val="100"/>
        <c:noMultiLvlLbl val="0"/>
      </c:catAx>
      <c:valAx>
        <c:axId val="117505024"/>
        <c:scaling>
          <c:orientation val="minMax"/>
        </c:scaling>
        <c:delete val="0"/>
        <c:axPos val="l"/>
        <c:majorGridlines/>
        <c:numFmt formatCode="General" sourceLinked="1"/>
        <c:majorTickMark val="out"/>
        <c:minorTickMark val="none"/>
        <c:tickLblPos val="nextTo"/>
        <c:crossAx val="117503488"/>
        <c:crosses val="autoZero"/>
        <c:crossBetween val="between"/>
        <c:majorUnit val="40"/>
        <c:minorUnit val="10"/>
      </c:valAx>
    </c:plotArea>
    <c:plotVisOnly val="1"/>
    <c:dispBlanksAs val="gap"/>
    <c:showDLblsOverMax val="0"/>
  </c:chart>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CRV</c:v>
          </c:tx>
          <c:invertIfNegative val="0"/>
          <c:cat>
            <c:strRef>
              <c:f>Aug!$A$150:$B$161</c:f>
              <c:strCache>
                <c:ptCount val="12"/>
                <c:pt idx="0">
                  <c:v>Robot</c:v>
                </c:pt>
                <c:pt idx="1">
                  <c:v>Maint-Sensor</c:v>
                </c:pt>
                <c:pt idx="2">
                  <c:v>Maint-Mechanical</c:v>
                </c:pt>
                <c:pt idx="3">
                  <c:v>Maint-Clamp</c:v>
                </c:pt>
                <c:pt idx="4">
                  <c:v>Maint-Electrical</c:v>
                </c:pt>
                <c:pt idx="5">
                  <c:v>Maint-Water flow</c:v>
                </c:pt>
                <c:pt idx="6">
                  <c:v>Maint-Tip cutter</c:v>
                </c:pt>
                <c:pt idx="7">
                  <c:v>Maint-Area scanner</c:v>
                </c:pt>
                <c:pt idx="8">
                  <c:v>Maint-Robot sealent</c:v>
                </c:pt>
                <c:pt idx="9">
                  <c:v>Maint-Weld Adjust</c:v>
                </c:pt>
                <c:pt idx="10">
                  <c:v>Maint-Safety Device</c:v>
                </c:pt>
                <c:pt idx="11">
                  <c:v>Maint-Material handler</c:v>
                </c:pt>
              </c:strCache>
            </c:strRef>
          </c:cat>
          <c:val>
            <c:numRef>
              <c:f>Aug!$AH$150:$AH$161</c:f>
              <c:numCache>
                <c:formatCode>General</c:formatCode>
                <c:ptCount val="12"/>
                <c:pt idx="0">
                  <c:v>876</c:v>
                </c:pt>
                <c:pt idx="1">
                  <c:v>713</c:v>
                </c:pt>
                <c:pt idx="2">
                  <c:v>162</c:v>
                </c:pt>
                <c:pt idx="3">
                  <c:v>0</c:v>
                </c:pt>
                <c:pt idx="4">
                  <c:v>0</c:v>
                </c:pt>
                <c:pt idx="5">
                  <c:v>154</c:v>
                </c:pt>
                <c:pt idx="6">
                  <c:v>278</c:v>
                </c:pt>
                <c:pt idx="7">
                  <c:v>20</c:v>
                </c:pt>
                <c:pt idx="8">
                  <c:v>128</c:v>
                </c:pt>
                <c:pt idx="9">
                  <c:v>22</c:v>
                </c:pt>
                <c:pt idx="10">
                  <c:v>0</c:v>
                </c:pt>
                <c:pt idx="11">
                  <c:v>492</c:v>
                </c:pt>
              </c:numCache>
            </c:numRef>
          </c:val>
          <c:extLst>
            <c:ext xmlns:c16="http://schemas.microsoft.com/office/drawing/2014/chart" uri="{C3380CC4-5D6E-409C-BE32-E72D297353CC}">
              <c16:uniqueId val="{00000000-E0CE-44F8-A95B-BC9078D0865C}"/>
            </c:ext>
          </c:extLst>
        </c:ser>
        <c:dLbls>
          <c:showLegendKey val="0"/>
          <c:showVal val="0"/>
          <c:showCatName val="0"/>
          <c:showSerName val="0"/>
          <c:showPercent val="0"/>
          <c:showBubbleSize val="0"/>
        </c:dLbls>
        <c:gapWidth val="150"/>
        <c:shape val="box"/>
        <c:axId val="137658752"/>
        <c:axId val="137660288"/>
        <c:axId val="0"/>
      </c:bar3DChart>
      <c:catAx>
        <c:axId val="137658752"/>
        <c:scaling>
          <c:orientation val="minMax"/>
        </c:scaling>
        <c:delete val="0"/>
        <c:axPos val="b"/>
        <c:numFmt formatCode="General" sourceLinked="0"/>
        <c:majorTickMark val="out"/>
        <c:minorTickMark val="none"/>
        <c:tickLblPos val="nextTo"/>
        <c:crossAx val="137660288"/>
        <c:crosses val="autoZero"/>
        <c:auto val="1"/>
        <c:lblAlgn val="ctr"/>
        <c:lblOffset val="100"/>
        <c:noMultiLvlLbl val="0"/>
      </c:catAx>
      <c:valAx>
        <c:axId val="137660288"/>
        <c:scaling>
          <c:orientation val="minMax"/>
        </c:scaling>
        <c:delete val="0"/>
        <c:axPos val="l"/>
        <c:majorGridlines/>
        <c:numFmt formatCode="General" sourceLinked="1"/>
        <c:majorTickMark val="out"/>
        <c:minorTickMark val="none"/>
        <c:tickLblPos val="nextTo"/>
        <c:crossAx val="137658752"/>
        <c:crosses val="autoZero"/>
        <c:crossBetween val="between"/>
      </c:valAx>
    </c:plotArea>
    <c:plotVisOnly val="1"/>
    <c:dispBlanksAs val="gap"/>
    <c:showDLblsOverMax val="0"/>
  </c:chart>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Sept!$D$5:$AH$5</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6DFD-4A4F-9BC5-8316D2C36B21}"/>
            </c:ext>
          </c:extLst>
        </c:ser>
        <c:dLbls>
          <c:showLegendKey val="0"/>
          <c:showVal val="0"/>
          <c:showCatName val="0"/>
          <c:showSerName val="0"/>
          <c:showPercent val="0"/>
          <c:showBubbleSize val="0"/>
        </c:dLbls>
        <c:gapWidth val="150"/>
        <c:shape val="box"/>
        <c:axId val="138115712"/>
        <c:axId val="138117504"/>
        <c:axId val="0"/>
      </c:bar3DChart>
      <c:catAx>
        <c:axId val="138115712"/>
        <c:scaling>
          <c:orientation val="minMax"/>
        </c:scaling>
        <c:delete val="0"/>
        <c:axPos val="b"/>
        <c:majorTickMark val="out"/>
        <c:minorTickMark val="none"/>
        <c:tickLblPos val="nextTo"/>
        <c:crossAx val="138117504"/>
        <c:crosses val="autoZero"/>
        <c:auto val="1"/>
        <c:lblAlgn val="ctr"/>
        <c:lblOffset val="100"/>
        <c:noMultiLvlLbl val="0"/>
      </c:catAx>
      <c:valAx>
        <c:axId val="138117504"/>
        <c:scaling>
          <c:orientation val="minMax"/>
          <c:max val="2"/>
          <c:min val="0"/>
        </c:scaling>
        <c:delete val="0"/>
        <c:axPos val="l"/>
        <c:majorGridlines>
          <c:spPr>
            <a:ln>
              <a:solidFill>
                <a:schemeClr val="accent1"/>
              </a:solidFill>
            </a:ln>
          </c:spPr>
        </c:majorGridlines>
        <c:minorGridlines>
          <c:spPr>
            <a:ln>
              <a:noFill/>
            </a:ln>
          </c:spPr>
        </c:minorGridlines>
        <c:numFmt formatCode="0.0" sourceLinked="1"/>
        <c:majorTickMark val="out"/>
        <c:minorTickMark val="none"/>
        <c:tickLblPos val="nextTo"/>
        <c:crossAx val="138115712"/>
        <c:crosses val="autoZero"/>
        <c:crossBetween val="between"/>
      </c:valAx>
    </c:plotArea>
    <c:plotVisOnly val="1"/>
    <c:dispBlanksAs val="gap"/>
    <c:showDLblsOverMax val="0"/>
  </c:chart>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Sept!$D$7:$AH$7</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CB87-4FFC-B71D-1ABFA89F5D58}"/>
            </c:ext>
          </c:extLst>
        </c:ser>
        <c:dLbls>
          <c:showLegendKey val="0"/>
          <c:showVal val="0"/>
          <c:showCatName val="0"/>
          <c:showSerName val="0"/>
          <c:showPercent val="0"/>
          <c:showBubbleSize val="0"/>
        </c:dLbls>
        <c:gapWidth val="150"/>
        <c:shape val="box"/>
        <c:axId val="137372032"/>
        <c:axId val="137373568"/>
        <c:axId val="0"/>
      </c:bar3DChart>
      <c:catAx>
        <c:axId val="137372032"/>
        <c:scaling>
          <c:orientation val="minMax"/>
        </c:scaling>
        <c:delete val="0"/>
        <c:axPos val="b"/>
        <c:majorTickMark val="out"/>
        <c:minorTickMark val="none"/>
        <c:tickLblPos val="nextTo"/>
        <c:crossAx val="137373568"/>
        <c:crosses val="autoZero"/>
        <c:auto val="1"/>
        <c:lblAlgn val="ctr"/>
        <c:lblOffset val="100"/>
        <c:noMultiLvlLbl val="0"/>
      </c:catAx>
      <c:valAx>
        <c:axId val="137373568"/>
        <c:scaling>
          <c:orientation val="minMax"/>
          <c:max val="2"/>
          <c:min val="0"/>
        </c:scaling>
        <c:delete val="0"/>
        <c:axPos val="l"/>
        <c:majorGridlines/>
        <c:numFmt formatCode="0.0" sourceLinked="1"/>
        <c:majorTickMark val="out"/>
        <c:minorTickMark val="none"/>
        <c:tickLblPos val="nextTo"/>
        <c:crossAx val="137372032"/>
        <c:crosses val="autoZero"/>
        <c:crossBetween val="between"/>
      </c:valAx>
    </c:plotArea>
    <c:plotVisOnly val="1"/>
    <c:dispBlanksAs val="gap"/>
    <c:showDLblsOverMax val="0"/>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Sept!$D$9:$AH$9</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0201-4383-8C80-757383AAFFD5}"/>
            </c:ext>
          </c:extLst>
        </c:ser>
        <c:dLbls>
          <c:showLegendKey val="0"/>
          <c:showVal val="0"/>
          <c:showCatName val="0"/>
          <c:showSerName val="0"/>
          <c:showPercent val="0"/>
          <c:showBubbleSize val="0"/>
        </c:dLbls>
        <c:gapWidth val="150"/>
        <c:shape val="box"/>
        <c:axId val="137394048"/>
        <c:axId val="137395584"/>
        <c:axId val="0"/>
      </c:bar3DChart>
      <c:catAx>
        <c:axId val="137394048"/>
        <c:scaling>
          <c:orientation val="minMax"/>
        </c:scaling>
        <c:delete val="0"/>
        <c:axPos val="b"/>
        <c:majorTickMark val="out"/>
        <c:minorTickMark val="none"/>
        <c:tickLblPos val="nextTo"/>
        <c:crossAx val="137395584"/>
        <c:crosses val="autoZero"/>
        <c:auto val="1"/>
        <c:lblAlgn val="ctr"/>
        <c:lblOffset val="100"/>
        <c:noMultiLvlLbl val="0"/>
      </c:catAx>
      <c:valAx>
        <c:axId val="137395584"/>
        <c:scaling>
          <c:orientation val="minMax"/>
          <c:max val="2"/>
          <c:min val="0"/>
        </c:scaling>
        <c:delete val="0"/>
        <c:axPos val="l"/>
        <c:majorGridlines/>
        <c:numFmt formatCode="0.0" sourceLinked="1"/>
        <c:majorTickMark val="out"/>
        <c:minorTickMark val="none"/>
        <c:tickLblPos val="nextTo"/>
        <c:crossAx val="137394048"/>
        <c:crosses val="autoZero"/>
        <c:crossBetween val="between"/>
      </c:valAx>
    </c:plotArea>
    <c:plotVisOnly val="1"/>
    <c:dispBlanksAs val="gap"/>
    <c:showDLblsOverMax val="0"/>
  </c:chart>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Sept!#REF!</c:f>
              <c:numCache>
                <c:formatCode>General</c:formatCode>
                <c:ptCount val="1"/>
                <c:pt idx="0">
                  <c:v>1</c:v>
                </c:pt>
              </c:numCache>
            </c:numRef>
          </c:val>
          <c:extLst>
            <c:ext xmlns:c16="http://schemas.microsoft.com/office/drawing/2014/chart" uri="{C3380CC4-5D6E-409C-BE32-E72D297353CC}">
              <c16:uniqueId val="{00000000-6506-478E-AFD6-3B44A47E5258}"/>
            </c:ext>
          </c:extLst>
        </c:ser>
        <c:dLbls>
          <c:showLegendKey val="0"/>
          <c:showVal val="0"/>
          <c:showCatName val="0"/>
          <c:showSerName val="0"/>
          <c:showPercent val="0"/>
          <c:showBubbleSize val="0"/>
        </c:dLbls>
        <c:gapWidth val="150"/>
        <c:shape val="box"/>
        <c:axId val="137411968"/>
        <c:axId val="137426048"/>
        <c:axId val="0"/>
      </c:bar3DChart>
      <c:catAx>
        <c:axId val="137411968"/>
        <c:scaling>
          <c:orientation val="minMax"/>
        </c:scaling>
        <c:delete val="0"/>
        <c:axPos val="b"/>
        <c:majorTickMark val="out"/>
        <c:minorTickMark val="none"/>
        <c:tickLblPos val="nextTo"/>
        <c:crossAx val="137426048"/>
        <c:crosses val="autoZero"/>
        <c:auto val="1"/>
        <c:lblAlgn val="ctr"/>
        <c:lblOffset val="100"/>
        <c:noMultiLvlLbl val="0"/>
      </c:catAx>
      <c:valAx>
        <c:axId val="137426048"/>
        <c:scaling>
          <c:orientation val="minMax"/>
          <c:max val="2"/>
          <c:min val="0"/>
        </c:scaling>
        <c:delete val="0"/>
        <c:axPos val="l"/>
        <c:majorGridlines/>
        <c:numFmt formatCode="General" sourceLinked="1"/>
        <c:majorTickMark val="out"/>
        <c:minorTickMark val="none"/>
        <c:tickLblPos val="nextTo"/>
        <c:crossAx val="137411968"/>
        <c:crosses val="autoZero"/>
        <c:crossBetween val="between"/>
      </c:valAx>
    </c:plotArea>
    <c:plotVisOnly val="1"/>
    <c:dispBlanksAs val="gap"/>
    <c:showDLblsOverMax val="0"/>
  </c:chart>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Sept!#REF!</c:f>
              <c:numCache>
                <c:formatCode>General</c:formatCode>
                <c:ptCount val="1"/>
                <c:pt idx="0">
                  <c:v>1</c:v>
                </c:pt>
              </c:numCache>
            </c:numRef>
          </c:val>
          <c:extLst>
            <c:ext xmlns:c16="http://schemas.microsoft.com/office/drawing/2014/chart" uri="{C3380CC4-5D6E-409C-BE32-E72D297353CC}">
              <c16:uniqueId val="{00000000-A5F4-4C83-934A-92705F92FCED}"/>
            </c:ext>
          </c:extLst>
        </c:ser>
        <c:dLbls>
          <c:showLegendKey val="0"/>
          <c:showVal val="0"/>
          <c:showCatName val="0"/>
          <c:showSerName val="0"/>
          <c:showPercent val="0"/>
          <c:showBubbleSize val="0"/>
        </c:dLbls>
        <c:gapWidth val="150"/>
        <c:shape val="box"/>
        <c:axId val="138237056"/>
        <c:axId val="138238592"/>
        <c:axId val="0"/>
      </c:bar3DChart>
      <c:catAx>
        <c:axId val="138237056"/>
        <c:scaling>
          <c:orientation val="minMax"/>
        </c:scaling>
        <c:delete val="0"/>
        <c:axPos val="b"/>
        <c:majorTickMark val="out"/>
        <c:minorTickMark val="none"/>
        <c:tickLblPos val="nextTo"/>
        <c:crossAx val="138238592"/>
        <c:crosses val="autoZero"/>
        <c:auto val="1"/>
        <c:lblAlgn val="ctr"/>
        <c:lblOffset val="100"/>
        <c:noMultiLvlLbl val="0"/>
      </c:catAx>
      <c:valAx>
        <c:axId val="138238592"/>
        <c:scaling>
          <c:orientation val="minMax"/>
          <c:max val="2"/>
          <c:min val="0"/>
        </c:scaling>
        <c:delete val="0"/>
        <c:axPos val="l"/>
        <c:majorGridlines/>
        <c:numFmt formatCode="General" sourceLinked="1"/>
        <c:majorTickMark val="out"/>
        <c:minorTickMark val="none"/>
        <c:tickLblPos val="nextTo"/>
        <c:crossAx val="138237056"/>
        <c:crosses val="autoZero"/>
        <c:crossBetween val="between"/>
      </c:valAx>
    </c:plotArea>
    <c:plotVisOnly val="1"/>
    <c:dispBlanksAs val="gap"/>
    <c:showDLblsOverMax val="0"/>
  </c:chart>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Sept!#REF!</c:f>
              <c:numCache>
                <c:formatCode>General</c:formatCode>
                <c:ptCount val="1"/>
                <c:pt idx="0">
                  <c:v>1</c:v>
                </c:pt>
              </c:numCache>
            </c:numRef>
          </c:val>
          <c:extLst>
            <c:ext xmlns:c16="http://schemas.microsoft.com/office/drawing/2014/chart" uri="{C3380CC4-5D6E-409C-BE32-E72D297353CC}">
              <c16:uniqueId val="{00000000-BDAD-4FC1-9F06-A59FF36CF1BA}"/>
            </c:ext>
          </c:extLst>
        </c:ser>
        <c:dLbls>
          <c:showLegendKey val="0"/>
          <c:showVal val="0"/>
          <c:showCatName val="0"/>
          <c:showSerName val="0"/>
          <c:showPercent val="0"/>
          <c:showBubbleSize val="0"/>
        </c:dLbls>
        <c:gapWidth val="150"/>
        <c:shape val="box"/>
        <c:axId val="138259072"/>
        <c:axId val="138260864"/>
        <c:axId val="0"/>
      </c:bar3DChart>
      <c:catAx>
        <c:axId val="138259072"/>
        <c:scaling>
          <c:orientation val="minMax"/>
        </c:scaling>
        <c:delete val="0"/>
        <c:axPos val="b"/>
        <c:majorTickMark val="out"/>
        <c:minorTickMark val="none"/>
        <c:tickLblPos val="nextTo"/>
        <c:crossAx val="138260864"/>
        <c:crosses val="autoZero"/>
        <c:auto val="1"/>
        <c:lblAlgn val="ctr"/>
        <c:lblOffset val="100"/>
        <c:noMultiLvlLbl val="0"/>
      </c:catAx>
      <c:valAx>
        <c:axId val="138260864"/>
        <c:scaling>
          <c:orientation val="minMax"/>
          <c:max val="2"/>
          <c:min val="0"/>
        </c:scaling>
        <c:delete val="0"/>
        <c:axPos val="l"/>
        <c:majorGridlines/>
        <c:numFmt formatCode="General" sourceLinked="1"/>
        <c:majorTickMark val="out"/>
        <c:minorTickMark val="none"/>
        <c:tickLblPos val="nextTo"/>
        <c:crossAx val="138259072"/>
        <c:crosses val="autoZero"/>
        <c:crossBetween val="between"/>
      </c:valAx>
    </c:plotArea>
    <c:plotVisOnly val="1"/>
    <c:dispBlanksAs val="gap"/>
    <c:showDLblsOverMax val="0"/>
  </c:chart>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March Type of  Equipment Failure</a:t>
            </a:r>
          </a:p>
        </c:rich>
      </c:tx>
      <c:overlay val="0"/>
    </c:title>
    <c:autoTitleDeleted val="0"/>
    <c:plotArea>
      <c:layout/>
      <c:radarChart>
        <c:radarStyle val="filled"/>
        <c:varyColors val="0"/>
        <c:ser>
          <c:idx val="0"/>
          <c:order val="0"/>
          <c:tx>
            <c:v>Type of failure</c:v>
          </c:tx>
          <c:dLbls>
            <c:dLbl>
              <c:idx val="0"/>
              <c:layout>
                <c:manualLayout>
                  <c:x val="1.1867966885674073E-2"/>
                  <c:y val="-1.80882417630757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C39-4BA0-8DD6-32476C809857}"/>
                </c:ext>
              </c:extLst>
            </c:dLbl>
            <c:dLbl>
              <c:idx val="1"/>
              <c:layout>
                <c:manualLayout>
                  <c:x val="-2.187113199105794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39-4BA0-8DD6-32476C809857}"/>
                </c:ext>
              </c:extLst>
            </c:dLbl>
            <c:dLbl>
              <c:idx val="9"/>
              <c:layout>
                <c:manualLayout>
                  <c:x val="1.4964458730723856E-2"/>
                  <c:y val="-2.77245774070086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C39-4BA0-8DD6-32476C809857}"/>
                </c:ext>
              </c:extLst>
            </c:dLbl>
            <c:spPr>
              <a:noFill/>
              <a:ln>
                <a:noFill/>
              </a:ln>
              <a:effectLst/>
            </c:spPr>
            <c:txPr>
              <a:bodyPr/>
              <a:lstStyle/>
              <a:p>
                <a:pPr>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Sept!$C$125:$C$136</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Sept!$D$125:$D$136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1C39-4BA0-8DD6-32476C809857}"/>
            </c:ext>
          </c:extLst>
        </c:ser>
        <c:dLbls>
          <c:showLegendKey val="0"/>
          <c:showVal val="1"/>
          <c:showCatName val="0"/>
          <c:showSerName val="0"/>
          <c:showPercent val="0"/>
          <c:showBubbleSize val="0"/>
        </c:dLbls>
        <c:axId val="143008128"/>
        <c:axId val="143010816"/>
      </c:radarChart>
      <c:catAx>
        <c:axId val="143008128"/>
        <c:scaling>
          <c:orientation val="minMax"/>
        </c:scaling>
        <c:delete val="0"/>
        <c:axPos val="b"/>
        <c:majorGridlines/>
        <c:numFmt formatCode="General" sourceLinked="0"/>
        <c:majorTickMark val="none"/>
        <c:minorTickMark val="none"/>
        <c:tickLblPos val="nextTo"/>
        <c:spPr>
          <a:ln w="9525">
            <a:noFill/>
          </a:ln>
        </c:spPr>
        <c:txPr>
          <a:bodyPr/>
          <a:lstStyle/>
          <a:p>
            <a:pPr>
              <a:defRPr sz="1800"/>
            </a:pPr>
            <a:endParaRPr lang="en-US"/>
          </a:p>
        </c:txPr>
        <c:crossAx val="143010816"/>
        <c:crosses val="autoZero"/>
        <c:auto val="1"/>
        <c:lblAlgn val="ctr"/>
        <c:lblOffset val="100"/>
        <c:noMultiLvlLbl val="0"/>
      </c:catAx>
      <c:valAx>
        <c:axId val="143010816"/>
        <c:scaling>
          <c:orientation val="minMax"/>
        </c:scaling>
        <c:delete val="0"/>
        <c:axPos val="l"/>
        <c:majorGridlines/>
        <c:numFmt formatCode="General" sourceLinked="1"/>
        <c:majorTickMark val="none"/>
        <c:minorTickMark val="none"/>
        <c:tickLblPos val="nextTo"/>
        <c:txPr>
          <a:bodyPr/>
          <a:lstStyle/>
          <a:p>
            <a:pPr>
              <a:defRPr sz="1200"/>
            </a:pPr>
            <a:endParaRPr lang="en-US"/>
          </a:p>
        </c:txPr>
        <c:crossAx val="143008128"/>
        <c:crosses val="autoZero"/>
        <c:crossBetween val="between"/>
      </c:valAx>
    </c:plotArea>
    <c:legend>
      <c:legendPos val="t"/>
      <c:overlay val="0"/>
      <c:txPr>
        <a:bodyPr/>
        <a:lstStyle/>
        <a:p>
          <a:pPr>
            <a:defRPr sz="2000"/>
          </a:pPr>
          <a:endParaRPr lang="en-US"/>
        </a:p>
      </c:txPr>
    </c:legend>
    <c:plotVisOnly val="1"/>
    <c:dispBlanksAs val="gap"/>
    <c:showDLblsOverMax val="0"/>
  </c:chart>
  <c:spPr>
    <a:ln>
      <a:solidFill>
        <a:schemeClr val="accent1"/>
      </a:solidFill>
    </a:ln>
  </c:spPr>
  <c:printSettings>
    <c:headerFooter/>
    <c:pageMargins b="0.75" l="0.7" r="0.7" t="0.75" header="0.3" footer="0.3"/>
    <c:pageSetup orientation="landscape"/>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Dedicated</c:v>
          </c:tx>
          <c:invertIfNegative val="0"/>
          <c:cat>
            <c:strRef>
              <c:f>Sept!$B$49:$C$51</c:f>
              <c:strCache>
                <c:ptCount val="3"/>
                <c:pt idx="0">
                  <c:v>MT:Mechanical Issue</c:v>
                </c:pt>
                <c:pt idx="1">
                  <c:v>MT:Controls Issue</c:v>
                </c:pt>
                <c:pt idx="2">
                  <c:v>MT:Feedline Issue</c:v>
                </c:pt>
              </c:strCache>
            </c:strRef>
          </c:cat>
          <c:val>
            <c:numRef>
              <c:f>Sept!$AI$49:$AI$51</c:f>
              <c:numCache>
                <c:formatCode>General</c:formatCode>
                <c:ptCount val="3"/>
                <c:pt idx="0">
                  <c:v>0</c:v>
                </c:pt>
                <c:pt idx="1">
                  <c:v>0</c:v>
                </c:pt>
                <c:pt idx="2">
                  <c:v>0</c:v>
                </c:pt>
              </c:numCache>
            </c:numRef>
          </c:val>
          <c:extLst>
            <c:ext xmlns:c16="http://schemas.microsoft.com/office/drawing/2014/chart" uri="{C3380CC4-5D6E-409C-BE32-E72D297353CC}">
              <c16:uniqueId val="{00000000-664F-4D3E-932D-8196695F172B}"/>
            </c:ext>
          </c:extLst>
        </c:ser>
        <c:dLbls>
          <c:showLegendKey val="0"/>
          <c:showVal val="0"/>
          <c:showCatName val="0"/>
          <c:showSerName val="0"/>
          <c:showPercent val="0"/>
          <c:showBubbleSize val="0"/>
        </c:dLbls>
        <c:gapWidth val="150"/>
        <c:shape val="box"/>
        <c:axId val="143060992"/>
        <c:axId val="143062528"/>
        <c:axId val="0"/>
      </c:bar3DChart>
      <c:catAx>
        <c:axId val="143060992"/>
        <c:scaling>
          <c:orientation val="minMax"/>
        </c:scaling>
        <c:delete val="0"/>
        <c:axPos val="b"/>
        <c:numFmt formatCode="General" sourceLinked="0"/>
        <c:majorTickMark val="out"/>
        <c:minorTickMark val="none"/>
        <c:tickLblPos val="nextTo"/>
        <c:crossAx val="143062528"/>
        <c:crosses val="autoZero"/>
        <c:auto val="1"/>
        <c:lblAlgn val="ctr"/>
        <c:lblOffset val="100"/>
        <c:noMultiLvlLbl val="0"/>
      </c:catAx>
      <c:valAx>
        <c:axId val="143062528"/>
        <c:scaling>
          <c:orientation val="minMax"/>
        </c:scaling>
        <c:delete val="0"/>
        <c:axPos val="l"/>
        <c:majorGridlines/>
        <c:numFmt formatCode="General" sourceLinked="1"/>
        <c:majorTickMark val="out"/>
        <c:minorTickMark val="none"/>
        <c:tickLblPos val="nextTo"/>
        <c:crossAx val="143060992"/>
        <c:crosses val="autoZero"/>
        <c:crossBetween val="between"/>
      </c:valAx>
    </c:plotArea>
    <c:plotVisOnly val="1"/>
    <c:dispBlanksAs val="gap"/>
    <c:showDLblsOverMax val="0"/>
  </c:chart>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Non-Dedicated</c:v>
          </c:tx>
          <c:invertIfNegative val="0"/>
          <c:cat>
            <c:strRef>
              <c:f>Sept!$B$53:$C$64</c:f>
              <c:strCache>
                <c:ptCount val="12"/>
                <c:pt idx="0">
                  <c:v>MT:Transfer Alignment</c:v>
                </c:pt>
                <c:pt idx="1">
                  <c:v>TR:Lifters</c:v>
                </c:pt>
                <c:pt idx="2">
                  <c:v>TR:Quality Concerns</c:v>
                </c:pt>
                <c:pt idx="3">
                  <c:v>TR:Trim Section Repair</c:v>
                </c:pt>
                <c:pt idx="4">
                  <c:v>TR:Quality Concerns</c:v>
                </c:pt>
                <c:pt idx="5">
                  <c:v>TR:Splits Thinning</c:v>
                </c:pt>
                <c:pt idx="6">
                  <c:v>TR:Others</c:v>
                </c:pt>
                <c:pt idx="7">
                  <c:v>PR:Waiting for Coil</c:v>
                </c:pt>
                <c:pt idx="8">
                  <c:v>PR:Meeting</c:v>
                </c:pt>
                <c:pt idx="9">
                  <c:v>PR:Crane</c:v>
                </c:pt>
                <c:pt idx="10">
                  <c:v>PR:Waitng for DIE</c:v>
                </c:pt>
                <c:pt idx="11">
                  <c:v>PR:Break Time</c:v>
                </c:pt>
              </c:strCache>
            </c:strRef>
          </c:cat>
          <c:val>
            <c:numRef>
              <c:f>Sept!$AI$53:$AI$64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F82-4DDF-8067-AC9CB142A82D}"/>
            </c:ext>
          </c:extLst>
        </c:ser>
        <c:dLbls>
          <c:showLegendKey val="0"/>
          <c:showVal val="0"/>
          <c:showCatName val="0"/>
          <c:showSerName val="0"/>
          <c:showPercent val="0"/>
          <c:showBubbleSize val="0"/>
        </c:dLbls>
        <c:gapWidth val="150"/>
        <c:shape val="box"/>
        <c:axId val="143091584"/>
        <c:axId val="143093120"/>
        <c:axId val="0"/>
      </c:bar3DChart>
      <c:catAx>
        <c:axId val="143091584"/>
        <c:scaling>
          <c:orientation val="minMax"/>
        </c:scaling>
        <c:delete val="0"/>
        <c:axPos val="b"/>
        <c:numFmt formatCode="General" sourceLinked="0"/>
        <c:majorTickMark val="out"/>
        <c:minorTickMark val="none"/>
        <c:tickLblPos val="nextTo"/>
        <c:crossAx val="143093120"/>
        <c:crosses val="autoZero"/>
        <c:auto val="1"/>
        <c:lblAlgn val="ctr"/>
        <c:lblOffset val="100"/>
        <c:noMultiLvlLbl val="0"/>
      </c:catAx>
      <c:valAx>
        <c:axId val="143093120"/>
        <c:scaling>
          <c:orientation val="minMax"/>
        </c:scaling>
        <c:delete val="0"/>
        <c:axPos val="l"/>
        <c:majorGridlines/>
        <c:numFmt formatCode="General" sourceLinked="1"/>
        <c:majorTickMark val="out"/>
        <c:minorTickMark val="none"/>
        <c:tickLblPos val="nextTo"/>
        <c:crossAx val="143091584"/>
        <c:crosses val="autoZero"/>
        <c:crossBetween val="between"/>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Honda Civic</c:v>
          </c:tx>
          <c:invertIfNegative val="0"/>
          <c:cat>
            <c:strRef>
              <c:f>Jan!$A$124:$B$135</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Jan!$AH$124:$AH$135</c:f>
              <c:numCache>
                <c:formatCode>General</c:formatCode>
                <c:ptCount val="12"/>
                <c:pt idx="0">
                  <c:v>34</c:v>
                </c:pt>
                <c:pt idx="1">
                  <c:v>13</c:v>
                </c:pt>
                <c:pt idx="2">
                  <c:v>0</c:v>
                </c:pt>
                <c:pt idx="3">
                  <c:v>19</c:v>
                </c:pt>
                <c:pt idx="4">
                  <c:v>3</c:v>
                </c:pt>
                <c:pt idx="5">
                  <c:v>0</c:v>
                </c:pt>
                <c:pt idx="6">
                  <c:v>0</c:v>
                </c:pt>
                <c:pt idx="7">
                  <c:v>0</c:v>
                </c:pt>
                <c:pt idx="8">
                  <c:v>0</c:v>
                </c:pt>
                <c:pt idx="9">
                  <c:v>14</c:v>
                </c:pt>
                <c:pt idx="10">
                  <c:v>0</c:v>
                </c:pt>
                <c:pt idx="11">
                  <c:v>32</c:v>
                </c:pt>
              </c:numCache>
            </c:numRef>
          </c:val>
          <c:extLst>
            <c:ext xmlns:c16="http://schemas.microsoft.com/office/drawing/2014/chart" uri="{C3380CC4-5D6E-409C-BE32-E72D297353CC}">
              <c16:uniqueId val="{00000000-7E2F-41B3-8594-EDC5CE5B8D52}"/>
            </c:ext>
          </c:extLst>
        </c:ser>
        <c:dLbls>
          <c:showLegendKey val="0"/>
          <c:showVal val="0"/>
          <c:showCatName val="0"/>
          <c:showSerName val="0"/>
          <c:showPercent val="0"/>
          <c:showBubbleSize val="0"/>
        </c:dLbls>
        <c:gapWidth val="150"/>
        <c:shape val="box"/>
        <c:axId val="117525888"/>
        <c:axId val="117527680"/>
        <c:axId val="0"/>
      </c:bar3DChart>
      <c:catAx>
        <c:axId val="117525888"/>
        <c:scaling>
          <c:orientation val="minMax"/>
        </c:scaling>
        <c:delete val="0"/>
        <c:axPos val="b"/>
        <c:numFmt formatCode="General" sourceLinked="0"/>
        <c:majorTickMark val="out"/>
        <c:minorTickMark val="none"/>
        <c:tickLblPos val="nextTo"/>
        <c:crossAx val="117527680"/>
        <c:crosses val="autoZero"/>
        <c:auto val="1"/>
        <c:lblAlgn val="ctr"/>
        <c:lblOffset val="100"/>
        <c:noMultiLvlLbl val="0"/>
      </c:catAx>
      <c:valAx>
        <c:axId val="117527680"/>
        <c:scaling>
          <c:orientation val="minMax"/>
        </c:scaling>
        <c:delete val="0"/>
        <c:axPos val="l"/>
        <c:majorGridlines/>
        <c:numFmt formatCode="General" sourceLinked="1"/>
        <c:majorTickMark val="out"/>
        <c:minorTickMark val="none"/>
        <c:tickLblPos val="nextTo"/>
        <c:crossAx val="117525888"/>
        <c:crosses val="autoZero"/>
        <c:crossBetween val="between"/>
      </c:valAx>
    </c:plotArea>
    <c:plotVisOnly val="1"/>
    <c:dispBlanksAs val="gap"/>
    <c:showDLblsOverMax val="0"/>
  </c:chart>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K2XX LD</c:v>
          </c:tx>
          <c:invertIfNegative val="0"/>
          <c:cat>
            <c:strRef>
              <c:f>Sept!$B$66:$C$73</c:f>
              <c:strCache>
                <c:ptCount val="8"/>
                <c:pt idx="0">
                  <c:v>None</c:v>
                </c:pt>
                <c:pt idx="1">
                  <c:v>TR:Splits / Thinning</c:v>
                </c:pt>
                <c:pt idx="2">
                  <c:v>PR: Waiting for DIE</c:v>
                </c:pt>
                <c:pt idx="3">
                  <c:v>PR: Waiting for Coil</c:v>
                </c:pt>
                <c:pt idx="4">
                  <c:v>PR: Unscehdule</c:v>
                </c:pt>
                <c:pt idx="5">
                  <c:v>PR: Meeting</c:v>
                </c:pt>
                <c:pt idx="6">
                  <c:v>PR: Break Time</c:v>
                </c:pt>
                <c:pt idx="7">
                  <c:v>None</c:v>
                </c:pt>
              </c:strCache>
            </c:strRef>
          </c:cat>
          <c:val>
            <c:numRef>
              <c:f>Sept!$AI$66:$AI$73</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2B99-4AAB-B0CC-6DFA102BDFB4}"/>
            </c:ext>
          </c:extLst>
        </c:ser>
        <c:dLbls>
          <c:showLegendKey val="0"/>
          <c:showVal val="0"/>
          <c:showCatName val="0"/>
          <c:showSerName val="0"/>
          <c:showPercent val="0"/>
          <c:showBubbleSize val="0"/>
        </c:dLbls>
        <c:gapWidth val="150"/>
        <c:shape val="box"/>
        <c:axId val="143122432"/>
        <c:axId val="143123968"/>
        <c:axId val="0"/>
      </c:bar3DChart>
      <c:catAx>
        <c:axId val="143122432"/>
        <c:scaling>
          <c:orientation val="minMax"/>
        </c:scaling>
        <c:delete val="0"/>
        <c:axPos val="b"/>
        <c:numFmt formatCode="General" sourceLinked="0"/>
        <c:majorTickMark val="out"/>
        <c:minorTickMark val="none"/>
        <c:tickLblPos val="nextTo"/>
        <c:crossAx val="143123968"/>
        <c:crosses val="autoZero"/>
        <c:auto val="1"/>
        <c:lblAlgn val="ctr"/>
        <c:lblOffset val="100"/>
        <c:noMultiLvlLbl val="0"/>
      </c:catAx>
      <c:valAx>
        <c:axId val="143123968"/>
        <c:scaling>
          <c:orientation val="minMax"/>
        </c:scaling>
        <c:delete val="0"/>
        <c:axPos val="l"/>
        <c:majorGridlines/>
        <c:numFmt formatCode="General" sourceLinked="1"/>
        <c:majorTickMark val="out"/>
        <c:minorTickMark val="none"/>
        <c:tickLblPos val="nextTo"/>
        <c:crossAx val="143122432"/>
        <c:crosses val="autoZero"/>
        <c:crossBetween val="between"/>
      </c:valAx>
    </c:plotArea>
    <c:plotVisOnly val="1"/>
    <c:dispBlanksAs val="gap"/>
    <c:showDLblsOverMax val="0"/>
  </c:chart>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K2XX HD</c:v>
          </c:tx>
          <c:invertIfNegative val="0"/>
          <c:cat>
            <c:strRef>
              <c:f>Sept!$B$75:$C$86</c:f>
              <c:strCache>
                <c:ptCount val="12"/>
                <c:pt idx="0">
                  <c:v>MT:Mechanical Issue</c:v>
                </c:pt>
                <c:pt idx="1">
                  <c:v>MT:Controls Issue</c:v>
                </c:pt>
                <c:pt idx="2">
                  <c:v>MT:Feedline Issue</c:v>
                </c:pt>
                <c:pt idx="3">
                  <c:v>MT:Electrical Issue</c:v>
                </c:pt>
                <c:pt idx="4">
                  <c:v>MT:Transfer Alignment</c:v>
                </c:pt>
                <c:pt idx="5">
                  <c:v>TR:Lifters</c:v>
                </c:pt>
                <c:pt idx="6">
                  <c:v>TR:Quality Concerns</c:v>
                </c:pt>
                <c:pt idx="7">
                  <c:v>TR:Trim Section Repair</c:v>
                </c:pt>
                <c:pt idx="8">
                  <c:v>TR:Quality Concerns</c:v>
                </c:pt>
                <c:pt idx="9">
                  <c:v>TR:Splits Thinning</c:v>
                </c:pt>
                <c:pt idx="10">
                  <c:v>TR:Others</c:v>
                </c:pt>
                <c:pt idx="11">
                  <c:v>PR:Waiting for Coil</c:v>
                </c:pt>
              </c:strCache>
            </c:strRef>
          </c:cat>
          <c:val>
            <c:numRef>
              <c:f>Sept!$AI$75:$AI$86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C0A-4FDB-BA73-7DAE25BCBCBA}"/>
            </c:ext>
          </c:extLst>
        </c:ser>
        <c:dLbls>
          <c:showLegendKey val="0"/>
          <c:showVal val="0"/>
          <c:showCatName val="0"/>
          <c:showSerName val="0"/>
          <c:showPercent val="0"/>
          <c:showBubbleSize val="0"/>
        </c:dLbls>
        <c:gapWidth val="150"/>
        <c:shape val="box"/>
        <c:axId val="143210368"/>
        <c:axId val="143211904"/>
        <c:axId val="0"/>
      </c:bar3DChart>
      <c:catAx>
        <c:axId val="143210368"/>
        <c:scaling>
          <c:orientation val="minMax"/>
        </c:scaling>
        <c:delete val="0"/>
        <c:axPos val="b"/>
        <c:numFmt formatCode="General" sourceLinked="0"/>
        <c:majorTickMark val="out"/>
        <c:minorTickMark val="none"/>
        <c:tickLblPos val="nextTo"/>
        <c:crossAx val="143211904"/>
        <c:crosses val="autoZero"/>
        <c:auto val="1"/>
        <c:lblAlgn val="ctr"/>
        <c:lblOffset val="100"/>
        <c:noMultiLvlLbl val="0"/>
      </c:catAx>
      <c:valAx>
        <c:axId val="143211904"/>
        <c:scaling>
          <c:orientation val="minMax"/>
        </c:scaling>
        <c:delete val="0"/>
        <c:axPos val="l"/>
        <c:majorGridlines/>
        <c:numFmt formatCode="General" sourceLinked="1"/>
        <c:majorTickMark val="out"/>
        <c:minorTickMark val="none"/>
        <c:tickLblPos val="nextTo"/>
        <c:crossAx val="143210368"/>
        <c:crosses val="autoZero"/>
        <c:crossBetween val="between"/>
        <c:majorUnit val="50"/>
        <c:minorUnit val="20"/>
      </c:valAx>
    </c:plotArea>
    <c:plotVisOnly val="1"/>
    <c:dispBlanksAs val="gap"/>
    <c:showDLblsOverMax val="0"/>
  </c:chart>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CD4.3</c:v>
          </c:tx>
          <c:invertIfNegative val="0"/>
          <c:cat>
            <c:strRef>
              <c:f>Sept!$B$87:$C$92</c:f>
              <c:strCache>
                <c:ptCount val="6"/>
                <c:pt idx="0">
                  <c:v>PR:Meeting</c:v>
                </c:pt>
                <c:pt idx="1">
                  <c:v>PR:Crane</c:v>
                </c:pt>
                <c:pt idx="2">
                  <c:v>PR:Waitng for DIE</c:v>
                </c:pt>
                <c:pt idx="3">
                  <c:v>PR:Break Time</c:v>
                </c:pt>
                <c:pt idx="4">
                  <c:v>PR:Unscehdule</c:v>
                </c:pt>
                <c:pt idx="5">
                  <c:v>None</c:v>
                </c:pt>
              </c:strCache>
            </c:strRef>
          </c:cat>
          <c:val>
            <c:numRef>
              <c:f>Sept!$AI$87:$AI$92</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1EFA-448D-A232-347106CAAC87}"/>
            </c:ext>
          </c:extLst>
        </c:ser>
        <c:dLbls>
          <c:showLegendKey val="0"/>
          <c:showVal val="0"/>
          <c:showCatName val="0"/>
          <c:showSerName val="0"/>
          <c:showPercent val="0"/>
          <c:showBubbleSize val="0"/>
        </c:dLbls>
        <c:gapWidth val="150"/>
        <c:shape val="box"/>
        <c:axId val="143237120"/>
        <c:axId val="143238656"/>
        <c:axId val="0"/>
      </c:bar3DChart>
      <c:catAx>
        <c:axId val="143237120"/>
        <c:scaling>
          <c:orientation val="minMax"/>
        </c:scaling>
        <c:delete val="0"/>
        <c:axPos val="b"/>
        <c:numFmt formatCode="General" sourceLinked="0"/>
        <c:majorTickMark val="out"/>
        <c:minorTickMark val="none"/>
        <c:tickLblPos val="nextTo"/>
        <c:crossAx val="143238656"/>
        <c:crosses val="autoZero"/>
        <c:auto val="1"/>
        <c:lblAlgn val="ctr"/>
        <c:lblOffset val="100"/>
        <c:noMultiLvlLbl val="0"/>
      </c:catAx>
      <c:valAx>
        <c:axId val="143238656"/>
        <c:scaling>
          <c:orientation val="minMax"/>
        </c:scaling>
        <c:delete val="0"/>
        <c:axPos val="l"/>
        <c:majorGridlines/>
        <c:numFmt formatCode="General" sourceLinked="1"/>
        <c:majorTickMark val="out"/>
        <c:minorTickMark val="none"/>
        <c:tickLblPos val="nextTo"/>
        <c:crossAx val="143237120"/>
        <c:crosses val="autoZero"/>
        <c:crossBetween val="between"/>
        <c:majorUnit val="40"/>
        <c:minorUnit val="10"/>
      </c:valAx>
    </c:plotArea>
    <c:plotVisOnly val="1"/>
    <c:dispBlanksAs val="gap"/>
    <c:showDLblsOverMax val="0"/>
  </c:chart>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Honda Civic</c:v>
          </c:tx>
          <c:invertIfNegative val="0"/>
          <c:cat>
            <c:strRef>
              <c:f>Sept!$B$94:$C$105</c:f>
              <c:strCache>
                <c:ptCount val="12"/>
                <c:pt idx="0">
                  <c:v>MT:Mechanical Issue</c:v>
                </c:pt>
                <c:pt idx="1">
                  <c:v>MT:Controls Issue</c:v>
                </c:pt>
                <c:pt idx="2">
                  <c:v>MT:Feedline Issue</c:v>
                </c:pt>
                <c:pt idx="3">
                  <c:v>MT:Electrical Issue</c:v>
                </c:pt>
                <c:pt idx="4">
                  <c:v>MT:Transfer Alignment</c:v>
                </c:pt>
                <c:pt idx="5">
                  <c:v>TR:Lifters</c:v>
                </c:pt>
                <c:pt idx="6">
                  <c:v>TR:Quality Concerns</c:v>
                </c:pt>
                <c:pt idx="7">
                  <c:v>TR:Trim Section Repair</c:v>
                </c:pt>
                <c:pt idx="8">
                  <c:v>TR:Quality Concerns</c:v>
                </c:pt>
                <c:pt idx="9">
                  <c:v>TR:Splits Thinning</c:v>
                </c:pt>
                <c:pt idx="10">
                  <c:v>TR:Others</c:v>
                </c:pt>
                <c:pt idx="11">
                  <c:v>PR:Waiting for Coil</c:v>
                </c:pt>
              </c:strCache>
            </c:strRef>
          </c:cat>
          <c:val>
            <c:numRef>
              <c:f>Sept!$AI$94:$AI$105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501-4CD3-8F8B-C040C4313DD0}"/>
            </c:ext>
          </c:extLst>
        </c:ser>
        <c:dLbls>
          <c:showLegendKey val="0"/>
          <c:showVal val="0"/>
          <c:showCatName val="0"/>
          <c:showSerName val="0"/>
          <c:showPercent val="0"/>
          <c:showBubbleSize val="0"/>
        </c:dLbls>
        <c:gapWidth val="150"/>
        <c:shape val="box"/>
        <c:axId val="143345536"/>
        <c:axId val="143347072"/>
        <c:axId val="0"/>
      </c:bar3DChart>
      <c:catAx>
        <c:axId val="143345536"/>
        <c:scaling>
          <c:orientation val="minMax"/>
        </c:scaling>
        <c:delete val="0"/>
        <c:axPos val="b"/>
        <c:numFmt formatCode="General" sourceLinked="0"/>
        <c:majorTickMark val="out"/>
        <c:minorTickMark val="none"/>
        <c:tickLblPos val="nextTo"/>
        <c:crossAx val="143347072"/>
        <c:crosses val="autoZero"/>
        <c:auto val="1"/>
        <c:lblAlgn val="ctr"/>
        <c:lblOffset val="100"/>
        <c:noMultiLvlLbl val="0"/>
      </c:catAx>
      <c:valAx>
        <c:axId val="143347072"/>
        <c:scaling>
          <c:orientation val="minMax"/>
        </c:scaling>
        <c:delete val="0"/>
        <c:axPos val="l"/>
        <c:majorGridlines/>
        <c:numFmt formatCode="General" sourceLinked="1"/>
        <c:majorTickMark val="out"/>
        <c:minorTickMark val="none"/>
        <c:tickLblPos val="nextTo"/>
        <c:crossAx val="143345536"/>
        <c:crosses val="autoZero"/>
        <c:crossBetween val="between"/>
      </c:valAx>
    </c:plotArea>
    <c:plotVisOnly val="1"/>
    <c:dispBlanksAs val="gap"/>
    <c:showDLblsOverMax val="0"/>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Honda Accord</c:v>
          </c:tx>
          <c:invertIfNegative val="0"/>
          <c:cat>
            <c:strRef>
              <c:f>Sept!$B$107:$C$111</c:f>
              <c:strCache>
                <c:ptCount val="5"/>
                <c:pt idx="0">
                  <c:v>PR:Crane</c:v>
                </c:pt>
                <c:pt idx="1">
                  <c:v>PR:Waitng for DIE</c:v>
                </c:pt>
                <c:pt idx="2">
                  <c:v>PR:Break Time</c:v>
                </c:pt>
                <c:pt idx="3">
                  <c:v>PR:Unscehdule</c:v>
                </c:pt>
                <c:pt idx="4">
                  <c:v>None</c:v>
                </c:pt>
              </c:strCache>
            </c:strRef>
          </c:cat>
          <c:val>
            <c:numRef>
              <c:f>Sept!$AI$107:$AI$111</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6093-48EB-9EF6-E5D4E787CA78}"/>
            </c:ext>
          </c:extLst>
        </c:ser>
        <c:dLbls>
          <c:showLegendKey val="0"/>
          <c:showVal val="0"/>
          <c:showCatName val="0"/>
          <c:showSerName val="0"/>
          <c:showPercent val="0"/>
          <c:showBubbleSize val="0"/>
        </c:dLbls>
        <c:gapWidth val="150"/>
        <c:shape val="box"/>
        <c:axId val="143368192"/>
        <c:axId val="143369728"/>
        <c:axId val="0"/>
      </c:bar3DChart>
      <c:catAx>
        <c:axId val="143368192"/>
        <c:scaling>
          <c:orientation val="minMax"/>
        </c:scaling>
        <c:delete val="0"/>
        <c:axPos val="b"/>
        <c:numFmt formatCode="General" sourceLinked="0"/>
        <c:majorTickMark val="out"/>
        <c:minorTickMark val="none"/>
        <c:tickLblPos val="nextTo"/>
        <c:crossAx val="143369728"/>
        <c:crosses val="autoZero"/>
        <c:auto val="1"/>
        <c:lblAlgn val="ctr"/>
        <c:lblOffset val="100"/>
        <c:noMultiLvlLbl val="0"/>
      </c:catAx>
      <c:valAx>
        <c:axId val="143369728"/>
        <c:scaling>
          <c:orientation val="minMax"/>
        </c:scaling>
        <c:delete val="0"/>
        <c:axPos val="l"/>
        <c:majorGridlines/>
        <c:numFmt formatCode="General" sourceLinked="1"/>
        <c:majorTickMark val="out"/>
        <c:minorTickMark val="none"/>
        <c:tickLblPos val="nextTo"/>
        <c:crossAx val="143368192"/>
        <c:crosses val="autoZero"/>
        <c:crossBetween val="between"/>
      </c:valAx>
    </c:plotArea>
    <c:plotVisOnly val="1"/>
    <c:dispBlanksAs val="gap"/>
    <c:showDLblsOverMax val="0"/>
  </c:chart>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Oct!$C$5:$AG$5</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5631-46F9-B683-E879775AC069}"/>
            </c:ext>
          </c:extLst>
        </c:ser>
        <c:dLbls>
          <c:showLegendKey val="0"/>
          <c:showVal val="0"/>
          <c:showCatName val="0"/>
          <c:showSerName val="0"/>
          <c:showPercent val="0"/>
          <c:showBubbleSize val="0"/>
        </c:dLbls>
        <c:gapWidth val="150"/>
        <c:shape val="box"/>
        <c:axId val="137953664"/>
        <c:axId val="137955200"/>
        <c:axId val="0"/>
      </c:bar3DChart>
      <c:catAx>
        <c:axId val="137953664"/>
        <c:scaling>
          <c:orientation val="minMax"/>
        </c:scaling>
        <c:delete val="0"/>
        <c:axPos val="b"/>
        <c:majorTickMark val="out"/>
        <c:minorTickMark val="none"/>
        <c:tickLblPos val="nextTo"/>
        <c:crossAx val="137955200"/>
        <c:crosses val="autoZero"/>
        <c:auto val="1"/>
        <c:lblAlgn val="ctr"/>
        <c:lblOffset val="100"/>
        <c:noMultiLvlLbl val="0"/>
      </c:catAx>
      <c:valAx>
        <c:axId val="137955200"/>
        <c:scaling>
          <c:orientation val="minMax"/>
          <c:max val="2"/>
          <c:min val="0"/>
        </c:scaling>
        <c:delete val="0"/>
        <c:axPos val="l"/>
        <c:majorGridlines>
          <c:spPr>
            <a:ln>
              <a:solidFill>
                <a:schemeClr val="accent1"/>
              </a:solidFill>
            </a:ln>
          </c:spPr>
        </c:majorGridlines>
        <c:minorGridlines>
          <c:spPr>
            <a:ln>
              <a:noFill/>
            </a:ln>
          </c:spPr>
        </c:minorGridlines>
        <c:numFmt formatCode="0.0" sourceLinked="1"/>
        <c:majorTickMark val="out"/>
        <c:minorTickMark val="none"/>
        <c:tickLblPos val="nextTo"/>
        <c:crossAx val="137953664"/>
        <c:crosses val="autoZero"/>
        <c:crossBetween val="between"/>
      </c:valAx>
    </c:plotArea>
    <c:plotVisOnly val="1"/>
    <c:dispBlanksAs val="gap"/>
    <c:showDLblsOverMax val="0"/>
  </c:chart>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Oct!$C$7:$AG$7</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843F-4F7B-A2DA-A230933A0848}"/>
            </c:ext>
          </c:extLst>
        </c:ser>
        <c:dLbls>
          <c:showLegendKey val="0"/>
          <c:showVal val="0"/>
          <c:showCatName val="0"/>
          <c:showSerName val="0"/>
          <c:showPercent val="0"/>
          <c:showBubbleSize val="0"/>
        </c:dLbls>
        <c:gapWidth val="150"/>
        <c:shape val="box"/>
        <c:axId val="137967488"/>
        <c:axId val="137969024"/>
        <c:axId val="0"/>
      </c:bar3DChart>
      <c:catAx>
        <c:axId val="137967488"/>
        <c:scaling>
          <c:orientation val="minMax"/>
        </c:scaling>
        <c:delete val="0"/>
        <c:axPos val="b"/>
        <c:majorTickMark val="out"/>
        <c:minorTickMark val="none"/>
        <c:tickLblPos val="nextTo"/>
        <c:crossAx val="137969024"/>
        <c:crosses val="autoZero"/>
        <c:auto val="1"/>
        <c:lblAlgn val="ctr"/>
        <c:lblOffset val="100"/>
        <c:noMultiLvlLbl val="0"/>
      </c:catAx>
      <c:valAx>
        <c:axId val="137969024"/>
        <c:scaling>
          <c:orientation val="minMax"/>
          <c:max val="2"/>
          <c:min val="0"/>
        </c:scaling>
        <c:delete val="0"/>
        <c:axPos val="l"/>
        <c:majorGridlines/>
        <c:numFmt formatCode="0.0" sourceLinked="1"/>
        <c:majorTickMark val="out"/>
        <c:minorTickMark val="none"/>
        <c:tickLblPos val="nextTo"/>
        <c:crossAx val="137967488"/>
        <c:crosses val="autoZero"/>
        <c:crossBetween val="between"/>
      </c:valAx>
    </c:plotArea>
    <c:plotVisOnly val="1"/>
    <c:dispBlanksAs val="gap"/>
    <c:showDLblsOverMax val="0"/>
  </c:chart>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Oct!$C$9:$AG$9</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4AD3-47EC-B813-4FE3C555DB85}"/>
            </c:ext>
          </c:extLst>
        </c:ser>
        <c:dLbls>
          <c:showLegendKey val="0"/>
          <c:showVal val="0"/>
          <c:showCatName val="0"/>
          <c:showSerName val="0"/>
          <c:showPercent val="0"/>
          <c:showBubbleSize val="0"/>
        </c:dLbls>
        <c:gapWidth val="150"/>
        <c:shape val="box"/>
        <c:axId val="137997696"/>
        <c:axId val="138011776"/>
        <c:axId val="0"/>
      </c:bar3DChart>
      <c:catAx>
        <c:axId val="137997696"/>
        <c:scaling>
          <c:orientation val="minMax"/>
        </c:scaling>
        <c:delete val="0"/>
        <c:axPos val="b"/>
        <c:majorTickMark val="out"/>
        <c:minorTickMark val="none"/>
        <c:tickLblPos val="nextTo"/>
        <c:crossAx val="138011776"/>
        <c:crosses val="autoZero"/>
        <c:auto val="1"/>
        <c:lblAlgn val="ctr"/>
        <c:lblOffset val="100"/>
        <c:noMultiLvlLbl val="0"/>
      </c:catAx>
      <c:valAx>
        <c:axId val="138011776"/>
        <c:scaling>
          <c:orientation val="minMax"/>
          <c:max val="2"/>
          <c:min val="0"/>
        </c:scaling>
        <c:delete val="0"/>
        <c:axPos val="l"/>
        <c:majorGridlines/>
        <c:numFmt formatCode="0.0" sourceLinked="1"/>
        <c:majorTickMark val="out"/>
        <c:minorTickMark val="none"/>
        <c:tickLblPos val="nextTo"/>
        <c:crossAx val="137997696"/>
        <c:crosses val="autoZero"/>
        <c:crossBetween val="between"/>
      </c:valAx>
    </c:plotArea>
    <c:plotVisOnly val="1"/>
    <c:dispBlanksAs val="gap"/>
    <c:showDLblsOverMax val="0"/>
  </c:chart>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Oct!$C$11:$AG$11</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F69C-4F23-9C2F-E413F0B5C131}"/>
            </c:ext>
          </c:extLst>
        </c:ser>
        <c:dLbls>
          <c:showLegendKey val="0"/>
          <c:showVal val="0"/>
          <c:showCatName val="0"/>
          <c:showSerName val="0"/>
          <c:showPercent val="0"/>
          <c:showBubbleSize val="0"/>
        </c:dLbls>
        <c:gapWidth val="150"/>
        <c:shape val="box"/>
        <c:axId val="138036352"/>
        <c:axId val="138037888"/>
        <c:axId val="0"/>
      </c:bar3DChart>
      <c:catAx>
        <c:axId val="138036352"/>
        <c:scaling>
          <c:orientation val="minMax"/>
        </c:scaling>
        <c:delete val="0"/>
        <c:axPos val="b"/>
        <c:majorTickMark val="out"/>
        <c:minorTickMark val="none"/>
        <c:tickLblPos val="nextTo"/>
        <c:crossAx val="138037888"/>
        <c:crosses val="autoZero"/>
        <c:auto val="1"/>
        <c:lblAlgn val="ctr"/>
        <c:lblOffset val="100"/>
        <c:noMultiLvlLbl val="0"/>
      </c:catAx>
      <c:valAx>
        <c:axId val="138037888"/>
        <c:scaling>
          <c:orientation val="minMax"/>
          <c:max val="2"/>
          <c:min val="0"/>
        </c:scaling>
        <c:delete val="0"/>
        <c:axPos val="l"/>
        <c:majorGridlines/>
        <c:numFmt formatCode="0.0" sourceLinked="1"/>
        <c:majorTickMark val="out"/>
        <c:minorTickMark val="none"/>
        <c:tickLblPos val="nextTo"/>
        <c:crossAx val="138036352"/>
        <c:crosses val="autoZero"/>
        <c:crossBetween val="between"/>
      </c:valAx>
    </c:plotArea>
    <c:plotVisOnly val="1"/>
    <c:dispBlanksAs val="gap"/>
    <c:showDLblsOverMax val="0"/>
  </c:chart>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Oct!$C$13:$AG$13</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F0B1-44DB-9D70-A495FA3CC1B5}"/>
            </c:ext>
          </c:extLst>
        </c:ser>
        <c:dLbls>
          <c:showLegendKey val="0"/>
          <c:showVal val="0"/>
          <c:showCatName val="0"/>
          <c:showSerName val="0"/>
          <c:showPercent val="0"/>
          <c:showBubbleSize val="0"/>
        </c:dLbls>
        <c:gapWidth val="150"/>
        <c:shape val="box"/>
        <c:axId val="138062464"/>
        <c:axId val="138068352"/>
        <c:axId val="0"/>
      </c:bar3DChart>
      <c:catAx>
        <c:axId val="138062464"/>
        <c:scaling>
          <c:orientation val="minMax"/>
        </c:scaling>
        <c:delete val="0"/>
        <c:axPos val="b"/>
        <c:majorTickMark val="out"/>
        <c:minorTickMark val="none"/>
        <c:tickLblPos val="nextTo"/>
        <c:crossAx val="138068352"/>
        <c:crosses val="autoZero"/>
        <c:auto val="1"/>
        <c:lblAlgn val="ctr"/>
        <c:lblOffset val="100"/>
        <c:noMultiLvlLbl val="0"/>
      </c:catAx>
      <c:valAx>
        <c:axId val="138068352"/>
        <c:scaling>
          <c:orientation val="minMax"/>
          <c:max val="2"/>
          <c:min val="0"/>
        </c:scaling>
        <c:delete val="0"/>
        <c:axPos val="l"/>
        <c:majorGridlines/>
        <c:numFmt formatCode="0.0" sourceLinked="1"/>
        <c:majorTickMark val="out"/>
        <c:minorTickMark val="none"/>
        <c:tickLblPos val="nextTo"/>
        <c:crossAx val="138062464"/>
        <c:crosses val="autoZero"/>
        <c:crossBetween val="between"/>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Honda Accord</c:v>
          </c:tx>
          <c:invertIfNegative val="0"/>
          <c:cat>
            <c:strRef>
              <c:f>Jan!$A$137:$B$148</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Jan!$AH$137:$AH$148</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3A4-4436-B3BC-38A9979E6A98}"/>
            </c:ext>
          </c:extLst>
        </c:ser>
        <c:dLbls>
          <c:showLegendKey val="0"/>
          <c:showVal val="0"/>
          <c:showCatName val="0"/>
          <c:showSerName val="0"/>
          <c:showPercent val="0"/>
          <c:showBubbleSize val="0"/>
        </c:dLbls>
        <c:gapWidth val="150"/>
        <c:shape val="box"/>
        <c:axId val="117560832"/>
        <c:axId val="117562368"/>
        <c:axId val="0"/>
      </c:bar3DChart>
      <c:catAx>
        <c:axId val="117560832"/>
        <c:scaling>
          <c:orientation val="minMax"/>
        </c:scaling>
        <c:delete val="0"/>
        <c:axPos val="b"/>
        <c:numFmt formatCode="General" sourceLinked="0"/>
        <c:majorTickMark val="out"/>
        <c:minorTickMark val="none"/>
        <c:tickLblPos val="nextTo"/>
        <c:crossAx val="117562368"/>
        <c:crosses val="autoZero"/>
        <c:auto val="1"/>
        <c:lblAlgn val="ctr"/>
        <c:lblOffset val="100"/>
        <c:noMultiLvlLbl val="0"/>
      </c:catAx>
      <c:valAx>
        <c:axId val="117562368"/>
        <c:scaling>
          <c:orientation val="minMax"/>
        </c:scaling>
        <c:delete val="0"/>
        <c:axPos val="l"/>
        <c:majorGridlines/>
        <c:numFmt formatCode="General" sourceLinked="1"/>
        <c:majorTickMark val="out"/>
        <c:minorTickMark val="none"/>
        <c:tickLblPos val="nextTo"/>
        <c:crossAx val="117560832"/>
        <c:crosses val="autoZero"/>
        <c:crossBetween val="between"/>
      </c:valAx>
    </c:plotArea>
    <c:plotVisOnly val="1"/>
    <c:dispBlanksAs val="gap"/>
    <c:showDLblsOverMax val="0"/>
  </c:chart>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Oct!$C$19:$AG$19</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C225-40DE-954C-7632CCEACC5C}"/>
            </c:ext>
          </c:extLst>
        </c:ser>
        <c:dLbls>
          <c:showLegendKey val="0"/>
          <c:showVal val="0"/>
          <c:showCatName val="0"/>
          <c:showSerName val="0"/>
          <c:showPercent val="0"/>
          <c:showBubbleSize val="0"/>
        </c:dLbls>
        <c:gapWidth val="150"/>
        <c:shape val="box"/>
        <c:axId val="145965440"/>
        <c:axId val="145966976"/>
        <c:axId val="0"/>
      </c:bar3DChart>
      <c:catAx>
        <c:axId val="145965440"/>
        <c:scaling>
          <c:orientation val="minMax"/>
        </c:scaling>
        <c:delete val="0"/>
        <c:axPos val="b"/>
        <c:majorTickMark val="out"/>
        <c:minorTickMark val="none"/>
        <c:tickLblPos val="nextTo"/>
        <c:crossAx val="145966976"/>
        <c:crosses val="autoZero"/>
        <c:auto val="1"/>
        <c:lblAlgn val="ctr"/>
        <c:lblOffset val="100"/>
        <c:noMultiLvlLbl val="0"/>
      </c:catAx>
      <c:valAx>
        <c:axId val="145966976"/>
        <c:scaling>
          <c:orientation val="minMax"/>
          <c:max val="2"/>
          <c:min val="0"/>
        </c:scaling>
        <c:delete val="0"/>
        <c:axPos val="l"/>
        <c:majorGridlines/>
        <c:numFmt formatCode="0.0" sourceLinked="1"/>
        <c:majorTickMark val="out"/>
        <c:minorTickMark val="none"/>
        <c:tickLblPos val="nextTo"/>
        <c:crossAx val="145965440"/>
        <c:crosses val="autoZero"/>
        <c:crossBetween val="between"/>
      </c:valAx>
    </c:plotArea>
    <c:plotVisOnly val="1"/>
    <c:dispBlanksAs val="gap"/>
    <c:showDLblsOverMax val="0"/>
  </c:chart>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March Type of  Equipment Failure</a:t>
            </a:r>
          </a:p>
        </c:rich>
      </c:tx>
      <c:overlay val="0"/>
    </c:title>
    <c:autoTitleDeleted val="0"/>
    <c:plotArea>
      <c:layout/>
      <c:radarChart>
        <c:radarStyle val="filled"/>
        <c:varyColors val="0"/>
        <c:ser>
          <c:idx val="0"/>
          <c:order val="0"/>
          <c:tx>
            <c:v>Type of failure</c:v>
          </c:tx>
          <c:dLbls>
            <c:dLbl>
              <c:idx val="0"/>
              <c:layout>
                <c:manualLayout>
                  <c:x val="1.1867966885674073E-2"/>
                  <c:y val="-1.80882417630757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1C8-423E-A015-03394C453F24}"/>
                </c:ext>
              </c:extLst>
            </c:dLbl>
            <c:dLbl>
              <c:idx val="1"/>
              <c:layout>
                <c:manualLayout>
                  <c:x val="-2.187113199105794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1C8-423E-A015-03394C453F24}"/>
                </c:ext>
              </c:extLst>
            </c:dLbl>
            <c:dLbl>
              <c:idx val="9"/>
              <c:layout>
                <c:manualLayout>
                  <c:x val="1.4964458730723856E-2"/>
                  <c:y val="-2.77245774070086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1C8-423E-A015-03394C453F24}"/>
                </c:ext>
              </c:extLst>
            </c:dLbl>
            <c:spPr>
              <a:noFill/>
              <a:ln>
                <a:noFill/>
              </a:ln>
              <a:effectLst/>
            </c:spPr>
            <c:txPr>
              <a:bodyPr/>
              <a:lstStyle/>
              <a:p>
                <a:pPr>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Oct!$B$175:$B$186</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Oct!$C$175:$C$186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81C8-423E-A015-03394C453F24}"/>
            </c:ext>
          </c:extLst>
        </c:ser>
        <c:dLbls>
          <c:showLegendKey val="0"/>
          <c:showVal val="1"/>
          <c:showCatName val="0"/>
          <c:showSerName val="0"/>
          <c:showPercent val="0"/>
          <c:showBubbleSize val="0"/>
        </c:dLbls>
        <c:axId val="145991552"/>
        <c:axId val="145994496"/>
      </c:radarChart>
      <c:catAx>
        <c:axId val="145991552"/>
        <c:scaling>
          <c:orientation val="minMax"/>
        </c:scaling>
        <c:delete val="0"/>
        <c:axPos val="b"/>
        <c:majorGridlines/>
        <c:numFmt formatCode="General" sourceLinked="0"/>
        <c:majorTickMark val="none"/>
        <c:minorTickMark val="none"/>
        <c:tickLblPos val="nextTo"/>
        <c:spPr>
          <a:ln w="9525">
            <a:noFill/>
          </a:ln>
        </c:spPr>
        <c:txPr>
          <a:bodyPr/>
          <a:lstStyle/>
          <a:p>
            <a:pPr>
              <a:defRPr sz="1800"/>
            </a:pPr>
            <a:endParaRPr lang="en-US"/>
          </a:p>
        </c:txPr>
        <c:crossAx val="145994496"/>
        <c:crosses val="autoZero"/>
        <c:auto val="1"/>
        <c:lblAlgn val="ctr"/>
        <c:lblOffset val="100"/>
        <c:noMultiLvlLbl val="0"/>
      </c:catAx>
      <c:valAx>
        <c:axId val="145994496"/>
        <c:scaling>
          <c:orientation val="minMax"/>
        </c:scaling>
        <c:delete val="0"/>
        <c:axPos val="l"/>
        <c:majorGridlines/>
        <c:numFmt formatCode="General" sourceLinked="1"/>
        <c:majorTickMark val="none"/>
        <c:minorTickMark val="none"/>
        <c:tickLblPos val="nextTo"/>
        <c:txPr>
          <a:bodyPr/>
          <a:lstStyle/>
          <a:p>
            <a:pPr>
              <a:defRPr sz="1200"/>
            </a:pPr>
            <a:endParaRPr lang="en-US"/>
          </a:p>
        </c:txPr>
        <c:crossAx val="145991552"/>
        <c:crosses val="autoZero"/>
        <c:crossBetween val="between"/>
      </c:valAx>
    </c:plotArea>
    <c:legend>
      <c:legendPos val="t"/>
      <c:overlay val="0"/>
      <c:txPr>
        <a:bodyPr/>
        <a:lstStyle/>
        <a:p>
          <a:pPr>
            <a:defRPr sz="2000"/>
          </a:pPr>
          <a:endParaRPr lang="en-US"/>
        </a:p>
      </c:txPr>
    </c:legend>
    <c:plotVisOnly val="1"/>
    <c:dispBlanksAs val="gap"/>
    <c:showDLblsOverMax val="0"/>
  </c:chart>
  <c:spPr>
    <a:ln>
      <a:solidFill>
        <a:schemeClr val="accent1"/>
      </a:solidFill>
    </a:ln>
  </c:spPr>
  <c:printSettings>
    <c:headerFooter/>
    <c:pageMargins b="0.75" l="0.7" r="0.7" t="0.75" header="0.3" footer="0.3"/>
    <c:pageSetup orientation="landscape"/>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Dedicated</c:v>
          </c:tx>
          <c:invertIfNegative val="0"/>
          <c:cat>
            <c:strRef>
              <c:f>Oct!$A$59:$B$70</c:f>
              <c:strCache>
                <c:ptCount val="12"/>
                <c:pt idx="0">
                  <c:v> Maint-Robot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Oct!$AH$59:$AH$70</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34C-4A76-9B99-12B2EEB91A3C}"/>
            </c:ext>
          </c:extLst>
        </c:ser>
        <c:dLbls>
          <c:showLegendKey val="0"/>
          <c:showVal val="0"/>
          <c:showCatName val="0"/>
          <c:showSerName val="0"/>
          <c:showPercent val="0"/>
          <c:showBubbleSize val="0"/>
        </c:dLbls>
        <c:gapWidth val="150"/>
        <c:shape val="box"/>
        <c:axId val="146019840"/>
        <c:axId val="146021376"/>
        <c:axId val="0"/>
      </c:bar3DChart>
      <c:catAx>
        <c:axId val="146019840"/>
        <c:scaling>
          <c:orientation val="minMax"/>
        </c:scaling>
        <c:delete val="0"/>
        <c:axPos val="b"/>
        <c:numFmt formatCode="General" sourceLinked="0"/>
        <c:majorTickMark val="out"/>
        <c:minorTickMark val="none"/>
        <c:tickLblPos val="nextTo"/>
        <c:crossAx val="146021376"/>
        <c:crosses val="autoZero"/>
        <c:auto val="1"/>
        <c:lblAlgn val="ctr"/>
        <c:lblOffset val="100"/>
        <c:noMultiLvlLbl val="0"/>
      </c:catAx>
      <c:valAx>
        <c:axId val="146021376"/>
        <c:scaling>
          <c:orientation val="minMax"/>
        </c:scaling>
        <c:delete val="0"/>
        <c:axPos val="l"/>
        <c:majorGridlines/>
        <c:numFmt formatCode="General" sourceLinked="1"/>
        <c:majorTickMark val="out"/>
        <c:minorTickMark val="none"/>
        <c:tickLblPos val="nextTo"/>
        <c:crossAx val="146019840"/>
        <c:crosses val="autoZero"/>
        <c:crossBetween val="between"/>
      </c:valAx>
    </c:plotArea>
    <c:plotVisOnly val="1"/>
    <c:dispBlanksAs val="gap"/>
    <c:showDLblsOverMax val="0"/>
  </c:chart>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Non-Dedicated</c:v>
          </c:tx>
          <c:invertIfNegative val="0"/>
          <c:cat>
            <c:strRef>
              <c:f>Oct!$A$72:$B$83</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Oct!$AH$72:$AH$83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E06F-41E5-80BE-D8138DA046A3}"/>
            </c:ext>
          </c:extLst>
        </c:ser>
        <c:dLbls>
          <c:showLegendKey val="0"/>
          <c:showVal val="0"/>
          <c:showCatName val="0"/>
          <c:showSerName val="0"/>
          <c:showPercent val="0"/>
          <c:showBubbleSize val="0"/>
        </c:dLbls>
        <c:gapWidth val="150"/>
        <c:shape val="box"/>
        <c:axId val="146042240"/>
        <c:axId val="146068608"/>
        <c:axId val="0"/>
      </c:bar3DChart>
      <c:catAx>
        <c:axId val="146042240"/>
        <c:scaling>
          <c:orientation val="minMax"/>
        </c:scaling>
        <c:delete val="0"/>
        <c:axPos val="b"/>
        <c:numFmt formatCode="General" sourceLinked="0"/>
        <c:majorTickMark val="out"/>
        <c:minorTickMark val="none"/>
        <c:tickLblPos val="nextTo"/>
        <c:crossAx val="146068608"/>
        <c:crosses val="autoZero"/>
        <c:auto val="1"/>
        <c:lblAlgn val="ctr"/>
        <c:lblOffset val="100"/>
        <c:noMultiLvlLbl val="0"/>
      </c:catAx>
      <c:valAx>
        <c:axId val="146068608"/>
        <c:scaling>
          <c:orientation val="minMax"/>
        </c:scaling>
        <c:delete val="0"/>
        <c:axPos val="l"/>
        <c:majorGridlines/>
        <c:numFmt formatCode="General" sourceLinked="1"/>
        <c:majorTickMark val="out"/>
        <c:minorTickMark val="none"/>
        <c:tickLblPos val="nextTo"/>
        <c:crossAx val="146042240"/>
        <c:crosses val="autoZero"/>
        <c:crossBetween val="between"/>
      </c:valAx>
    </c:plotArea>
    <c:plotVisOnly val="1"/>
    <c:dispBlanksAs val="gap"/>
    <c:showDLblsOverMax val="0"/>
  </c:chart>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K2XX LD</c:v>
          </c:tx>
          <c:invertIfNegative val="0"/>
          <c:cat>
            <c:strRef>
              <c:f>Oct!$A$85:$B$96</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Oct!$AH$85:$AH$96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CE0-4FAB-BFFD-801049543D25}"/>
            </c:ext>
          </c:extLst>
        </c:ser>
        <c:dLbls>
          <c:showLegendKey val="0"/>
          <c:showVal val="0"/>
          <c:showCatName val="0"/>
          <c:showSerName val="0"/>
          <c:showPercent val="0"/>
          <c:showBubbleSize val="0"/>
        </c:dLbls>
        <c:gapWidth val="150"/>
        <c:shape val="box"/>
        <c:axId val="146081280"/>
        <c:axId val="146082816"/>
        <c:axId val="0"/>
      </c:bar3DChart>
      <c:catAx>
        <c:axId val="146081280"/>
        <c:scaling>
          <c:orientation val="minMax"/>
        </c:scaling>
        <c:delete val="0"/>
        <c:axPos val="b"/>
        <c:numFmt formatCode="General" sourceLinked="0"/>
        <c:majorTickMark val="out"/>
        <c:minorTickMark val="none"/>
        <c:tickLblPos val="nextTo"/>
        <c:crossAx val="146082816"/>
        <c:crosses val="autoZero"/>
        <c:auto val="1"/>
        <c:lblAlgn val="ctr"/>
        <c:lblOffset val="100"/>
        <c:noMultiLvlLbl val="0"/>
      </c:catAx>
      <c:valAx>
        <c:axId val="146082816"/>
        <c:scaling>
          <c:orientation val="minMax"/>
        </c:scaling>
        <c:delete val="0"/>
        <c:axPos val="l"/>
        <c:majorGridlines/>
        <c:numFmt formatCode="General" sourceLinked="1"/>
        <c:majorTickMark val="out"/>
        <c:minorTickMark val="none"/>
        <c:tickLblPos val="nextTo"/>
        <c:crossAx val="146081280"/>
        <c:crosses val="autoZero"/>
        <c:crossBetween val="between"/>
      </c:valAx>
    </c:plotArea>
    <c:plotVisOnly val="1"/>
    <c:dispBlanksAs val="gap"/>
    <c:showDLblsOverMax val="0"/>
  </c:chart>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K2XX HD</c:v>
          </c:tx>
          <c:invertIfNegative val="0"/>
          <c:cat>
            <c:strRef>
              <c:f>Oct!$A$98:$B$109</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Oct!$AH$98:$AH$109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A4F1-4100-941F-B8564F76DD9C}"/>
            </c:ext>
          </c:extLst>
        </c:ser>
        <c:dLbls>
          <c:showLegendKey val="0"/>
          <c:showVal val="0"/>
          <c:showCatName val="0"/>
          <c:showSerName val="0"/>
          <c:showPercent val="0"/>
          <c:showBubbleSize val="0"/>
        </c:dLbls>
        <c:gapWidth val="150"/>
        <c:shape val="box"/>
        <c:axId val="146103680"/>
        <c:axId val="146109568"/>
        <c:axId val="0"/>
      </c:bar3DChart>
      <c:catAx>
        <c:axId val="146103680"/>
        <c:scaling>
          <c:orientation val="minMax"/>
        </c:scaling>
        <c:delete val="0"/>
        <c:axPos val="b"/>
        <c:numFmt formatCode="General" sourceLinked="0"/>
        <c:majorTickMark val="out"/>
        <c:minorTickMark val="none"/>
        <c:tickLblPos val="nextTo"/>
        <c:crossAx val="146109568"/>
        <c:crosses val="autoZero"/>
        <c:auto val="1"/>
        <c:lblAlgn val="ctr"/>
        <c:lblOffset val="100"/>
        <c:noMultiLvlLbl val="0"/>
      </c:catAx>
      <c:valAx>
        <c:axId val="146109568"/>
        <c:scaling>
          <c:orientation val="minMax"/>
        </c:scaling>
        <c:delete val="0"/>
        <c:axPos val="l"/>
        <c:majorGridlines/>
        <c:numFmt formatCode="General" sourceLinked="1"/>
        <c:majorTickMark val="out"/>
        <c:minorTickMark val="none"/>
        <c:tickLblPos val="nextTo"/>
        <c:crossAx val="146103680"/>
        <c:crosses val="autoZero"/>
        <c:crossBetween val="between"/>
        <c:majorUnit val="50"/>
        <c:minorUnit val="20"/>
      </c:valAx>
    </c:plotArea>
    <c:plotVisOnly val="1"/>
    <c:dispBlanksAs val="gap"/>
    <c:showDLblsOverMax val="0"/>
  </c:chart>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CD4.3</c:v>
          </c:tx>
          <c:invertIfNegative val="0"/>
          <c:cat>
            <c:strRef>
              <c:f>Oct!$A$111:$B$122</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Oct!$AH$111:$AH$122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870-4A95-90BB-E9C7C1779707}"/>
            </c:ext>
          </c:extLst>
        </c:ser>
        <c:dLbls>
          <c:showLegendKey val="0"/>
          <c:showVal val="0"/>
          <c:showCatName val="0"/>
          <c:showSerName val="0"/>
          <c:showPercent val="0"/>
          <c:showBubbleSize val="0"/>
        </c:dLbls>
        <c:gapWidth val="150"/>
        <c:shape val="box"/>
        <c:axId val="146142720"/>
        <c:axId val="146144256"/>
        <c:axId val="0"/>
      </c:bar3DChart>
      <c:catAx>
        <c:axId val="146142720"/>
        <c:scaling>
          <c:orientation val="minMax"/>
        </c:scaling>
        <c:delete val="0"/>
        <c:axPos val="b"/>
        <c:numFmt formatCode="General" sourceLinked="0"/>
        <c:majorTickMark val="out"/>
        <c:minorTickMark val="none"/>
        <c:tickLblPos val="nextTo"/>
        <c:crossAx val="146144256"/>
        <c:crosses val="autoZero"/>
        <c:auto val="1"/>
        <c:lblAlgn val="ctr"/>
        <c:lblOffset val="100"/>
        <c:noMultiLvlLbl val="0"/>
      </c:catAx>
      <c:valAx>
        <c:axId val="146144256"/>
        <c:scaling>
          <c:orientation val="minMax"/>
        </c:scaling>
        <c:delete val="0"/>
        <c:axPos val="l"/>
        <c:majorGridlines/>
        <c:numFmt formatCode="General" sourceLinked="1"/>
        <c:majorTickMark val="out"/>
        <c:minorTickMark val="none"/>
        <c:tickLblPos val="nextTo"/>
        <c:crossAx val="146142720"/>
        <c:crosses val="autoZero"/>
        <c:crossBetween val="between"/>
        <c:majorUnit val="40"/>
        <c:minorUnit val="10"/>
      </c:valAx>
    </c:plotArea>
    <c:plotVisOnly val="1"/>
    <c:dispBlanksAs val="gap"/>
    <c:showDLblsOverMax val="0"/>
  </c:chart>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Honda Civic</c:v>
          </c:tx>
          <c:invertIfNegative val="0"/>
          <c:cat>
            <c:strRef>
              <c:f>Oct!$A$124:$B$135</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Oct!$AH$124:$AH$135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3A43-490C-9A09-4F5846F96FA7}"/>
            </c:ext>
          </c:extLst>
        </c:ser>
        <c:dLbls>
          <c:showLegendKey val="0"/>
          <c:showVal val="0"/>
          <c:showCatName val="0"/>
          <c:showSerName val="0"/>
          <c:showPercent val="0"/>
          <c:showBubbleSize val="0"/>
        </c:dLbls>
        <c:gapWidth val="150"/>
        <c:shape val="box"/>
        <c:axId val="146230656"/>
        <c:axId val="146236544"/>
        <c:axId val="0"/>
      </c:bar3DChart>
      <c:catAx>
        <c:axId val="146230656"/>
        <c:scaling>
          <c:orientation val="minMax"/>
        </c:scaling>
        <c:delete val="0"/>
        <c:axPos val="b"/>
        <c:numFmt formatCode="General" sourceLinked="0"/>
        <c:majorTickMark val="out"/>
        <c:minorTickMark val="none"/>
        <c:tickLblPos val="nextTo"/>
        <c:crossAx val="146236544"/>
        <c:crosses val="autoZero"/>
        <c:auto val="1"/>
        <c:lblAlgn val="ctr"/>
        <c:lblOffset val="100"/>
        <c:noMultiLvlLbl val="0"/>
      </c:catAx>
      <c:valAx>
        <c:axId val="146236544"/>
        <c:scaling>
          <c:orientation val="minMax"/>
        </c:scaling>
        <c:delete val="0"/>
        <c:axPos val="l"/>
        <c:majorGridlines/>
        <c:numFmt formatCode="General" sourceLinked="1"/>
        <c:majorTickMark val="out"/>
        <c:minorTickMark val="none"/>
        <c:tickLblPos val="nextTo"/>
        <c:crossAx val="146230656"/>
        <c:crosses val="autoZero"/>
        <c:crossBetween val="between"/>
      </c:valAx>
    </c:plotArea>
    <c:plotVisOnly val="1"/>
    <c:dispBlanksAs val="gap"/>
    <c:showDLblsOverMax val="0"/>
  </c:chart>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Honda Accord</c:v>
          </c:tx>
          <c:invertIfNegative val="0"/>
          <c:cat>
            <c:strRef>
              <c:f>Oct!$A$137:$B$148</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Oct!$AH$137:$AH$148</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44D-4552-AFE5-76AA47DBC890}"/>
            </c:ext>
          </c:extLst>
        </c:ser>
        <c:dLbls>
          <c:showLegendKey val="0"/>
          <c:showVal val="0"/>
          <c:showCatName val="0"/>
          <c:showSerName val="0"/>
          <c:showPercent val="0"/>
          <c:showBubbleSize val="0"/>
        </c:dLbls>
        <c:gapWidth val="150"/>
        <c:shape val="box"/>
        <c:axId val="146273792"/>
        <c:axId val="146275328"/>
        <c:axId val="0"/>
      </c:bar3DChart>
      <c:catAx>
        <c:axId val="146273792"/>
        <c:scaling>
          <c:orientation val="minMax"/>
        </c:scaling>
        <c:delete val="0"/>
        <c:axPos val="b"/>
        <c:numFmt formatCode="General" sourceLinked="0"/>
        <c:majorTickMark val="out"/>
        <c:minorTickMark val="none"/>
        <c:tickLblPos val="nextTo"/>
        <c:crossAx val="146275328"/>
        <c:crosses val="autoZero"/>
        <c:auto val="1"/>
        <c:lblAlgn val="ctr"/>
        <c:lblOffset val="100"/>
        <c:noMultiLvlLbl val="0"/>
      </c:catAx>
      <c:valAx>
        <c:axId val="146275328"/>
        <c:scaling>
          <c:orientation val="minMax"/>
        </c:scaling>
        <c:delete val="0"/>
        <c:axPos val="l"/>
        <c:majorGridlines/>
        <c:numFmt formatCode="General" sourceLinked="1"/>
        <c:majorTickMark val="out"/>
        <c:minorTickMark val="none"/>
        <c:tickLblPos val="nextTo"/>
        <c:crossAx val="146273792"/>
        <c:crosses val="autoZero"/>
        <c:crossBetween val="between"/>
      </c:valAx>
    </c:plotArea>
    <c:plotVisOnly val="1"/>
    <c:dispBlanksAs val="gap"/>
    <c:showDLblsOverMax val="0"/>
  </c:chart>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CRV</c:v>
          </c:tx>
          <c:invertIfNegative val="0"/>
          <c:cat>
            <c:strRef>
              <c:f>Oct!$A$150:$B$161</c:f>
              <c:strCache>
                <c:ptCount val="12"/>
                <c:pt idx="0">
                  <c:v>Robot</c:v>
                </c:pt>
                <c:pt idx="1">
                  <c:v>Maint-Sensor</c:v>
                </c:pt>
                <c:pt idx="2">
                  <c:v>Maint-Mechanical</c:v>
                </c:pt>
                <c:pt idx="3">
                  <c:v>Maint-Clamp</c:v>
                </c:pt>
                <c:pt idx="4">
                  <c:v>Maint-Electrical</c:v>
                </c:pt>
                <c:pt idx="5">
                  <c:v>Maint-Water flow</c:v>
                </c:pt>
                <c:pt idx="6">
                  <c:v>Maint-Tip cutter</c:v>
                </c:pt>
                <c:pt idx="7">
                  <c:v>Maint-Area scanner</c:v>
                </c:pt>
                <c:pt idx="8">
                  <c:v>Maint-Robot sealent</c:v>
                </c:pt>
                <c:pt idx="9">
                  <c:v>Maint-Weld Adjust</c:v>
                </c:pt>
                <c:pt idx="10">
                  <c:v>Maint-Safety Device</c:v>
                </c:pt>
                <c:pt idx="11">
                  <c:v>Maint-Material handler</c:v>
                </c:pt>
              </c:strCache>
            </c:strRef>
          </c:cat>
          <c:val>
            <c:numRef>
              <c:f>Oct!$AH$150:$AH$161</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3AA-4508-9801-656C901C4535}"/>
            </c:ext>
          </c:extLst>
        </c:ser>
        <c:dLbls>
          <c:showLegendKey val="0"/>
          <c:showVal val="0"/>
          <c:showCatName val="0"/>
          <c:showSerName val="0"/>
          <c:showPercent val="0"/>
          <c:showBubbleSize val="0"/>
        </c:dLbls>
        <c:gapWidth val="150"/>
        <c:shape val="box"/>
        <c:axId val="146292096"/>
        <c:axId val="146297984"/>
        <c:axId val="0"/>
      </c:bar3DChart>
      <c:catAx>
        <c:axId val="146292096"/>
        <c:scaling>
          <c:orientation val="minMax"/>
        </c:scaling>
        <c:delete val="0"/>
        <c:axPos val="b"/>
        <c:numFmt formatCode="General" sourceLinked="0"/>
        <c:majorTickMark val="out"/>
        <c:minorTickMark val="none"/>
        <c:tickLblPos val="nextTo"/>
        <c:crossAx val="146297984"/>
        <c:crosses val="autoZero"/>
        <c:auto val="1"/>
        <c:lblAlgn val="ctr"/>
        <c:lblOffset val="100"/>
        <c:noMultiLvlLbl val="0"/>
      </c:catAx>
      <c:valAx>
        <c:axId val="146297984"/>
        <c:scaling>
          <c:orientation val="minMax"/>
        </c:scaling>
        <c:delete val="0"/>
        <c:axPos val="l"/>
        <c:majorGridlines/>
        <c:numFmt formatCode="General" sourceLinked="1"/>
        <c:majorTickMark val="out"/>
        <c:minorTickMark val="none"/>
        <c:tickLblPos val="nextTo"/>
        <c:crossAx val="146292096"/>
        <c:crosses val="autoZero"/>
        <c:crossBetween val="between"/>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CRV</c:v>
          </c:tx>
          <c:invertIfNegative val="0"/>
          <c:cat>
            <c:strRef>
              <c:f>Jan!$A$150:$B$161</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Jan!$AH$150:$AH$161</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D360-4770-97F2-50C3C7A51548}"/>
            </c:ext>
          </c:extLst>
        </c:ser>
        <c:dLbls>
          <c:showLegendKey val="0"/>
          <c:showVal val="0"/>
          <c:showCatName val="0"/>
          <c:showSerName val="0"/>
          <c:showPercent val="0"/>
          <c:showBubbleSize val="0"/>
        </c:dLbls>
        <c:gapWidth val="150"/>
        <c:shape val="box"/>
        <c:axId val="117591424"/>
        <c:axId val="117597312"/>
        <c:axId val="0"/>
      </c:bar3DChart>
      <c:catAx>
        <c:axId val="117591424"/>
        <c:scaling>
          <c:orientation val="minMax"/>
        </c:scaling>
        <c:delete val="0"/>
        <c:axPos val="b"/>
        <c:numFmt formatCode="General" sourceLinked="0"/>
        <c:majorTickMark val="out"/>
        <c:minorTickMark val="none"/>
        <c:tickLblPos val="nextTo"/>
        <c:crossAx val="117597312"/>
        <c:crosses val="autoZero"/>
        <c:auto val="1"/>
        <c:lblAlgn val="ctr"/>
        <c:lblOffset val="100"/>
        <c:noMultiLvlLbl val="0"/>
      </c:catAx>
      <c:valAx>
        <c:axId val="117597312"/>
        <c:scaling>
          <c:orientation val="minMax"/>
        </c:scaling>
        <c:delete val="0"/>
        <c:axPos val="l"/>
        <c:majorGridlines/>
        <c:numFmt formatCode="General" sourceLinked="1"/>
        <c:majorTickMark val="out"/>
        <c:minorTickMark val="none"/>
        <c:tickLblPos val="nextTo"/>
        <c:crossAx val="117591424"/>
        <c:crosses val="autoZero"/>
        <c:crossBetween val="between"/>
      </c:valAx>
    </c:plotArea>
    <c:plotVisOnly val="1"/>
    <c:dispBlanksAs val="gap"/>
    <c:showDLblsOverMax val="0"/>
  </c:chart>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Nov!$C$5:$AG$5</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7FC1-45B0-924F-E641116C50EC}"/>
            </c:ext>
          </c:extLst>
        </c:ser>
        <c:dLbls>
          <c:showLegendKey val="0"/>
          <c:showVal val="0"/>
          <c:showCatName val="0"/>
          <c:showSerName val="0"/>
          <c:showPercent val="0"/>
          <c:showBubbleSize val="0"/>
        </c:dLbls>
        <c:gapWidth val="150"/>
        <c:shape val="box"/>
        <c:axId val="146376576"/>
        <c:axId val="146378112"/>
        <c:axId val="0"/>
      </c:bar3DChart>
      <c:catAx>
        <c:axId val="146376576"/>
        <c:scaling>
          <c:orientation val="minMax"/>
        </c:scaling>
        <c:delete val="0"/>
        <c:axPos val="b"/>
        <c:majorTickMark val="out"/>
        <c:minorTickMark val="none"/>
        <c:tickLblPos val="nextTo"/>
        <c:crossAx val="146378112"/>
        <c:crosses val="autoZero"/>
        <c:auto val="1"/>
        <c:lblAlgn val="ctr"/>
        <c:lblOffset val="100"/>
        <c:noMultiLvlLbl val="0"/>
      </c:catAx>
      <c:valAx>
        <c:axId val="146378112"/>
        <c:scaling>
          <c:orientation val="minMax"/>
          <c:max val="2"/>
          <c:min val="0"/>
        </c:scaling>
        <c:delete val="0"/>
        <c:axPos val="l"/>
        <c:majorGridlines>
          <c:spPr>
            <a:ln>
              <a:solidFill>
                <a:schemeClr val="accent1"/>
              </a:solidFill>
            </a:ln>
          </c:spPr>
        </c:majorGridlines>
        <c:minorGridlines>
          <c:spPr>
            <a:ln>
              <a:noFill/>
            </a:ln>
          </c:spPr>
        </c:minorGridlines>
        <c:numFmt formatCode="0.0" sourceLinked="1"/>
        <c:majorTickMark val="out"/>
        <c:minorTickMark val="none"/>
        <c:tickLblPos val="nextTo"/>
        <c:crossAx val="146376576"/>
        <c:crosses val="autoZero"/>
        <c:crossBetween val="between"/>
      </c:valAx>
    </c:plotArea>
    <c:plotVisOnly val="1"/>
    <c:dispBlanksAs val="gap"/>
    <c:showDLblsOverMax val="0"/>
  </c:chart>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Nov!$C$7:$AG$7</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CDBA-4A20-AD7F-76FB9593B0A2}"/>
            </c:ext>
          </c:extLst>
        </c:ser>
        <c:dLbls>
          <c:showLegendKey val="0"/>
          <c:showVal val="0"/>
          <c:showCatName val="0"/>
          <c:showSerName val="0"/>
          <c:showPercent val="0"/>
          <c:showBubbleSize val="0"/>
        </c:dLbls>
        <c:gapWidth val="150"/>
        <c:shape val="box"/>
        <c:axId val="146390400"/>
        <c:axId val="145867904"/>
        <c:axId val="0"/>
      </c:bar3DChart>
      <c:catAx>
        <c:axId val="146390400"/>
        <c:scaling>
          <c:orientation val="minMax"/>
        </c:scaling>
        <c:delete val="0"/>
        <c:axPos val="b"/>
        <c:majorTickMark val="out"/>
        <c:minorTickMark val="none"/>
        <c:tickLblPos val="nextTo"/>
        <c:crossAx val="145867904"/>
        <c:crosses val="autoZero"/>
        <c:auto val="1"/>
        <c:lblAlgn val="ctr"/>
        <c:lblOffset val="100"/>
        <c:noMultiLvlLbl val="0"/>
      </c:catAx>
      <c:valAx>
        <c:axId val="145867904"/>
        <c:scaling>
          <c:orientation val="minMax"/>
          <c:max val="2"/>
          <c:min val="0"/>
        </c:scaling>
        <c:delete val="0"/>
        <c:axPos val="l"/>
        <c:majorGridlines/>
        <c:numFmt formatCode="0.0" sourceLinked="1"/>
        <c:majorTickMark val="out"/>
        <c:minorTickMark val="none"/>
        <c:tickLblPos val="nextTo"/>
        <c:crossAx val="146390400"/>
        <c:crosses val="autoZero"/>
        <c:crossBetween val="between"/>
      </c:valAx>
    </c:plotArea>
    <c:plotVisOnly val="1"/>
    <c:dispBlanksAs val="gap"/>
    <c:showDLblsOverMax val="0"/>
  </c:chart>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Nov!$C$9:$AG$9</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BB7A-4D90-A260-136D80930295}"/>
            </c:ext>
          </c:extLst>
        </c:ser>
        <c:dLbls>
          <c:showLegendKey val="0"/>
          <c:showVal val="0"/>
          <c:showCatName val="0"/>
          <c:showSerName val="0"/>
          <c:showPercent val="0"/>
          <c:showBubbleSize val="0"/>
        </c:dLbls>
        <c:gapWidth val="150"/>
        <c:shape val="box"/>
        <c:axId val="146310272"/>
        <c:axId val="146311808"/>
        <c:axId val="0"/>
      </c:bar3DChart>
      <c:catAx>
        <c:axId val="146310272"/>
        <c:scaling>
          <c:orientation val="minMax"/>
        </c:scaling>
        <c:delete val="0"/>
        <c:axPos val="b"/>
        <c:majorTickMark val="out"/>
        <c:minorTickMark val="none"/>
        <c:tickLblPos val="nextTo"/>
        <c:crossAx val="146311808"/>
        <c:crosses val="autoZero"/>
        <c:auto val="1"/>
        <c:lblAlgn val="ctr"/>
        <c:lblOffset val="100"/>
        <c:noMultiLvlLbl val="0"/>
      </c:catAx>
      <c:valAx>
        <c:axId val="146311808"/>
        <c:scaling>
          <c:orientation val="minMax"/>
          <c:max val="2"/>
          <c:min val="0"/>
        </c:scaling>
        <c:delete val="0"/>
        <c:axPos val="l"/>
        <c:majorGridlines/>
        <c:numFmt formatCode="0.0" sourceLinked="1"/>
        <c:majorTickMark val="out"/>
        <c:minorTickMark val="none"/>
        <c:tickLblPos val="nextTo"/>
        <c:crossAx val="146310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Type of  Equipment Failure</a:t>
            </a:r>
          </a:p>
        </c:rich>
      </c:tx>
      <c:overlay val="0"/>
    </c:title>
    <c:autoTitleDeleted val="0"/>
    <c:plotArea>
      <c:layout/>
      <c:radarChart>
        <c:radarStyle val="filled"/>
        <c:varyColors val="0"/>
        <c:ser>
          <c:idx val="0"/>
          <c:order val="0"/>
          <c:dLbls>
            <c:dLbl>
              <c:idx val="0"/>
              <c:layout>
                <c:manualLayout>
                  <c:x val="1.1867966885674073E-2"/>
                  <c:y val="-1.80882417630757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978-49C1-BCDF-201EFCCAD902}"/>
                </c:ext>
              </c:extLst>
            </c:dLbl>
            <c:dLbl>
              <c:idx val="1"/>
              <c:layout>
                <c:manualLayout>
                  <c:x val="-2.187113199105794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978-49C1-BCDF-201EFCCAD902}"/>
                </c:ext>
              </c:extLst>
            </c:dLbl>
            <c:dLbl>
              <c:idx val="9"/>
              <c:layout>
                <c:manualLayout>
                  <c:x val="1.4964458730723856E-2"/>
                  <c:y val="-2.77245774070086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978-49C1-BCDF-201EFCCAD902}"/>
                </c:ext>
              </c:extLst>
            </c:dLbl>
            <c:spPr>
              <a:noFill/>
              <a:ln>
                <a:noFill/>
              </a:ln>
              <a:effectLst/>
            </c:spPr>
            <c:txPr>
              <a:bodyPr/>
              <a:lstStyle/>
              <a:p>
                <a:pPr>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Nov!$B$102:$B$118</c:f>
              <c:strCache>
                <c:ptCount val="17"/>
                <c:pt idx="0">
                  <c:v>MT:Mechanical Issue</c:v>
                </c:pt>
                <c:pt idx="1">
                  <c:v>MT:Controls Issue</c:v>
                </c:pt>
                <c:pt idx="2">
                  <c:v>MT:Feedline Issue</c:v>
                </c:pt>
                <c:pt idx="3">
                  <c:v>MT:Electrical Issue</c:v>
                </c:pt>
                <c:pt idx="4">
                  <c:v>MT:Transfer Alignment</c:v>
                </c:pt>
                <c:pt idx="5">
                  <c:v>TR:Lifters</c:v>
                </c:pt>
                <c:pt idx="6">
                  <c:v>TR:Quality Concerns</c:v>
                </c:pt>
                <c:pt idx="7">
                  <c:v>TR:Trim Section Repair</c:v>
                </c:pt>
                <c:pt idx="8">
                  <c:v>TR:Splits / Thinning</c:v>
                </c:pt>
                <c:pt idx="9">
                  <c:v>TR:Others</c:v>
                </c:pt>
                <c:pt idx="10">
                  <c:v>PR:Waiting for Coil</c:v>
                </c:pt>
                <c:pt idx="11">
                  <c:v>PR:Meeting</c:v>
                </c:pt>
                <c:pt idx="12">
                  <c:v>PR:Crane</c:v>
                </c:pt>
                <c:pt idx="13">
                  <c:v>PR:Waitng for DIE</c:v>
                </c:pt>
                <c:pt idx="14">
                  <c:v>PR:Break Time</c:v>
                </c:pt>
                <c:pt idx="15">
                  <c:v>PR:Unscehdule</c:v>
                </c:pt>
                <c:pt idx="16">
                  <c:v>None</c:v>
                </c:pt>
              </c:strCache>
            </c:strRef>
          </c:cat>
          <c:val>
            <c:numRef>
              <c:f>Nov!$C$102:$C$118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A978-49C1-BCDF-201EFCCAD902}"/>
            </c:ext>
          </c:extLst>
        </c:ser>
        <c:dLbls>
          <c:showLegendKey val="0"/>
          <c:showVal val="1"/>
          <c:showCatName val="0"/>
          <c:showSerName val="0"/>
          <c:showPercent val="0"/>
          <c:showBubbleSize val="0"/>
        </c:dLbls>
        <c:axId val="146734464"/>
        <c:axId val="146757888"/>
      </c:radarChart>
      <c:catAx>
        <c:axId val="146734464"/>
        <c:scaling>
          <c:orientation val="minMax"/>
        </c:scaling>
        <c:delete val="0"/>
        <c:axPos val="b"/>
        <c:majorGridlines/>
        <c:numFmt formatCode="General" sourceLinked="0"/>
        <c:majorTickMark val="none"/>
        <c:minorTickMark val="none"/>
        <c:tickLblPos val="nextTo"/>
        <c:spPr>
          <a:ln w="9525">
            <a:noFill/>
          </a:ln>
        </c:spPr>
        <c:txPr>
          <a:bodyPr/>
          <a:lstStyle/>
          <a:p>
            <a:pPr>
              <a:defRPr sz="1800"/>
            </a:pPr>
            <a:endParaRPr lang="en-US"/>
          </a:p>
        </c:txPr>
        <c:crossAx val="146757888"/>
        <c:crosses val="autoZero"/>
        <c:auto val="1"/>
        <c:lblAlgn val="ctr"/>
        <c:lblOffset val="100"/>
        <c:noMultiLvlLbl val="0"/>
      </c:catAx>
      <c:valAx>
        <c:axId val="146757888"/>
        <c:scaling>
          <c:orientation val="minMax"/>
        </c:scaling>
        <c:delete val="0"/>
        <c:axPos val="l"/>
        <c:majorGridlines/>
        <c:numFmt formatCode="General" sourceLinked="1"/>
        <c:majorTickMark val="none"/>
        <c:minorTickMark val="none"/>
        <c:tickLblPos val="nextTo"/>
        <c:txPr>
          <a:bodyPr/>
          <a:lstStyle/>
          <a:p>
            <a:pPr>
              <a:defRPr sz="1200"/>
            </a:pPr>
            <a:endParaRPr lang="en-US"/>
          </a:p>
        </c:txPr>
        <c:crossAx val="146734464"/>
        <c:crosses val="autoZero"/>
        <c:crossBetween val="between"/>
      </c:valAx>
    </c:plotArea>
    <c:legend>
      <c:legendPos val="t"/>
      <c:overlay val="0"/>
      <c:txPr>
        <a:bodyPr/>
        <a:lstStyle/>
        <a:p>
          <a:pPr>
            <a:defRPr sz="2000"/>
          </a:pPr>
          <a:endParaRPr lang="en-US"/>
        </a:p>
      </c:txPr>
    </c:legend>
    <c:plotVisOnly val="1"/>
    <c:dispBlanksAs val="gap"/>
    <c:showDLblsOverMax val="0"/>
  </c:chart>
  <c:spPr>
    <a:ln>
      <a:solidFill>
        <a:schemeClr val="accent1"/>
      </a:solidFill>
    </a:ln>
  </c:spPr>
  <c:printSettings>
    <c:headerFooter/>
    <c:pageMargins b="0.75" l="0.7" r="0.7" t="0.75" header="0.3" footer="0.3"/>
    <c:pageSetup orientation="landscape"/>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Dedicated</c:v>
          </c:tx>
          <c:invertIfNegative val="0"/>
          <c:cat>
            <c:strRef>
              <c:f>Nov!$A$35:$B$52</c:f>
              <c:strCache>
                <c:ptCount val="18"/>
                <c:pt idx="0">
                  <c:v>MT:Mechanical Issue</c:v>
                </c:pt>
                <c:pt idx="1">
                  <c:v>MT:Controls Issue</c:v>
                </c:pt>
                <c:pt idx="2">
                  <c:v>MT:Feedline Issue</c:v>
                </c:pt>
                <c:pt idx="3">
                  <c:v>MT:Electrical Issue</c:v>
                </c:pt>
                <c:pt idx="4">
                  <c:v>MT:Transfer Alignment</c:v>
                </c:pt>
                <c:pt idx="5">
                  <c:v>MT:Downtime %</c:v>
                </c:pt>
                <c:pt idx="6">
                  <c:v>TR:Lifters</c:v>
                </c:pt>
                <c:pt idx="7">
                  <c:v>TR:Quality Concerns</c:v>
                </c:pt>
                <c:pt idx="8">
                  <c:v>TR:Trim Section Repair</c:v>
                </c:pt>
                <c:pt idx="9">
                  <c:v>TR:Splits / Thinning</c:v>
                </c:pt>
                <c:pt idx="10">
                  <c:v>TR:Others</c:v>
                </c:pt>
                <c:pt idx="11">
                  <c:v>PR:Waiting for Coil</c:v>
                </c:pt>
                <c:pt idx="12">
                  <c:v>PR:Meeting</c:v>
                </c:pt>
                <c:pt idx="13">
                  <c:v>PR:Crane</c:v>
                </c:pt>
                <c:pt idx="14">
                  <c:v>PR:Waitng for DIE</c:v>
                </c:pt>
                <c:pt idx="15">
                  <c:v>PR:Break Time</c:v>
                </c:pt>
                <c:pt idx="16">
                  <c:v>PR:Unscehdule</c:v>
                </c:pt>
                <c:pt idx="17">
                  <c:v>None</c:v>
                </c:pt>
              </c:strCache>
            </c:strRef>
          </c:cat>
          <c:val>
            <c:numRef>
              <c:f>Nov!$AH$35:$AH$52</c:f>
              <c:numCache>
                <c:formatCode>General</c:formatCode>
                <c:ptCount val="18"/>
                <c:pt idx="0">
                  <c:v>0</c:v>
                </c:pt>
                <c:pt idx="1">
                  <c:v>0</c:v>
                </c:pt>
                <c:pt idx="2">
                  <c:v>0</c:v>
                </c:pt>
                <c:pt idx="3">
                  <c:v>0</c:v>
                </c:pt>
                <c:pt idx="4">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F169-498A-8FC0-04519205163A}"/>
            </c:ext>
          </c:extLst>
        </c:ser>
        <c:dLbls>
          <c:showLegendKey val="0"/>
          <c:showVal val="0"/>
          <c:showCatName val="0"/>
          <c:showSerName val="0"/>
          <c:showPercent val="0"/>
          <c:showBubbleSize val="0"/>
        </c:dLbls>
        <c:gapWidth val="150"/>
        <c:shape val="box"/>
        <c:axId val="146787328"/>
        <c:axId val="146793216"/>
        <c:axId val="0"/>
      </c:bar3DChart>
      <c:catAx>
        <c:axId val="146787328"/>
        <c:scaling>
          <c:orientation val="minMax"/>
        </c:scaling>
        <c:delete val="0"/>
        <c:axPos val="b"/>
        <c:numFmt formatCode="General" sourceLinked="0"/>
        <c:majorTickMark val="out"/>
        <c:minorTickMark val="none"/>
        <c:tickLblPos val="nextTo"/>
        <c:crossAx val="146793216"/>
        <c:crosses val="autoZero"/>
        <c:auto val="1"/>
        <c:lblAlgn val="ctr"/>
        <c:lblOffset val="100"/>
        <c:noMultiLvlLbl val="0"/>
      </c:catAx>
      <c:valAx>
        <c:axId val="146793216"/>
        <c:scaling>
          <c:orientation val="minMax"/>
        </c:scaling>
        <c:delete val="0"/>
        <c:axPos val="l"/>
        <c:majorGridlines/>
        <c:numFmt formatCode="General" sourceLinked="1"/>
        <c:majorTickMark val="out"/>
        <c:minorTickMark val="none"/>
        <c:tickLblPos val="nextTo"/>
        <c:crossAx val="146787328"/>
        <c:crosses val="autoZero"/>
        <c:crossBetween val="between"/>
      </c:valAx>
    </c:plotArea>
    <c:plotVisOnly val="1"/>
    <c:dispBlanksAs val="gap"/>
    <c:showDLblsOverMax val="0"/>
  </c:chart>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strRef>
              <c:f>Nov!$A$54:$B$70</c:f>
              <c:strCache>
                <c:ptCount val="17"/>
                <c:pt idx="0">
                  <c:v>MT:Mechanical Issue</c:v>
                </c:pt>
                <c:pt idx="1">
                  <c:v>MT:Controls Issue</c:v>
                </c:pt>
                <c:pt idx="2">
                  <c:v>MT:Feedline Issue</c:v>
                </c:pt>
                <c:pt idx="3">
                  <c:v>MT:Electrical Issue</c:v>
                </c:pt>
                <c:pt idx="4">
                  <c:v>MT:Transfer Alignment</c:v>
                </c:pt>
                <c:pt idx="5">
                  <c:v>TR:Lifters</c:v>
                </c:pt>
                <c:pt idx="6">
                  <c:v>TR:Quality Concerns</c:v>
                </c:pt>
                <c:pt idx="7">
                  <c:v>TR:Trim Section Repair</c:v>
                </c:pt>
                <c:pt idx="8">
                  <c:v>TR:Splits / Thinning</c:v>
                </c:pt>
                <c:pt idx="9">
                  <c:v>TR:Others</c:v>
                </c:pt>
                <c:pt idx="10">
                  <c:v>PR:Waiting for Coil</c:v>
                </c:pt>
                <c:pt idx="11">
                  <c:v>PR:Meeting</c:v>
                </c:pt>
                <c:pt idx="12">
                  <c:v>PR:Crane</c:v>
                </c:pt>
                <c:pt idx="13">
                  <c:v>PR:Waitng for DIE</c:v>
                </c:pt>
                <c:pt idx="14">
                  <c:v>PR:Break Time</c:v>
                </c:pt>
                <c:pt idx="15">
                  <c:v>PR:Unscehdule</c:v>
                </c:pt>
                <c:pt idx="16">
                  <c:v>None</c:v>
                </c:pt>
              </c:strCache>
            </c:strRef>
          </c:cat>
          <c:val>
            <c:numRef>
              <c:f>Nov!$AH$54:$AH$70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EC1D-4962-BE1D-68001461CB14}"/>
            </c:ext>
          </c:extLst>
        </c:ser>
        <c:dLbls>
          <c:showLegendKey val="0"/>
          <c:showVal val="0"/>
          <c:showCatName val="0"/>
          <c:showSerName val="0"/>
          <c:showPercent val="0"/>
          <c:showBubbleSize val="0"/>
        </c:dLbls>
        <c:gapWidth val="150"/>
        <c:shape val="box"/>
        <c:axId val="146887808"/>
        <c:axId val="146889344"/>
        <c:axId val="0"/>
      </c:bar3DChart>
      <c:catAx>
        <c:axId val="146887808"/>
        <c:scaling>
          <c:orientation val="minMax"/>
        </c:scaling>
        <c:delete val="0"/>
        <c:axPos val="b"/>
        <c:numFmt formatCode="General" sourceLinked="0"/>
        <c:majorTickMark val="out"/>
        <c:minorTickMark val="none"/>
        <c:tickLblPos val="nextTo"/>
        <c:crossAx val="146889344"/>
        <c:crosses val="autoZero"/>
        <c:auto val="1"/>
        <c:lblAlgn val="ctr"/>
        <c:lblOffset val="100"/>
        <c:noMultiLvlLbl val="0"/>
      </c:catAx>
      <c:valAx>
        <c:axId val="146889344"/>
        <c:scaling>
          <c:orientation val="minMax"/>
        </c:scaling>
        <c:delete val="0"/>
        <c:axPos val="l"/>
        <c:majorGridlines/>
        <c:numFmt formatCode="General" sourceLinked="1"/>
        <c:majorTickMark val="out"/>
        <c:minorTickMark val="none"/>
        <c:tickLblPos val="nextTo"/>
        <c:crossAx val="146887808"/>
        <c:crosses val="autoZero"/>
        <c:crossBetween val="between"/>
      </c:valAx>
    </c:plotArea>
    <c:plotVisOnly val="1"/>
    <c:dispBlanksAs val="gap"/>
    <c:showDLblsOverMax val="0"/>
  </c:chart>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strRef>
              <c:f>Nov!$A$72:$B$88</c:f>
              <c:strCache>
                <c:ptCount val="17"/>
                <c:pt idx="0">
                  <c:v>MT:Mechanical Issue</c:v>
                </c:pt>
                <c:pt idx="1">
                  <c:v>MT:Controls Issue</c:v>
                </c:pt>
                <c:pt idx="2">
                  <c:v>MT:Feedline Issue</c:v>
                </c:pt>
                <c:pt idx="3">
                  <c:v>MT:Electrical Issue</c:v>
                </c:pt>
                <c:pt idx="4">
                  <c:v>MT:Transfer Alignment</c:v>
                </c:pt>
                <c:pt idx="5">
                  <c:v>TR:Lifters</c:v>
                </c:pt>
                <c:pt idx="6">
                  <c:v>TR:Quality Concerns</c:v>
                </c:pt>
                <c:pt idx="7">
                  <c:v>TR:Trim Section Repair</c:v>
                </c:pt>
                <c:pt idx="8">
                  <c:v>TR:Splits / Thinning</c:v>
                </c:pt>
                <c:pt idx="9">
                  <c:v>TR:Others</c:v>
                </c:pt>
                <c:pt idx="10">
                  <c:v>PR:Waiting for Coil</c:v>
                </c:pt>
                <c:pt idx="11">
                  <c:v>PR:Meeting</c:v>
                </c:pt>
                <c:pt idx="12">
                  <c:v>PR:Crane</c:v>
                </c:pt>
                <c:pt idx="13">
                  <c:v>PR:Waitng for DIE</c:v>
                </c:pt>
                <c:pt idx="14">
                  <c:v>PR:Break Time</c:v>
                </c:pt>
                <c:pt idx="15">
                  <c:v>PR:Unscehdule</c:v>
                </c:pt>
                <c:pt idx="16">
                  <c:v>None</c:v>
                </c:pt>
              </c:strCache>
            </c:strRef>
          </c:cat>
          <c:val>
            <c:numRef>
              <c:f>Nov!$AH$72:$AH$88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9210-4E7A-B370-1D2743E7DE93}"/>
            </c:ext>
          </c:extLst>
        </c:ser>
        <c:dLbls>
          <c:showLegendKey val="0"/>
          <c:showVal val="0"/>
          <c:showCatName val="0"/>
          <c:showSerName val="0"/>
          <c:showPercent val="0"/>
          <c:showBubbleSize val="0"/>
        </c:dLbls>
        <c:gapWidth val="150"/>
        <c:shape val="box"/>
        <c:axId val="146914304"/>
        <c:axId val="146928384"/>
        <c:axId val="0"/>
      </c:bar3DChart>
      <c:catAx>
        <c:axId val="146914304"/>
        <c:scaling>
          <c:orientation val="minMax"/>
        </c:scaling>
        <c:delete val="0"/>
        <c:axPos val="b"/>
        <c:numFmt formatCode="General" sourceLinked="0"/>
        <c:majorTickMark val="out"/>
        <c:minorTickMark val="none"/>
        <c:tickLblPos val="nextTo"/>
        <c:crossAx val="146928384"/>
        <c:crosses val="autoZero"/>
        <c:auto val="1"/>
        <c:lblAlgn val="ctr"/>
        <c:lblOffset val="100"/>
        <c:noMultiLvlLbl val="0"/>
      </c:catAx>
      <c:valAx>
        <c:axId val="146928384"/>
        <c:scaling>
          <c:orientation val="minMax"/>
        </c:scaling>
        <c:delete val="0"/>
        <c:axPos val="l"/>
        <c:majorGridlines/>
        <c:numFmt formatCode="General" sourceLinked="1"/>
        <c:majorTickMark val="out"/>
        <c:minorTickMark val="none"/>
        <c:tickLblPos val="nextTo"/>
        <c:crossAx val="146914304"/>
        <c:crosses val="autoZero"/>
        <c:crossBetween val="between"/>
      </c:valAx>
    </c:plotArea>
    <c:plotVisOnly val="1"/>
    <c:dispBlanksAs val="gap"/>
    <c:showDLblsOverMax val="0"/>
  </c:chart>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Dec!$C$5:$AG$5</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EECE-45D1-87E1-F0F99849488B}"/>
            </c:ext>
          </c:extLst>
        </c:ser>
        <c:dLbls>
          <c:showLegendKey val="0"/>
          <c:showVal val="0"/>
          <c:showCatName val="0"/>
          <c:showSerName val="0"/>
          <c:showPercent val="0"/>
          <c:showBubbleSize val="0"/>
        </c:dLbls>
        <c:gapWidth val="150"/>
        <c:shape val="box"/>
        <c:axId val="142790016"/>
        <c:axId val="142800000"/>
        <c:axId val="0"/>
      </c:bar3DChart>
      <c:catAx>
        <c:axId val="142790016"/>
        <c:scaling>
          <c:orientation val="minMax"/>
        </c:scaling>
        <c:delete val="0"/>
        <c:axPos val="b"/>
        <c:majorTickMark val="out"/>
        <c:minorTickMark val="none"/>
        <c:tickLblPos val="nextTo"/>
        <c:crossAx val="142800000"/>
        <c:crosses val="autoZero"/>
        <c:auto val="1"/>
        <c:lblAlgn val="ctr"/>
        <c:lblOffset val="100"/>
        <c:noMultiLvlLbl val="0"/>
      </c:catAx>
      <c:valAx>
        <c:axId val="142800000"/>
        <c:scaling>
          <c:orientation val="minMax"/>
          <c:max val="2"/>
          <c:min val="0"/>
        </c:scaling>
        <c:delete val="0"/>
        <c:axPos val="l"/>
        <c:majorGridlines>
          <c:spPr>
            <a:ln>
              <a:solidFill>
                <a:schemeClr val="accent1"/>
              </a:solidFill>
            </a:ln>
          </c:spPr>
        </c:majorGridlines>
        <c:minorGridlines>
          <c:spPr>
            <a:ln>
              <a:noFill/>
            </a:ln>
          </c:spPr>
        </c:minorGridlines>
        <c:numFmt formatCode="0.0" sourceLinked="1"/>
        <c:majorTickMark val="out"/>
        <c:minorTickMark val="none"/>
        <c:tickLblPos val="nextTo"/>
        <c:crossAx val="142790016"/>
        <c:crosses val="autoZero"/>
        <c:crossBetween val="between"/>
      </c:valAx>
    </c:plotArea>
    <c:plotVisOnly val="1"/>
    <c:dispBlanksAs val="gap"/>
    <c:showDLblsOverMax val="0"/>
  </c:chart>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Dec!$C$7:$AG$7</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280A-4EED-AA3F-B16725786480}"/>
            </c:ext>
          </c:extLst>
        </c:ser>
        <c:dLbls>
          <c:showLegendKey val="0"/>
          <c:showVal val="0"/>
          <c:showCatName val="0"/>
          <c:showSerName val="0"/>
          <c:showPercent val="0"/>
          <c:showBubbleSize val="0"/>
        </c:dLbls>
        <c:gapWidth val="150"/>
        <c:shape val="box"/>
        <c:axId val="142898304"/>
        <c:axId val="142899840"/>
        <c:axId val="0"/>
      </c:bar3DChart>
      <c:catAx>
        <c:axId val="142898304"/>
        <c:scaling>
          <c:orientation val="minMax"/>
        </c:scaling>
        <c:delete val="0"/>
        <c:axPos val="b"/>
        <c:majorTickMark val="out"/>
        <c:minorTickMark val="none"/>
        <c:tickLblPos val="nextTo"/>
        <c:crossAx val="142899840"/>
        <c:crosses val="autoZero"/>
        <c:auto val="1"/>
        <c:lblAlgn val="ctr"/>
        <c:lblOffset val="100"/>
        <c:noMultiLvlLbl val="0"/>
      </c:catAx>
      <c:valAx>
        <c:axId val="142899840"/>
        <c:scaling>
          <c:orientation val="minMax"/>
          <c:max val="2"/>
          <c:min val="0"/>
        </c:scaling>
        <c:delete val="0"/>
        <c:axPos val="l"/>
        <c:majorGridlines/>
        <c:numFmt formatCode="0.0" sourceLinked="1"/>
        <c:majorTickMark val="out"/>
        <c:minorTickMark val="none"/>
        <c:tickLblPos val="nextTo"/>
        <c:crossAx val="142898304"/>
        <c:crosses val="autoZero"/>
        <c:crossBetween val="between"/>
      </c:valAx>
    </c:plotArea>
    <c:plotVisOnly val="1"/>
    <c:dispBlanksAs val="gap"/>
    <c:showDLblsOverMax val="0"/>
  </c:chart>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Dec!$C$9:$AG$9</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12B2-4C4B-8FA3-784B2BAB59D0}"/>
            </c:ext>
          </c:extLst>
        </c:ser>
        <c:dLbls>
          <c:showLegendKey val="0"/>
          <c:showVal val="0"/>
          <c:showCatName val="0"/>
          <c:showSerName val="0"/>
          <c:showPercent val="0"/>
          <c:showBubbleSize val="0"/>
        </c:dLbls>
        <c:gapWidth val="150"/>
        <c:shape val="box"/>
        <c:axId val="142908032"/>
        <c:axId val="142922112"/>
        <c:axId val="0"/>
      </c:bar3DChart>
      <c:catAx>
        <c:axId val="142908032"/>
        <c:scaling>
          <c:orientation val="minMax"/>
        </c:scaling>
        <c:delete val="0"/>
        <c:axPos val="b"/>
        <c:majorTickMark val="out"/>
        <c:minorTickMark val="none"/>
        <c:tickLblPos val="nextTo"/>
        <c:crossAx val="142922112"/>
        <c:crosses val="autoZero"/>
        <c:auto val="1"/>
        <c:lblAlgn val="ctr"/>
        <c:lblOffset val="100"/>
        <c:noMultiLvlLbl val="0"/>
      </c:catAx>
      <c:valAx>
        <c:axId val="142922112"/>
        <c:scaling>
          <c:orientation val="minMax"/>
          <c:max val="2"/>
          <c:min val="0"/>
        </c:scaling>
        <c:delete val="0"/>
        <c:axPos val="l"/>
        <c:majorGridlines/>
        <c:numFmt formatCode="0.0" sourceLinked="1"/>
        <c:majorTickMark val="out"/>
        <c:minorTickMark val="none"/>
        <c:tickLblPos val="nextTo"/>
        <c:crossAx val="142908032"/>
        <c:crosses val="autoZero"/>
        <c:crossBetween val="between"/>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Feb!$C$5:$AG$5</c:f>
              <c:numCache>
                <c:formatCode>0.0</c:formatCode>
                <c:ptCount val="31"/>
                <c:pt idx="0">
                  <c:v>0.2</c:v>
                </c:pt>
                <c:pt idx="1">
                  <c:v>0.18333333333333332</c:v>
                </c:pt>
                <c:pt idx="2">
                  <c:v>0</c:v>
                </c:pt>
                <c:pt idx="3">
                  <c:v>0</c:v>
                </c:pt>
                <c:pt idx="4">
                  <c:v>8.3333333333333329E-2</c:v>
                </c:pt>
                <c:pt idx="5">
                  <c:v>0.25</c:v>
                </c:pt>
                <c:pt idx="6">
                  <c:v>0.66666666666666663</c:v>
                </c:pt>
                <c:pt idx="7">
                  <c:v>0.33333333333333331</c:v>
                </c:pt>
                <c:pt idx="8">
                  <c:v>0.36666666666666664</c:v>
                </c:pt>
                <c:pt idx="9">
                  <c:v>0</c:v>
                </c:pt>
                <c:pt idx="10">
                  <c:v>0</c:v>
                </c:pt>
                <c:pt idx="11">
                  <c:v>0.16666666666666666</c:v>
                </c:pt>
                <c:pt idx="12">
                  <c:v>1.6166666666666667</c:v>
                </c:pt>
                <c:pt idx="13">
                  <c:v>0.35</c:v>
                </c:pt>
                <c:pt idx="14">
                  <c:v>0.56666666666666665</c:v>
                </c:pt>
                <c:pt idx="15">
                  <c:v>0.23333333333333334</c:v>
                </c:pt>
                <c:pt idx="16">
                  <c:v>0</c:v>
                </c:pt>
                <c:pt idx="17">
                  <c:v>0</c:v>
                </c:pt>
                <c:pt idx="18">
                  <c:v>0</c:v>
                </c:pt>
                <c:pt idx="19">
                  <c:v>0.05</c:v>
                </c:pt>
                <c:pt idx="20">
                  <c:v>8.3333333333333329E-2</c:v>
                </c:pt>
                <c:pt idx="21">
                  <c:v>0.1</c:v>
                </c:pt>
                <c:pt idx="22">
                  <c:v>0.6</c:v>
                </c:pt>
                <c:pt idx="23">
                  <c:v>0</c:v>
                </c:pt>
                <c:pt idx="24">
                  <c:v>0</c:v>
                </c:pt>
                <c:pt idx="25">
                  <c:v>0.76666666666666672</c:v>
                </c:pt>
                <c:pt idx="26">
                  <c:v>0.2</c:v>
                </c:pt>
                <c:pt idx="27">
                  <c:v>1.4333333333333333</c:v>
                </c:pt>
                <c:pt idx="28">
                  <c:v>0</c:v>
                </c:pt>
                <c:pt idx="29">
                  <c:v>0</c:v>
                </c:pt>
                <c:pt idx="30">
                  <c:v>0</c:v>
                </c:pt>
              </c:numCache>
            </c:numRef>
          </c:val>
          <c:extLst>
            <c:ext xmlns:c16="http://schemas.microsoft.com/office/drawing/2014/chart" uri="{C3380CC4-5D6E-409C-BE32-E72D297353CC}">
              <c16:uniqueId val="{00000000-C699-41DD-84B4-131F13F1FC88}"/>
            </c:ext>
          </c:extLst>
        </c:ser>
        <c:dLbls>
          <c:showLegendKey val="0"/>
          <c:showVal val="0"/>
          <c:showCatName val="0"/>
          <c:showSerName val="0"/>
          <c:showPercent val="0"/>
          <c:showBubbleSize val="0"/>
        </c:dLbls>
        <c:gapWidth val="150"/>
        <c:shape val="box"/>
        <c:axId val="115460352"/>
        <c:axId val="115466240"/>
        <c:axId val="0"/>
      </c:bar3DChart>
      <c:catAx>
        <c:axId val="115460352"/>
        <c:scaling>
          <c:orientation val="minMax"/>
        </c:scaling>
        <c:delete val="0"/>
        <c:axPos val="b"/>
        <c:majorTickMark val="out"/>
        <c:minorTickMark val="none"/>
        <c:tickLblPos val="nextTo"/>
        <c:crossAx val="115466240"/>
        <c:crosses val="autoZero"/>
        <c:auto val="1"/>
        <c:lblAlgn val="ctr"/>
        <c:lblOffset val="100"/>
        <c:noMultiLvlLbl val="0"/>
      </c:catAx>
      <c:valAx>
        <c:axId val="115466240"/>
        <c:scaling>
          <c:orientation val="minMax"/>
          <c:max val="2"/>
          <c:min val="0"/>
        </c:scaling>
        <c:delete val="0"/>
        <c:axPos val="l"/>
        <c:majorGridlines>
          <c:spPr>
            <a:ln>
              <a:solidFill>
                <a:schemeClr val="accent1"/>
              </a:solidFill>
            </a:ln>
          </c:spPr>
        </c:majorGridlines>
        <c:minorGridlines>
          <c:spPr>
            <a:ln>
              <a:noFill/>
            </a:ln>
          </c:spPr>
        </c:minorGridlines>
        <c:numFmt formatCode="0.0" sourceLinked="1"/>
        <c:majorTickMark val="out"/>
        <c:minorTickMark val="none"/>
        <c:tickLblPos val="nextTo"/>
        <c:crossAx val="115460352"/>
        <c:crosses val="autoZero"/>
        <c:crossBetween val="between"/>
      </c:valAx>
    </c:plotArea>
    <c:plotVisOnly val="1"/>
    <c:dispBlanksAs val="gap"/>
    <c:showDLblsOverMax val="0"/>
  </c:chart>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Dec!$C$11:$AG$11</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031A-4ECD-9735-0F0DD3C88B11}"/>
            </c:ext>
          </c:extLst>
        </c:ser>
        <c:dLbls>
          <c:showLegendKey val="0"/>
          <c:showVal val="0"/>
          <c:showCatName val="0"/>
          <c:showSerName val="0"/>
          <c:showPercent val="0"/>
          <c:showBubbleSize val="0"/>
        </c:dLbls>
        <c:gapWidth val="150"/>
        <c:shape val="box"/>
        <c:axId val="146559360"/>
        <c:axId val="146560896"/>
        <c:axId val="0"/>
      </c:bar3DChart>
      <c:catAx>
        <c:axId val="146559360"/>
        <c:scaling>
          <c:orientation val="minMax"/>
        </c:scaling>
        <c:delete val="0"/>
        <c:axPos val="b"/>
        <c:majorTickMark val="out"/>
        <c:minorTickMark val="none"/>
        <c:tickLblPos val="nextTo"/>
        <c:crossAx val="146560896"/>
        <c:crosses val="autoZero"/>
        <c:auto val="1"/>
        <c:lblAlgn val="ctr"/>
        <c:lblOffset val="100"/>
        <c:noMultiLvlLbl val="0"/>
      </c:catAx>
      <c:valAx>
        <c:axId val="146560896"/>
        <c:scaling>
          <c:orientation val="minMax"/>
          <c:max val="2"/>
          <c:min val="0"/>
        </c:scaling>
        <c:delete val="0"/>
        <c:axPos val="l"/>
        <c:majorGridlines/>
        <c:numFmt formatCode="0.0" sourceLinked="1"/>
        <c:majorTickMark val="out"/>
        <c:minorTickMark val="none"/>
        <c:tickLblPos val="nextTo"/>
        <c:crossAx val="146559360"/>
        <c:crosses val="autoZero"/>
        <c:crossBetween val="between"/>
      </c:valAx>
    </c:plotArea>
    <c:plotVisOnly val="1"/>
    <c:dispBlanksAs val="gap"/>
    <c:showDLblsOverMax val="0"/>
  </c:chart>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Dec!$C$13:$AG$13</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5644-4D49-BABC-39385DD72557}"/>
            </c:ext>
          </c:extLst>
        </c:ser>
        <c:dLbls>
          <c:showLegendKey val="0"/>
          <c:showVal val="0"/>
          <c:showCatName val="0"/>
          <c:showSerName val="0"/>
          <c:showPercent val="0"/>
          <c:showBubbleSize val="0"/>
        </c:dLbls>
        <c:gapWidth val="150"/>
        <c:shape val="box"/>
        <c:axId val="146581376"/>
        <c:axId val="146582912"/>
        <c:axId val="0"/>
      </c:bar3DChart>
      <c:catAx>
        <c:axId val="146581376"/>
        <c:scaling>
          <c:orientation val="minMax"/>
        </c:scaling>
        <c:delete val="0"/>
        <c:axPos val="b"/>
        <c:majorTickMark val="out"/>
        <c:minorTickMark val="none"/>
        <c:tickLblPos val="nextTo"/>
        <c:crossAx val="146582912"/>
        <c:crosses val="autoZero"/>
        <c:auto val="1"/>
        <c:lblAlgn val="ctr"/>
        <c:lblOffset val="100"/>
        <c:noMultiLvlLbl val="0"/>
      </c:catAx>
      <c:valAx>
        <c:axId val="146582912"/>
        <c:scaling>
          <c:orientation val="minMax"/>
          <c:max val="2"/>
          <c:min val="0"/>
        </c:scaling>
        <c:delete val="0"/>
        <c:axPos val="l"/>
        <c:majorGridlines/>
        <c:numFmt formatCode="0.0" sourceLinked="1"/>
        <c:majorTickMark val="out"/>
        <c:minorTickMark val="none"/>
        <c:tickLblPos val="nextTo"/>
        <c:crossAx val="146581376"/>
        <c:crosses val="autoZero"/>
        <c:crossBetween val="between"/>
      </c:valAx>
    </c:plotArea>
    <c:plotVisOnly val="1"/>
    <c:dispBlanksAs val="gap"/>
    <c:showDLblsOverMax val="0"/>
  </c:chart>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Dec!$C$19:$AG$19</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609B-4E17-8873-B8CDC2EE390C}"/>
            </c:ext>
          </c:extLst>
        </c:ser>
        <c:dLbls>
          <c:showLegendKey val="0"/>
          <c:showVal val="0"/>
          <c:showCatName val="0"/>
          <c:showSerName val="0"/>
          <c:showPercent val="0"/>
          <c:showBubbleSize val="0"/>
        </c:dLbls>
        <c:gapWidth val="150"/>
        <c:shape val="box"/>
        <c:axId val="146591104"/>
        <c:axId val="146613376"/>
        <c:axId val="0"/>
      </c:bar3DChart>
      <c:catAx>
        <c:axId val="146591104"/>
        <c:scaling>
          <c:orientation val="minMax"/>
        </c:scaling>
        <c:delete val="0"/>
        <c:axPos val="b"/>
        <c:majorTickMark val="out"/>
        <c:minorTickMark val="none"/>
        <c:tickLblPos val="nextTo"/>
        <c:crossAx val="146613376"/>
        <c:crosses val="autoZero"/>
        <c:auto val="1"/>
        <c:lblAlgn val="ctr"/>
        <c:lblOffset val="100"/>
        <c:noMultiLvlLbl val="0"/>
      </c:catAx>
      <c:valAx>
        <c:axId val="146613376"/>
        <c:scaling>
          <c:orientation val="minMax"/>
          <c:max val="2"/>
          <c:min val="0"/>
        </c:scaling>
        <c:delete val="0"/>
        <c:axPos val="l"/>
        <c:majorGridlines/>
        <c:numFmt formatCode="0.0" sourceLinked="1"/>
        <c:majorTickMark val="out"/>
        <c:minorTickMark val="none"/>
        <c:tickLblPos val="nextTo"/>
        <c:crossAx val="146591104"/>
        <c:crosses val="autoZero"/>
        <c:crossBetween val="between"/>
      </c:valAx>
    </c:plotArea>
    <c:plotVisOnly val="1"/>
    <c:dispBlanksAs val="gap"/>
    <c:showDLblsOverMax val="0"/>
  </c:chart>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March Type of  Equipment Failure</a:t>
            </a:r>
          </a:p>
        </c:rich>
      </c:tx>
      <c:overlay val="0"/>
    </c:title>
    <c:autoTitleDeleted val="0"/>
    <c:plotArea>
      <c:layout/>
      <c:radarChart>
        <c:radarStyle val="filled"/>
        <c:varyColors val="0"/>
        <c:ser>
          <c:idx val="0"/>
          <c:order val="0"/>
          <c:tx>
            <c:v>Type of failure</c:v>
          </c:tx>
          <c:dLbls>
            <c:dLbl>
              <c:idx val="0"/>
              <c:layout>
                <c:manualLayout>
                  <c:x val="1.1867966885674073E-2"/>
                  <c:y val="-1.80882417630757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ECE-4199-805A-F92AC1642DF0}"/>
                </c:ext>
              </c:extLst>
            </c:dLbl>
            <c:dLbl>
              <c:idx val="1"/>
              <c:layout>
                <c:manualLayout>
                  <c:x val="-2.187113199105794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CE-4199-805A-F92AC1642DF0}"/>
                </c:ext>
              </c:extLst>
            </c:dLbl>
            <c:dLbl>
              <c:idx val="9"/>
              <c:layout>
                <c:manualLayout>
                  <c:x val="1.4964458730723856E-2"/>
                  <c:y val="-2.77245774070086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CE-4199-805A-F92AC1642DF0}"/>
                </c:ext>
              </c:extLst>
            </c:dLbl>
            <c:spPr>
              <a:noFill/>
              <a:ln>
                <a:noFill/>
              </a:ln>
              <a:effectLst/>
            </c:spPr>
            <c:txPr>
              <a:bodyPr/>
              <a:lstStyle/>
              <a:p>
                <a:pPr>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Dec!$B$175:$B$186</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Dec!$C$175:$C$186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0ECE-4199-805A-F92AC1642DF0}"/>
            </c:ext>
          </c:extLst>
        </c:ser>
        <c:dLbls>
          <c:showLegendKey val="0"/>
          <c:showVal val="1"/>
          <c:showCatName val="0"/>
          <c:showSerName val="0"/>
          <c:showPercent val="0"/>
          <c:showBubbleSize val="0"/>
        </c:dLbls>
        <c:axId val="146646144"/>
        <c:axId val="146657280"/>
      </c:radarChart>
      <c:catAx>
        <c:axId val="146646144"/>
        <c:scaling>
          <c:orientation val="minMax"/>
        </c:scaling>
        <c:delete val="0"/>
        <c:axPos val="b"/>
        <c:majorGridlines/>
        <c:numFmt formatCode="General" sourceLinked="0"/>
        <c:majorTickMark val="none"/>
        <c:minorTickMark val="none"/>
        <c:tickLblPos val="nextTo"/>
        <c:spPr>
          <a:ln w="9525">
            <a:noFill/>
          </a:ln>
        </c:spPr>
        <c:txPr>
          <a:bodyPr/>
          <a:lstStyle/>
          <a:p>
            <a:pPr>
              <a:defRPr sz="1800"/>
            </a:pPr>
            <a:endParaRPr lang="en-US"/>
          </a:p>
        </c:txPr>
        <c:crossAx val="146657280"/>
        <c:crosses val="autoZero"/>
        <c:auto val="1"/>
        <c:lblAlgn val="ctr"/>
        <c:lblOffset val="100"/>
        <c:noMultiLvlLbl val="0"/>
      </c:catAx>
      <c:valAx>
        <c:axId val="146657280"/>
        <c:scaling>
          <c:orientation val="minMax"/>
        </c:scaling>
        <c:delete val="0"/>
        <c:axPos val="l"/>
        <c:majorGridlines/>
        <c:numFmt formatCode="General" sourceLinked="1"/>
        <c:majorTickMark val="none"/>
        <c:minorTickMark val="none"/>
        <c:tickLblPos val="nextTo"/>
        <c:txPr>
          <a:bodyPr/>
          <a:lstStyle/>
          <a:p>
            <a:pPr>
              <a:defRPr sz="1200"/>
            </a:pPr>
            <a:endParaRPr lang="en-US"/>
          </a:p>
        </c:txPr>
        <c:crossAx val="146646144"/>
        <c:crosses val="autoZero"/>
        <c:crossBetween val="between"/>
      </c:valAx>
    </c:plotArea>
    <c:legend>
      <c:legendPos val="t"/>
      <c:overlay val="0"/>
      <c:txPr>
        <a:bodyPr/>
        <a:lstStyle/>
        <a:p>
          <a:pPr>
            <a:defRPr sz="2000"/>
          </a:pPr>
          <a:endParaRPr lang="en-US"/>
        </a:p>
      </c:txPr>
    </c:legend>
    <c:plotVisOnly val="1"/>
    <c:dispBlanksAs val="gap"/>
    <c:showDLblsOverMax val="0"/>
  </c:chart>
  <c:spPr>
    <a:ln>
      <a:solidFill>
        <a:schemeClr val="accent1"/>
      </a:solidFill>
    </a:ln>
  </c:spPr>
  <c:printSettings>
    <c:headerFooter/>
    <c:pageMargins b="0.75" l="0.7" r="0.7" t="0.75" header="0.3" footer="0.3"/>
    <c:pageSetup orientation="landscape"/>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Dedicated</c:v>
          </c:tx>
          <c:invertIfNegative val="0"/>
          <c:cat>
            <c:strRef>
              <c:f>Dec!$A$59:$B$70</c:f>
              <c:strCache>
                <c:ptCount val="12"/>
                <c:pt idx="0">
                  <c:v>MT:Mechanical Issue</c:v>
                </c:pt>
                <c:pt idx="1">
                  <c:v>MT:Controls Issue</c:v>
                </c:pt>
                <c:pt idx="2">
                  <c:v>MT:Feedline Issue</c:v>
                </c:pt>
                <c:pt idx="3">
                  <c:v>MT:Electrical Issue</c:v>
                </c:pt>
                <c:pt idx="4">
                  <c:v>MT:Transfer Alignment</c:v>
                </c:pt>
                <c:pt idx="5">
                  <c:v>TR:Lifters</c:v>
                </c:pt>
                <c:pt idx="6">
                  <c:v>TR:Quality Concerns</c:v>
                </c:pt>
                <c:pt idx="7">
                  <c:v>TR:Trim Section Repair</c:v>
                </c:pt>
                <c:pt idx="8">
                  <c:v>TR:Quality Concerns</c:v>
                </c:pt>
                <c:pt idx="9">
                  <c:v>TR:Splits Thinning</c:v>
                </c:pt>
                <c:pt idx="10">
                  <c:v>TR:Others</c:v>
                </c:pt>
                <c:pt idx="11">
                  <c:v>PR:Waiting for Coil</c:v>
                </c:pt>
              </c:strCache>
            </c:strRef>
          </c:cat>
          <c:val>
            <c:numRef>
              <c:f>Dec!$AH$59:$AH$70</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D630-434A-B64E-A3C5659D16DD}"/>
            </c:ext>
          </c:extLst>
        </c:ser>
        <c:dLbls>
          <c:showLegendKey val="0"/>
          <c:showVal val="0"/>
          <c:showCatName val="0"/>
          <c:showSerName val="0"/>
          <c:showPercent val="0"/>
          <c:showBubbleSize val="0"/>
        </c:dLbls>
        <c:gapWidth val="150"/>
        <c:shape val="box"/>
        <c:axId val="147596032"/>
        <c:axId val="147597568"/>
        <c:axId val="0"/>
      </c:bar3DChart>
      <c:catAx>
        <c:axId val="147596032"/>
        <c:scaling>
          <c:orientation val="minMax"/>
        </c:scaling>
        <c:delete val="0"/>
        <c:axPos val="b"/>
        <c:numFmt formatCode="General" sourceLinked="0"/>
        <c:majorTickMark val="out"/>
        <c:minorTickMark val="none"/>
        <c:tickLblPos val="nextTo"/>
        <c:crossAx val="147597568"/>
        <c:crosses val="autoZero"/>
        <c:auto val="1"/>
        <c:lblAlgn val="ctr"/>
        <c:lblOffset val="100"/>
        <c:noMultiLvlLbl val="0"/>
      </c:catAx>
      <c:valAx>
        <c:axId val="147597568"/>
        <c:scaling>
          <c:orientation val="minMax"/>
        </c:scaling>
        <c:delete val="0"/>
        <c:axPos val="l"/>
        <c:majorGridlines/>
        <c:numFmt formatCode="General" sourceLinked="1"/>
        <c:majorTickMark val="out"/>
        <c:minorTickMark val="none"/>
        <c:tickLblPos val="nextTo"/>
        <c:crossAx val="147596032"/>
        <c:crosses val="autoZero"/>
        <c:crossBetween val="between"/>
      </c:valAx>
    </c:plotArea>
    <c:plotVisOnly val="1"/>
    <c:dispBlanksAs val="gap"/>
    <c:showDLblsOverMax val="0"/>
  </c:chart>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Non-Dedicated</c:v>
          </c:tx>
          <c:invertIfNegative val="0"/>
          <c:cat>
            <c:strRef>
              <c:f>Dec!$A$72:$B$83</c:f>
              <c:strCache>
                <c:ptCount val="12"/>
                <c:pt idx="0">
                  <c:v>PR:Crane</c:v>
                </c:pt>
                <c:pt idx="1">
                  <c:v>PR:Waitng for DIE</c:v>
                </c:pt>
                <c:pt idx="2">
                  <c:v>PR:Break Time</c:v>
                </c:pt>
                <c:pt idx="3">
                  <c:v>PR:Unscehdule</c:v>
                </c:pt>
                <c:pt idx="4">
                  <c:v>None</c:v>
                </c:pt>
                <c:pt idx="5">
                  <c:v>TR:Splits / Thinning</c:v>
                </c:pt>
                <c:pt idx="6">
                  <c:v>PR: Waiting for DIE</c:v>
                </c:pt>
                <c:pt idx="7">
                  <c:v>PR: Waiting for Coil</c:v>
                </c:pt>
                <c:pt idx="8">
                  <c:v>PR: Unscehdule</c:v>
                </c:pt>
                <c:pt idx="9">
                  <c:v>PR: Meeting</c:v>
                </c:pt>
                <c:pt idx="10">
                  <c:v>PR: Break Time</c:v>
                </c:pt>
                <c:pt idx="11">
                  <c:v>None</c:v>
                </c:pt>
              </c:strCache>
            </c:strRef>
          </c:cat>
          <c:val>
            <c:numRef>
              <c:f>Dec!$AH$72:$AH$83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0B5-42B5-BA0A-9EEADBAA42A3}"/>
            </c:ext>
          </c:extLst>
        </c:ser>
        <c:dLbls>
          <c:showLegendKey val="0"/>
          <c:showVal val="0"/>
          <c:showCatName val="0"/>
          <c:showSerName val="0"/>
          <c:showPercent val="0"/>
          <c:showBubbleSize val="0"/>
        </c:dLbls>
        <c:gapWidth val="150"/>
        <c:shape val="box"/>
        <c:axId val="147618432"/>
        <c:axId val="147620224"/>
        <c:axId val="0"/>
      </c:bar3DChart>
      <c:catAx>
        <c:axId val="147618432"/>
        <c:scaling>
          <c:orientation val="minMax"/>
        </c:scaling>
        <c:delete val="0"/>
        <c:axPos val="b"/>
        <c:numFmt formatCode="General" sourceLinked="0"/>
        <c:majorTickMark val="out"/>
        <c:minorTickMark val="none"/>
        <c:tickLblPos val="nextTo"/>
        <c:crossAx val="147620224"/>
        <c:crosses val="autoZero"/>
        <c:auto val="1"/>
        <c:lblAlgn val="ctr"/>
        <c:lblOffset val="100"/>
        <c:noMultiLvlLbl val="0"/>
      </c:catAx>
      <c:valAx>
        <c:axId val="147620224"/>
        <c:scaling>
          <c:orientation val="minMax"/>
        </c:scaling>
        <c:delete val="0"/>
        <c:axPos val="l"/>
        <c:majorGridlines/>
        <c:numFmt formatCode="General" sourceLinked="1"/>
        <c:majorTickMark val="out"/>
        <c:minorTickMark val="none"/>
        <c:tickLblPos val="nextTo"/>
        <c:crossAx val="147618432"/>
        <c:crosses val="autoZero"/>
        <c:crossBetween val="between"/>
      </c:valAx>
    </c:plotArea>
    <c:plotVisOnly val="1"/>
    <c:dispBlanksAs val="gap"/>
    <c:showDLblsOverMax val="0"/>
  </c:chart>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K2XX LD</c:v>
          </c:tx>
          <c:invertIfNegative val="0"/>
          <c:cat>
            <c:strRef>
              <c:f>Dec!$A$85:$B$96</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Dec!$AH$85:$AH$96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FB7-4451-94AB-ED33576DF495}"/>
            </c:ext>
          </c:extLst>
        </c:ser>
        <c:dLbls>
          <c:showLegendKey val="0"/>
          <c:showVal val="0"/>
          <c:showCatName val="0"/>
          <c:showSerName val="0"/>
          <c:showPercent val="0"/>
          <c:showBubbleSize val="0"/>
        </c:dLbls>
        <c:gapWidth val="150"/>
        <c:shape val="box"/>
        <c:axId val="147649280"/>
        <c:axId val="147650816"/>
        <c:axId val="0"/>
      </c:bar3DChart>
      <c:catAx>
        <c:axId val="147649280"/>
        <c:scaling>
          <c:orientation val="minMax"/>
        </c:scaling>
        <c:delete val="0"/>
        <c:axPos val="b"/>
        <c:numFmt formatCode="General" sourceLinked="0"/>
        <c:majorTickMark val="out"/>
        <c:minorTickMark val="none"/>
        <c:tickLblPos val="nextTo"/>
        <c:crossAx val="147650816"/>
        <c:crosses val="autoZero"/>
        <c:auto val="1"/>
        <c:lblAlgn val="ctr"/>
        <c:lblOffset val="100"/>
        <c:noMultiLvlLbl val="0"/>
      </c:catAx>
      <c:valAx>
        <c:axId val="147650816"/>
        <c:scaling>
          <c:orientation val="minMax"/>
        </c:scaling>
        <c:delete val="0"/>
        <c:axPos val="l"/>
        <c:majorGridlines/>
        <c:numFmt formatCode="General" sourceLinked="1"/>
        <c:majorTickMark val="out"/>
        <c:minorTickMark val="none"/>
        <c:tickLblPos val="nextTo"/>
        <c:crossAx val="147649280"/>
        <c:crosses val="autoZero"/>
        <c:crossBetween val="between"/>
      </c:valAx>
    </c:plotArea>
    <c:plotVisOnly val="1"/>
    <c:dispBlanksAs val="gap"/>
    <c:showDLblsOverMax val="0"/>
  </c:chart>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K2XX HD</c:v>
          </c:tx>
          <c:invertIfNegative val="0"/>
          <c:cat>
            <c:strRef>
              <c:f>Dec!$A$98:$B$109</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Dec!$AH$98:$AH$109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FD0-4707-B239-2278E0ECF74A}"/>
            </c:ext>
          </c:extLst>
        </c:ser>
        <c:dLbls>
          <c:showLegendKey val="0"/>
          <c:showVal val="0"/>
          <c:showCatName val="0"/>
          <c:showSerName val="0"/>
          <c:showPercent val="0"/>
          <c:showBubbleSize val="0"/>
        </c:dLbls>
        <c:gapWidth val="150"/>
        <c:shape val="box"/>
        <c:axId val="147733120"/>
        <c:axId val="147751296"/>
        <c:axId val="0"/>
      </c:bar3DChart>
      <c:catAx>
        <c:axId val="147733120"/>
        <c:scaling>
          <c:orientation val="minMax"/>
        </c:scaling>
        <c:delete val="0"/>
        <c:axPos val="b"/>
        <c:numFmt formatCode="General" sourceLinked="0"/>
        <c:majorTickMark val="out"/>
        <c:minorTickMark val="none"/>
        <c:tickLblPos val="nextTo"/>
        <c:crossAx val="147751296"/>
        <c:crosses val="autoZero"/>
        <c:auto val="1"/>
        <c:lblAlgn val="ctr"/>
        <c:lblOffset val="100"/>
        <c:noMultiLvlLbl val="0"/>
      </c:catAx>
      <c:valAx>
        <c:axId val="147751296"/>
        <c:scaling>
          <c:orientation val="minMax"/>
        </c:scaling>
        <c:delete val="0"/>
        <c:axPos val="l"/>
        <c:majorGridlines/>
        <c:numFmt formatCode="General" sourceLinked="1"/>
        <c:majorTickMark val="out"/>
        <c:minorTickMark val="none"/>
        <c:tickLblPos val="nextTo"/>
        <c:crossAx val="147733120"/>
        <c:crosses val="autoZero"/>
        <c:crossBetween val="between"/>
        <c:majorUnit val="50"/>
        <c:minorUnit val="20"/>
      </c:valAx>
    </c:plotArea>
    <c:plotVisOnly val="1"/>
    <c:dispBlanksAs val="gap"/>
    <c:showDLblsOverMax val="0"/>
  </c:chart>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CD4.3</c:v>
          </c:tx>
          <c:invertIfNegative val="0"/>
          <c:cat>
            <c:strRef>
              <c:f>Dec!$A$111:$B$122</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Dec!$AH$111:$AH$122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8C7-4727-8634-B196B54E1BCA}"/>
            </c:ext>
          </c:extLst>
        </c:ser>
        <c:dLbls>
          <c:showLegendKey val="0"/>
          <c:showVal val="0"/>
          <c:showCatName val="0"/>
          <c:showSerName val="0"/>
          <c:showPercent val="0"/>
          <c:showBubbleSize val="0"/>
        </c:dLbls>
        <c:gapWidth val="150"/>
        <c:shape val="box"/>
        <c:axId val="147788544"/>
        <c:axId val="147790080"/>
        <c:axId val="0"/>
      </c:bar3DChart>
      <c:catAx>
        <c:axId val="147788544"/>
        <c:scaling>
          <c:orientation val="minMax"/>
        </c:scaling>
        <c:delete val="0"/>
        <c:axPos val="b"/>
        <c:numFmt formatCode="General" sourceLinked="0"/>
        <c:majorTickMark val="out"/>
        <c:minorTickMark val="none"/>
        <c:tickLblPos val="nextTo"/>
        <c:crossAx val="147790080"/>
        <c:crosses val="autoZero"/>
        <c:auto val="1"/>
        <c:lblAlgn val="ctr"/>
        <c:lblOffset val="100"/>
        <c:noMultiLvlLbl val="0"/>
      </c:catAx>
      <c:valAx>
        <c:axId val="147790080"/>
        <c:scaling>
          <c:orientation val="minMax"/>
        </c:scaling>
        <c:delete val="0"/>
        <c:axPos val="l"/>
        <c:majorGridlines/>
        <c:numFmt formatCode="General" sourceLinked="1"/>
        <c:majorTickMark val="out"/>
        <c:minorTickMark val="none"/>
        <c:tickLblPos val="nextTo"/>
        <c:crossAx val="147788544"/>
        <c:crosses val="autoZero"/>
        <c:crossBetween val="between"/>
        <c:majorUnit val="40"/>
        <c:minorUnit val="10"/>
      </c:valAx>
    </c:plotArea>
    <c:plotVisOnly val="1"/>
    <c:dispBlanksAs val="gap"/>
    <c:showDLblsOverMax val="0"/>
  </c:chart>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Honda Civic</c:v>
          </c:tx>
          <c:invertIfNegative val="0"/>
          <c:cat>
            <c:strRef>
              <c:f>Dec!$A$124:$B$135</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Dec!$AH$124:$AH$135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872-4223-B769-A91C7498FF63}"/>
            </c:ext>
          </c:extLst>
        </c:ser>
        <c:dLbls>
          <c:showLegendKey val="0"/>
          <c:showVal val="0"/>
          <c:showCatName val="0"/>
          <c:showSerName val="0"/>
          <c:showPercent val="0"/>
          <c:showBubbleSize val="0"/>
        </c:dLbls>
        <c:gapWidth val="150"/>
        <c:shape val="box"/>
        <c:axId val="147831424"/>
        <c:axId val="147833216"/>
        <c:axId val="0"/>
      </c:bar3DChart>
      <c:catAx>
        <c:axId val="147831424"/>
        <c:scaling>
          <c:orientation val="minMax"/>
        </c:scaling>
        <c:delete val="0"/>
        <c:axPos val="b"/>
        <c:numFmt formatCode="General" sourceLinked="0"/>
        <c:majorTickMark val="out"/>
        <c:minorTickMark val="none"/>
        <c:tickLblPos val="nextTo"/>
        <c:crossAx val="147833216"/>
        <c:crosses val="autoZero"/>
        <c:auto val="1"/>
        <c:lblAlgn val="ctr"/>
        <c:lblOffset val="100"/>
        <c:noMultiLvlLbl val="0"/>
      </c:catAx>
      <c:valAx>
        <c:axId val="147833216"/>
        <c:scaling>
          <c:orientation val="minMax"/>
        </c:scaling>
        <c:delete val="0"/>
        <c:axPos val="l"/>
        <c:majorGridlines/>
        <c:numFmt formatCode="General" sourceLinked="1"/>
        <c:majorTickMark val="out"/>
        <c:minorTickMark val="none"/>
        <c:tickLblPos val="nextTo"/>
        <c:crossAx val="147831424"/>
        <c:crosses val="autoZero"/>
        <c:crossBetween val="between"/>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Feb!$C$7:$AG$7</c:f>
              <c:numCache>
                <c:formatCode>0.0</c:formatCode>
                <c:ptCount val="31"/>
                <c:pt idx="0">
                  <c:v>0.6</c:v>
                </c:pt>
                <c:pt idx="1">
                  <c:v>1.55</c:v>
                </c:pt>
                <c:pt idx="2">
                  <c:v>0</c:v>
                </c:pt>
                <c:pt idx="3">
                  <c:v>0</c:v>
                </c:pt>
                <c:pt idx="4">
                  <c:v>0.35</c:v>
                </c:pt>
                <c:pt idx="5">
                  <c:v>0.83333333333333337</c:v>
                </c:pt>
                <c:pt idx="6">
                  <c:v>0.28333333333333333</c:v>
                </c:pt>
                <c:pt idx="7">
                  <c:v>0.28333333333333333</c:v>
                </c:pt>
                <c:pt idx="8">
                  <c:v>0.65</c:v>
                </c:pt>
                <c:pt idx="9">
                  <c:v>0</c:v>
                </c:pt>
                <c:pt idx="10">
                  <c:v>0</c:v>
                </c:pt>
                <c:pt idx="11">
                  <c:v>8.3333333333333329E-2</c:v>
                </c:pt>
                <c:pt idx="12">
                  <c:v>0.25</c:v>
                </c:pt>
                <c:pt idx="13">
                  <c:v>0.58333333333333337</c:v>
                </c:pt>
                <c:pt idx="14">
                  <c:v>0.45</c:v>
                </c:pt>
                <c:pt idx="15">
                  <c:v>1.3333333333333333</c:v>
                </c:pt>
                <c:pt idx="16">
                  <c:v>0</c:v>
                </c:pt>
                <c:pt idx="17">
                  <c:v>0</c:v>
                </c:pt>
                <c:pt idx="18">
                  <c:v>0</c:v>
                </c:pt>
                <c:pt idx="19">
                  <c:v>3.3333333333333333E-2</c:v>
                </c:pt>
                <c:pt idx="20">
                  <c:v>0.6166666666666667</c:v>
                </c:pt>
                <c:pt idx="21">
                  <c:v>0.81666666666666665</c:v>
                </c:pt>
                <c:pt idx="22">
                  <c:v>0.36666666666666664</c:v>
                </c:pt>
                <c:pt idx="23">
                  <c:v>0</c:v>
                </c:pt>
                <c:pt idx="24">
                  <c:v>0</c:v>
                </c:pt>
                <c:pt idx="25">
                  <c:v>0.3</c:v>
                </c:pt>
                <c:pt idx="26">
                  <c:v>0.45</c:v>
                </c:pt>
                <c:pt idx="27">
                  <c:v>0</c:v>
                </c:pt>
                <c:pt idx="28">
                  <c:v>0</c:v>
                </c:pt>
                <c:pt idx="29">
                  <c:v>0</c:v>
                </c:pt>
                <c:pt idx="30">
                  <c:v>0</c:v>
                </c:pt>
              </c:numCache>
            </c:numRef>
          </c:val>
          <c:extLst>
            <c:ext xmlns:c16="http://schemas.microsoft.com/office/drawing/2014/chart" uri="{C3380CC4-5D6E-409C-BE32-E72D297353CC}">
              <c16:uniqueId val="{00000000-A937-44A2-BC51-FDCBD6925434}"/>
            </c:ext>
          </c:extLst>
        </c:ser>
        <c:dLbls>
          <c:showLegendKey val="0"/>
          <c:showVal val="0"/>
          <c:showCatName val="0"/>
          <c:showSerName val="0"/>
          <c:showPercent val="0"/>
          <c:showBubbleSize val="0"/>
        </c:dLbls>
        <c:gapWidth val="150"/>
        <c:shape val="box"/>
        <c:axId val="115290112"/>
        <c:axId val="115291648"/>
        <c:axId val="0"/>
      </c:bar3DChart>
      <c:catAx>
        <c:axId val="115290112"/>
        <c:scaling>
          <c:orientation val="minMax"/>
        </c:scaling>
        <c:delete val="0"/>
        <c:axPos val="b"/>
        <c:majorTickMark val="out"/>
        <c:minorTickMark val="none"/>
        <c:tickLblPos val="nextTo"/>
        <c:crossAx val="115291648"/>
        <c:crosses val="autoZero"/>
        <c:auto val="1"/>
        <c:lblAlgn val="ctr"/>
        <c:lblOffset val="100"/>
        <c:noMultiLvlLbl val="0"/>
      </c:catAx>
      <c:valAx>
        <c:axId val="115291648"/>
        <c:scaling>
          <c:orientation val="minMax"/>
          <c:max val="2"/>
          <c:min val="0"/>
        </c:scaling>
        <c:delete val="0"/>
        <c:axPos val="l"/>
        <c:majorGridlines/>
        <c:numFmt formatCode="0.0" sourceLinked="1"/>
        <c:majorTickMark val="out"/>
        <c:minorTickMark val="none"/>
        <c:tickLblPos val="nextTo"/>
        <c:crossAx val="115290112"/>
        <c:crosses val="autoZero"/>
        <c:crossBetween val="between"/>
      </c:valAx>
    </c:plotArea>
    <c:plotVisOnly val="1"/>
    <c:dispBlanksAs val="gap"/>
    <c:showDLblsOverMax val="0"/>
  </c:chart>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Honda Accord</c:v>
          </c:tx>
          <c:invertIfNegative val="0"/>
          <c:cat>
            <c:strRef>
              <c:f>Dec!$A$137:$B$148</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Dec!$AH$137:$AH$148</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BED-4A48-A679-9205EC3ED7E0}"/>
            </c:ext>
          </c:extLst>
        </c:ser>
        <c:dLbls>
          <c:showLegendKey val="0"/>
          <c:showVal val="0"/>
          <c:showCatName val="0"/>
          <c:showSerName val="0"/>
          <c:showPercent val="0"/>
          <c:showBubbleSize val="0"/>
        </c:dLbls>
        <c:gapWidth val="150"/>
        <c:shape val="box"/>
        <c:axId val="147854080"/>
        <c:axId val="147855616"/>
        <c:axId val="0"/>
      </c:bar3DChart>
      <c:catAx>
        <c:axId val="147854080"/>
        <c:scaling>
          <c:orientation val="minMax"/>
        </c:scaling>
        <c:delete val="0"/>
        <c:axPos val="b"/>
        <c:numFmt formatCode="General" sourceLinked="0"/>
        <c:majorTickMark val="out"/>
        <c:minorTickMark val="none"/>
        <c:tickLblPos val="nextTo"/>
        <c:crossAx val="147855616"/>
        <c:crosses val="autoZero"/>
        <c:auto val="1"/>
        <c:lblAlgn val="ctr"/>
        <c:lblOffset val="100"/>
        <c:noMultiLvlLbl val="0"/>
      </c:catAx>
      <c:valAx>
        <c:axId val="147855616"/>
        <c:scaling>
          <c:orientation val="minMax"/>
        </c:scaling>
        <c:delete val="0"/>
        <c:axPos val="l"/>
        <c:majorGridlines/>
        <c:numFmt formatCode="General" sourceLinked="1"/>
        <c:majorTickMark val="out"/>
        <c:minorTickMark val="none"/>
        <c:tickLblPos val="nextTo"/>
        <c:crossAx val="147854080"/>
        <c:crosses val="autoZero"/>
        <c:crossBetween val="between"/>
      </c:valAx>
    </c:plotArea>
    <c:plotVisOnly val="1"/>
    <c:dispBlanksAs val="gap"/>
    <c:showDLblsOverMax val="0"/>
  </c:chart>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CRV</c:v>
          </c:tx>
          <c:invertIfNegative val="0"/>
          <c:cat>
            <c:strRef>
              <c:f>Dec!$A$150:$B$161</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Dec!$AH$150:$AH$161</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C8C-4780-9CBB-2485FBEA662B}"/>
            </c:ext>
          </c:extLst>
        </c:ser>
        <c:dLbls>
          <c:showLegendKey val="0"/>
          <c:showVal val="0"/>
          <c:showCatName val="0"/>
          <c:showSerName val="0"/>
          <c:showPercent val="0"/>
          <c:showBubbleSize val="0"/>
        </c:dLbls>
        <c:gapWidth val="150"/>
        <c:shape val="box"/>
        <c:axId val="147884672"/>
        <c:axId val="147886464"/>
        <c:axId val="0"/>
      </c:bar3DChart>
      <c:catAx>
        <c:axId val="147884672"/>
        <c:scaling>
          <c:orientation val="minMax"/>
        </c:scaling>
        <c:delete val="0"/>
        <c:axPos val="b"/>
        <c:numFmt formatCode="General" sourceLinked="0"/>
        <c:majorTickMark val="out"/>
        <c:minorTickMark val="none"/>
        <c:tickLblPos val="nextTo"/>
        <c:crossAx val="147886464"/>
        <c:crosses val="autoZero"/>
        <c:auto val="1"/>
        <c:lblAlgn val="ctr"/>
        <c:lblOffset val="100"/>
        <c:noMultiLvlLbl val="0"/>
      </c:catAx>
      <c:valAx>
        <c:axId val="147886464"/>
        <c:scaling>
          <c:orientation val="minMax"/>
        </c:scaling>
        <c:delete val="0"/>
        <c:axPos val="l"/>
        <c:majorGridlines/>
        <c:numFmt formatCode="General" sourceLinked="1"/>
        <c:majorTickMark val="out"/>
        <c:minorTickMark val="none"/>
        <c:tickLblPos val="nextTo"/>
        <c:crossAx val="147884672"/>
        <c:crosses val="autoZero"/>
        <c:crossBetween val="between"/>
      </c:valAx>
    </c:plotArea>
    <c:plotVisOnly val="1"/>
    <c:dispBlanksAs val="gap"/>
    <c:showDLblsOverMax val="0"/>
  </c:chart>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Master!$C$5:$AG$5</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3386-4198-B90E-C76CF4806D93}"/>
            </c:ext>
          </c:extLst>
        </c:ser>
        <c:dLbls>
          <c:showLegendKey val="0"/>
          <c:showVal val="0"/>
          <c:showCatName val="0"/>
          <c:showSerName val="0"/>
          <c:showPercent val="0"/>
          <c:showBubbleSize val="0"/>
        </c:dLbls>
        <c:gapWidth val="150"/>
        <c:shape val="box"/>
        <c:axId val="147392000"/>
        <c:axId val="147393536"/>
        <c:axId val="0"/>
      </c:bar3DChart>
      <c:catAx>
        <c:axId val="147392000"/>
        <c:scaling>
          <c:orientation val="minMax"/>
        </c:scaling>
        <c:delete val="0"/>
        <c:axPos val="b"/>
        <c:majorTickMark val="out"/>
        <c:minorTickMark val="none"/>
        <c:tickLblPos val="nextTo"/>
        <c:crossAx val="147393536"/>
        <c:crosses val="autoZero"/>
        <c:auto val="1"/>
        <c:lblAlgn val="ctr"/>
        <c:lblOffset val="100"/>
        <c:noMultiLvlLbl val="0"/>
      </c:catAx>
      <c:valAx>
        <c:axId val="147393536"/>
        <c:scaling>
          <c:orientation val="minMax"/>
        </c:scaling>
        <c:delete val="0"/>
        <c:axPos val="l"/>
        <c:majorGridlines/>
        <c:numFmt formatCode="0.0" sourceLinked="1"/>
        <c:majorTickMark val="out"/>
        <c:minorTickMark val="none"/>
        <c:tickLblPos val="nextTo"/>
        <c:crossAx val="14739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Master!$C$6:$AG$6</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7FD6-4AC7-A578-62CE707904FB}"/>
            </c:ext>
          </c:extLst>
        </c:ser>
        <c:dLbls>
          <c:showLegendKey val="0"/>
          <c:showVal val="0"/>
          <c:showCatName val="0"/>
          <c:showSerName val="0"/>
          <c:showPercent val="0"/>
          <c:showBubbleSize val="0"/>
        </c:dLbls>
        <c:gapWidth val="150"/>
        <c:shape val="box"/>
        <c:axId val="147405824"/>
        <c:axId val="147411712"/>
        <c:axId val="0"/>
      </c:bar3DChart>
      <c:catAx>
        <c:axId val="147405824"/>
        <c:scaling>
          <c:orientation val="minMax"/>
        </c:scaling>
        <c:delete val="0"/>
        <c:axPos val="b"/>
        <c:majorTickMark val="out"/>
        <c:minorTickMark val="none"/>
        <c:tickLblPos val="nextTo"/>
        <c:crossAx val="147411712"/>
        <c:crosses val="autoZero"/>
        <c:auto val="1"/>
        <c:lblAlgn val="ctr"/>
        <c:lblOffset val="100"/>
        <c:noMultiLvlLbl val="0"/>
      </c:catAx>
      <c:valAx>
        <c:axId val="147411712"/>
        <c:scaling>
          <c:orientation val="minMax"/>
        </c:scaling>
        <c:delete val="0"/>
        <c:axPos val="l"/>
        <c:majorGridlines/>
        <c:numFmt formatCode="0.0" sourceLinked="1"/>
        <c:majorTickMark val="out"/>
        <c:minorTickMark val="none"/>
        <c:tickLblPos val="nextTo"/>
        <c:crossAx val="147405824"/>
        <c:crosses val="autoZero"/>
        <c:crossBetween val="between"/>
      </c:valAx>
    </c:plotArea>
    <c:plotVisOnly val="1"/>
    <c:dispBlanksAs val="gap"/>
    <c:showDLblsOverMax val="0"/>
  </c:chart>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Master!$C$7:$AG$7</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C668-4428-9C03-D62DF224EB0C}"/>
            </c:ext>
          </c:extLst>
        </c:ser>
        <c:dLbls>
          <c:showLegendKey val="0"/>
          <c:showVal val="0"/>
          <c:showCatName val="0"/>
          <c:showSerName val="0"/>
          <c:showPercent val="0"/>
          <c:showBubbleSize val="0"/>
        </c:dLbls>
        <c:gapWidth val="150"/>
        <c:shape val="box"/>
        <c:axId val="147440384"/>
        <c:axId val="147441920"/>
        <c:axId val="0"/>
      </c:bar3DChart>
      <c:catAx>
        <c:axId val="147440384"/>
        <c:scaling>
          <c:orientation val="minMax"/>
        </c:scaling>
        <c:delete val="0"/>
        <c:axPos val="b"/>
        <c:majorTickMark val="out"/>
        <c:minorTickMark val="none"/>
        <c:tickLblPos val="nextTo"/>
        <c:crossAx val="147441920"/>
        <c:crosses val="autoZero"/>
        <c:auto val="1"/>
        <c:lblAlgn val="ctr"/>
        <c:lblOffset val="100"/>
        <c:noMultiLvlLbl val="0"/>
      </c:catAx>
      <c:valAx>
        <c:axId val="147441920"/>
        <c:scaling>
          <c:orientation val="minMax"/>
        </c:scaling>
        <c:delete val="0"/>
        <c:axPos val="l"/>
        <c:majorGridlines/>
        <c:numFmt formatCode="0.0" sourceLinked="1"/>
        <c:majorTickMark val="out"/>
        <c:minorTickMark val="none"/>
        <c:tickLblPos val="nextTo"/>
        <c:crossAx val="147440384"/>
        <c:crosses val="autoZero"/>
        <c:crossBetween val="between"/>
      </c:valAx>
    </c:plotArea>
    <c:plotVisOnly val="1"/>
    <c:dispBlanksAs val="gap"/>
    <c:showDLblsOverMax val="0"/>
  </c:chart>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Master!$C$8:$AG$8</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2887-4396-ACD8-BEADEB4E58DD}"/>
            </c:ext>
          </c:extLst>
        </c:ser>
        <c:dLbls>
          <c:showLegendKey val="0"/>
          <c:showVal val="0"/>
          <c:showCatName val="0"/>
          <c:showSerName val="0"/>
          <c:showPercent val="0"/>
          <c:showBubbleSize val="0"/>
        </c:dLbls>
        <c:gapWidth val="150"/>
        <c:shape val="box"/>
        <c:axId val="147130624"/>
        <c:axId val="147148800"/>
        <c:axId val="0"/>
      </c:bar3DChart>
      <c:catAx>
        <c:axId val="147130624"/>
        <c:scaling>
          <c:orientation val="minMax"/>
        </c:scaling>
        <c:delete val="0"/>
        <c:axPos val="b"/>
        <c:majorTickMark val="out"/>
        <c:minorTickMark val="none"/>
        <c:tickLblPos val="nextTo"/>
        <c:crossAx val="147148800"/>
        <c:crosses val="autoZero"/>
        <c:auto val="1"/>
        <c:lblAlgn val="ctr"/>
        <c:lblOffset val="100"/>
        <c:noMultiLvlLbl val="0"/>
      </c:catAx>
      <c:valAx>
        <c:axId val="147148800"/>
        <c:scaling>
          <c:orientation val="minMax"/>
        </c:scaling>
        <c:delete val="0"/>
        <c:axPos val="l"/>
        <c:majorGridlines/>
        <c:numFmt formatCode="0.0" sourceLinked="1"/>
        <c:majorTickMark val="out"/>
        <c:minorTickMark val="none"/>
        <c:tickLblPos val="nextTo"/>
        <c:crossAx val="147130624"/>
        <c:crosses val="autoZero"/>
        <c:crossBetween val="between"/>
      </c:valAx>
    </c:plotArea>
    <c:plotVisOnly val="1"/>
    <c:dispBlanksAs val="gap"/>
    <c:showDLblsOverMax val="0"/>
  </c:chart>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Master!$C$9:$AG$9</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E531-413A-86F2-3EB8DB01AC2F}"/>
            </c:ext>
          </c:extLst>
        </c:ser>
        <c:dLbls>
          <c:showLegendKey val="0"/>
          <c:showVal val="0"/>
          <c:showCatName val="0"/>
          <c:showSerName val="0"/>
          <c:showPercent val="0"/>
          <c:showBubbleSize val="0"/>
        </c:dLbls>
        <c:gapWidth val="150"/>
        <c:shape val="box"/>
        <c:axId val="147169280"/>
        <c:axId val="147170816"/>
        <c:axId val="0"/>
      </c:bar3DChart>
      <c:catAx>
        <c:axId val="147169280"/>
        <c:scaling>
          <c:orientation val="minMax"/>
        </c:scaling>
        <c:delete val="0"/>
        <c:axPos val="b"/>
        <c:majorTickMark val="out"/>
        <c:minorTickMark val="none"/>
        <c:tickLblPos val="nextTo"/>
        <c:crossAx val="147170816"/>
        <c:crosses val="autoZero"/>
        <c:auto val="1"/>
        <c:lblAlgn val="ctr"/>
        <c:lblOffset val="100"/>
        <c:noMultiLvlLbl val="0"/>
      </c:catAx>
      <c:valAx>
        <c:axId val="147170816"/>
        <c:scaling>
          <c:orientation val="minMax"/>
        </c:scaling>
        <c:delete val="0"/>
        <c:axPos val="l"/>
        <c:majorGridlines/>
        <c:numFmt formatCode="0.0" sourceLinked="1"/>
        <c:majorTickMark val="out"/>
        <c:minorTickMark val="none"/>
        <c:tickLblPos val="nextTo"/>
        <c:crossAx val="147169280"/>
        <c:crosses val="autoZero"/>
        <c:crossBetween val="between"/>
      </c:valAx>
    </c:plotArea>
    <c:plotVisOnly val="1"/>
    <c:dispBlanksAs val="gap"/>
    <c:showDLblsOverMax val="0"/>
  </c:chart>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Master!$C$10:$AG$10</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7A06-41E0-9946-BF9B6414A1AC}"/>
            </c:ext>
          </c:extLst>
        </c:ser>
        <c:dLbls>
          <c:showLegendKey val="0"/>
          <c:showVal val="0"/>
          <c:showCatName val="0"/>
          <c:showSerName val="0"/>
          <c:showPercent val="0"/>
          <c:showBubbleSize val="0"/>
        </c:dLbls>
        <c:gapWidth val="150"/>
        <c:shape val="box"/>
        <c:axId val="147191296"/>
        <c:axId val="147192832"/>
        <c:axId val="0"/>
      </c:bar3DChart>
      <c:catAx>
        <c:axId val="147191296"/>
        <c:scaling>
          <c:orientation val="minMax"/>
        </c:scaling>
        <c:delete val="0"/>
        <c:axPos val="b"/>
        <c:majorTickMark val="out"/>
        <c:minorTickMark val="none"/>
        <c:tickLblPos val="nextTo"/>
        <c:crossAx val="147192832"/>
        <c:crosses val="autoZero"/>
        <c:auto val="1"/>
        <c:lblAlgn val="ctr"/>
        <c:lblOffset val="100"/>
        <c:noMultiLvlLbl val="0"/>
      </c:catAx>
      <c:valAx>
        <c:axId val="147192832"/>
        <c:scaling>
          <c:orientation val="minMax"/>
        </c:scaling>
        <c:delete val="0"/>
        <c:axPos val="l"/>
        <c:majorGridlines/>
        <c:numFmt formatCode="0.0" sourceLinked="1"/>
        <c:majorTickMark val="out"/>
        <c:minorTickMark val="none"/>
        <c:tickLblPos val="nextTo"/>
        <c:crossAx val="147191296"/>
        <c:crosses val="autoZero"/>
        <c:crossBetween val="between"/>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Feb!$C$9:$AG$9</c:f>
              <c:numCache>
                <c:formatCode>0.0</c:formatCode>
                <c:ptCount val="31"/>
                <c:pt idx="0">
                  <c:v>0.45</c:v>
                </c:pt>
                <c:pt idx="1">
                  <c:v>1.1666666666666667</c:v>
                </c:pt>
                <c:pt idx="2">
                  <c:v>0</c:v>
                </c:pt>
                <c:pt idx="3">
                  <c:v>0</c:v>
                </c:pt>
                <c:pt idx="4">
                  <c:v>0.25</c:v>
                </c:pt>
                <c:pt idx="5">
                  <c:v>0.11666666666666667</c:v>
                </c:pt>
                <c:pt idx="6">
                  <c:v>0.5</c:v>
                </c:pt>
                <c:pt idx="7">
                  <c:v>0.21666666666666667</c:v>
                </c:pt>
                <c:pt idx="8">
                  <c:v>0</c:v>
                </c:pt>
                <c:pt idx="9">
                  <c:v>0</c:v>
                </c:pt>
                <c:pt idx="10">
                  <c:v>0</c:v>
                </c:pt>
                <c:pt idx="11">
                  <c:v>0.5</c:v>
                </c:pt>
                <c:pt idx="12">
                  <c:v>0.65</c:v>
                </c:pt>
                <c:pt idx="13">
                  <c:v>1.2</c:v>
                </c:pt>
                <c:pt idx="14">
                  <c:v>0.55000000000000004</c:v>
                </c:pt>
                <c:pt idx="15">
                  <c:v>0.6</c:v>
                </c:pt>
                <c:pt idx="16">
                  <c:v>0</c:v>
                </c:pt>
                <c:pt idx="17">
                  <c:v>0</c:v>
                </c:pt>
                <c:pt idx="18">
                  <c:v>0</c:v>
                </c:pt>
                <c:pt idx="19">
                  <c:v>0.23333333333333334</c:v>
                </c:pt>
                <c:pt idx="20">
                  <c:v>0.66666666666666663</c:v>
                </c:pt>
                <c:pt idx="21">
                  <c:v>0.36666666666666664</c:v>
                </c:pt>
                <c:pt idx="22">
                  <c:v>0.78333333333333333</c:v>
                </c:pt>
                <c:pt idx="23">
                  <c:v>0</c:v>
                </c:pt>
                <c:pt idx="24">
                  <c:v>0</c:v>
                </c:pt>
                <c:pt idx="25">
                  <c:v>0.36666666666666664</c:v>
                </c:pt>
                <c:pt idx="26">
                  <c:v>0.93333333333333335</c:v>
                </c:pt>
                <c:pt idx="27">
                  <c:v>0</c:v>
                </c:pt>
                <c:pt idx="28">
                  <c:v>0</c:v>
                </c:pt>
                <c:pt idx="29">
                  <c:v>0</c:v>
                </c:pt>
                <c:pt idx="30">
                  <c:v>0</c:v>
                </c:pt>
              </c:numCache>
            </c:numRef>
          </c:val>
          <c:extLst>
            <c:ext xmlns:c16="http://schemas.microsoft.com/office/drawing/2014/chart" uri="{C3380CC4-5D6E-409C-BE32-E72D297353CC}">
              <c16:uniqueId val="{00000000-0641-4FB6-819E-D6B1AF0BCFC6}"/>
            </c:ext>
          </c:extLst>
        </c:ser>
        <c:dLbls>
          <c:showLegendKey val="0"/>
          <c:showVal val="0"/>
          <c:showCatName val="0"/>
          <c:showSerName val="0"/>
          <c:showPercent val="0"/>
          <c:showBubbleSize val="0"/>
        </c:dLbls>
        <c:gapWidth val="150"/>
        <c:shape val="box"/>
        <c:axId val="115316224"/>
        <c:axId val="115317760"/>
        <c:axId val="0"/>
      </c:bar3DChart>
      <c:catAx>
        <c:axId val="115316224"/>
        <c:scaling>
          <c:orientation val="minMax"/>
        </c:scaling>
        <c:delete val="0"/>
        <c:axPos val="b"/>
        <c:majorTickMark val="out"/>
        <c:minorTickMark val="none"/>
        <c:tickLblPos val="nextTo"/>
        <c:crossAx val="115317760"/>
        <c:crosses val="autoZero"/>
        <c:auto val="1"/>
        <c:lblAlgn val="ctr"/>
        <c:lblOffset val="100"/>
        <c:noMultiLvlLbl val="0"/>
      </c:catAx>
      <c:valAx>
        <c:axId val="115317760"/>
        <c:scaling>
          <c:orientation val="minMax"/>
          <c:max val="2"/>
          <c:min val="0"/>
        </c:scaling>
        <c:delete val="0"/>
        <c:axPos val="l"/>
        <c:majorGridlines/>
        <c:numFmt formatCode="0.0" sourceLinked="1"/>
        <c:majorTickMark val="out"/>
        <c:minorTickMark val="none"/>
        <c:tickLblPos val="nextTo"/>
        <c:crossAx val="115316224"/>
        <c:crosses val="autoZero"/>
        <c:crossBetween val="between"/>
      </c:valAx>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Feb!$C$11:$AG$11</c:f>
              <c:numCache>
                <c:formatCode>0.0</c:formatCode>
                <c:ptCount val="31"/>
                <c:pt idx="0">
                  <c:v>0.95</c:v>
                </c:pt>
                <c:pt idx="1">
                  <c:v>0.65</c:v>
                </c:pt>
                <c:pt idx="2">
                  <c:v>0</c:v>
                </c:pt>
                <c:pt idx="3">
                  <c:v>0</c:v>
                </c:pt>
                <c:pt idx="4">
                  <c:v>1.7333333333333334</c:v>
                </c:pt>
                <c:pt idx="5">
                  <c:v>0.8666666666666667</c:v>
                </c:pt>
                <c:pt idx="6">
                  <c:v>1.0833333333333333</c:v>
                </c:pt>
                <c:pt idx="7">
                  <c:v>0.55000000000000004</c:v>
                </c:pt>
                <c:pt idx="8">
                  <c:v>1.6</c:v>
                </c:pt>
                <c:pt idx="9">
                  <c:v>0</c:v>
                </c:pt>
                <c:pt idx="10">
                  <c:v>0</c:v>
                </c:pt>
                <c:pt idx="11">
                  <c:v>0.6</c:v>
                </c:pt>
                <c:pt idx="12">
                  <c:v>0.36666666666666664</c:v>
                </c:pt>
                <c:pt idx="13">
                  <c:v>0.95</c:v>
                </c:pt>
                <c:pt idx="14">
                  <c:v>0.41666666666666669</c:v>
                </c:pt>
                <c:pt idx="15">
                  <c:v>0.73333333333333328</c:v>
                </c:pt>
                <c:pt idx="16">
                  <c:v>0</c:v>
                </c:pt>
                <c:pt idx="17">
                  <c:v>0</c:v>
                </c:pt>
                <c:pt idx="18">
                  <c:v>0</c:v>
                </c:pt>
                <c:pt idx="19">
                  <c:v>0.76666666666666672</c:v>
                </c:pt>
                <c:pt idx="20">
                  <c:v>0.7</c:v>
                </c:pt>
                <c:pt idx="21">
                  <c:v>0.51666666666666672</c:v>
                </c:pt>
                <c:pt idx="22">
                  <c:v>0.38333333333333336</c:v>
                </c:pt>
                <c:pt idx="23">
                  <c:v>0</c:v>
                </c:pt>
                <c:pt idx="24">
                  <c:v>0</c:v>
                </c:pt>
                <c:pt idx="25">
                  <c:v>0.15</c:v>
                </c:pt>
                <c:pt idx="26">
                  <c:v>1.8</c:v>
                </c:pt>
                <c:pt idx="27">
                  <c:v>0</c:v>
                </c:pt>
                <c:pt idx="28">
                  <c:v>0</c:v>
                </c:pt>
                <c:pt idx="29">
                  <c:v>0</c:v>
                </c:pt>
                <c:pt idx="30">
                  <c:v>0</c:v>
                </c:pt>
              </c:numCache>
            </c:numRef>
          </c:val>
          <c:extLst>
            <c:ext xmlns:c16="http://schemas.microsoft.com/office/drawing/2014/chart" uri="{C3380CC4-5D6E-409C-BE32-E72D297353CC}">
              <c16:uniqueId val="{00000000-9638-44A0-BA6B-F6EAFD2A923E}"/>
            </c:ext>
          </c:extLst>
        </c:ser>
        <c:dLbls>
          <c:showLegendKey val="0"/>
          <c:showVal val="0"/>
          <c:showCatName val="0"/>
          <c:showSerName val="0"/>
          <c:showPercent val="0"/>
          <c:showBubbleSize val="0"/>
        </c:dLbls>
        <c:gapWidth val="150"/>
        <c:shape val="box"/>
        <c:axId val="115325952"/>
        <c:axId val="117646080"/>
        <c:axId val="0"/>
      </c:bar3DChart>
      <c:catAx>
        <c:axId val="115325952"/>
        <c:scaling>
          <c:orientation val="minMax"/>
        </c:scaling>
        <c:delete val="0"/>
        <c:axPos val="b"/>
        <c:majorTickMark val="out"/>
        <c:minorTickMark val="none"/>
        <c:tickLblPos val="nextTo"/>
        <c:crossAx val="117646080"/>
        <c:crosses val="autoZero"/>
        <c:auto val="1"/>
        <c:lblAlgn val="ctr"/>
        <c:lblOffset val="100"/>
        <c:noMultiLvlLbl val="0"/>
      </c:catAx>
      <c:valAx>
        <c:axId val="117646080"/>
        <c:scaling>
          <c:orientation val="minMax"/>
          <c:max val="2"/>
          <c:min val="0"/>
        </c:scaling>
        <c:delete val="0"/>
        <c:axPos val="l"/>
        <c:majorGridlines/>
        <c:numFmt formatCode="0.0" sourceLinked="1"/>
        <c:majorTickMark val="out"/>
        <c:minorTickMark val="none"/>
        <c:tickLblPos val="nextTo"/>
        <c:crossAx val="11532595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Jan!$C$7:$AG$7</c:f>
              <c:numCache>
                <c:formatCode>0.0</c:formatCode>
                <c:ptCount val="31"/>
                <c:pt idx="0">
                  <c:v>0</c:v>
                </c:pt>
                <c:pt idx="1">
                  <c:v>0.16666666666666666</c:v>
                </c:pt>
                <c:pt idx="2">
                  <c:v>0</c:v>
                </c:pt>
                <c:pt idx="3">
                  <c:v>0.6166666666666667</c:v>
                </c:pt>
                <c:pt idx="4">
                  <c:v>0.73333333333333328</c:v>
                </c:pt>
                <c:pt idx="5">
                  <c:v>0</c:v>
                </c:pt>
                <c:pt idx="6">
                  <c:v>0</c:v>
                </c:pt>
                <c:pt idx="7">
                  <c:v>0.55000000000000004</c:v>
                </c:pt>
                <c:pt idx="8">
                  <c:v>0.56666666666666665</c:v>
                </c:pt>
                <c:pt idx="9">
                  <c:v>1.3166666666666667</c:v>
                </c:pt>
                <c:pt idx="10">
                  <c:v>0.9</c:v>
                </c:pt>
                <c:pt idx="11">
                  <c:v>2.4333333333333331</c:v>
                </c:pt>
                <c:pt idx="12">
                  <c:v>0</c:v>
                </c:pt>
                <c:pt idx="13">
                  <c:v>0</c:v>
                </c:pt>
                <c:pt idx="14">
                  <c:v>0.53333333333333333</c:v>
                </c:pt>
                <c:pt idx="15">
                  <c:v>0.78333333333333333</c:v>
                </c:pt>
                <c:pt idx="16">
                  <c:v>0.35</c:v>
                </c:pt>
                <c:pt idx="17">
                  <c:v>0.2</c:v>
                </c:pt>
                <c:pt idx="18">
                  <c:v>1.1666666666666667</c:v>
                </c:pt>
                <c:pt idx="19">
                  <c:v>0</c:v>
                </c:pt>
                <c:pt idx="20">
                  <c:v>0</c:v>
                </c:pt>
                <c:pt idx="21">
                  <c:v>0.23333333333333334</c:v>
                </c:pt>
                <c:pt idx="22">
                  <c:v>0.76666666666666672</c:v>
                </c:pt>
                <c:pt idx="23">
                  <c:v>1.35</c:v>
                </c:pt>
                <c:pt idx="24">
                  <c:v>0.48333333333333334</c:v>
                </c:pt>
                <c:pt idx="25">
                  <c:v>0.26666666666666666</c:v>
                </c:pt>
                <c:pt idx="26">
                  <c:v>0</c:v>
                </c:pt>
                <c:pt idx="27">
                  <c:v>0</c:v>
                </c:pt>
                <c:pt idx="28">
                  <c:v>1.65</c:v>
                </c:pt>
                <c:pt idx="29">
                  <c:v>0.73333333333333328</c:v>
                </c:pt>
                <c:pt idx="30">
                  <c:v>0.2</c:v>
                </c:pt>
              </c:numCache>
            </c:numRef>
          </c:val>
          <c:extLst>
            <c:ext xmlns:c16="http://schemas.microsoft.com/office/drawing/2014/chart" uri="{C3380CC4-5D6E-409C-BE32-E72D297353CC}">
              <c16:uniqueId val="{00000000-AAE2-41DB-A213-277266BE88ED}"/>
            </c:ext>
          </c:extLst>
        </c:ser>
        <c:dLbls>
          <c:showLegendKey val="0"/>
          <c:showVal val="0"/>
          <c:showCatName val="0"/>
          <c:showSerName val="0"/>
          <c:showPercent val="0"/>
          <c:showBubbleSize val="0"/>
        </c:dLbls>
        <c:gapWidth val="150"/>
        <c:shape val="box"/>
        <c:axId val="115685632"/>
        <c:axId val="115687424"/>
        <c:axId val="0"/>
      </c:bar3DChart>
      <c:catAx>
        <c:axId val="115685632"/>
        <c:scaling>
          <c:orientation val="minMax"/>
        </c:scaling>
        <c:delete val="0"/>
        <c:axPos val="b"/>
        <c:majorTickMark val="out"/>
        <c:minorTickMark val="none"/>
        <c:tickLblPos val="nextTo"/>
        <c:crossAx val="115687424"/>
        <c:crosses val="autoZero"/>
        <c:auto val="1"/>
        <c:lblAlgn val="ctr"/>
        <c:lblOffset val="100"/>
        <c:noMultiLvlLbl val="0"/>
      </c:catAx>
      <c:valAx>
        <c:axId val="115687424"/>
        <c:scaling>
          <c:orientation val="minMax"/>
          <c:max val="2"/>
          <c:min val="0"/>
        </c:scaling>
        <c:delete val="0"/>
        <c:axPos val="l"/>
        <c:majorGridlines/>
        <c:numFmt formatCode="0.0" sourceLinked="1"/>
        <c:majorTickMark val="out"/>
        <c:minorTickMark val="none"/>
        <c:tickLblPos val="nextTo"/>
        <c:crossAx val="115685632"/>
        <c:crosses val="autoZero"/>
        <c:crossBetween val="between"/>
      </c:valAx>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Feb!$C$13:$AG$13</c:f>
              <c:numCache>
                <c:formatCode>0.0</c:formatCode>
                <c:ptCount val="31"/>
                <c:pt idx="0">
                  <c:v>0</c:v>
                </c:pt>
                <c:pt idx="1">
                  <c:v>0</c:v>
                </c:pt>
                <c:pt idx="2">
                  <c:v>0</c:v>
                </c:pt>
                <c:pt idx="3">
                  <c:v>0</c:v>
                </c:pt>
                <c:pt idx="4">
                  <c:v>0</c:v>
                </c:pt>
                <c:pt idx="5">
                  <c:v>0.75</c:v>
                </c:pt>
                <c:pt idx="6">
                  <c:v>0</c:v>
                </c:pt>
                <c:pt idx="7">
                  <c:v>0</c:v>
                </c:pt>
                <c:pt idx="8">
                  <c:v>0</c:v>
                </c:pt>
                <c:pt idx="9">
                  <c:v>0</c:v>
                </c:pt>
                <c:pt idx="10">
                  <c:v>0</c:v>
                </c:pt>
                <c:pt idx="11">
                  <c:v>0</c:v>
                </c:pt>
                <c:pt idx="12">
                  <c:v>0</c:v>
                </c:pt>
                <c:pt idx="13">
                  <c:v>0</c:v>
                </c:pt>
                <c:pt idx="14">
                  <c:v>0</c:v>
                </c:pt>
                <c:pt idx="15">
                  <c:v>0</c:v>
                </c:pt>
                <c:pt idx="16">
                  <c:v>0</c:v>
                </c:pt>
                <c:pt idx="17">
                  <c:v>0</c:v>
                </c:pt>
                <c:pt idx="18">
                  <c:v>0</c:v>
                </c:pt>
                <c:pt idx="19">
                  <c:v>0.58333333333333337</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5D51-4228-B61F-9E096FDD31C2}"/>
            </c:ext>
          </c:extLst>
        </c:ser>
        <c:dLbls>
          <c:showLegendKey val="0"/>
          <c:showVal val="0"/>
          <c:showCatName val="0"/>
          <c:showSerName val="0"/>
          <c:showPercent val="0"/>
          <c:showBubbleSize val="0"/>
        </c:dLbls>
        <c:gapWidth val="150"/>
        <c:shape val="box"/>
        <c:axId val="117670656"/>
        <c:axId val="117672192"/>
        <c:axId val="0"/>
      </c:bar3DChart>
      <c:catAx>
        <c:axId val="117670656"/>
        <c:scaling>
          <c:orientation val="minMax"/>
        </c:scaling>
        <c:delete val="0"/>
        <c:axPos val="b"/>
        <c:majorTickMark val="out"/>
        <c:minorTickMark val="none"/>
        <c:tickLblPos val="nextTo"/>
        <c:crossAx val="117672192"/>
        <c:crosses val="autoZero"/>
        <c:auto val="1"/>
        <c:lblAlgn val="ctr"/>
        <c:lblOffset val="100"/>
        <c:noMultiLvlLbl val="0"/>
      </c:catAx>
      <c:valAx>
        <c:axId val="117672192"/>
        <c:scaling>
          <c:orientation val="minMax"/>
          <c:max val="2"/>
          <c:min val="0"/>
        </c:scaling>
        <c:delete val="0"/>
        <c:axPos val="l"/>
        <c:majorGridlines/>
        <c:numFmt formatCode="0.0" sourceLinked="1"/>
        <c:majorTickMark val="out"/>
        <c:minorTickMark val="none"/>
        <c:tickLblPos val="nextTo"/>
        <c:crossAx val="117670656"/>
        <c:crosses val="autoZero"/>
        <c:crossBetween val="between"/>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Feb!$C$19:$AG$19</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72C2-42F7-AB48-014FCD11E88A}"/>
            </c:ext>
          </c:extLst>
        </c:ser>
        <c:dLbls>
          <c:showLegendKey val="0"/>
          <c:showVal val="0"/>
          <c:showCatName val="0"/>
          <c:showSerName val="0"/>
          <c:showPercent val="0"/>
          <c:showBubbleSize val="0"/>
        </c:dLbls>
        <c:gapWidth val="150"/>
        <c:shape val="box"/>
        <c:axId val="117696768"/>
        <c:axId val="117698560"/>
        <c:axId val="0"/>
      </c:bar3DChart>
      <c:catAx>
        <c:axId val="117696768"/>
        <c:scaling>
          <c:orientation val="minMax"/>
        </c:scaling>
        <c:delete val="0"/>
        <c:axPos val="b"/>
        <c:majorTickMark val="out"/>
        <c:minorTickMark val="none"/>
        <c:tickLblPos val="nextTo"/>
        <c:crossAx val="117698560"/>
        <c:crosses val="autoZero"/>
        <c:auto val="1"/>
        <c:lblAlgn val="ctr"/>
        <c:lblOffset val="100"/>
        <c:noMultiLvlLbl val="0"/>
      </c:catAx>
      <c:valAx>
        <c:axId val="117698560"/>
        <c:scaling>
          <c:orientation val="minMax"/>
          <c:max val="2"/>
          <c:min val="0"/>
        </c:scaling>
        <c:delete val="0"/>
        <c:axPos val="l"/>
        <c:majorGridlines/>
        <c:numFmt formatCode="0.0" sourceLinked="1"/>
        <c:majorTickMark val="out"/>
        <c:minorTickMark val="none"/>
        <c:tickLblPos val="nextTo"/>
        <c:crossAx val="117696768"/>
        <c:crosses val="autoZero"/>
        <c:crossBetween val="between"/>
      </c:valAx>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March Type of  Equipment Failure</a:t>
            </a:r>
          </a:p>
        </c:rich>
      </c:tx>
      <c:overlay val="0"/>
    </c:title>
    <c:autoTitleDeleted val="0"/>
    <c:plotArea>
      <c:layout/>
      <c:radarChart>
        <c:radarStyle val="filled"/>
        <c:varyColors val="0"/>
        <c:ser>
          <c:idx val="0"/>
          <c:order val="0"/>
          <c:tx>
            <c:v>Type of failure</c:v>
          </c:tx>
          <c:dLbls>
            <c:dLbl>
              <c:idx val="0"/>
              <c:layout>
                <c:manualLayout>
                  <c:x val="1.1867966885674073E-2"/>
                  <c:y val="-1.80882417630757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0D5-4E22-869E-4DFA697B9C94}"/>
                </c:ext>
              </c:extLst>
            </c:dLbl>
            <c:dLbl>
              <c:idx val="1"/>
              <c:layout>
                <c:manualLayout>
                  <c:x val="-2.187113199105794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0D5-4E22-869E-4DFA697B9C94}"/>
                </c:ext>
              </c:extLst>
            </c:dLbl>
            <c:dLbl>
              <c:idx val="9"/>
              <c:layout>
                <c:manualLayout>
                  <c:x val="1.4964458730723856E-2"/>
                  <c:y val="-2.77245774070086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0D5-4E22-869E-4DFA697B9C94}"/>
                </c:ext>
              </c:extLst>
            </c:dLbl>
            <c:spPr>
              <a:noFill/>
              <a:ln>
                <a:noFill/>
              </a:ln>
              <a:effectLst/>
            </c:spPr>
            <c:txPr>
              <a:bodyPr/>
              <a:lstStyle/>
              <a:p>
                <a:pPr>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Feb!$B$175:$B$186</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Feb!$C$175:$C$186</c:f>
              <c:numCache>
                <c:formatCode>General</c:formatCode>
                <c:ptCount val="12"/>
                <c:pt idx="0">
                  <c:v>310</c:v>
                </c:pt>
                <c:pt idx="1">
                  <c:v>691</c:v>
                </c:pt>
                <c:pt idx="2">
                  <c:v>360</c:v>
                </c:pt>
                <c:pt idx="3">
                  <c:v>264</c:v>
                </c:pt>
                <c:pt idx="4">
                  <c:v>32</c:v>
                </c:pt>
                <c:pt idx="5">
                  <c:v>130</c:v>
                </c:pt>
                <c:pt idx="6">
                  <c:v>0</c:v>
                </c:pt>
                <c:pt idx="7">
                  <c:v>230</c:v>
                </c:pt>
                <c:pt idx="8">
                  <c:v>54</c:v>
                </c:pt>
                <c:pt idx="9">
                  <c:v>250</c:v>
                </c:pt>
                <c:pt idx="10">
                  <c:v>14</c:v>
                </c:pt>
                <c:pt idx="11">
                  <c:v>170</c:v>
                </c:pt>
              </c:numCache>
            </c:numRef>
          </c:val>
          <c:extLst>
            <c:ext xmlns:c16="http://schemas.microsoft.com/office/drawing/2014/chart" uri="{C3380CC4-5D6E-409C-BE32-E72D297353CC}">
              <c16:uniqueId val="{00000003-A0D5-4E22-869E-4DFA697B9C94}"/>
            </c:ext>
          </c:extLst>
        </c:ser>
        <c:dLbls>
          <c:showLegendKey val="0"/>
          <c:showVal val="1"/>
          <c:showCatName val="0"/>
          <c:showSerName val="0"/>
          <c:showPercent val="0"/>
          <c:showBubbleSize val="0"/>
        </c:dLbls>
        <c:axId val="117731328"/>
        <c:axId val="117734016"/>
      </c:radarChart>
      <c:catAx>
        <c:axId val="117731328"/>
        <c:scaling>
          <c:orientation val="minMax"/>
        </c:scaling>
        <c:delete val="0"/>
        <c:axPos val="b"/>
        <c:majorGridlines/>
        <c:numFmt formatCode="General" sourceLinked="0"/>
        <c:majorTickMark val="none"/>
        <c:minorTickMark val="none"/>
        <c:tickLblPos val="nextTo"/>
        <c:spPr>
          <a:ln w="9525">
            <a:noFill/>
          </a:ln>
        </c:spPr>
        <c:txPr>
          <a:bodyPr/>
          <a:lstStyle/>
          <a:p>
            <a:pPr>
              <a:defRPr sz="1800"/>
            </a:pPr>
            <a:endParaRPr lang="en-US"/>
          </a:p>
        </c:txPr>
        <c:crossAx val="117734016"/>
        <c:crosses val="autoZero"/>
        <c:auto val="1"/>
        <c:lblAlgn val="ctr"/>
        <c:lblOffset val="100"/>
        <c:noMultiLvlLbl val="0"/>
      </c:catAx>
      <c:valAx>
        <c:axId val="117734016"/>
        <c:scaling>
          <c:orientation val="minMax"/>
        </c:scaling>
        <c:delete val="0"/>
        <c:axPos val="l"/>
        <c:majorGridlines/>
        <c:numFmt formatCode="General" sourceLinked="1"/>
        <c:majorTickMark val="none"/>
        <c:minorTickMark val="none"/>
        <c:tickLblPos val="nextTo"/>
        <c:txPr>
          <a:bodyPr/>
          <a:lstStyle/>
          <a:p>
            <a:pPr>
              <a:defRPr sz="1200"/>
            </a:pPr>
            <a:endParaRPr lang="en-US"/>
          </a:p>
        </c:txPr>
        <c:crossAx val="117731328"/>
        <c:crosses val="autoZero"/>
        <c:crossBetween val="between"/>
      </c:valAx>
    </c:plotArea>
    <c:legend>
      <c:legendPos val="t"/>
      <c:overlay val="0"/>
      <c:txPr>
        <a:bodyPr/>
        <a:lstStyle/>
        <a:p>
          <a:pPr>
            <a:defRPr sz="2000"/>
          </a:pPr>
          <a:endParaRPr lang="en-US"/>
        </a:p>
      </c:txPr>
    </c:legend>
    <c:plotVisOnly val="1"/>
    <c:dispBlanksAs val="gap"/>
    <c:showDLblsOverMax val="0"/>
  </c:chart>
  <c:spPr>
    <a:ln>
      <a:solidFill>
        <a:schemeClr val="accent1"/>
      </a:solidFill>
    </a:ln>
  </c:spPr>
  <c:printSettings>
    <c:headerFooter/>
    <c:pageMargins b="0.75" l="0.7" r="0.7" t="0.75" header="0.3" footer="0.3"/>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Dedicated</c:v>
          </c:tx>
          <c:invertIfNegative val="0"/>
          <c:cat>
            <c:strRef>
              <c:f>Feb!$A$59:$B$70</c:f>
              <c:strCache>
                <c:ptCount val="12"/>
                <c:pt idx="0">
                  <c:v> Maint-Robot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Feb!$AH$59:$AH$70</c:f>
              <c:numCache>
                <c:formatCode>General</c:formatCode>
                <c:ptCount val="12"/>
                <c:pt idx="0">
                  <c:v>60</c:v>
                </c:pt>
                <c:pt idx="1">
                  <c:v>221</c:v>
                </c:pt>
                <c:pt idx="2">
                  <c:v>27</c:v>
                </c:pt>
                <c:pt idx="3">
                  <c:v>6</c:v>
                </c:pt>
                <c:pt idx="4">
                  <c:v>21</c:v>
                </c:pt>
                <c:pt idx="5">
                  <c:v>45</c:v>
                </c:pt>
                <c:pt idx="6">
                  <c:v>0</c:v>
                </c:pt>
                <c:pt idx="7">
                  <c:v>83</c:v>
                </c:pt>
                <c:pt idx="8">
                  <c:v>0</c:v>
                </c:pt>
                <c:pt idx="9">
                  <c:v>20</c:v>
                </c:pt>
                <c:pt idx="10">
                  <c:v>0</c:v>
                </c:pt>
                <c:pt idx="11">
                  <c:v>0</c:v>
                </c:pt>
              </c:numCache>
            </c:numRef>
          </c:val>
          <c:extLst>
            <c:ext xmlns:c16="http://schemas.microsoft.com/office/drawing/2014/chart" uri="{C3380CC4-5D6E-409C-BE32-E72D297353CC}">
              <c16:uniqueId val="{00000000-2134-42B0-AF9D-04F5E0CE3C67}"/>
            </c:ext>
          </c:extLst>
        </c:ser>
        <c:dLbls>
          <c:showLegendKey val="0"/>
          <c:showVal val="0"/>
          <c:showCatName val="0"/>
          <c:showSerName val="0"/>
          <c:showPercent val="0"/>
          <c:showBubbleSize val="0"/>
        </c:dLbls>
        <c:gapWidth val="150"/>
        <c:shape val="box"/>
        <c:axId val="117755264"/>
        <c:axId val="117765248"/>
        <c:axId val="0"/>
      </c:bar3DChart>
      <c:catAx>
        <c:axId val="117755264"/>
        <c:scaling>
          <c:orientation val="minMax"/>
        </c:scaling>
        <c:delete val="0"/>
        <c:axPos val="b"/>
        <c:numFmt formatCode="General" sourceLinked="0"/>
        <c:majorTickMark val="out"/>
        <c:minorTickMark val="none"/>
        <c:tickLblPos val="nextTo"/>
        <c:crossAx val="117765248"/>
        <c:crosses val="autoZero"/>
        <c:auto val="1"/>
        <c:lblAlgn val="ctr"/>
        <c:lblOffset val="100"/>
        <c:noMultiLvlLbl val="0"/>
      </c:catAx>
      <c:valAx>
        <c:axId val="117765248"/>
        <c:scaling>
          <c:orientation val="minMax"/>
        </c:scaling>
        <c:delete val="0"/>
        <c:axPos val="l"/>
        <c:majorGridlines/>
        <c:numFmt formatCode="General" sourceLinked="1"/>
        <c:majorTickMark val="out"/>
        <c:minorTickMark val="none"/>
        <c:tickLblPos val="nextTo"/>
        <c:crossAx val="117755264"/>
        <c:crosses val="autoZero"/>
        <c:crossBetween val="between"/>
      </c:valAx>
    </c:plotArea>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Non-Dedicated</c:v>
          </c:tx>
          <c:invertIfNegative val="0"/>
          <c:cat>
            <c:strRef>
              <c:f>Feb!$A$72:$B$83</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Feb!$AH$72:$AH$83</c:f>
              <c:numCache>
                <c:formatCode>General</c:formatCode>
                <c:ptCount val="12"/>
                <c:pt idx="0">
                  <c:v>8</c:v>
                </c:pt>
                <c:pt idx="1">
                  <c:v>174</c:v>
                </c:pt>
                <c:pt idx="2">
                  <c:v>143</c:v>
                </c:pt>
                <c:pt idx="3">
                  <c:v>42</c:v>
                </c:pt>
                <c:pt idx="4">
                  <c:v>0</c:v>
                </c:pt>
                <c:pt idx="5">
                  <c:v>0</c:v>
                </c:pt>
                <c:pt idx="6">
                  <c:v>0</c:v>
                </c:pt>
                <c:pt idx="7">
                  <c:v>128</c:v>
                </c:pt>
                <c:pt idx="8">
                  <c:v>0</c:v>
                </c:pt>
                <c:pt idx="9">
                  <c:v>59</c:v>
                </c:pt>
                <c:pt idx="10">
                  <c:v>0</c:v>
                </c:pt>
                <c:pt idx="11">
                  <c:v>0</c:v>
                </c:pt>
              </c:numCache>
            </c:numRef>
          </c:val>
          <c:extLst>
            <c:ext xmlns:c16="http://schemas.microsoft.com/office/drawing/2014/chart" uri="{C3380CC4-5D6E-409C-BE32-E72D297353CC}">
              <c16:uniqueId val="{00000000-990E-463B-9D94-3F3D464B7B19}"/>
            </c:ext>
          </c:extLst>
        </c:ser>
        <c:dLbls>
          <c:showLegendKey val="0"/>
          <c:showVal val="0"/>
          <c:showCatName val="0"/>
          <c:showSerName val="0"/>
          <c:showPercent val="0"/>
          <c:showBubbleSize val="0"/>
        </c:dLbls>
        <c:gapWidth val="150"/>
        <c:shape val="box"/>
        <c:axId val="122050048"/>
        <c:axId val="122051584"/>
        <c:axId val="0"/>
      </c:bar3DChart>
      <c:catAx>
        <c:axId val="122050048"/>
        <c:scaling>
          <c:orientation val="minMax"/>
        </c:scaling>
        <c:delete val="0"/>
        <c:axPos val="b"/>
        <c:numFmt formatCode="General" sourceLinked="0"/>
        <c:majorTickMark val="out"/>
        <c:minorTickMark val="none"/>
        <c:tickLblPos val="nextTo"/>
        <c:crossAx val="122051584"/>
        <c:crosses val="autoZero"/>
        <c:auto val="1"/>
        <c:lblAlgn val="ctr"/>
        <c:lblOffset val="100"/>
        <c:noMultiLvlLbl val="0"/>
      </c:catAx>
      <c:valAx>
        <c:axId val="122051584"/>
        <c:scaling>
          <c:orientation val="minMax"/>
        </c:scaling>
        <c:delete val="0"/>
        <c:axPos val="l"/>
        <c:majorGridlines/>
        <c:numFmt formatCode="General" sourceLinked="1"/>
        <c:majorTickMark val="out"/>
        <c:minorTickMark val="none"/>
        <c:tickLblPos val="nextTo"/>
        <c:crossAx val="122050048"/>
        <c:crosses val="autoZero"/>
        <c:crossBetween val="between"/>
      </c:valAx>
    </c:plotArea>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K2XX LD</c:v>
          </c:tx>
          <c:invertIfNegative val="0"/>
          <c:cat>
            <c:strRef>
              <c:f>Feb!$A$85:$B$96</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Feb!$AH$85:$AH$96</c:f>
              <c:numCache>
                <c:formatCode>General</c:formatCode>
                <c:ptCount val="12"/>
                <c:pt idx="0">
                  <c:v>60</c:v>
                </c:pt>
                <c:pt idx="1">
                  <c:v>137</c:v>
                </c:pt>
                <c:pt idx="2">
                  <c:v>67</c:v>
                </c:pt>
                <c:pt idx="3">
                  <c:v>50</c:v>
                </c:pt>
                <c:pt idx="4">
                  <c:v>7</c:v>
                </c:pt>
                <c:pt idx="5">
                  <c:v>9</c:v>
                </c:pt>
                <c:pt idx="6">
                  <c:v>0</c:v>
                </c:pt>
                <c:pt idx="7">
                  <c:v>11</c:v>
                </c:pt>
                <c:pt idx="8">
                  <c:v>24</c:v>
                </c:pt>
                <c:pt idx="9">
                  <c:v>80</c:v>
                </c:pt>
                <c:pt idx="10">
                  <c:v>0</c:v>
                </c:pt>
                <c:pt idx="11">
                  <c:v>101</c:v>
                </c:pt>
              </c:numCache>
            </c:numRef>
          </c:val>
          <c:extLst>
            <c:ext xmlns:c16="http://schemas.microsoft.com/office/drawing/2014/chart" uri="{C3380CC4-5D6E-409C-BE32-E72D297353CC}">
              <c16:uniqueId val="{00000000-BA5F-4A4C-8B7B-61C9A54CD3D8}"/>
            </c:ext>
          </c:extLst>
        </c:ser>
        <c:dLbls>
          <c:showLegendKey val="0"/>
          <c:showVal val="0"/>
          <c:showCatName val="0"/>
          <c:showSerName val="0"/>
          <c:showPercent val="0"/>
          <c:showBubbleSize val="0"/>
        </c:dLbls>
        <c:gapWidth val="150"/>
        <c:shape val="box"/>
        <c:axId val="122068352"/>
        <c:axId val="122090624"/>
        <c:axId val="0"/>
      </c:bar3DChart>
      <c:catAx>
        <c:axId val="122068352"/>
        <c:scaling>
          <c:orientation val="minMax"/>
        </c:scaling>
        <c:delete val="0"/>
        <c:axPos val="b"/>
        <c:numFmt formatCode="General" sourceLinked="0"/>
        <c:majorTickMark val="out"/>
        <c:minorTickMark val="none"/>
        <c:tickLblPos val="nextTo"/>
        <c:crossAx val="122090624"/>
        <c:crosses val="autoZero"/>
        <c:auto val="1"/>
        <c:lblAlgn val="ctr"/>
        <c:lblOffset val="100"/>
        <c:noMultiLvlLbl val="0"/>
      </c:catAx>
      <c:valAx>
        <c:axId val="122090624"/>
        <c:scaling>
          <c:orientation val="minMax"/>
        </c:scaling>
        <c:delete val="0"/>
        <c:axPos val="l"/>
        <c:majorGridlines/>
        <c:numFmt formatCode="General" sourceLinked="1"/>
        <c:majorTickMark val="out"/>
        <c:minorTickMark val="none"/>
        <c:tickLblPos val="nextTo"/>
        <c:crossAx val="122068352"/>
        <c:crosses val="autoZero"/>
        <c:crossBetween val="between"/>
      </c:valAx>
    </c:plotArea>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K2XX HD</c:v>
          </c:tx>
          <c:invertIfNegative val="0"/>
          <c:cat>
            <c:strRef>
              <c:f>Feb!$A$98:$B$109</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Feb!$AH$98:$AH$109</c:f>
              <c:numCache>
                <c:formatCode>General</c:formatCode>
                <c:ptCount val="12"/>
                <c:pt idx="0">
                  <c:v>127</c:v>
                </c:pt>
                <c:pt idx="1">
                  <c:v>154</c:v>
                </c:pt>
                <c:pt idx="2">
                  <c:v>123</c:v>
                </c:pt>
                <c:pt idx="3">
                  <c:v>166</c:v>
                </c:pt>
                <c:pt idx="4">
                  <c:v>4</c:v>
                </c:pt>
                <c:pt idx="5">
                  <c:v>76</c:v>
                </c:pt>
                <c:pt idx="6">
                  <c:v>0</c:v>
                </c:pt>
                <c:pt idx="7">
                  <c:v>8</c:v>
                </c:pt>
                <c:pt idx="8">
                  <c:v>0</c:v>
                </c:pt>
                <c:pt idx="9">
                  <c:v>91</c:v>
                </c:pt>
                <c:pt idx="10">
                  <c:v>14</c:v>
                </c:pt>
                <c:pt idx="11">
                  <c:v>69</c:v>
                </c:pt>
              </c:numCache>
            </c:numRef>
          </c:val>
          <c:extLst>
            <c:ext xmlns:c16="http://schemas.microsoft.com/office/drawing/2014/chart" uri="{C3380CC4-5D6E-409C-BE32-E72D297353CC}">
              <c16:uniqueId val="{00000000-4975-4942-B409-C2E8DD06C881}"/>
            </c:ext>
          </c:extLst>
        </c:ser>
        <c:dLbls>
          <c:showLegendKey val="0"/>
          <c:showVal val="0"/>
          <c:showCatName val="0"/>
          <c:showSerName val="0"/>
          <c:showPercent val="0"/>
          <c:showBubbleSize val="0"/>
        </c:dLbls>
        <c:gapWidth val="150"/>
        <c:shape val="box"/>
        <c:axId val="122107392"/>
        <c:axId val="122108928"/>
        <c:axId val="0"/>
      </c:bar3DChart>
      <c:catAx>
        <c:axId val="122107392"/>
        <c:scaling>
          <c:orientation val="minMax"/>
        </c:scaling>
        <c:delete val="0"/>
        <c:axPos val="b"/>
        <c:numFmt formatCode="General" sourceLinked="0"/>
        <c:majorTickMark val="out"/>
        <c:minorTickMark val="none"/>
        <c:tickLblPos val="nextTo"/>
        <c:crossAx val="122108928"/>
        <c:crosses val="autoZero"/>
        <c:auto val="1"/>
        <c:lblAlgn val="ctr"/>
        <c:lblOffset val="100"/>
        <c:noMultiLvlLbl val="0"/>
      </c:catAx>
      <c:valAx>
        <c:axId val="122108928"/>
        <c:scaling>
          <c:orientation val="minMax"/>
        </c:scaling>
        <c:delete val="0"/>
        <c:axPos val="l"/>
        <c:majorGridlines/>
        <c:numFmt formatCode="General" sourceLinked="1"/>
        <c:majorTickMark val="out"/>
        <c:minorTickMark val="none"/>
        <c:tickLblPos val="nextTo"/>
        <c:crossAx val="122107392"/>
        <c:crosses val="autoZero"/>
        <c:crossBetween val="between"/>
        <c:majorUnit val="50"/>
        <c:minorUnit val="20"/>
      </c:valAx>
    </c:plotArea>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CD4.3</c:v>
          </c:tx>
          <c:invertIfNegative val="0"/>
          <c:cat>
            <c:strRef>
              <c:f>Feb!$A$111:$B$122</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Feb!$AH$111:$AH$122</c:f>
              <c:numCache>
                <c:formatCode>General</c:formatCode>
                <c:ptCount val="12"/>
                <c:pt idx="0">
                  <c:v>45</c:v>
                </c:pt>
                <c:pt idx="1">
                  <c:v>5</c:v>
                </c:pt>
                <c:pt idx="2">
                  <c:v>0</c:v>
                </c:pt>
                <c:pt idx="3">
                  <c:v>0</c:v>
                </c:pt>
                <c:pt idx="4">
                  <c:v>0</c:v>
                </c:pt>
                <c:pt idx="5">
                  <c:v>0</c:v>
                </c:pt>
                <c:pt idx="6">
                  <c:v>0</c:v>
                </c:pt>
                <c:pt idx="7">
                  <c:v>0</c:v>
                </c:pt>
                <c:pt idx="8">
                  <c:v>30</c:v>
                </c:pt>
                <c:pt idx="9">
                  <c:v>0</c:v>
                </c:pt>
                <c:pt idx="10">
                  <c:v>0</c:v>
                </c:pt>
                <c:pt idx="11">
                  <c:v>0</c:v>
                </c:pt>
              </c:numCache>
            </c:numRef>
          </c:val>
          <c:extLst>
            <c:ext xmlns:c16="http://schemas.microsoft.com/office/drawing/2014/chart" uri="{C3380CC4-5D6E-409C-BE32-E72D297353CC}">
              <c16:uniqueId val="{00000000-4FD3-4D84-9637-977E18585EF3}"/>
            </c:ext>
          </c:extLst>
        </c:ser>
        <c:dLbls>
          <c:showLegendKey val="0"/>
          <c:showVal val="0"/>
          <c:showCatName val="0"/>
          <c:showSerName val="0"/>
          <c:showPercent val="0"/>
          <c:showBubbleSize val="0"/>
        </c:dLbls>
        <c:gapWidth val="150"/>
        <c:shape val="box"/>
        <c:axId val="122117504"/>
        <c:axId val="122131584"/>
        <c:axId val="0"/>
      </c:bar3DChart>
      <c:catAx>
        <c:axId val="122117504"/>
        <c:scaling>
          <c:orientation val="minMax"/>
        </c:scaling>
        <c:delete val="0"/>
        <c:axPos val="b"/>
        <c:numFmt formatCode="General" sourceLinked="0"/>
        <c:majorTickMark val="out"/>
        <c:minorTickMark val="none"/>
        <c:tickLblPos val="nextTo"/>
        <c:crossAx val="122131584"/>
        <c:crosses val="autoZero"/>
        <c:auto val="1"/>
        <c:lblAlgn val="ctr"/>
        <c:lblOffset val="100"/>
        <c:noMultiLvlLbl val="0"/>
      </c:catAx>
      <c:valAx>
        <c:axId val="122131584"/>
        <c:scaling>
          <c:orientation val="minMax"/>
        </c:scaling>
        <c:delete val="0"/>
        <c:axPos val="l"/>
        <c:majorGridlines/>
        <c:numFmt formatCode="General" sourceLinked="1"/>
        <c:majorTickMark val="out"/>
        <c:minorTickMark val="none"/>
        <c:tickLblPos val="nextTo"/>
        <c:crossAx val="122117504"/>
        <c:crosses val="autoZero"/>
        <c:crossBetween val="between"/>
        <c:majorUnit val="40"/>
        <c:minorUnit val="10"/>
      </c:valAx>
    </c:plotArea>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Honda Civic</c:v>
          </c:tx>
          <c:invertIfNegative val="0"/>
          <c:cat>
            <c:strRef>
              <c:f>Feb!$A$124:$B$135</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Feb!$AH$124:$AH$135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A3E-40B6-8F44-8D33A88E5948}"/>
            </c:ext>
          </c:extLst>
        </c:ser>
        <c:dLbls>
          <c:showLegendKey val="0"/>
          <c:showVal val="0"/>
          <c:showCatName val="0"/>
          <c:showSerName val="0"/>
          <c:showPercent val="0"/>
          <c:showBubbleSize val="0"/>
        </c:dLbls>
        <c:gapWidth val="150"/>
        <c:shape val="box"/>
        <c:axId val="122234368"/>
        <c:axId val="122235904"/>
        <c:axId val="0"/>
      </c:bar3DChart>
      <c:catAx>
        <c:axId val="122234368"/>
        <c:scaling>
          <c:orientation val="minMax"/>
        </c:scaling>
        <c:delete val="0"/>
        <c:axPos val="b"/>
        <c:numFmt formatCode="General" sourceLinked="0"/>
        <c:majorTickMark val="out"/>
        <c:minorTickMark val="none"/>
        <c:tickLblPos val="nextTo"/>
        <c:crossAx val="122235904"/>
        <c:crosses val="autoZero"/>
        <c:auto val="1"/>
        <c:lblAlgn val="ctr"/>
        <c:lblOffset val="100"/>
        <c:noMultiLvlLbl val="0"/>
      </c:catAx>
      <c:valAx>
        <c:axId val="122235904"/>
        <c:scaling>
          <c:orientation val="minMax"/>
        </c:scaling>
        <c:delete val="0"/>
        <c:axPos val="l"/>
        <c:majorGridlines/>
        <c:numFmt formatCode="General" sourceLinked="1"/>
        <c:majorTickMark val="out"/>
        <c:minorTickMark val="none"/>
        <c:tickLblPos val="nextTo"/>
        <c:crossAx val="122234368"/>
        <c:crosses val="autoZero"/>
        <c:crossBetween val="between"/>
      </c:valAx>
    </c:plotArea>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Honda Accord</c:v>
          </c:tx>
          <c:invertIfNegative val="0"/>
          <c:cat>
            <c:strRef>
              <c:f>Feb!$A$137:$B$148</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Feb!$AH$137:$AH$148</c:f>
              <c:numCache>
                <c:formatCode>General</c:formatCode>
                <c:ptCount val="12"/>
                <c:pt idx="0">
                  <c:v>10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AF00-473D-AB17-88FE18930A19}"/>
            </c:ext>
          </c:extLst>
        </c:ser>
        <c:dLbls>
          <c:showLegendKey val="0"/>
          <c:showVal val="0"/>
          <c:showCatName val="0"/>
          <c:showSerName val="0"/>
          <c:showPercent val="0"/>
          <c:showBubbleSize val="0"/>
        </c:dLbls>
        <c:gapWidth val="150"/>
        <c:shape val="box"/>
        <c:axId val="122264960"/>
        <c:axId val="122270848"/>
        <c:axId val="0"/>
      </c:bar3DChart>
      <c:catAx>
        <c:axId val="122264960"/>
        <c:scaling>
          <c:orientation val="minMax"/>
        </c:scaling>
        <c:delete val="0"/>
        <c:axPos val="b"/>
        <c:numFmt formatCode="General" sourceLinked="0"/>
        <c:majorTickMark val="out"/>
        <c:minorTickMark val="none"/>
        <c:tickLblPos val="nextTo"/>
        <c:crossAx val="122270848"/>
        <c:crosses val="autoZero"/>
        <c:auto val="1"/>
        <c:lblAlgn val="ctr"/>
        <c:lblOffset val="100"/>
        <c:noMultiLvlLbl val="0"/>
      </c:catAx>
      <c:valAx>
        <c:axId val="122270848"/>
        <c:scaling>
          <c:orientation val="minMax"/>
        </c:scaling>
        <c:delete val="0"/>
        <c:axPos val="l"/>
        <c:majorGridlines/>
        <c:numFmt formatCode="General" sourceLinked="1"/>
        <c:majorTickMark val="out"/>
        <c:minorTickMark val="none"/>
        <c:tickLblPos val="nextTo"/>
        <c:crossAx val="12226496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Jan!$C$9:$AG$9</c:f>
              <c:numCache>
                <c:formatCode>0.0</c:formatCode>
                <c:ptCount val="31"/>
                <c:pt idx="0">
                  <c:v>0</c:v>
                </c:pt>
                <c:pt idx="1">
                  <c:v>0.46666666666666667</c:v>
                </c:pt>
                <c:pt idx="2">
                  <c:v>0</c:v>
                </c:pt>
                <c:pt idx="3">
                  <c:v>0.45</c:v>
                </c:pt>
                <c:pt idx="4">
                  <c:v>0.93333333333333335</c:v>
                </c:pt>
                <c:pt idx="5">
                  <c:v>0</c:v>
                </c:pt>
                <c:pt idx="6">
                  <c:v>0</c:v>
                </c:pt>
                <c:pt idx="7">
                  <c:v>1.6</c:v>
                </c:pt>
                <c:pt idx="8">
                  <c:v>1.5833333333333333</c:v>
                </c:pt>
                <c:pt idx="9">
                  <c:v>0.6333333333333333</c:v>
                </c:pt>
                <c:pt idx="10">
                  <c:v>0.98333333333333328</c:v>
                </c:pt>
                <c:pt idx="11">
                  <c:v>0.75</c:v>
                </c:pt>
                <c:pt idx="12">
                  <c:v>0</c:v>
                </c:pt>
                <c:pt idx="13">
                  <c:v>0</c:v>
                </c:pt>
                <c:pt idx="14">
                  <c:v>2.25</c:v>
                </c:pt>
                <c:pt idx="15">
                  <c:v>0.18333333333333332</c:v>
                </c:pt>
                <c:pt idx="16">
                  <c:v>0.58333333333333337</c:v>
                </c:pt>
                <c:pt idx="17">
                  <c:v>0.25</c:v>
                </c:pt>
                <c:pt idx="18">
                  <c:v>0.83333333333333337</c:v>
                </c:pt>
                <c:pt idx="19">
                  <c:v>0</c:v>
                </c:pt>
                <c:pt idx="20">
                  <c:v>0</c:v>
                </c:pt>
                <c:pt idx="21">
                  <c:v>0.05</c:v>
                </c:pt>
                <c:pt idx="22">
                  <c:v>1.2333333333333334</c:v>
                </c:pt>
                <c:pt idx="23">
                  <c:v>0.05</c:v>
                </c:pt>
                <c:pt idx="24">
                  <c:v>0.13333333333333333</c:v>
                </c:pt>
                <c:pt idx="25">
                  <c:v>0.85</c:v>
                </c:pt>
                <c:pt idx="26">
                  <c:v>0</c:v>
                </c:pt>
                <c:pt idx="27">
                  <c:v>0</c:v>
                </c:pt>
                <c:pt idx="28">
                  <c:v>0</c:v>
                </c:pt>
                <c:pt idx="29">
                  <c:v>0</c:v>
                </c:pt>
                <c:pt idx="30">
                  <c:v>0.66666666666666663</c:v>
                </c:pt>
              </c:numCache>
            </c:numRef>
          </c:val>
          <c:extLst>
            <c:ext xmlns:c16="http://schemas.microsoft.com/office/drawing/2014/chart" uri="{C3380CC4-5D6E-409C-BE32-E72D297353CC}">
              <c16:uniqueId val="{00000000-A5E8-48E2-9362-92CECC7DC210}"/>
            </c:ext>
          </c:extLst>
        </c:ser>
        <c:dLbls>
          <c:showLegendKey val="0"/>
          <c:showVal val="0"/>
          <c:showCatName val="0"/>
          <c:showSerName val="0"/>
          <c:showPercent val="0"/>
          <c:showBubbleSize val="0"/>
        </c:dLbls>
        <c:gapWidth val="150"/>
        <c:shape val="box"/>
        <c:axId val="115716096"/>
        <c:axId val="115717632"/>
        <c:axId val="0"/>
      </c:bar3DChart>
      <c:catAx>
        <c:axId val="115716096"/>
        <c:scaling>
          <c:orientation val="minMax"/>
        </c:scaling>
        <c:delete val="0"/>
        <c:axPos val="b"/>
        <c:majorTickMark val="out"/>
        <c:minorTickMark val="none"/>
        <c:tickLblPos val="nextTo"/>
        <c:crossAx val="115717632"/>
        <c:crosses val="autoZero"/>
        <c:auto val="1"/>
        <c:lblAlgn val="ctr"/>
        <c:lblOffset val="100"/>
        <c:noMultiLvlLbl val="0"/>
      </c:catAx>
      <c:valAx>
        <c:axId val="115717632"/>
        <c:scaling>
          <c:orientation val="minMax"/>
          <c:max val="2"/>
          <c:min val="0"/>
        </c:scaling>
        <c:delete val="0"/>
        <c:axPos val="l"/>
        <c:majorGridlines/>
        <c:numFmt formatCode="0.0" sourceLinked="1"/>
        <c:majorTickMark val="out"/>
        <c:minorTickMark val="none"/>
        <c:tickLblPos val="nextTo"/>
        <c:crossAx val="115716096"/>
        <c:crosses val="autoZero"/>
        <c:crossBetween val="between"/>
      </c:valAx>
    </c:plotArea>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CRV</c:v>
          </c:tx>
          <c:invertIfNegative val="0"/>
          <c:cat>
            <c:strRef>
              <c:f>Feb!$A$150:$B$161</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Feb!$AH$150:$AH$161</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BBC-4C98-8E42-EBDEE57833C8}"/>
            </c:ext>
          </c:extLst>
        </c:ser>
        <c:dLbls>
          <c:showLegendKey val="0"/>
          <c:showVal val="0"/>
          <c:showCatName val="0"/>
          <c:showSerName val="0"/>
          <c:showPercent val="0"/>
          <c:showBubbleSize val="0"/>
        </c:dLbls>
        <c:gapWidth val="150"/>
        <c:shape val="box"/>
        <c:axId val="123610624"/>
        <c:axId val="123612160"/>
        <c:axId val="0"/>
      </c:bar3DChart>
      <c:catAx>
        <c:axId val="123610624"/>
        <c:scaling>
          <c:orientation val="minMax"/>
        </c:scaling>
        <c:delete val="0"/>
        <c:axPos val="b"/>
        <c:numFmt formatCode="General" sourceLinked="0"/>
        <c:majorTickMark val="out"/>
        <c:minorTickMark val="none"/>
        <c:tickLblPos val="nextTo"/>
        <c:crossAx val="123612160"/>
        <c:crosses val="autoZero"/>
        <c:auto val="1"/>
        <c:lblAlgn val="ctr"/>
        <c:lblOffset val="100"/>
        <c:noMultiLvlLbl val="0"/>
      </c:catAx>
      <c:valAx>
        <c:axId val="123612160"/>
        <c:scaling>
          <c:orientation val="minMax"/>
        </c:scaling>
        <c:delete val="0"/>
        <c:axPos val="l"/>
        <c:majorGridlines/>
        <c:numFmt formatCode="General" sourceLinked="1"/>
        <c:majorTickMark val="out"/>
        <c:minorTickMark val="none"/>
        <c:tickLblPos val="nextTo"/>
        <c:crossAx val="123610624"/>
        <c:crosses val="autoZero"/>
        <c:crossBetween val="between"/>
      </c:valAx>
    </c:plotArea>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Mar!$C$5:$AG$5</c:f>
              <c:numCache>
                <c:formatCode>0.0</c:formatCode>
                <c:ptCount val="31"/>
                <c:pt idx="0">
                  <c:v>1.3</c:v>
                </c:pt>
                <c:pt idx="1">
                  <c:v>0.15</c:v>
                </c:pt>
                <c:pt idx="2">
                  <c:v>0</c:v>
                </c:pt>
                <c:pt idx="3">
                  <c:v>0</c:v>
                </c:pt>
                <c:pt idx="4">
                  <c:v>0.1</c:v>
                </c:pt>
                <c:pt idx="5">
                  <c:v>0.23333333333333334</c:v>
                </c:pt>
                <c:pt idx="6">
                  <c:v>0.16666666666666666</c:v>
                </c:pt>
                <c:pt idx="7">
                  <c:v>0.48333333333333334</c:v>
                </c:pt>
                <c:pt idx="8">
                  <c:v>0.1</c:v>
                </c:pt>
                <c:pt idx="9">
                  <c:v>0</c:v>
                </c:pt>
                <c:pt idx="10">
                  <c:v>0</c:v>
                </c:pt>
                <c:pt idx="11">
                  <c:v>1.5</c:v>
                </c:pt>
                <c:pt idx="12">
                  <c:v>0.71666666666666667</c:v>
                </c:pt>
                <c:pt idx="13">
                  <c:v>0.6333333333333333</c:v>
                </c:pt>
                <c:pt idx="14">
                  <c:v>0.65</c:v>
                </c:pt>
                <c:pt idx="15">
                  <c:v>0.33333333333333331</c:v>
                </c:pt>
                <c:pt idx="16">
                  <c:v>0</c:v>
                </c:pt>
                <c:pt idx="17">
                  <c:v>0</c:v>
                </c:pt>
                <c:pt idx="18">
                  <c:v>0.9</c:v>
                </c:pt>
                <c:pt idx="19">
                  <c:v>0.4</c:v>
                </c:pt>
                <c:pt idx="20">
                  <c:v>0.48333333333333334</c:v>
                </c:pt>
                <c:pt idx="21">
                  <c:v>0.33333333333333331</c:v>
                </c:pt>
                <c:pt idx="22">
                  <c:v>0.23333333333333334</c:v>
                </c:pt>
                <c:pt idx="23">
                  <c:v>0</c:v>
                </c:pt>
                <c:pt idx="24">
                  <c:v>0</c:v>
                </c:pt>
                <c:pt idx="25">
                  <c:v>0.3</c:v>
                </c:pt>
                <c:pt idx="26">
                  <c:v>0.41666666666666669</c:v>
                </c:pt>
                <c:pt idx="27">
                  <c:v>1.0833333333333333</c:v>
                </c:pt>
                <c:pt idx="28">
                  <c:v>0</c:v>
                </c:pt>
                <c:pt idx="29">
                  <c:v>0</c:v>
                </c:pt>
                <c:pt idx="30">
                  <c:v>0</c:v>
                </c:pt>
              </c:numCache>
            </c:numRef>
          </c:val>
          <c:extLst>
            <c:ext xmlns:c16="http://schemas.microsoft.com/office/drawing/2014/chart" uri="{C3380CC4-5D6E-409C-BE32-E72D297353CC}">
              <c16:uniqueId val="{00000000-2574-40D8-8440-3B9F9952CB5A}"/>
            </c:ext>
          </c:extLst>
        </c:ser>
        <c:dLbls>
          <c:showLegendKey val="0"/>
          <c:showVal val="0"/>
          <c:showCatName val="0"/>
          <c:showSerName val="0"/>
          <c:showPercent val="0"/>
          <c:showBubbleSize val="0"/>
        </c:dLbls>
        <c:gapWidth val="150"/>
        <c:shape val="box"/>
        <c:axId val="123387904"/>
        <c:axId val="123389440"/>
        <c:axId val="0"/>
      </c:bar3DChart>
      <c:catAx>
        <c:axId val="123387904"/>
        <c:scaling>
          <c:orientation val="minMax"/>
        </c:scaling>
        <c:delete val="0"/>
        <c:axPos val="b"/>
        <c:majorTickMark val="out"/>
        <c:minorTickMark val="none"/>
        <c:tickLblPos val="nextTo"/>
        <c:crossAx val="123389440"/>
        <c:crosses val="autoZero"/>
        <c:auto val="1"/>
        <c:lblAlgn val="ctr"/>
        <c:lblOffset val="100"/>
        <c:noMultiLvlLbl val="0"/>
      </c:catAx>
      <c:valAx>
        <c:axId val="123389440"/>
        <c:scaling>
          <c:orientation val="minMax"/>
          <c:max val="2"/>
          <c:min val="0"/>
        </c:scaling>
        <c:delete val="0"/>
        <c:axPos val="l"/>
        <c:majorGridlines>
          <c:spPr>
            <a:ln>
              <a:solidFill>
                <a:schemeClr val="accent1"/>
              </a:solidFill>
            </a:ln>
          </c:spPr>
        </c:majorGridlines>
        <c:minorGridlines>
          <c:spPr>
            <a:ln>
              <a:noFill/>
            </a:ln>
          </c:spPr>
        </c:minorGridlines>
        <c:numFmt formatCode="0.0" sourceLinked="1"/>
        <c:majorTickMark val="out"/>
        <c:minorTickMark val="none"/>
        <c:tickLblPos val="nextTo"/>
        <c:crossAx val="123387904"/>
        <c:crosses val="autoZero"/>
        <c:crossBetween val="between"/>
      </c:valAx>
    </c:plotArea>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Mar!$C$7:$AG$7</c:f>
              <c:numCache>
                <c:formatCode>0.0</c:formatCode>
                <c:ptCount val="31"/>
                <c:pt idx="0">
                  <c:v>1.0333333333333334</c:v>
                </c:pt>
                <c:pt idx="1">
                  <c:v>0.23333333333333334</c:v>
                </c:pt>
                <c:pt idx="2">
                  <c:v>0</c:v>
                </c:pt>
                <c:pt idx="3">
                  <c:v>0</c:v>
                </c:pt>
                <c:pt idx="4">
                  <c:v>4.0666666666666664</c:v>
                </c:pt>
                <c:pt idx="5">
                  <c:v>3.9</c:v>
                </c:pt>
                <c:pt idx="6">
                  <c:v>3.5166666666666666</c:v>
                </c:pt>
                <c:pt idx="7">
                  <c:v>0.26666666666666666</c:v>
                </c:pt>
                <c:pt idx="8">
                  <c:v>0.23333333333333334</c:v>
                </c:pt>
                <c:pt idx="9">
                  <c:v>0</c:v>
                </c:pt>
                <c:pt idx="10">
                  <c:v>0</c:v>
                </c:pt>
                <c:pt idx="11">
                  <c:v>0.2</c:v>
                </c:pt>
                <c:pt idx="12">
                  <c:v>0.18333333333333332</c:v>
                </c:pt>
                <c:pt idx="13">
                  <c:v>1.25</c:v>
                </c:pt>
                <c:pt idx="14">
                  <c:v>0.1</c:v>
                </c:pt>
                <c:pt idx="15">
                  <c:v>0.91666666666666663</c:v>
                </c:pt>
                <c:pt idx="16">
                  <c:v>0</c:v>
                </c:pt>
                <c:pt idx="17">
                  <c:v>0</c:v>
                </c:pt>
                <c:pt idx="18">
                  <c:v>1.55</c:v>
                </c:pt>
                <c:pt idx="19">
                  <c:v>1</c:v>
                </c:pt>
                <c:pt idx="20">
                  <c:v>0.7</c:v>
                </c:pt>
                <c:pt idx="21">
                  <c:v>5</c:v>
                </c:pt>
                <c:pt idx="22">
                  <c:v>0.83333333333333337</c:v>
                </c:pt>
                <c:pt idx="23">
                  <c:v>0</c:v>
                </c:pt>
                <c:pt idx="24">
                  <c:v>0</c:v>
                </c:pt>
                <c:pt idx="25">
                  <c:v>4.2333333333333334</c:v>
                </c:pt>
                <c:pt idx="26">
                  <c:v>0.25</c:v>
                </c:pt>
                <c:pt idx="27">
                  <c:v>0.56666666666666665</c:v>
                </c:pt>
                <c:pt idx="28">
                  <c:v>0</c:v>
                </c:pt>
                <c:pt idx="29">
                  <c:v>0</c:v>
                </c:pt>
                <c:pt idx="30">
                  <c:v>0</c:v>
                </c:pt>
              </c:numCache>
            </c:numRef>
          </c:val>
          <c:extLst>
            <c:ext xmlns:c16="http://schemas.microsoft.com/office/drawing/2014/chart" uri="{C3380CC4-5D6E-409C-BE32-E72D297353CC}">
              <c16:uniqueId val="{00000000-A4DA-4D50-B767-886317E9D194}"/>
            </c:ext>
          </c:extLst>
        </c:ser>
        <c:dLbls>
          <c:showLegendKey val="0"/>
          <c:showVal val="0"/>
          <c:showCatName val="0"/>
          <c:showSerName val="0"/>
          <c:showPercent val="0"/>
          <c:showBubbleSize val="0"/>
        </c:dLbls>
        <c:gapWidth val="150"/>
        <c:shape val="box"/>
        <c:axId val="121968128"/>
        <c:axId val="121969664"/>
        <c:axId val="0"/>
      </c:bar3DChart>
      <c:catAx>
        <c:axId val="121968128"/>
        <c:scaling>
          <c:orientation val="minMax"/>
        </c:scaling>
        <c:delete val="0"/>
        <c:axPos val="b"/>
        <c:majorTickMark val="out"/>
        <c:minorTickMark val="none"/>
        <c:tickLblPos val="nextTo"/>
        <c:crossAx val="121969664"/>
        <c:crosses val="autoZero"/>
        <c:auto val="1"/>
        <c:lblAlgn val="ctr"/>
        <c:lblOffset val="100"/>
        <c:noMultiLvlLbl val="0"/>
      </c:catAx>
      <c:valAx>
        <c:axId val="121969664"/>
        <c:scaling>
          <c:orientation val="minMax"/>
          <c:max val="2"/>
          <c:min val="0"/>
        </c:scaling>
        <c:delete val="0"/>
        <c:axPos val="l"/>
        <c:majorGridlines/>
        <c:numFmt formatCode="0.0" sourceLinked="1"/>
        <c:majorTickMark val="out"/>
        <c:minorTickMark val="none"/>
        <c:tickLblPos val="nextTo"/>
        <c:crossAx val="121968128"/>
        <c:crosses val="autoZero"/>
        <c:crossBetween val="between"/>
      </c:valAx>
    </c:plotArea>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Mar!$C$9:$AG$9</c:f>
              <c:numCache>
                <c:formatCode>0.0</c:formatCode>
                <c:ptCount val="31"/>
                <c:pt idx="0">
                  <c:v>0.23333333333333334</c:v>
                </c:pt>
                <c:pt idx="1">
                  <c:v>0.15</c:v>
                </c:pt>
                <c:pt idx="2">
                  <c:v>0</c:v>
                </c:pt>
                <c:pt idx="3">
                  <c:v>0</c:v>
                </c:pt>
                <c:pt idx="4">
                  <c:v>6.6666666666666666E-2</c:v>
                </c:pt>
                <c:pt idx="5">
                  <c:v>0</c:v>
                </c:pt>
                <c:pt idx="6">
                  <c:v>0.75</c:v>
                </c:pt>
                <c:pt idx="7">
                  <c:v>0.71666666666666667</c:v>
                </c:pt>
                <c:pt idx="8">
                  <c:v>0.53333333333333333</c:v>
                </c:pt>
                <c:pt idx="9">
                  <c:v>0</c:v>
                </c:pt>
                <c:pt idx="10">
                  <c:v>0</c:v>
                </c:pt>
                <c:pt idx="11">
                  <c:v>0.35</c:v>
                </c:pt>
                <c:pt idx="12">
                  <c:v>6.6666666666666666E-2</c:v>
                </c:pt>
                <c:pt idx="13">
                  <c:v>0.71666666666666667</c:v>
                </c:pt>
                <c:pt idx="14">
                  <c:v>0.25</c:v>
                </c:pt>
                <c:pt idx="15">
                  <c:v>0.13333333333333333</c:v>
                </c:pt>
                <c:pt idx="16">
                  <c:v>0</c:v>
                </c:pt>
                <c:pt idx="17">
                  <c:v>0</c:v>
                </c:pt>
                <c:pt idx="18">
                  <c:v>0</c:v>
                </c:pt>
                <c:pt idx="19">
                  <c:v>0.53333333333333333</c:v>
                </c:pt>
                <c:pt idx="20">
                  <c:v>0.7</c:v>
                </c:pt>
                <c:pt idx="21">
                  <c:v>0.16666666666666666</c:v>
                </c:pt>
                <c:pt idx="22">
                  <c:v>0.25</c:v>
                </c:pt>
                <c:pt idx="23">
                  <c:v>0</c:v>
                </c:pt>
                <c:pt idx="24">
                  <c:v>0</c:v>
                </c:pt>
                <c:pt idx="25">
                  <c:v>0.4</c:v>
                </c:pt>
                <c:pt idx="26">
                  <c:v>0.45</c:v>
                </c:pt>
                <c:pt idx="27">
                  <c:v>1.05</c:v>
                </c:pt>
                <c:pt idx="28">
                  <c:v>0</c:v>
                </c:pt>
                <c:pt idx="29">
                  <c:v>0</c:v>
                </c:pt>
                <c:pt idx="30">
                  <c:v>0</c:v>
                </c:pt>
              </c:numCache>
            </c:numRef>
          </c:val>
          <c:extLst>
            <c:ext xmlns:c16="http://schemas.microsoft.com/office/drawing/2014/chart" uri="{C3380CC4-5D6E-409C-BE32-E72D297353CC}">
              <c16:uniqueId val="{00000000-DFDB-404A-92D3-7AD1738C344E}"/>
            </c:ext>
          </c:extLst>
        </c:ser>
        <c:dLbls>
          <c:showLegendKey val="0"/>
          <c:showVal val="0"/>
          <c:showCatName val="0"/>
          <c:showSerName val="0"/>
          <c:showPercent val="0"/>
          <c:showBubbleSize val="0"/>
        </c:dLbls>
        <c:gapWidth val="150"/>
        <c:shape val="box"/>
        <c:axId val="121990144"/>
        <c:axId val="122000128"/>
        <c:axId val="0"/>
      </c:bar3DChart>
      <c:catAx>
        <c:axId val="121990144"/>
        <c:scaling>
          <c:orientation val="minMax"/>
        </c:scaling>
        <c:delete val="0"/>
        <c:axPos val="b"/>
        <c:majorTickMark val="out"/>
        <c:minorTickMark val="none"/>
        <c:tickLblPos val="nextTo"/>
        <c:crossAx val="122000128"/>
        <c:crosses val="autoZero"/>
        <c:auto val="1"/>
        <c:lblAlgn val="ctr"/>
        <c:lblOffset val="100"/>
        <c:noMultiLvlLbl val="0"/>
      </c:catAx>
      <c:valAx>
        <c:axId val="122000128"/>
        <c:scaling>
          <c:orientation val="minMax"/>
          <c:max val="2"/>
          <c:min val="0"/>
        </c:scaling>
        <c:delete val="0"/>
        <c:axPos val="l"/>
        <c:majorGridlines/>
        <c:numFmt formatCode="0.0" sourceLinked="1"/>
        <c:majorTickMark val="out"/>
        <c:minorTickMark val="none"/>
        <c:tickLblPos val="nextTo"/>
        <c:crossAx val="121990144"/>
        <c:crosses val="autoZero"/>
        <c:crossBetween val="between"/>
      </c:valAx>
    </c:plotArea>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Mar!$C$11:$AG$11</c:f>
              <c:numCache>
                <c:formatCode>0.0</c:formatCode>
                <c:ptCount val="31"/>
                <c:pt idx="0">
                  <c:v>3.3333333333333333E-2</c:v>
                </c:pt>
                <c:pt idx="1">
                  <c:v>0.6333333333333333</c:v>
                </c:pt>
                <c:pt idx="2">
                  <c:v>0</c:v>
                </c:pt>
                <c:pt idx="3">
                  <c:v>0</c:v>
                </c:pt>
                <c:pt idx="4">
                  <c:v>0.25</c:v>
                </c:pt>
                <c:pt idx="5">
                  <c:v>0.2</c:v>
                </c:pt>
                <c:pt idx="6">
                  <c:v>0.58333333333333337</c:v>
                </c:pt>
                <c:pt idx="7">
                  <c:v>0.26666666666666666</c:v>
                </c:pt>
                <c:pt idx="8">
                  <c:v>0.53333333333333333</c:v>
                </c:pt>
                <c:pt idx="9">
                  <c:v>0</c:v>
                </c:pt>
                <c:pt idx="10">
                  <c:v>0</c:v>
                </c:pt>
                <c:pt idx="11">
                  <c:v>1.0833333333333333</c:v>
                </c:pt>
                <c:pt idx="12">
                  <c:v>0.65</c:v>
                </c:pt>
                <c:pt idx="13">
                  <c:v>0.85</c:v>
                </c:pt>
                <c:pt idx="14">
                  <c:v>3.2333333333333334</c:v>
                </c:pt>
                <c:pt idx="15">
                  <c:v>0.6</c:v>
                </c:pt>
                <c:pt idx="16">
                  <c:v>0</c:v>
                </c:pt>
                <c:pt idx="17">
                  <c:v>0</c:v>
                </c:pt>
                <c:pt idx="18">
                  <c:v>1.1000000000000001</c:v>
                </c:pt>
                <c:pt idx="19">
                  <c:v>1.6166666666666667</c:v>
                </c:pt>
                <c:pt idx="20">
                  <c:v>7.15</c:v>
                </c:pt>
                <c:pt idx="21">
                  <c:v>0.7</c:v>
                </c:pt>
                <c:pt idx="22">
                  <c:v>1.9</c:v>
                </c:pt>
                <c:pt idx="23">
                  <c:v>0</c:v>
                </c:pt>
                <c:pt idx="24">
                  <c:v>0</c:v>
                </c:pt>
                <c:pt idx="25">
                  <c:v>0.53333333333333333</c:v>
                </c:pt>
                <c:pt idx="26">
                  <c:v>1.65</c:v>
                </c:pt>
                <c:pt idx="27">
                  <c:v>2.9833333333333334</c:v>
                </c:pt>
                <c:pt idx="28">
                  <c:v>0</c:v>
                </c:pt>
                <c:pt idx="29">
                  <c:v>0</c:v>
                </c:pt>
                <c:pt idx="30">
                  <c:v>0</c:v>
                </c:pt>
              </c:numCache>
            </c:numRef>
          </c:val>
          <c:extLst>
            <c:ext xmlns:c16="http://schemas.microsoft.com/office/drawing/2014/chart" uri="{C3380CC4-5D6E-409C-BE32-E72D297353CC}">
              <c16:uniqueId val="{00000000-CBBB-404E-8C53-1708FCB6AD10}"/>
            </c:ext>
          </c:extLst>
        </c:ser>
        <c:dLbls>
          <c:showLegendKey val="0"/>
          <c:showVal val="0"/>
          <c:showCatName val="0"/>
          <c:showSerName val="0"/>
          <c:showPercent val="0"/>
          <c:showBubbleSize val="0"/>
        </c:dLbls>
        <c:gapWidth val="150"/>
        <c:shape val="box"/>
        <c:axId val="123474688"/>
        <c:axId val="123476224"/>
        <c:axId val="0"/>
      </c:bar3DChart>
      <c:catAx>
        <c:axId val="123474688"/>
        <c:scaling>
          <c:orientation val="minMax"/>
        </c:scaling>
        <c:delete val="0"/>
        <c:axPos val="b"/>
        <c:majorTickMark val="out"/>
        <c:minorTickMark val="none"/>
        <c:tickLblPos val="nextTo"/>
        <c:crossAx val="123476224"/>
        <c:crosses val="autoZero"/>
        <c:auto val="1"/>
        <c:lblAlgn val="ctr"/>
        <c:lblOffset val="100"/>
        <c:noMultiLvlLbl val="0"/>
      </c:catAx>
      <c:valAx>
        <c:axId val="123476224"/>
        <c:scaling>
          <c:orientation val="minMax"/>
          <c:max val="2"/>
          <c:min val="0"/>
        </c:scaling>
        <c:delete val="0"/>
        <c:axPos val="l"/>
        <c:majorGridlines/>
        <c:numFmt formatCode="0.0" sourceLinked="1"/>
        <c:majorTickMark val="out"/>
        <c:minorTickMark val="none"/>
        <c:tickLblPos val="nextTo"/>
        <c:crossAx val="123474688"/>
        <c:crosses val="autoZero"/>
        <c:crossBetween val="between"/>
      </c:valAx>
    </c:plotArea>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Mar!$C$13:$AG$13</c:f>
              <c:numCache>
                <c:formatCode>0.0</c:formatCode>
                <c:ptCount val="31"/>
                <c:pt idx="0">
                  <c:v>0.41666666666666669</c:v>
                </c:pt>
                <c:pt idx="1">
                  <c:v>0.6</c:v>
                </c:pt>
                <c:pt idx="2">
                  <c:v>0</c:v>
                </c:pt>
                <c:pt idx="3">
                  <c:v>0</c:v>
                </c:pt>
                <c:pt idx="4">
                  <c:v>0</c:v>
                </c:pt>
                <c:pt idx="5">
                  <c:v>0</c:v>
                </c:pt>
                <c:pt idx="6">
                  <c:v>0.38333333333333336</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0EE9-4EC4-A303-B4C16C5F5523}"/>
            </c:ext>
          </c:extLst>
        </c:ser>
        <c:dLbls>
          <c:showLegendKey val="0"/>
          <c:showVal val="0"/>
          <c:showCatName val="0"/>
          <c:showSerName val="0"/>
          <c:showPercent val="0"/>
          <c:showBubbleSize val="0"/>
        </c:dLbls>
        <c:gapWidth val="150"/>
        <c:shape val="box"/>
        <c:axId val="123488512"/>
        <c:axId val="123494400"/>
        <c:axId val="0"/>
      </c:bar3DChart>
      <c:catAx>
        <c:axId val="123488512"/>
        <c:scaling>
          <c:orientation val="minMax"/>
        </c:scaling>
        <c:delete val="0"/>
        <c:axPos val="b"/>
        <c:majorTickMark val="out"/>
        <c:minorTickMark val="none"/>
        <c:tickLblPos val="nextTo"/>
        <c:crossAx val="123494400"/>
        <c:crosses val="autoZero"/>
        <c:auto val="1"/>
        <c:lblAlgn val="ctr"/>
        <c:lblOffset val="100"/>
        <c:noMultiLvlLbl val="0"/>
      </c:catAx>
      <c:valAx>
        <c:axId val="123494400"/>
        <c:scaling>
          <c:orientation val="minMax"/>
          <c:max val="2"/>
          <c:min val="0"/>
        </c:scaling>
        <c:delete val="0"/>
        <c:axPos val="l"/>
        <c:majorGridlines/>
        <c:numFmt formatCode="0.0" sourceLinked="1"/>
        <c:majorTickMark val="out"/>
        <c:minorTickMark val="none"/>
        <c:tickLblPos val="nextTo"/>
        <c:crossAx val="123488512"/>
        <c:crosses val="autoZero"/>
        <c:crossBetween val="between"/>
      </c:valAx>
    </c:plotArea>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Mar!$C$19:$AG$19</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346E-40B9-8F0C-1580C066458E}"/>
            </c:ext>
          </c:extLst>
        </c:ser>
        <c:dLbls>
          <c:showLegendKey val="0"/>
          <c:showVal val="0"/>
          <c:showCatName val="0"/>
          <c:showSerName val="0"/>
          <c:showPercent val="0"/>
          <c:showBubbleSize val="0"/>
        </c:dLbls>
        <c:gapWidth val="150"/>
        <c:shape val="box"/>
        <c:axId val="123518976"/>
        <c:axId val="123520512"/>
        <c:axId val="0"/>
      </c:bar3DChart>
      <c:catAx>
        <c:axId val="123518976"/>
        <c:scaling>
          <c:orientation val="minMax"/>
        </c:scaling>
        <c:delete val="0"/>
        <c:axPos val="b"/>
        <c:majorTickMark val="out"/>
        <c:minorTickMark val="none"/>
        <c:tickLblPos val="nextTo"/>
        <c:crossAx val="123520512"/>
        <c:crosses val="autoZero"/>
        <c:auto val="1"/>
        <c:lblAlgn val="ctr"/>
        <c:lblOffset val="100"/>
        <c:noMultiLvlLbl val="0"/>
      </c:catAx>
      <c:valAx>
        <c:axId val="123520512"/>
        <c:scaling>
          <c:orientation val="minMax"/>
          <c:max val="2"/>
          <c:min val="0"/>
        </c:scaling>
        <c:delete val="0"/>
        <c:axPos val="l"/>
        <c:majorGridlines/>
        <c:numFmt formatCode="0.0" sourceLinked="1"/>
        <c:majorTickMark val="out"/>
        <c:minorTickMark val="none"/>
        <c:tickLblPos val="nextTo"/>
        <c:crossAx val="123518976"/>
        <c:crosses val="autoZero"/>
        <c:crossBetween val="between"/>
      </c:valAx>
    </c:plotArea>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March Type of  Equipment Failure</a:t>
            </a:r>
          </a:p>
        </c:rich>
      </c:tx>
      <c:overlay val="0"/>
    </c:title>
    <c:autoTitleDeleted val="0"/>
    <c:plotArea>
      <c:layout/>
      <c:radarChart>
        <c:radarStyle val="filled"/>
        <c:varyColors val="0"/>
        <c:ser>
          <c:idx val="0"/>
          <c:order val="0"/>
          <c:tx>
            <c:v>Type of failure</c:v>
          </c:tx>
          <c:dLbls>
            <c:dLbl>
              <c:idx val="0"/>
              <c:layout>
                <c:manualLayout>
                  <c:x val="1.1867966885674073E-2"/>
                  <c:y val="-1.80882417630757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9CD-4048-8C0A-6FEFE13F4778}"/>
                </c:ext>
              </c:extLst>
            </c:dLbl>
            <c:dLbl>
              <c:idx val="1"/>
              <c:layout>
                <c:manualLayout>
                  <c:x val="-2.187113199105794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9CD-4048-8C0A-6FEFE13F4778}"/>
                </c:ext>
              </c:extLst>
            </c:dLbl>
            <c:dLbl>
              <c:idx val="9"/>
              <c:layout>
                <c:manualLayout>
                  <c:x val="1.4964458730723856E-2"/>
                  <c:y val="-2.77245774070086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9CD-4048-8C0A-6FEFE13F4778}"/>
                </c:ext>
              </c:extLst>
            </c:dLbl>
            <c:spPr>
              <a:noFill/>
              <a:ln>
                <a:noFill/>
              </a:ln>
              <a:effectLst/>
            </c:spPr>
            <c:txPr>
              <a:bodyPr/>
              <a:lstStyle/>
              <a:p>
                <a:pPr>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Mar!$B$175:$B$186</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Mar!$C$175:$C$186</c:f>
              <c:numCache>
                <c:formatCode>General</c:formatCode>
                <c:ptCount val="12"/>
                <c:pt idx="0">
                  <c:v>289</c:v>
                </c:pt>
                <c:pt idx="1">
                  <c:v>777</c:v>
                </c:pt>
                <c:pt idx="2">
                  <c:v>428</c:v>
                </c:pt>
                <c:pt idx="3">
                  <c:v>308</c:v>
                </c:pt>
                <c:pt idx="4">
                  <c:v>482</c:v>
                </c:pt>
                <c:pt idx="5">
                  <c:v>1490</c:v>
                </c:pt>
                <c:pt idx="6">
                  <c:v>43</c:v>
                </c:pt>
                <c:pt idx="7">
                  <c:v>277</c:v>
                </c:pt>
                <c:pt idx="8">
                  <c:v>0</c:v>
                </c:pt>
                <c:pt idx="9">
                  <c:v>484</c:v>
                </c:pt>
                <c:pt idx="10">
                  <c:v>0</c:v>
                </c:pt>
                <c:pt idx="11">
                  <c:v>91</c:v>
                </c:pt>
              </c:numCache>
            </c:numRef>
          </c:val>
          <c:extLst>
            <c:ext xmlns:c16="http://schemas.microsoft.com/office/drawing/2014/chart" uri="{C3380CC4-5D6E-409C-BE32-E72D297353CC}">
              <c16:uniqueId val="{00000003-19CD-4048-8C0A-6FEFE13F4778}"/>
            </c:ext>
          </c:extLst>
        </c:ser>
        <c:dLbls>
          <c:showLegendKey val="0"/>
          <c:showVal val="1"/>
          <c:showCatName val="0"/>
          <c:showSerName val="0"/>
          <c:showPercent val="0"/>
          <c:showBubbleSize val="0"/>
        </c:dLbls>
        <c:axId val="123565568"/>
        <c:axId val="123572608"/>
      </c:radarChart>
      <c:catAx>
        <c:axId val="123565568"/>
        <c:scaling>
          <c:orientation val="minMax"/>
        </c:scaling>
        <c:delete val="0"/>
        <c:axPos val="b"/>
        <c:majorGridlines/>
        <c:numFmt formatCode="General" sourceLinked="0"/>
        <c:majorTickMark val="none"/>
        <c:minorTickMark val="none"/>
        <c:tickLblPos val="nextTo"/>
        <c:spPr>
          <a:ln w="9525">
            <a:noFill/>
          </a:ln>
        </c:spPr>
        <c:txPr>
          <a:bodyPr/>
          <a:lstStyle/>
          <a:p>
            <a:pPr>
              <a:defRPr sz="1800"/>
            </a:pPr>
            <a:endParaRPr lang="en-US"/>
          </a:p>
        </c:txPr>
        <c:crossAx val="123572608"/>
        <c:crosses val="autoZero"/>
        <c:auto val="1"/>
        <c:lblAlgn val="ctr"/>
        <c:lblOffset val="100"/>
        <c:noMultiLvlLbl val="0"/>
      </c:catAx>
      <c:valAx>
        <c:axId val="123572608"/>
        <c:scaling>
          <c:orientation val="minMax"/>
        </c:scaling>
        <c:delete val="0"/>
        <c:axPos val="l"/>
        <c:majorGridlines/>
        <c:numFmt formatCode="General" sourceLinked="1"/>
        <c:majorTickMark val="none"/>
        <c:minorTickMark val="none"/>
        <c:tickLblPos val="nextTo"/>
        <c:txPr>
          <a:bodyPr/>
          <a:lstStyle/>
          <a:p>
            <a:pPr>
              <a:defRPr sz="1200"/>
            </a:pPr>
            <a:endParaRPr lang="en-US"/>
          </a:p>
        </c:txPr>
        <c:crossAx val="123565568"/>
        <c:crosses val="autoZero"/>
        <c:crossBetween val="between"/>
      </c:valAx>
    </c:plotArea>
    <c:legend>
      <c:legendPos val="t"/>
      <c:overlay val="0"/>
      <c:txPr>
        <a:bodyPr/>
        <a:lstStyle/>
        <a:p>
          <a:pPr>
            <a:defRPr sz="2000"/>
          </a:pPr>
          <a:endParaRPr lang="en-US"/>
        </a:p>
      </c:txPr>
    </c:legend>
    <c:plotVisOnly val="1"/>
    <c:dispBlanksAs val="gap"/>
    <c:showDLblsOverMax val="0"/>
  </c:chart>
  <c:spPr>
    <a:ln>
      <a:solidFill>
        <a:schemeClr val="accent1"/>
      </a:solidFill>
    </a:ln>
  </c:spPr>
  <c:printSettings>
    <c:headerFooter/>
    <c:pageMargins b="0.75" l="0.7" r="0.7" t="0.75" header="0.3" footer="0.3"/>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Dedicated</c:v>
          </c:tx>
          <c:invertIfNegative val="0"/>
          <c:cat>
            <c:strRef>
              <c:f>Mar!$A$59:$B$70</c:f>
              <c:strCache>
                <c:ptCount val="12"/>
                <c:pt idx="0">
                  <c:v> Maint-Robot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Mar!$AH$59:$AH$70</c:f>
              <c:numCache>
                <c:formatCode>General</c:formatCode>
                <c:ptCount val="12"/>
                <c:pt idx="0">
                  <c:v>111</c:v>
                </c:pt>
                <c:pt idx="1">
                  <c:v>129</c:v>
                </c:pt>
                <c:pt idx="2">
                  <c:v>45</c:v>
                </c:pt>
                <c:pt idx="3">
                  <c:v>0</c:v>
                </c:pt>
                <c:pt idx="4">
                  <c:v>0</c:v>
                </c:pt>
                <c:pt idx="5">
                  <c:v>0</c:v>
                </c:pt>
                <c:pt idx="6">
                  <c:v>0</c:v>
                </c:pt>
                <c:pt idx="7">
                  <c:v>182</c:v>
                </c:pt>
                <c:pt idx="8">
                  <c:v>0</c:v>
                </c:pt>
                <c:pt idx="9">
                  <c:v>86</c:v>
                </c:pt>
                <c:pt idx="10">
                  <c:v>0</c:v>
                </c:pt>
                <c:pt idx="11">
                  <c:v>0</c:v>
                </c:pt>
              </c:numCache>
            </c:numRef>
          </c:val>
          <c:extLst>
            <c:ext xmlns:c16="http://schemas.microsoft.com/office/drawing/2014/chart" uri="{C3380CC4-5D6E-409C-BE32-E72D297353CC}">
              <c16:uniqueId val="{00000000-EA69-45BE-9FF1-AB37F09D78A8}"/>
            </c:ext>
          </c:extLst>
        </c:ser>
        <c:dLbls>
          <c:showLegendKey val="0"/>
          <c:showVal val="0"/>
          <c:showCatName val="0"/>
          <c:showSerName val="0"/>
          <c:showPercent val="0"/>
          <c:showBubbleSize val="0"/>
        </c:dLbls>
        <c:gapWidth val="150"/>
        <c:shape val="box"/>
        <c:axId val="123593856"/>
        <c:axId val="123595392"/>
        <c:axId val="0"/>
      </c:bar3DChart>
      <c:catAx>
        <c:axId val="123593856"/>
        <c:scaling>
          <c:orientation val="minMax"/>
        </c:scaling>
        <c:delete val="0"/>
        <c:axPos val="b"/>
        <c:numFmt formatCode="General" sourceLinked="0"/>
        <c:majorTickMark val="out"/>
        <c:minorTickMark val="none"/>
        <c:tickLblPos val="nextTo"/>
        <c:crossAx val="123595392"/>
        <c:crosses val="autoZero"/>
        <c:auto val="1"/>
        <c:lblAlgn val="ctr"/>
        <c:lblOffset val="100"/>
        <c:noMultiLvlLbl val="0"/>
      </c:catAx>
      <c:valAx>
        <c:axId val="123595392"/>
        <c:scaling>
          <c:orientation val="minMax"/>
        </c:scaling>
        <c:delete val="0"/>
        <c:axPos val="l"/>
        <c:majorGridlines/>
        <c:numFmt formatCode="General" sourceLinked="1"/>
        <c:majorTickMark val="out"/>
        <c:minorTickMark val="none"/>
        <c:tickLblPos val="nextTo"/>
        <c:crossAx val="123593856"/>
        <c:crosses val="autoZero"/>
        <c:crossBetween val="between"/>
      </c:valAx>
    </c:plotArea>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Non-Dedicated</c:v>
          </c:tx>
          <c:invertIfNegative val="0"/>
          <c:cat>
            <c:strRef>
              <c:f>Mar!$A$72:$B$83</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Mar!$AH$72:$AH$83</c:f>
              <c:numCache>
                <c:formatCode>General</c:formatCode>
                <c:ptCount val="12"/>
                <c:pt idx="0">
                  <c:v>25</c:v>
                </c:pt>
                <c:pt idx="1">
                  <c:v>187</c:v>
                </c:pt>
                <c:pt idx="2">
                  <c:v>123</c:v>
                </c:pt>
                <c:pt idx="3">
                  <c:v>34</c:v>
                </c:pt>
                <c:pt idx="4">
                  <c:v>0</c:v>
                </c:pt>
                <c:pt idx="5">
                  <c:v>1160</c:v>
                </c:pt>
                <c:pt idx="6">
                  <c:v>13</c:v>
                </c:pt>
                <c:pt idx="7">
                  <c:v>64</c:v>
                </c:pt>
                <c:pt idx="8">
                  <c:v>0</c:v>
                </c:pt>
                <c:pt idx="9">
                  <c:v>134</c:v>
                </c:pt>
                <c:pt idx="10">
                  <c:v>0</c:v>
                </c:pt>
                <c:pt idx="11">
                  <c:v>0</c:v>
                </c:pt>
              </c:numCache>
            </c:numRef>
          </c:val>
          <c:extLst>
            <c:ext xmlns:c16="http://schemas.microsoft.com/office/drawing/2014/chart" uri="{C3380CC4-5D6E-409C-BE32-E72D297353CC}">
              <c16:uniqueId val="{00000000-13A3-4AEE-B396-5C5A9C83940C}"/>
            </c:ext>
          </c:extLst>
        </c:ser>
        <c:dLbls>
          <c:showLegendKey val="0"/>
          <c:showVal val="0"/>
          <c:showCatName val="0"/>
          <c:showSerName val="0"/>
          <c:showPercent val="0"/>
          <c:showBubbleSize val="0"/>
        </c:dLbls>
        <c:gapWidth val="150"/>
        <c:shape val="box"/>
        <c:axId val="123681792"/>
        <c:axId val="123691776"/>
        <c:axId val="0"/>
      </c:bar3DChart>
      <c:catAx>
        <c:axId val="123681792"/>
        <c:scaling>
          <c:orientation val="minMax"/>
        </c:scaling>
        <c:delete val="0"/>
        <c:axPos val="b"/>
        <c:numFmt formatCode="General" sourceLinked="0"/>
        <c:majorTickMark val="out"/>
        <c:minorTickMark val="none"/>
        <c:tickLblPos val="nextTo"/>
        <c:crossAx val="123691776"/>
        <c:crosses val="autoZero"/>
        <c:auto val="1"/>
        <c:lblAlgn val="ctr"/>
        <c:lblOffset val="100"/>
        <c:noMultiLvlLbl val="0"/>
      </c:catAx>
      <c:valAx>
        <c:axId val="123691776"/>
        <c:scaling>
          <c:orientation val="minMax"/>
        </c:scaling>
        <c:delete val="0"/>
        <c:axPos val="l"/>
        <c:majorGridlines/>
        <c:numFmt formatCode="General" sourceLinked="1"/>
        <c:majorTickMark val="out"/>
        <c:minorTickMark val="none"/>
        <c:tickLblPos val="nextTo"/>
        <c:crossAx val="123681792"/>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Jan!$C$11:$AG$11</c:f>
              <c:numCache>
                <c:formatCode>0.0</c:formatCode>
                <c:ptCount val="31"/>
                <c:pt idx="0">
                  <c:v>0</c:v>
                </c:pt>
                <c:pt idx="1">
                  <c:v>1.5666666666666667</c:v>
                </c:pt>
                <c:pt idx="2">
                  <c:v>0</c:v>
                </c:pt>
                <c:pt idx="3">
                  <c:v>0.33333333333333331</c:v>
                </c:pt>
                <c:pt idx="4">
                  <c:v>0.96666666666666667</c:v>
                </c:pt>
                <c:pt idx="5">
                  <c:v>0</c:v>
                </c:pt>
                <c:pt idx="6">
                  <c:v>0</c:v>
                </c:pt>
                <c:pt idx="7">
                  <c:v>1.8</c:v>
                </c:pt>
                <c:pt idx="8">
                  <c:v>0.53333333333333333</c:v>
                </c:pt>
                <c:pt idx="9">
                  <c:v>2.2333333333333334</c:v>
                </c:pt>
                <c:pt idx="10">
                  <c:v>1.6833333333333333</c:v>
                </c:pt>
                <c:pt idx="11">
                  <c:v>0.6333333333333333</c:v>
                </c:pt>
                <c:pt idx="12">
                  <c:v>0</c:v>
                </c:pt>
                <c:pt idx="13">
                  <c:v>0</c:v>
                </c:pt>
                <c:pt idx="14">
                  <c:v>2.7666666666666666</c:v>
                </c:pt>
                <c:pt idx="15">
                  <c:v>0.55000000000000004</c:v>
                </c:pt>
                <c:pt idx="16">
                  <c:v>1.0833333333333333</c:v>
                </c:pt>
                <c:pt idx="17">
                  <c:v>0.4</c:v>
                </c:pt>
                <c:pt idx="18">
                  <c:v>0.25</c:v>
                </c:pt>
                <c:pt idx="19">
                  <c:v>0</c:v>
                </c:pt>
                <c:pt idx="20">
                  <c:v>0</c:v>
                </c:pt>
                <c:pt idx="21">
                  <c:v>0.55000000000000004</c:v>
                </c:pt>
                <c:pt idx="22">
                  <c:v>0.66666666666666663</c:v>
                </c:pt>
                <c:pt idx="23">
                  <c:v>0.31666666666666665</c:v>
                </c:pt>
                <c:pt idx="24">
                  <c:v>1.1666666666666667</c:v>
                </c:pt>
                <c:pt idx="25">
                  <c:v>0.51666666666666672</c:v>
                </c:pt>
                <c:pt idx="26">
                  <c:v>0</c:v>
                </c:pt>
                <c:pt idx="27">
                  <c:v>0</c:v>
                </c:pt>
                <c:pt idx="28">
                  <c:v>0.6</c:v>
                </c:pt>
                <c:pt idx="29">
                  <c:v>1.9166666666666667</c:v>
                </c:pt>
                <c:pt idx="30">
                  <c:v>0.38333333333333336</c:v>
                </c:pt>
              </c:numCache>
            </c:numRef>
          </c:val>
          <c:extLst>
            <c:ext xmlns:c16="http://schemas.microsoft.com/office/drawing/2014/chart" uri="{C3380CC4-5D6E-409C-BE32-E72D297353CC}">
              <c16:uniqueId val="{00000000-72E5-4501-9683-D7151E85BA7F}"/>
            </c:ext>
          </c:extLst>
        </c:ser>
        <c:dLbls>
          <c:showLegendKey val="0"/>
          <c:showVal val="0"/>
          <c:showCatName val="0"/>
          <c:showSerName val="0"/>
          <c:showPercent val="0"/>
          <c:showBubbleSize val="0"/>
        </c:dLbls>
        <c:gapWidth val="150"/>
        <c:shape val="box"/>
        <c:axId val="116925952"/>
        <c:axId val="116927488"/>
        <c:axId val="0"/>
      </c:bar3DChart>
      <c:catAx>
        <c:axId val="116925952"/>
        <c:scaling>
          <c:orientation val="minMax"/>
        </c:scaling>
        <c:delete val="0"/>
        <c:axPos val="b"/>
        <c:majorTickMark val="out"/>
        <c:minorTickMark val="none"/>
        <c:tickLblPos val="nextTo"/>
        <c:crossAx val="116927488"/>
        <c:crosses val="autoZero"/>
        <c:auto val="1"/>
        <c:lblAlgn val="ctr"/>
        <c:lblOffset val="100"/>
        <c:noMultiLvlLbl val="0"/>
      </c:catAx>
      <c:valAx>
        <c:axId val="116927488"/>
        <c:scaling>
          <c:orientation val="minMax"/>
          <c:max val="2"/>
          <c:min val="0"/>
        </c:scaling>
        <c:delete val="0"/>
        <c:axPos val="l"/>
        <c:majorGridlines/>
        <c:numFmt formatCode="0.0" sourceLinked="1"/>
        <c:majorTickMark val="out"/>
        <c:minorTickMark val="none"/>
        <c:tickLblPos val="nextTo"/>
        <c:crossAx val="116925952"/>
        <c:crosses val="autoZero"/>
        <c:crossBetween val="between"/>
      </c:valAx>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K2XX LD</c:v>
          </c:tx>
          <c:invertIfNegative val="0"/>
          <c:cat>
            <c:strRef>
              <c:f>Mar!$A$85:$B$96</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Mar!$AH$85:$AH$96</c:f>
              <c:numCache>
                <c:formatCode>General</c:formatCode>
                <c:ptCount val="12"/>
                <c:pt idx="0">
                  <c:v>70</c:v>
                </c:pt>
                <c:pt idx="1">
                  <c:v>181</c:v>
                </c:pt>
                <c:pt idx="2">
                  <c:v>20</c:v>
                </c:pt>
                <c:pt idx="3">
                  <c:v>64</c:v>
                </c:pt>
                <c:pt idx="4">
                  <c:v>26</c:v>
                </c:pt>
                <c:pt idx="5">
                  <c:v>4</c:v>
                </c:pt>
                <c:pt idx="6">
                  <c:v>0</c:v>
                </c:pt>
                <c:pt idx="7">
                  <c:v>0</c:v>
                </c:pt>
                <c:pt idx="8">
                  <c:v>0</c:v>
                </c:pt>
                <c:pt idx="9">
                  <c:v>54</c:v>
                </c:pt>
                <c:pt idx="10">
                  <c:v>0</c:v>
                </c:pt>
                <c:pt idx="11">
                  <c:v>18</c:v>
                </c:pt>
              </c:numCache>
            </c:numRef>
          </c:val>
          <c:extLst>
            <c:ext xmlns:c16="http://schemas.microsoft.com/office/drawing/2014/chart" uri="{C3380CC4-5D6E-409C-BE32-E72D297353CC}">
              <c16:uniqueId val="{00000000-9088-422C-ABA2-136F4724E113}"/>
            </c:ext>
          </c:extLst>
        </c:ser>
        <c:dLbls>
          <c:showLegendKey val="0"/>
          <c:showVal val="0"/>
          <c:showCatName val="0"/>
          <c:showSerName val="0"/>
          <c:showPercent val="0"/>
          <c:showBubbleSize val="0"/>
        </c:dLbls>
        <c:gapWidth val="150"/>
        <c:shape val="box"/>
        <c:axId val="123716736"/>
        <c:axId val="123718272"/>
        <c:axId val="0"/>
      </c:bar3DChart>
      <c:catAx>
        <c:axId val="123716736"/>
        <c:scaling>
          <c:orientation val="minMax"/>
        </c:scaling>
        <c:delete val="0"/>
        <c:axPos val="b"/>
        <c:numFmt formatCode="General" sourceLinked="0"/>
        <c:majorTickMark val="out"/>
        <c:minorTickMark val="none"/>
        <c:tickLblPos val="nextTo"/>
        <c:crossAx val="123718272"/>
        <c:crosses val="autoZero"/>
        <c:auto val="1"/>
        <c:lblAlgn val="ctr"/>
        <c:lblOffset val="100"/>
        <c:noMultiLvlLbl val="0"/>
      </c:catAx>
      <c:valAx>
        <c:axId val="123718272"/>
        <c:scaling>
          <c:orientation val="minMax"/>
        </c:scaling>
        <c:delete val="0"/>
        <c:axPos val="l"/>
        <c:majorGridlines/>
        <c:numFmt formatCode="General" sourceLinked="1"/>
        <c:majorTickMark val="out"/>
        <c:minorTickMark val="none"/>
        <c:tickLblPos val="nextTo"/>
        <c:crossAx val="123716736"/>
        <c:crosses val="autoZero"/>
        <c:crossBetween val="between"/>
      </c:valAx>
    </c:plotArea>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K2XX HD</c:v>
          </c:tx>
          <c:invertIfNegative val="0"/>
          <c:cat>
            <c:strRef>
              <c:f>Mar!$A$98:$B$109</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Mar!$AH$98:$AH$109</c:f>
              <c:numCache>
                <c:formatCode>General</c:formatCode>
                <c:ptCount val="12"/>
                <c:pt idx="0">
                  <c:v>54</c:v>
                </c:pt>
                <c:pt idx="1">
                  <c:v>264</c:v>
                </c:pt>
                <c:pt idx="2">
                  <c:v>0</c:v>
                </c:pt>
                <c:pt idx="3">
                  <c:v>189</c:v>
                </c:pt>
                <c:pt idx="4">
                  <c:v>421</c:v>
                </c:pt>
                <c:pt idx="5">
                  <c:v>326</c:v>
                </c:pt>
                <c:pt idx="6">
                  <c:v>30</c:v>
                </c:pt>
                <c:pt idx="7">
                  <c:v>24</c:v>
                </c:pt>
                <c:pt idx="8">
                  <c:v>0</c:v>
                </c:pt>
                <c:pt idx="9">
                  <c:v>210</c:v>
                </c:pt>
                <c:pt idx="10">
                  <c:v>0</c:v>
                </c:pt>
                <c:pt idx="11">
                  <c:v>73</c:v>
                </c:pt>
              </c:numCache>
            </c:numRef>
          </c:val>
          <c:extLst>
            <c:ext xmlns:c16="http://schemas.microsoft.com/office/drawing/2014/chart" uri="{C3380CC4-5D6E-409C-BE32-E72D297353CC}">
              <c16:uniqueId val="{00000000-1212-49F5-B064-E37F9EC88D5B}"/>
            </c:ext>
          </c:extLst>
        </c:ser>
        <c:dLbls>
          <c:showLegendKey val="0"/>
          <c:showVal val="0"/>
          <c:showCatName val="0"/>
          <c:showSerName val="0"/>
          <c:showPercent val="0"/>
          <c:showBubbleSize val="0"/>
        </c:dLbls>
        <c:gapWidth val="150"/>
        <c:shape val="box"/>
        <c:axId val="123730944"/>
        <c:axId val="126251776"/>
        <c:axId val="0"/>
      </c:bar3DChart>
      <c:catAx>
        <c:axId val="123730944"/>
        <c:scaling>
          <c:orientation val="minMax"/>
        </c:scaling>
        <c:delete val="0"/>
        <c:axPos val="b"/>
        <c:numFmt formatCode="General" sourceLinked="0"/>
        <c:majorTickMark val="out"/>
        <c:minorTickMark val="none"/>
        <c:tickLblPos val="nextTo"/>
        <c:crossAx val="126251776"/>
        <c:crosses val="autoZero"/>
        <c:auto val="1"/>
        <c:lblAlgn val="ctr"/>
        <c:lblOffset val="100"/>
        <c:noMultiLvlLbl val="0"/>
      </c:catAx>
      <c:valAx>
        <c:axId val="126251776"/>
        <c:scaling>
          <c:orientation val="minMax"/>
        </c:scaling>
        <c:delete val="0"/>
        <c:axPos val="l"/>
        <c:majorGridlines/>
        <c:numFmt formatCode="General" sourceLinked="1"/>
        <c:majorTickMark val="out"/>
        <c:minorTickMark val="none"/>
        <c:tickLblPos val="nextTo"/>
        <c:crossAx val="123730944"/>
        <c:crosses val="autoZero"/>
        <c:crossBetween val="between"/>
        <c:majorUnit val="50"/>
        <c:minorUnit val="20"/>
      </c:valAx>
    </c:plotArea>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CD4.3</c:v>
          </c:tx>
          <c:invertIfNegative val="0"/>
          <c:cat>
            <c:strRef>
              <c:f>Mar!$A$111:$B$122</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Mar!$AH$111:$AH$122</c:f>
              <c:numCache>
                <c:formatCode>General</c:formatCode>
                <c:ptCount val="12"/>
                <c:pt idx="0">
                  <c:v>15</c:v>
                </c:pt>
                <c:pt idx="1">
                  <c:v>16</c:v>
                </c:pt>
                <c:pt idx="2">
                  <c:v>0</c:v>
                </c:pt>
                <c:pt idx="3">
                  <c:v>21</c:v>
                </c:pt>
                <c:pt idx="4">
                  <c:v>0</c:v>
                </c:pt>
                <c:pt idx="5">
                  <c:v>0</c:v>
                </c:pt>
                <c:pt idx="6">
                  <c:v>0</c:v>
                </c:pt>
                <c:pt idx="7">
                  <c:v>7</c:v>
                </c:pt>
                <c:pt idx="8">
                  <c:v>0</c:v>
                </c:pt>
                <c:pt idx="9">
                  <c:v>0</c:v>
                </c:pt>
                <c:pt idx="10">
                  <c:v>0</c:v>
                </c:pt>
                <c:pt idx="11">
                  <c:v>0</c:v>
                </c:pt>
              </c:numCache>
            </c:numRef>
          </c:val>
          <c:extLst>
            <c:ext xmlns:c16="http://schemas.microsoft.com/office/drawing/2014/chart" uri="{C3380CC4-5D6E-409C-BE32-E72D297353CC}">
              <c16:uniqueId val="{00000000-6132-4FEE-B4F7-588DEFA9257E}"/>
            </c:ext>
          </c:extLst>
        </c:ser>
        <c:dLbls>
          <c:showLegendKey val="0"/>
          <c:showVal val="0"/>
          <c:showCatName val="0"/>
          <c:showSerName val="0"/>
          <c:showPercent val="0"/>
          <c:showBubbleSize val="0"/>
        </c:dLbls>
        <c:gapWidth val="150"/>
        <c:shape val="box"/>
        <c:axId val="126272640"/>
        <c:axId val="126274176"/>
        <c:axId val="0"/>
      </c:bar3DChart>
      <c:catAx>
        <c:axId val="126272640"/>
        <c:scaling>
          <c:orientation val="minMax"/>
        </c:scaling>
        <c:delete val="0"/>
        <c:axPos val="b"/>
        <c:numFmt formatCode="General" sourceLinked="0"/>
        <c:majorTickMark val="out"/>
        <c:minorTickMark val="none"/>
        <c:tickLblPos val="nextTo"/>
        <c:crossAx val="126274176"/>
        <c:crosses val="autoZero"/>
        <c:auto val="1"/>
        <c:lblAlgn val="ctr"/>
        <c:lblOffset val="100"/>
        <c:noMultiLvlLbl val="0"/>
      </c:catAx>
      <c:valAx>
        <c:axId val="126274176"/>
        <c:scaling>
          <c:orientation val="minMax"/>
        </c:scaling>
        <c:delete val="0"/>
        <c:axPos val="l"/>
        <c:majorGridlines/>
        <c:numFmt formatCode="General" sourceLinked="1"/>
        <c:majorTickMark val="out"/>
        <c:minorTickMark val="none"/>
        <c:tickLblPos val="nextTo"/>
        <c:crossAx val="126272640"/>
        <c:crosses val="autoZero"/>
        <c:crossBetween val="between"/>
        <c:majorUnit val="40"/>
        <c:minorUnit val="10"/>
      </c:valAx>
    </c:plotArea>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Honda Civic</c:v>
          </c:tx>
          <c:invertIfNegative val="0"/>
          <c:cat>
            <c:strRef>
              <c:f>Mar!$A$124:$B$135</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Mar!$AH$124:$AH$135</c:f>
              <c:numCache>
                <c:formatCode>General</c:formatCode>
                <c:ptCount val="12"/>
                <c:pt idx="0">
                  <c:v>14</c:v>
                </c:pt>
                <c:pt idx="1">
                  <c:v>0</c:v>
                </c:pt>
                <c:pt idx="2">
                  <c:v>240</c:v>
                </c:pt>
                <c:pt idx="3">
                  <c:v>0</c:v>
                </c:pt>
                <c:pt idx="4">
                  <c:v>15</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EF66-4823-B358-B10AE954BBF6}"/>
            </c:ext>
          </c:extLst>
        </c:ser>
        <c:dLbls>
          <c:showLegendKey val="0"/>
          <c:showVal val="0"/>
          <c:showCatName val="0"/>
          <c:showSerName val="0"/>
          <c:showPercent val="0"/>
          <c:showBubbleSize val="0"/>
        </c:dLbls>
        <c:gapWidth val="150"/>
        <c:shape val="box"/>
        <c:axId val="126286848"/>
        <c:axId val="126309120"/>
        <c:axId val="0"/>
      </c:bar3DChart>
      <c:catAx>
        <c:axId val="126286848"/>
        <c:scaling>
          <c:orientation val="minMax"/>
        </c:scaling>
        <c:delete val="0"/>
        <c:axPos val="b"/>
        <c:numFmt formatCode="General" sourceLinked="0"/>
        <c:majorTickMark val="out"/>
        <c:minorTickMark val="none"/>
        <c:tickLblPos val="nextTo"/>
        <c:crossAx val="126309120"/>
        <c:crosses val="autoZero"/>
        <c:auto val="1"/>
        <c:lblAlgn val="ctr"/>
        <c:lblOffset val="100"/>
        <c:noMultiLvlLbl val="0"/>
      </c:catAx>
      <c:valAx>
        <c:axId val="126309120"/>
        <c:scaling>
          <c:orientation val="minMax"/>
        </c:scaling>
        <c:delete val="0"/>
        <c:axPos val="l"/>
        <c:majorGridlines/>
        <c:numFmt formatCode="General" sourceLinked="1"/>
        <c:majorTickMark val="out"/>
        <c:minorTickMark val="none"/>
        <c:tickLblPos val="nextTo"/>
        <c:crossAx val="126286848"/>
        <c:crosses val="autoZero"/>
        <c:crossBetween val="between"/>
      </c:valAx>
    </c:plotArea>
    <c:plotVisOnly val="1"/>
    <c:dispBlanksAs val="gap"/>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Honda Accord</c:v>
          </c:tx>
          <c:invertIfNegative val="0"/>
          <c:cat>
            <c:strRef>
              <c:f>Mar!$A$137:$B$148</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Mar!$AH$137:$AH$148</c:f>
              <c:numCache>
                <c:formatCode>General</c:formatCode>
                <c:ptCount val="12"/>
                <c:pt idx="0">
                  <c:v>0</c:v>
                </c:pt>
                <c:pt idx="1">
                  <c:v>0</c:v>
                </c:pt>
                <c:pt idx="2">
                  <c:v>0</c:v>
                </c:pt>
                <c:pt idx="3">
                  <c:v>0</c:v>
                </c:pt>
                <c:pt idx="4">
                  <c:v>20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029F-4828-A127-50F92D49B4F7}"/>
            </c:ext>
          </c:extLst>
        </c:ser>
        <c:dLbls>
          <c:showLegendKey val="0"/>
          <c:showVal val="0"/>
          <c:showCatName val="0"/>
          <c:showSerName val="0"/>
          <c:showPercent val="0"/>
          <c:showBubbleSize val="0"/>
        </c:dLbls>
        <c:gapWidth val="150"/>
        <c:shape val="box"/>
        <c:axId val="126338176"/>
        <c:axId val="126339712"/>
        <c:axId val="0"/>
      </c:bar3DChart>
      <c:catAx>
        <c:axId val="126338176"/>
        <c:scaling>
          <c:orientation val="minMax"/>
        </c:scaling>
        <c:delete val="0"/>
        <c:axPos val="b"/>
        <c:numFmt formatCode="General" sourceLinked="0"/>
        <c:majorTickMark val="out"/>
        <c:minorTickMark val="none"/>
        <c:tickLblPos val="nextTo"/>
        <c:crossAx val="126339712"/>
        <c:crosses val="autoZero"/>
        <c:auto val="1"/>
        <c:lblAlgn val="ctr"/>
        <c:lblOffset val="100"/>
        <c:noMultiLvlLbl val="0"/>
      </c:catAx>
      <c:valAx>
        <c:axId val="126339712"/>
        <c:scaling>
          <c:orientation val="minMax"/>
        </c:scaling>
        <c:delete val="0"/>
        <c:axPos val="l"/>
        <c:majorGridlines/>
        <c:numFmt formatCode="General" sourceLinked="1"/>
        <c:majorTickMark val="out"/>
        <c:minorTickMark val="none"/>
        <c:tickLblPos val="nextTo"/>
        <c:crossAx val="126338176"/>
        <c:crosses val="autoZero"/>
        <c:crossBetween val="between"/>
      </c:valAx>
    </c:plotArea>
    <c:plotVisOnly val="1"/>
    <c:dispBlanksAs val="gap"/>
    <c:showDLblsOverMax val="0"/>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CRV</c:v>
          </c:tx>
          <c:invertIfNegative val="0"/>
          <c:cat>
            <c:strRef>
              <c:f>Mar!$A$150:$B$161</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Mar!$AH$150:$AH$161</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139-4401-AAA2-4D171CF95881}"/>
            </c:ext>
          </c:extLst>
        </c:ser>
        <c:dLbls>
          <c:showLegendKey val="0"/>
          <c:showVal val="0"/>
          <c:showCatName val="0"/>
          <c:showSerName val="0"/>
          <c:showPercent val="0"/>
          <c:showBubbleSize val="0"/>
        </c:dLbls>
        <c:gapWidth val="150"/>
        <c:shape val="box"/>
        <c:axId val="126749696"/>
        <c:axId val="126755584"/>
        <c:axId val="0"/>
      </c:bar3DChart>
      <c:catAx>
        <c:axId val="126749696"/>
        <c:scaling>
          <c:orientation val="minMax"/>
        </c:scaling>
        <c:delete val="0"/>
        <c:axPos val="b"/>
        <c:numFmt formatCode="General" sourceLinked="0"/>
        <c:majorTickMark val="out"/>
        <c:minorTickMark val="none"/>
        <c:tickLblPos val="nextTo"/>
        <c:crossAx val="126755584"/>
        <c:crosses val="autoZero"/>
        <c:auto val="1"/>
        <c:lblAlgn val="ctr"/>
        <c:lblOffset val="100"/>
        <c:noMultiLvlLbl val="0"/>
      </c:catAx>
      <c:valAx>
        <c:axId val="126755584"/>
        <c:scaling>
          <c:orientation val="minMax"/>
        </c:scaling>
        <c:delete val="0"/>
        <c:axPos val="l"/>
        <c:majorGridlines/>
        <c:numFmt formatCode="General" sourceLinked="1"/>
        <c:majorTickMark val="out"/>
        <c:minorTickMark val="none"/>
        <c:tickLblPos val="nextTo"/>
        <c:crossAx val="126749696"/>
        <c:crosses val="autoZero"/>
        <c:crossBetween val="between"/>
      </c:valAx>
    </c:plotArea>
    <c:plotVisOnly val="1"/>
    <c:dispBlanksAs val="gap"/>
    <c:showDLblsOverMax val="0"/>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Apr!$C$5:$AG$5</c:f>
              <c:numCache>
                <c:formatCode>0.0</c:formatCode>
                <c:ptCount val="31"/>
                <c:pt idx="0">
                  <c:v>0</c:v>
                </c:pt>
                <c:pt idx="1">
                  <c:v>0.8666666666666667</c:v>
                </c:pt>
                <c:pt idx="2">
                  <c:v>0.38333333333333336</c:v>
                </c:pt>
                <c:pt idx="3">
                  <c:v>0.75</c:v>
                </c:pt>
                <c:pt idx="4">
                  <c:v>0.8</c:v>
                </c:pt>
                <c:pt idx="5">
                  <c:v>0.33333333333333331</c:v>
                </c:pt>
                <c:pt idx="6">
                  <c:v>0</c:v>
                </c:pt>
                <c:pt idx="7">
                  <c:v>0</c:v>
                </c:pt>
                <c:pt idx="8">
                  <c:v>0.45</c:v>
                </c:pt>
                <c:pt idx="9">
                  <c:v>0.41666666666666669</c:v>
                </c:pt>
                <c:pt idx="10">
                  <c:v>0.31666666666666665</c:v>
                </c:pt>
                <c:pt idx="11">
                  <c:v>0.15</c:v>
                </c:pt>
                <c:pt idx="12">
                  <c:v>2.5333333333333332</c:v>
                </c:pt>
                <c:pt idx="13">
                  <c:v>0</c:v>
                </c:pt>
                <c:pt idx="14">
                  <c:v>0</c:v>
                </c:pt>
                <c:pt idx="15">
                  <c:v>0.4</c:v>
                </c:pt>
                <c:pt idx="16">
                  <c:v>0.83333333333333337</c:v>
                </c:pt>
                <c:pt idx="17">
                  <c:v>0.21666666666666667</c:v>
                </c:pt>
                <c:pt idx="18">
                  <c:v>0.46666666666666667</c:v>
                </c:pt>
                <c:pt idx="19">
                  <c:v>0.4</c:v>
                </c:pt>
                <c:pt idx="20">
                  <c:v>0</c:v>
                </c:pt>
                <c:pt idx="21">
                  <c:v>0</c:v>
                </c:pt>
                <c:pt idx="22">
                  <c:v>0.2</c:v>
                </c:pt>
                <c:pt idx="23">
                  <c:v>0.35</c:v>
                </c:pt>
                <c:pt idx="24">
                  <c:v>0.33333333333333331</c:v>
                </c:pt>
                <c:pt idx="25">
                  <c:v>2.7</c:v>
                </c:pt>
                <c:pt idx="26">
                  <c:v>0.36666666666666664</c:v>
                </c:pt>
                <c:pt idx="27">
                  <c:v>0</c:v>
                </c:pt>
                <c:pt idx="28">
                  <c:v>0</c:v>
                </c:pt>
                <c:pt idx="29">
                  <c:v>0.53333333333333333</c:v>
                </c:pt>
                <c:pt idx="30">
                  <c:v>0</c:v>
                </c:pt>
              </c:numCache>
            </c:numRef>
          </c:val>
          <c:extLst>
            <c:ext xmlns:c16="http://schemas.microsoft.com/office/drawing/2014/chart" uri="{C3380CC4-5D6E-409C-BE32-E72D297353CC}">
              <c16:uniqueId val="{00000000-F5AF-4D09-8CFC-B34B46D628B7}"/>
            </c:ext>
          </c:extLst>
        </c:ser>
        <c:dLbls>
          <c:showLegendKey val="0"/>
          <c:showVal val="0"/>
          <c:showCatName val="0"/>
          <c:showSerName val="0"/>
          <c:showPercent val="0"/>
          <c:showBubbleSize val="0"/>
        </c:dLbls>
        <c:gapWidth val="150"/>
        <c:shape val="box"/>
        <c:axId val="126080896"/>
        <c:axId val="126082432"/>
        <c:axId val="0"/>
      </c:bar3DChart>
      <c:catAx>
        <c:axId val="126080896"/>
        <c:scaling>
          <c:orientation val="minMax"/>
        </c:scaling>
        <c:delete val="0"/>
        <c:axPos val="b"/>
        <c:majorTickMark val="out"/>
        <c:minorTickMark val="none"/>
        <c:tickLblPos val="nextTo"/>
        <c:crossAx val="126082432"/>
        <c:crosses val="autoZero"/>
        <c:auto val="1"/>
        <c:lblAlgn val="ctr"/>
        <c:lblOffset val="100"/>
        <c:noMultiLvlLbl val="0"/>
      </c:catAx>
      <c:valAx>
        <c:axId val="126082432"/>
        <c:scaling>
          <c:orientation val="minMax"/>
          <c:max val="2"/>
          <c:min val="0"/>
        </c:scaling>
        <c:delete val="0"/>
        <c:axPos val="l"/>
        <c:majorGridlines>
          <c:spPr>
            <a:ln>
              <a:solidFill>
                <a:schemeClr val="accent1"/>
              </a:solidFill>
            </a:ln>
          </c:spPr>
        </c:majorGridlines>
        <c:minorGridlines>
          <c:spPr>
            <a:ln>
              <a:noFill/>
            </a:ln>
          </c:spPr>
        </c:minorGridlines>
        <c:numFmt formatCode="0.0" sourceLinked="1"/>
        <c:majorTickMark val="out"/>
        <c:minorTickMark val="none"/>
        <c:tickLblPos val="nextTo"/>
        <c:crossAx val="126080896"/>
        <c:crosses val="autoZero"/>
        <c:crossBetween val="between"/>
      </c:valAx>
    </c:plotArea>
    <c:plotVisOnly val="1"/>
    <c:dispBlanksAs val="gap"/>
    <c:showDLblsOverMax val="0"/>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Apr!$C$7:$AG$7</c:f>
              <c:numCache>
                <c:formatCode>0.0</c:formatCode>
                <c:ptCount val="31"/>
                <c:pt idx="0">
                  <c:v>0</c:v>
                </c:pt>
                <c:pt idx="1">
                  <c:v>1.0166666666666666</c:v>
                </c:pt>
                <c:pt idx="2">
                  <c:v>0.3</c:v>
                </c:pt>
                <c:pt idx="3">
                  <c:v>0.25</c:v>
                </c:pt>
                <c:pt idx="4">
                  <c:v>1.3166666666666667</c:v>
                </c:pt>
                <c:pt idx="5">
                  <c:v>2.8</c:v>
                </c:pt>
                <c:pt idx="6">
                  <c:v>0</c:v>
                </c:pt>
                <c:pt idx="7">
                  <c:v>0</c:v>
                </c:pt>
                <c:pt idx="8">
                  <c:v>1.6333333333333333</c:v>
                </c:pt>
                <c:pt idx="9">
                  <c:v>0.78333333333333333</c:v>
                </c:pt>
                <c:pt idx="10">
                  <c:v>0.41666666666666669</c:v>
                </c:pt>
                <c:pt idx="11">
                  <c:v>0.56666666666666665</c:v>
                </c:pt>
                <c:pt idx="12">
                  <c:v>0.81666666666666665</c:v>
                </c:pt>
                <c:pt idx="13">
                  <c:v>0</c:v>
                </c:pt>
                <c:pt idx="14">
                  <c:v>0</c:v>
                </c:pt>
                <c:pt idx="15">
                  <c:v>0.2</c:v>
                </c:pt>
                <c:pt idx="16">
                  <c:v>0.81666666666666665</c:v>
                </c:pt>
                <c:pt idx="17">
                  <c:v>1.7833333333333334</c:v>
                </c:pt>
                <c:pt idx="18">
                  <c:v>0.36666666666666664</c:v>
                </c:pt>
                <c:pt idx="19">
                  <c:v>0.65</c:v>
                </c:pt>
                <c:pt idx="20">
                  <c:v>0</c:v>
                </c:pt>
                <c:pt idx="21">
                  <c:v>0</c:v>
                </c:pt>
                <c:pt idx="22">
                  <c:v>0.85</c:v>
                </c:pt>
                <c:pt idx="23">
                  <c:v>0.8</c:v>
                </c:pt>
                <c:pt idx="24">
                  <c:v>0.51666666666666672</c:v>
                </c:pt>
                <c:pt idx="25">
                  <c:v>0.4</c:v>
                </c:pt>
                <c:pt idx="26">
                  <c:v>0.7</c:v>
                </c:pt>
                <c:pt idx="27">
                  <c:v>0</c:v>
                </c:pt>
                <c:pt idx="28">
                  <c:v>0</c:v>
                </c:pt>
                <c:pt idx="29">
                  <c:v>1.2166666666666666</c:v>
                </c:pt>
                <c:pt idx="30">
                  <c:v>0</c:v>
                </c:pt>
              </c:numCache>
            </c:numRef>
          </c:val>
          <c:extLst>
            <c:ext xmlns:c16="http://schemas.microsoft.com/office/drawing/2014/chart" uri="{C3380CC4-5D6E-409C-BE32-E72D297353CC}">
              <c16:uniqueId val="{00000000-4CD0-47E1-A346-4ED4872E089C}"/>
            </c:ext>
          </c:extLst>
        </c:ser>
        <c:dLbls>
          <c:showLegendKey val="0"/>
          <c:showVal val="0"/>
          <c:showCatName val="0"/>
          <c:showSerName val="0"/>
          <c:showPercent val="0"/>
          <c:showBubbleSize val="0"/>
        </c:dLbls>
        <c:gapWidth val="150"/>
        <c:shape val="box"/>
        <c:axId val="126123392"/>
        <c:axId val="126125184"/>
        <c:axId val="0"/>
      </c:bar3DChart>
      <c:catAx>
        <c:axId val="126123392"/>
        <c:scaling>
          <c:orientation val="minMax"/>
        </c:scaling>
        <c:delete val="0"/>
        <c:axPos val="b"/>
        <c:majorTickMark val="out"/>
        <c:minorTickMark val="none"/>
        <c:tickLblPos val="nextTo"/>
        <c:crossAx val="126125184"/>
        <c:crosses val="autoZero"/>
        <c:auto val="1"/>
        <c:lblAlgn val="ctr"/>
        <c:lblOffset val="100"/>
        <c:noMultiLvlLbl val="0"/>
      </c:catAx>
      <c:valAx>
        <c:axId val="126125184"/>
        <c:scaling>
          <c:orientation val="minMax"/>
          <c:max val="2"/>
          <c:min val="0"/>
        </c:scaling>
        <c:delete val="0"/>
        <c:axPos val="l"/>
        <c:majorGridlines/>
        <c:numFmt formatCode="0.0" sourceLinked="1"/>
        <c:majorTickMark val="out"/>
        <c:minorTickMark val="none"/>
        <c:tickLblPos val="nextTo"/>
        <c:crossAx val="126123392"/>
        <c:crosses val="autoZero"/>
        <c:crossBetween val="between"/>
      </c:valAx>
    </c:plotArea>
    <c:plotVisOnly val="1"/>
    <c:dispBlanksAs val="gap"/>
    <c:showDLblsOverMax val="0"/>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Apr!$C$9:$AG$9</c:f>
              <c:numCache>
                <c:formatCode>0.0</c:formatCode>
                <c:ptCount val="31"/>
                <c:pt idx="0">
                  <c:v>0</c:v>
                </c:pt>
                <c:pt idx="1">
                  <c:v>0.43333333333333335</c:v>
                </c:pt>
                <c:pt idx="2">
                  <c:v>0.25</c:v>
                </c:pt>
                <c:pt idx="3">
                  <c:v>0.56666666666666665</c:v>
                </c:pt>
                <c:pt idx="4">
                  <c:v>0.36666666666666664</c:v>
                </c:pt>
                <c:pt idx="5">
                  <c:v>0.51666666666666672</c:v>
                </c:pt>
                <c:pt idx="6">
                  <c:v>0</c:v>
                </c:pt>
                <c:pt idx="7">
                  <c:v>0</c:v>
                </c:pt>
                <c:pt idx="8">
                  <c:v>0.83333333333333337</c:v>
                </c:pt>
                <c:pt idx="9">
                  <c:v>0.16666666666666666</c:v>
                </c:pt>
                <c:pt idx="10">
                  <c:v>0.46666666666666667</c:v>
                </c:pt>
                <c:pt idx="11">
                  <c:v>0.95</c:v>
                </c:pt>
                <c:pt idx="12">
                  <c:v>0.05</c:v>
                </c:pt>
                <c:pt idx="13">
                  <c:v>0</c:v>
                </c:pt>
                <c:pt idx="14">
                  <c:v>0</c:v>
                </c:pt>
                <c:pt idx="15">
                  <c:v>0</c:v>
                </c:pt>
                <c:pt idx="16">
                  <c:v>0.43333333333333335</c:v>
                </c:pt>
                <c:pt idx="17">
                  <c:v>0.11666666666666667</c:v>
                </c:pt>
                <c:pt idx="18">
                  <c:v>1.0666666666666667</c:v>
                </c:pt>
                <c:pt idx="19">
                  <c:v>0.81666666666666665</c:v>
                </c:pt>
                <c:pt idx="20">
                  <c:v>0</c:v>
                </c:pt>
                <c:pt idx="21">
                  <c:v>0</c:v>
                </c:pt>
                <c:pt idx="22">
                  <c:v>0.6</c:v>
                </c:pt>
                <c:pt idx="23">
                  <c:v>1.1166666666666667</c:v>
                </c:pt>
                <c:pt idx="24">
                  <c:v>1.6666666666666667</c:v>
                </c:pt>
                <c:pt idx="25">
                  <c:v>1.2666666666666666</c:v>
                </c:pt>
                <c:pt idx="26">
                  <c:v>0.33333333333333331</c:v>
                </c:pt>
                <c:pt idx="27">
                  <c:v>0</c:v>
                </c:pt>
                <c:pt idx="28">
                  <c:v>0</c:v>
                </c:pt>
                <c:pt idx="29">
                  <c:v>0.3</c:v>
                </c:pt>
                <c:pt idx="30">
                  <c:v>0</c:v>
                </c:pt>
              </c:numCache>
            </c:numRef>
          </c:val>
          <c:extLst>
            <c:ext xmlns:c16="http://schemas.microsoft.com/office/drawing/2014/chart" uri="{C3380CC4-5D6E-409C-BE32-E72D297353CC}">
              <c16:uniqueId val="{00000000-00C8-4C00-84E7-75DA429F53DB}"/>
            </c:ext>
          </c:extLst>
        </c:ser>
        <c:dLbls>
          <c:showLegendKey val="0"/>
          <c:showVal val="0"/>
          <c:showCatName val="0"/>
          <c:showSerName val="0"/>
          <c:showPercent val="0"/>
          <c:showBubbleSize val="0"/>
        </c:dLbls>
        <c:gapWidth val="150"/>
        <c:shape val="box"/>
        <c:axId val="126153856"/>
        <c:axId val="126155392"/>
        <c:axId val="0"/>
      </c:bar3DChart>
      <c:catAx>
        <c:axId val="126153856"/>
        <c:scaling>
          <c:orientation val="minMax"/>
        </c:scaling>
        <c:delete val="0"/>
        <c:axPos val="b"/>
        <c:majorTickMark val="out"/>
        <c:minorTickMark val="none"/>
        <c:tickLblPos val="nextTo"/>
        <c:crossAx val="126155392"/>
        <c:crosses val="autoZero"/>
        <c:auto val="1"/>
        <c:lblAlgn val="ctr"/>
        <c:lblOffset val="100"/>
        <c:noMultiLvlLbl val="0"/>
      </c:catAx>
      <c:valAx>
        <c:axId val="126155392"/>
        <c:scaling>
          <c:orientation val="minMax"/>
          <c:max val="2"/>
          <c:min val="0"/>
        </c:scaling>
        <c:delete val="0"/>
        <c:axPos val="l"/>
        <c:majorGridlines/>
        <c:numFmt formatCode="0.0" sourceLinked="1"/>
        <c:majorTickMark val="out"/>
        <c:minorTickMark val="none"/>
        <c:tickLblPos val="nextTo"/>
        <c:crossAx val="126153856"/>
        <c:crosses val="autoZero"/>
        <c:crossBetween val="between"/>
      </c:valAx>
    </c:plotArea>
    <c:plotVisOnly val="1"/>
    <c:dispBlanksAs val="gap"/>
    <c:showDLblsOverMax val="0"/>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Apr!$C$11:$AG$11</c:f>
              <c:numCache>
                <c:formatCode>0.0</c:formatCode>
                <c:ptCount val="31"/>
                <c:pt idx="0">
                  <c:v>0</c:v>
                </c:pt>
                <c:pt idx="1">
                  <c:v>0.76666666666666672</c:v>
                </c:pt>
                <c:pt idx="2">
                  <c:v>0.53333333333333333</c:v>
                </c:pt>
                <c:pt idx="3">
                  <c:v>1.7333333333333334</c:v>
                </c:pt>
                <c:pt idx="4">
                  <c:v>0.46666666666666667</c:v>
                </c:pt>
                <c:pt idx="5">
                  <c:v>0.38333333333333336</c:v>
                </c:pt>
                <c:pt idx="6">
                  <c:v>0</c:v>
                </c:pt>
                <c:pt idx="7">
                  <c:v>0</c:v>
                </c:pt>
                <c:pt idx="8">
                  <c:v>0.75</c:v>
                </c:pt>
                <c:pt idx="9">
                  <c:v>0.53333333333333333</c:v>
                </c:pt>
                <c:pt idx="10">
                  <c:v>0.46666666666666667</c:v>
                </c:pt>
                <c:pt idx="11">
                  <c:v>2</c:v>
                </c:pt>
                <c:pt idx="12">
                  <c:v>1.2833333333333334</c:v>
                </c:pt>
                <c:pt idx="13">
                  <c:v>0</c:v>
                </c:pt>
                <c:pt idx="14">
                  <c:v>0</c:v>
                </c:pt>
                <c:pt idx="15">
                  <c:v>0.5</c:v>
                </c:pt>
                <c:pt idx="16">
                  <c:v>0.85</c:v>
                </c:pt>
                <c:pt idx="17">
                  <c:v>0.36666666666666664</c:v>
                </c:pt>
                <c:pt idx="18">
                  <c:v>0.28333333333333333</c:v>
                </c:pt>
                <c:pt idx="19">
                  <c:v>1.9333333333333333</c:v>
                </c:pt>
                <c:pt idx="20">
                  <c:v>0</c:v>
                </c:pt>
                <c:pt idx="21">
                  <c:v>0</c:v>
                </c:pt>
                <c:pt idx="22">
                  <c:v>0.9</c:v>
                </c:pt>
                <c:pt idx="23">
                  <c:v>0.55000000000000004</c:v>
                </c:pt>
                <c:pt idx="24">
                  <c:v>1.1000000000000001</c:v>
                </c:pt>
                <c:pt idx="25">
                  <c:v>0.26666666666666666</c:v>
                </c:pt>
                <c:pt idx="26">
                  <c:v>1.3</c:v>
                </c:pt>
                <c:pt idx="27">
                  <c:v>0</c:v>
                </c:pt>
                <c:pt idx="28">
                  <c:v>0</c:v>
                </c:pt>
                <c:pt idx="29">
                  <c:v>0.53333333333333333</c:v>
                </c:pt>
                <c:pt idx="30">
                  <c:v>0</c:v>
                </c:pt>
              </c:numCache>
            </c:numRef>
          </c:val>
          <c:extLst>
            <c:ext xmlns:c16="http://schemas.microsoft.com/office/drawing/2014/chart" uri="{C3380CC4-5D6E-409C-BE32-E72D297353CC}">
              <c16:uniqueId val="{00000000-A6AD-4CBD-A74C-F10C284A6190}"/>
            </c:ext>
          </c:extLst>
        </c:ser>
        <c:dLbls>
          <c:showLegendKey val="0"/>
          <c:showVal val="0"/>
          <c:showCatName val="0"/>
          <c:showSerName val="0"/>
          <c:showPercent val="0"/>
          <c:showBubbleSize val="0"/>
        </c:dLbls>
        <c:gapWidth val="150"/>
        <c:shape val="box"/>
        <c:axId val="133638784"/>
        <c:axId val="133640576"/>
        <c:axId val="0"/>
      </c:bar3DChart>
      <c:catAx>
        <c:axId val="133638784"/>
        <c:scaling>
          <c:orientation val="minMax"/>
        </c:scaling>
        <c:delete val="0"/>
        <c:axPos val="b"/>
        <c:majorTickMark val="out"/>
        <c:minorTickMark val="none"/>
        <c:tickLblPos val="nextTo"/>
        <c:crossAx val="133640576"/>
        <c:crosses val="autoZero"/>
        <c:auto val="1"/>
        <c:lblAlgn val="ctr"/>
        <c:lblOffset val="100"/>
        <c:noMultiLvlLbl val="0"/>
      </c:catAx>
      <c:valAx>
        <c:axId val="133640576"/>
        <c:scaling>
          <c:orientation val="minMax"/>
          <c:max val="2"/>
          <c:min val="0"/>
        </c:scaling>
        <c:delete val="0"/>
        <c:axPos val="l"/>
        <c:majorGridlines/>
        <c:numFmt formatCode="0.0" sourceLinked="1"/>
        <c:majorTickMark val="out"/>
        <c:minorTickMark val="none"/>
        <c:tickLblPos val="nextTo"/>
        <c:crossAx val="13363878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Jan!$C$13:$AG$13</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0.25</c:v>
                </c:pt>
                <c:pt idx="16">
                  <c:v>0.46666666666666667</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5C00-443E-94C8-0B05BB0ACA7D}"/>
            </c:ext>
          </c:extLst>
        </c:ser>
        <c:dLbls>
          <c:showLegendKey val="0"/>
          <c:showVal val="0"/>
          <c:showCatName val="0"/>
          <c:showSerName val="0"/>
          <c:showPercent val="0"/>
          <c:showBubbleSize val="0"/>
        </c:dLbls>
        <c:gapWidth val="150"/>
        <c:shape val="box"/>
        <c:axId val="116957952"/>
        <c:axId val="116959488"/>
        <c:axId val="0"/>
      </c:bar3DChart>
      <c:catAx>
        <c:axId val="116957952"/>
        <c:scaling>
          <c:orientation val="minMax"/>
        </c:scaling>
        <c:delete val="0"/>
        <c:axPos val="b"/>
        <c:majorTickMark val="out"/>
        <c:minorTickMark val="none"/>
        <c:tickLblPos val="nextTo"/>
        <c:crossAx val="116959488"/>
        <c:crosses val="autoZero"/>
        <c:auto val="1"/>
        <c:lblAlgn val="ctr"/>
        <c:lblOffset val="100"/>
        <c:noMultiLvlLbl val="0"/>
      </c:catAx>
      <c:valAx>
        <c:axId val="116959488"/>
        <c:scaling>
          <c:orientation val="minMax"/>
          <c:max val="2"/>
          <c:min val="0"/>
        </c:scaling>
        <c:delete val="0"/>
        <c:axPos val="l"/>
        <c:majorGridlines/>
        <c:numFmt formatCode="0.0" sourceLinked="1"/>
        <c:majorTickMark val="out"/>
        <c:minorTickMark val="none"/>
        <c:tickLblPos val="nextTo"/>
        <c:crossAx val="116957952"/>
        <c:crosses val="autoZero"/>
        <c:crossBetween val="between"/>
      </c:valAx>
    </c:plotArea>
    <c:plotVisOnly val="1"/>
    <c:dispBlanksAs val="gap"/>
    <c:showDLblsOverMax val="0"/>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Apr!$C$13:$AG$13</c:f>
              <c:numCache>
                <c:formatCode>0.0</c:formatCode>
                <c:ptCount val="31"/>
                <c:pt idx="0">
                  <c:v>0</c:v>
                </c:pt>
                <c:pt idx="1">
                  <c:v>0</c:v>
                </c:pt>
                <c:pt idx="2">
                  <c:v>0</c:v>
                </c:pt>
                <c:pt idx="3">
                  <c:v>0</c:v>
                </c:pt>
                <c:pt idx="4">
                  <c:v>0</c:v>
                </c:pt>
                <c:pt idx="5">
                  <c:v>0</c:v>
                </c:pt>
                <c:pt idx="6">
                  <c:v>0</c:v>
                </c:pt>
                <c:pt idx="7">
                  <c:v>0</c:v>
                </c:pt>
                <c:pt idx="8">
                  <c:v>0</c:v>
                </c:pt>
                <c:pt idx="9">
                  <c:v>0</c:v>
                </c:pt>
                <c:pt idx="10">
                  <c:v>0.85</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8C99-4C94-9F1A-9C9E6F054D8D}"/>
            </c:ext>
          </c:extLst>
        </c:ser>
        <c:dLbls>
          <c:showLegendKey val="0"/>
          <c:showVal val="0"/>
          <c:showCatName val="0"/>
          <c:showSerName val="0"/>
          <c:showPercent val="0"/>
          <c:showBubbleSize val="0"/>
        </c:dLbls>
        <c:gapWidth val="150"/>
        <c:shape val="box"/>
        <c:axId val="133669248"/>
        <c:axId val="133670784"/>
        <c:axId val="0"/>
      </c:bar3DChart>
      <c:catAx>
        <c:axId val="133669248"/>
        <c:scaling>
          <c:orientation val="minMax"/>
        </c:scaling>
        <c:delete val="0"/>
        <c:axPos val="b"/>
        <c:majorTickMark val="out"/>
        <c:minorTickMark val="none"/>
        <c:tickLblPos val="nextTo"/>
        <c:crossAx val="133670784"/>
        <c:crosses val="autoZero"/>
        <c:auto val="1"/>
        <c:lblAlgn val="ctr"/>
        <c:lblOffset val="100"/>
        <c:noMultiLvlLbl val="0"/>
      </c:catAx>
      <c:valAx>
        <c:axId val="133670784"/>
        <c:scaling>
          <c:orientation val="minMax"/>
          <c:max val="2"/>
          <c:min val="0"/>
        </c:scaling>
        <c:delete val="0"/>
        <c:axPos val="l"/>
        <c:majorGridlines/>
        <c:numFmt formatCode="0.0" sourceLinked="1"/>
        <c:majorTickMark val="out"/>
        <c:minorTickMark val="none"/>
        <c:tickLblPos val="nextTo"/>
        <c:crossAx val="133669248"/>
        <c:crosses val="autoZero"/>
        <c:crossBetween val="between"/>
      </c:valAx>
    </c:plotArea>
    <c:plotVisOnly val="1"/>
    <c:dispBlanksAs val="gap"/>
    <c:showDLblsOverMax val="0"/>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Apr!$C$19:$AG$19</c:f>
              <c:numCache>
                <c:formatCode>0.0</c:formatCode>
                <c:ptCount val="31"/>
                <c:pt idx="0">
                  <c:v>0</c:v>
                </c:pt>
                <c:pt idx="1">
                  <c:v>0</c:v>
                </c:pt>
                <c:pt idx="2">
                  <c:v>0</c:v>
                </c:pt>
                <c:pt idx="3">
                  <c:v>0</c:v>
                </c:pt>
                <c:pt idx="4">
                  <c:v>0</c:v>
                </c:pt>
                <c:pt idx="5">
                  <c:v>0</c:v>
                </c:pt>
                <c:pt idx="6">
                  <c:v>0</c:v>
                </c:pt>
                <c:pt idx="7">
                  <c:v>0</c:v>
                </c:pt>
                <c:pt idx="8">
                  <c:v>0</c:v>
                </c:pt>
                <c:pt idx="9">
                  <c:v>0</c:v>
                </c:pt>
                <c:pt idx="10">
                  <c:v>0.45</c:v>
                </c:pt>
                <c:pt idx="11">
                  <c:v>0.41666666666666669</c:v>
                </c:pt>
                <c:pt idx="12">
                  <c:v>0.05</c:v>
                </c:pt>
                <c:pt idx="13">
                  <c:v>0</c:v>
                </c:pt>
                <c:pt idx="14">
                  <c:v>0</c:v>
                </c:pt>
                <c:pt idx="15">
                  <c:v>1.1333333333333333</c:v>
                </c:pt>
                <c:pt idx="16">
                  <c:v>0.31666666666666665</c:v>
                </c:pt>
                <c:pt idx="17">
                  <c:v>8.3333333333333329E-2</c:v>
                </c:pt>
                <c:pt idx="18">
                  <c:v>1.9666666666666666</c:v>
                </c:pt>
                <c:pt idx="19">
                  <c:v>0</c:v>
                </c:pt>
                <c:pt idx="20">
                  <c:v>0</c:v>
                </c:pt>
                <c:pt idx="21">
                  <c:v>0</c:v>
                </c:pt>
                <c:pt idx="22">
                  <c:v>1.7166666666666666</c:v>
                </c:pt>
                <c:pt idx="23">
                  <c:v>1.3333333333333333</c:v>
                </c:pt>
                <c:pt idx="24">
                  <c:v>0.66666666666666663</c:v>
                </c:pt>
                <c:pt idx="25">
                  <c:v>0.95</c:v>
                </c:pt>
                <c:pt idx="26">
                  <c:v>0</c:v>
                </c:pt>
                <c:pt idx="27">
                  <c:v>0</c:v>
                </c:pt>
                <c:pt idx="28">
                  <c:v>0</c:v>
                </c:pt>
                <c:pt idx="29">
                  <c:v>0.58333333333333337</c:v>
                </c:pt>
                <c:pt idx="30">
                  <c:v>0</c:v>
                </c:pt>
              </c:numCache>
            </c:numRef>
          </c:val>
          <c:extLst>
            <c:ext xmlns:c16="http://schemas.microsoft.com/office/drawing/2014/chart" uri="{C3380CC4-5D6E-409C-BE32-E72D297353CC}">
              <c16:uniqueId val="{00000000-95F1-4340-9213-0B8A12DBDFC5}"/>
            </c:ext>
          </c:extLst>
        </c:ser>
        <c:dLbls>
          <c:showLegendKey val="0"/>
          <c:showVal val="0"/>
          <c:showCatName val="0"/>
          <c:showSerName val="0"/>
          <c:showPercent val="0"/>
          <c:showBubbleSize val="0"/>
        </c:dLbls>
        <c:gapWidth val="150"/>
        <c:shape val="box"/>
        <c:axId val="133764992"/>
        <c:axId val="133766528"/>
        <c:axId val="0"/>
      </c:bar3DChart>
      <c:catAx>
        <c:axId val="133764992"/>
        <c:scaling>
          <c:orientation val="minMax"/>
        </c:scaling>
        <c:delete val="0"/>
        <c:axPos val="b"/>
        <c:majorTickMark val="out"/>
        <c:minorTickMark val="none"/>
        <c:tickLblPos val="nextTo"/>
        <c:crossAx val="133766528"/>
        <c:crosses val="autoZero"/>
        <c:auto val="1"/>
        <c:lblAlgn val="ctr"/>
        <c:lblOffset val="100"/>
        <c:noMultiLvlLbl val="0"/>
      </c:catAx>
      <c:valAx>
        <c:axId val="133766528"/>
        <c:scaling>
          <c:orientation val="minMax"/>
          <c:max val="2"/>
          <c:min val="0"/>
        </c:scaling>
        <c:delete val="0"/>
        <c:axPos val="l"/>
        <c:majorGridlines/>
        <c:numFmt formatCode="0.0" sourceLinked="1"/>
        <c:majorTickMark val="out"/>
        <c:minorTickMark val="none"/>
        <c:tickLblPos val="nextTo"/>
        <c:crossAx val="133764992"/>
        <c:crosses val="autoZero"/>
        <c:crossBetween val="between"/>
      </c:valAx>
    </c:plotArea>
    <c:plotVisOnly val="1"/>
    <c:dispBlanksAs val="gap"/>
    <c:showDLblsOverMax val="0"/>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March Type of  Equipment Failure</a:t>
            </a:r>
          </a:p>
        </c:rich>
      </c:tx>
      <c:overlay val="0"/>
    </c:title>
    <c:autoTitleDeleted val="0"/>
    <c:plotArea>
      <c:layout/>
      <c:radarChart>
        <c:radarStyle val="filled"/>
        <c:varyColors val="0"/>
        <c:ser>
          <c:idx val="0"/>
          <c:order val="0"/>
          <c:tx>
            <c:v>Type of failure</c:v>
          </c:tx>
          <c:dLbls>
            <c:dLbl>
              <c:idx val="0"/>
              <c:layout>
                <c:manualLayout>
                  <c:x val="1.1867966885674073E-2"/>
                  <c:y val="-1.80882417630757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DEB-45BC-8724-0E83B2361B1C}"/>
                </c:ext>
              </c:extLst>
            </c:dLbl>
            <c:dLbl>
              <c:idx val="1"/>
              <c:layout>
                <c:manualLayout>
                  <c:x val="-2.187113199105794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DEB-45BC-8724-0E83B2361B1C}"/>
                </c:ext>
              </c:extLst>
            </c:dLbl>
            <c:dLbl>
              <c:idx val="9"/>
              <c:layout>
                <c:manualLayout>
                  <c:x val="1.4964458730723856E-2"/>
                  <c:y val="-2.77245774070086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DEB-45BC-8724-0E83B2361B1C}"/>
                </c:ext>
              </c:extLst>
            </c:dLbl>
            <c:spPr>
              <a:noFill/>
              <a:ln>
                <a:noFill/>
              </a:ln>
              <a:effectLst/>
            </c:spPr>
            <c:txPr>
              <a:bodyPr/>
              <a:lstStyle/>
              <a:p>
                <a:pPr>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Apr!$B$175:$B$186</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Apr!$C$175:$C$186</c:f>
              <c:numCache>
                <c:formatCode>General</c:formatCode>
                <c:ptCount val="12"/>
                <c:pt idx="0">
                  <c:v>803</c:v>
                </c:pt>
                <c:pt idx="1">
                  <c:v>1006</c:v>
                </c:pt>
                <c:pt idx="2">
                  <c:v>439</c:v>
                </c:pt>
                <c:pt idx="3">
                  <c:v>472</c:v>
                </c:pt>
                <c:pt idx="4">
                  <c:v>113</c:v>
                </c:pt>
                <c:pt idx="5">
                  <c:v>375</c:v>
                </c:pt>
                <c:pt idx="6">
                  <c:v>5</c:v>
                </c:pt>
                <c:pt idx="7">
                  <c:v>322</c:v>
                </c:pt>
                <c:pt idx="8">
                  <c:v>0</c:v>
                </c:pt>
                <c:pt idx="9">
                  <c:v>726</c:v>
                </c:pt>
                <c:pt idx="10">
                  <c:v>39</c:v>
                </c:pt>
                <c:pt idx="11">
                  <c:v>94</c:v>
                </c:pt>
              </c:numCache>
            </c:numRef>
          </c:val>
          <c:extLst>
            <c:ext xmlns:c16="http://schemas.microsoft.com/office/drawing/2014/chart" uri="{C3380CC4-5D6E-409C-BE32-E72D297353CC}">
              <c16:uniqueId val="{00000003-5DEB-45BC-8724-0E83B2361B1C}"/>
            </c:ext>
          </c:extLst>
        </c:ser>
        <c:dLbls>
          <c:showLegendKey val="0"/>
          <c:showVal val="1"/>
          <c:showCatName val="0"/>
          <c:showSerName val="0"/>
          <c:showPercent val="0"/>
          <c:showBubbleSize val="0"/>
        </c:dLbls>
        <c:axId val="133782912"/>
        <c:axId val="133789952"/>
      </c:radarChart>
      <c:catAx>
        <c:axId val="133782912"/>
        <c:scaling>
          <c:orientation val="minMax"/>
        </c:scaling>
        <c:delete val="0"/>
        <c:axPos val="b"/>
        <c:majorGridlines/>
        <c:numFmt formatCode="General" sourceLinked="0"/>
        <c:majorTickMark val="none"/>
        <c:minorTickMark val="none"/>
        <c:tickLblPos val="nextTo"/>
        <c:spPr>
          <a:ln w="9525">
            <a:noFill/>
          </a:ln>
        </c:spPr>
        <c:txPr>
          <a:bodyPr/>
          <a:lstStyle/>
          <a:p>
            <a:pPr>
              <a:defRPr sz="1800"/>
            </a:pPr>
            <a:endParaRPr lang="en-US"/>
          </a:p>
        </c:txPr>
        <c:crossAx val="133789952"/>
        <c:crosses val="autoZero"/>
        <c:auto val="1"/>
        <c:lblAlgn val="ctr"/>
        <c:lblOffset val="100"/>
        <c:noMultiLvlLbl val="0"/>
      </c:catAx>
      <c:valAx>
        <c:axId val="133789952"/>
        <c:scaling>
          <c:orientation val="minMax"/>
        </c:scaling>
        <c:delete val="0"/>
        <c:axPos val="l"/>
        <c:majorGridlines/>
        <c:numFmt formatCode="General" sourceLinked="1"/>
        <c:majorTickMark val="none"/>
        <c:minorTickMark val="none"/>
        <c:tickLblPos val="nextTo"/>
        <c:txPr>
          <a:bodyPr/>
          <a:lstStyle/>
          <a:p>
            <a:pPr>
              <a:defRPr sz="1200"/>
            </a:pPr>
            <a:endParaRPr lang="en-US"/>
          </a:p>
        </c:txPr>
        <c:crossAx val="133782912"/>
        <c:crosses val="autoZero"/>
        <c:crossBetween val="between"/>
      </c:valAx>
    </c:plotArea>
    <c:legend>
      <c:legendPos val="t"/>
      <c:overlay val="0"/>
      <c:txPr>
        <a:bodyPr/>
        <a:lstStyle/>
        <a:p>
          <a:pPr>
            <a:defRPr sz="2000"/>
          </a:pPr>
          <a:endParaRPr lang="en-US"/>
        </a:p>
      </c:txPr>
    </c:legend>
    <c:plotVisOnly val="1"/>
    <c:dispBlanksAs val="gap"/>
    <c:showDLblsOverMax val="0"/>
  </c:chart>
  <c:spPr>
    <a:ln>
      <a:solidFill>
        <a:schemeClr val="accent1"/>
      </a:solidFill>
    </a:ln>
  </c:spPr>
  <c:printSettings>
    <c:headerFooter/>
    <c:pageMargins b="0.75" l="0.7" r="0.7" t="0.75" header="0.3" footer="0.3"/>
    <c:pageSetup orientation="landscape"/>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Dedicated</c:v>
          </c:tx>
          <c:invertIfNegative val="0"/>
          <c:cat>
            <c:strRef>
              <c:f>Apr!$A$59:$B$70</c:f>
              <c:strCache>
                <c:ptCount val="12"/>
                <c:pt idx="0">
                  <c:v> Maint-Robot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Apr!$AH$59:$AH$70</c:f>
              <c:numCache>
                <c:formatCode>General</c:formatCode>
                <c:ptCount val="12"/>
                <c:pt idx="0">
                  <c:v>113</c:v>
                </c:pt>
                <c:pt idx="1">
                  <c:v>130</c:v>
                </c:pt>
                <c:pt idx="2">
                  <c:v>120</c:v>
                </c:pt>
                <c:pt idx="3">
                  <c:v>15</c:v>
                </c:pt>
                <c:pt idx="4">
                  <c:v>0</c:v>
                </c:pt>
                <c:pt idx="5">
                  <c:v>32</c:v>
                </c:pt>
                <c:pt idx="6">
                  <c:v>0</c:v>
                </c:pt>
                <c:pt idx="7">
                  <c:v>223</c:v>
                </c:pt>
                <c:pt idx="8">
                  <c:v>0</c:v>
                </c:pt>
                <c:pt idx="9">
                  <c:v>195</c:v>
                </c:pt>
                <c:pt idx="10">
                  <c:v>0</c:v>
                </c:pt>
                <c:pt idx="11">
                  <c:v>0</c:v>
                </c:pt>
              </c:numCache>
            </c:numRef>
          </c:val>
          <c:extLst>
            <c:ext xmlns:c16="http://schemas.microsoft.com/office/drawing/2014/chart" uri="{C3380CC4-5D6E-409C-BE32-E72D297353CC}">
              <c16:uniqueId val="{00000000-9284-4272-A6DB-EAD1B4007D2F}"/>
            </c:ext>
          </c:extLst>
        </c:ser>
        <c:dLbls>
          <c:showLegendKey val="0"/>
          <c:showVal val="0"/>
          <c:showCatName val="0"/>
          <c:showSerName val="0"/>
          <c:showPercent val="0"/>
          <c:showBubbleSize val="0"/>
        </c:dLbls>
        <c:gapWidth val="150"/>
        <c:shape val="box"/>
        <c:axId val="134089728"/>
        <c:axId val="134095616"/>
        <c:axId val="0"/>
      </c:bar3DChart>
      <c:catAx>
        <c:axId val="134089728"/>
        <c:scaling>
          <c:orientation val="minMax"/>
        </c:scaling>
        <c:delete val="0"/>
        <c:axPos val="b"/>
        <c:numFmt formatCode="General" sourceLinked="0"/>
        <c:majorTickMark val="out"/>
        <c:minorTickMark val="none"/>
        <c:tickLblPos val="nextTo"/>
        <c:crossAx val="134095616"/>
        <c:crosses val="autoZero"/>
        <c:auto val="1"/>
        <c:lblAlgn val="ctr"/>
        <c:lblOffset val="100"/>
        <c:noMultiLvlLbl val="0"/>
      </c:catAx>
      <c:valAx>
        <c:axId val="134095616"/>
        <c:scaling>
          <c:orientation val="minMax"/>
        </c:scaling>
        <c:delete val="0"/>
        <c:axPos val="l"/>
        <c:majorGridlines/>
        <c:numFmt formatCode="General" sourceLinked="1"/>
        <c:majorTickMark val="out"/>
        <c:minorTickMark val="none"/>
        <c:tickLblPos val="nextTo"/>
        <c:crossAx val="134089728"/>
        <c:crosses val="autoZero"/>
        <c:crossBetween val="between"/>
      </c:valAx>
    </c:plotArea>
    <c:plotVisOnly val="1"/>
    <c:dispBlanksAs val="gap"/>
    <c:showDLblsOverMax val="0"/>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Non-Dedicated</c:v>
          </c:tx>
          <c:invertIfNegative val="0"/>
          <c:cat>
            <c:strRef>
              <c:f>Apr!$A$72:$B$83</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Apr!$AH$72:$AH$83</c:f>
              <c:numCache>
                <c:formatCode>General</c:formatCode>
                <c:ptCount val="12"/>
                <c:pt idx="0">
                  <c:v>117</c:v>
                </c:pt>
                <c:pt idx="1">
                  <c:v>207</c:v>
                </c:pt>
                <c:pt idx="2">
                  <c:v>101</c:v>
                </c:pt>
                <c:pt idx="3">
                  <c:v>117</c:v>
                </c:pt>
                <c:pt idx="4">
                  <c:v>0</c:v>
                </c:pt>
                <c:pt idx="5">
                  <c:v>232</c:v>
                </c:pt>
                <c:pt idx="6">
                  <c:v>5</c:v>
                </c:pt>
                <c:pt idx="7">
                  <c:v>84</c:v>
                </c:pt>
                <c:pt idx="8">
                  <c:v>0</c:v>
                </c:pt>
                <c:pt idx="9">
                  <c:v>223</c:v>
                </c:pt>
                <c:pt idx="10">
                  <c:v>6</c:v>
                </c:pt>
                <c:pt idx="11">
                  <c:v>0</c:v>
                </c:pt>
              </c:numCache>
            </c:numRef>
          </c:val>
          <c:extLst>
            <c:ext xmlns:c16="http://schemas.microsoft.com/office/drawing/2014/chart" uri="{C3380CC4-5D6E-409C-BE32-E72D297353CC}">
              <c16:uniqueId val="{00000000-49B4-43C1-9C22-8114050836C8}"/>
            </c:ext>
          </c:extLst>
        </c:ser>
        <c:dLbls>
          <c:showLegendKey val="0"/>
          <c:showVal val="0"/>
          <c:showCatName val="0"/>
          <c:showSerName val="0"/>
          <c:showPercent val="0"/>
          <c:showBubbleSize val="0"/>
        </c:dLbls>
        <c:gapWidth val="150"/>
        <c:shape val="box"/>
        <c:axId val="134120576"/>
        <c:axId val="134122112"/>
        <c:axId val="0"/>
      </c:bar3DChart>
      <c:catAx>
        <c:axId val="134120576"/>
        <c:scaling>
          <c:orientation val="minMax"/>
        </c:scaling>
        <c:delete val="0"/>
        <c:axPos val="b"/>
        <c:numFmt formatCode="General" sourceLinked="0"/>
        <c:majorTickMark val="out"/>
        <c:minorTickMark val="none"/>
        <c:tickLblPos val="nextTo"/>
        <c:crossAx val="134122112"/>
        <c:crosses val="autoZero"/>
        <c:auto val="1"/>
        <c:lblAlgn val="ctr"/>
        <c:lblOffset val="100"/>
        <c:noMultiLvlLbl val="0"/>
      </c:catAx>
      <c:valAx>
        <c:axId val="134122112"/>
        <c:scaling>
          <c:orientation val="minMax"/>
        </c:scaling>
        <c:delete val="0"/>
        <c:axPos val="l"/>
        <c:majorGridlines/>
        <c:numFmt formatCode="General" sourceLinked="1"/>
        <c:majorTickMark val="out"/>
        <c:minorTickMark val="none"/>
        <c:tickLblPos val="nextTo"/>
        <c:crossAx val="134120576"/>
        <c:crosses val="autoZero"/>
        <c:crossBetween val="between"/>
      </c:valAx>
    </c:plotArea>
    <c:plotVisOnly val="1"/>
    <c:dispBlanksAs val="gap"/>
    <c:showDLblsOverMax val="0"/>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K2XX LD</c:v>
          </c:tx>
          <c:invertIfNegative val="0"/>
          <c:cat>
            <c:strRef>
              <c:f>Apr!$A$85:$B$96</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Apr!$AH$85:$AH$96</c:f>
              <c:numCache>
                <c:formatCode>General</c:formatCode>
                <c:ptCount val="12"/>
                <c:pt idx="0">
                  <c:v>174</c:v>
                </c:pt>
                <c:pt idx="1">
                  <c:v>171</c:v>
                </c:pt>
                <c:pt idx="2">
                  <c:v>25</c:v>
                </c:pt>
                <c:pt idx="3">
                  <c:v>120</c:v>
                </c:pt>
                <c:pt idx="4">
                  <c:v>22</c:v>
                </c:pt>
                <c:pt idx="5">
                  <c:v>57</c:v>
                </c:pt>
                <c:pt idx="6">
                  <c:v>0</c:v>
                </c:pt>
                <c:pt idx="7">
                  <c:v>0</c:v>
                </c:pt>
                <c:pt idx="8">
                  <c:v>0</c:v>
                </c:pt>
                <c:pt idx="9">
                  <c:v>108</c:v>
                </c:pt>
                <c:pt idx="10">
                  <c:v>0</c:v>
                </c:pt>
                <c:pt idx="11">
                  <c:v>62</c:v>
                </c:pt>
              </c:numCache>
            </c:numRef>
          </c:val>
          <c:extLst>
            <c:ext xmlns:c16="http://schemas.microsoft.com/office/drawing/2014/chart" uri="{C3380CC4-5D6E-409C-BE32-E72D297353CC}">
              <c16:uniqueId val="{00000000-F6AE-4CBC-99B3-A5D526798B84}"/>
            </c:ext>
          </c:extLst>
        </c:ser>
        <c:dLbls>
          <c:showLegendKey val="0"/>
          <c:showVal val="0"/>
          <c:showCatName val="0"/>
          <c:showSerName val="0"/>
          <c:showPercent val="0"/>
          <c:showBubbleSize val="0"/>
        </c:dLbls>
        <c:gapWidth val="150"/>
        <c:shape val="box"/>
        <c:axId val="134147072"/>
        <c:axId val="134152960"/>
        <c:axId val="0"/>
      </c:bar3DChart>
      <c:catAx>
        <c:axId val="134147072"/>
        <c:scaling>
          <c:orientation val="minMax"/>
        </c:scaling>
        <c:delete val="0"/>
        <c:axPos val="b"/>
        <c:numFmt formatCode="General" sourceLinked="0"/>
        <c:majorTickMark val="out"/>
        <c:minorTickMark val="none"/>
        <c:tickLblPos val="nextTo"/>
        <c:crossAx val="134152960"/>
        <c:crosses val="autoZero"/>
        <c:auto val="1"/>
        <c:lblAlgn val="ctr"/>
        <c:lblOffset val="100"/>
        <c:noMultiLvlLbl val="0"/>
      </c:catAx>
      <c:valAx>
        <c:axId val="134152960"/>
        <c:scaling>
          <c:orientation val="minMax"/>
        </c:scaling>
        <c:delete val="0"/>
        <c:axPos val="l"/>
        <c:majorGridlines/>
        <c:numFmt formatCode="General" sourceLinked="1"/>
        <c:majorTickMark val="out"/>
        <c:minorTickMark val="none"/>
        <c:tickLblPos val="nextTo"/>
        <c:crossAx val="134147072"/>
        <c:crosses val="autoZero"/>
        <c:crossBetween val="between"/>
      </c:valAx>
    </c:plotArea>
    <c:plotVisOnly val="1"/>
    <c:dispBlanksAs val="gap"/>
    <c:showDLblsOverMax val="0"/>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K2XX HD</c:v>
          </c:tx>
          <c:invertIfNegative val="0"/>
          <c:cat>
            <c:strRef>
              <c:f>Apr!$A$98:$B$109</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Apr!$AH$98:$AH$109</c:f>
              <c:numCache>
                <c:formatCode>General</c:formatCode>
                <c:ptCount val="12"/>
                <c:pt idx="0">
                  <c:v>238</c:v>
                </c:pt>
                <c:pt idx="1">
                  <c:v>191</c:v>
                </c:pt>
                <c:pt idx="2">
                  <c:v>120</c:v>
                </c:pt>
                <c:pt idx="3">
                  <c:v>179</c:v>
                </c:pt>
                <c:pt idx="4">
                  <c:v>46</c:v>
                </c:pt>
                <c:pt idx="5">
                  <c:v>54</c:v>
                </c:pt>
                <c:pt idx="6">
                  <c:v>0</c:v>
                </c:pt>
                <c:pt idx="7">
                  <c:v>15</c:v>
                </c:pt>
                <c:pt idx="8">
                  <c:v>0</c:v>
                </c:pt>
                <c:pt idx="9">
                  <c:v>160</c:v>
                </c:pt>
                <c:pt idx="10">
                  <c:v>15</c:v>
                </c:pt>
                <c:pt idx="11">
                  <c:v>32</c:v>
                </c:pt>
              </c:numCache>
            </c:numRef>
          </c:val>
          <c:extLst>
            <c:ext xmlns:c16="http://schemas.microsoft.com/office/drawing/2014/chart" uri="{C3380CC4-5D6E-409C-BE32-E72D297353CC}">
              <c16:uniqueId val="{00000000-F928-41A5-8F44-EF1E2FCFA568}"/>
            </c:ext>
          </c:extLst>
        </c:ser>
        <c:dLbls>
          <c:showLegendKey val="0"/>
          <c:showVal val="0"/>
          <c:showCatName val="0"/>
          <c:showSerName val="0"/>
          <c:showPercent val="0"/>
          <c:showBubbleSize val="0"/>
        </c:dLbls>
        <c:gapWidth val="150"/>
        <c:shape val="box"/>
        <c:axId val="134190208"/>
        <c:axId val="134191744"/>
        <c:axId val="0"/>
      </c:bar3DChart>
      <c:catAx>
        <c:axId val="134190208"/>
        <c:scaling>
          <c:orientation val="minMax"/>
        </c:scaling>
        <c:delete val="0"/>
        <c:axPos val="b"/>
        <c:numFmt formatCode="General" sourceLinked="0"/>
        <c:majorTickMark val="out"/>
        <c:minorTickMark val="none"/>
        <c:tickLblPos val="nextTo"/>
        <c:crossAx val="134191744"/>
        <c:crosses val="autoZero"/>
        <c:auto val="1"/>
        <c:lblAlgn val="ctr"/>
        <c:lblOffset val="100"/>
        <c:noMultiLvlLbl val="0"/>
      </c:catAx>
      <c:valAx>
        <c:axId val="134191744"/>
        <c:scaling>
          <c:orientation val="minMax"/>
        </c:scaling>
        <c:delete val="0"/>
        <c:axPos val="l"/>
        <c:majorGridlines/>
        <c:numFmt formatCode="General" sourceLinked="1"/>
        <c:majorTickMark val="out"/>
        <c:minorTickMark val="none"/>
        <c:tickLblPos val="nextTo"/>
        <c:crossAx val="134190208"/>
        <c:crosses val="autoZero"/>
        <c:crossBetween val="between"/>
        <c:majorUnit val="50"/>
        <c:minorUnit val="20"/>
      </c:valAx>
    </c:plotArea>
    <c:plotVisOnly val="1"/>
    <c:dispBlanksAs val="gap"/>
    <c:showDLblsOverMax val="0"/>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CD4.3</c:v>
          </c:tx>
          <c:invertIfNegative val="0"/>
          <c:cat>
            <c:strRef>
              <c:f>Apr!$A$111:$B$122</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Apr!$AH$111:$AH$122</c:f>
              <c:numCache>
                <c:formatCode>General</c:formatCode>
                <c:ptCount val="12"/>
                <c:pt idx="0">
                  <c:v>22</c:v>
                </c:pt>
                <c:pt idx="1">
                  <c:v>0</c:v>
                </c:pt>
                <c:pt idx="2">
                  <c:v>0</c:v>
                </c:pt>
                <c:pt idx="3">
                  <c:v>21</c:v>
                </c:pt>
                <c:pt idx="4">
                  <c:v>0</c:v>
                </c:pt>
                <c:pt idx="5">
                  <c:v>0</c:v>
                </c:pt>
                <c:pt idx="6">
                  <c:v>0</c:v>
                </c:pt>
                <c:pt idx="7">
                  <c:v>0</c:v>
                </c:pt>
                <c:pt idx="8">
                  <c:v>0</c:v>
                </c:pt>
                <c:pt idx="9">
                  <c:v>8</c:v>
                </c:pt>
                <c:pt idx="10">
                  <c:v>0</c:v>
                </c:pt>
                <c:pt idx="11">
                  <c:v>0</c:v>
                </c:pt>
              </c:numCache>
            </c:numRef>
          </c:val>
          <c:extLst>
            <c:ext xmlns:c16="http://schemas.microsoft.com/office/drawing/2014/chart" uri="{C3380CC4-5D6E-409C-BE32-E72D297353CC}">
              <c16:uniqueId val="{00000000-475A-4F95-AA60-61BB7AD6156C}"/>
            </c:ext>
          </c:extLst>
        </c:ser>
        <c:dLbls>
          <c:showLegendKey val="0"/>
          <c:showVal val="0"/>
          <c:showCatName val="0"/>
          <c:showSerName val="0"/>
          <c:showPercent val="0"/>
          <c:showBubbleSize val="0"/>
        </c:dLbls>
        <c:gapWidth val="150"/>
        <c:shape val="box"/>
        <c:axId val="134200320"/>
        <c:axId val="134210304"/>
        <c:axId val="0"/>
      </c:bar3DChart>
      <c:catAx>
        <c:axId val="134200320"/>
        <c:scaling>
          <c:orientation val="minMax"/>
        </c:scaling>
        <c:delete val="0"/>
        <c:axPos val="b"/>
        <c:numFmt formatCode="General" sourceLinked="0"/>
        <c:majorTickMark val="out"/>
        <c:minorTickMark val="none"/>
        <c:tickLblPos val="nextTo"/>
        <c:crossAx val="134210304"/>
        <c:crosses val="autoZero"/>
        <c:auto val="1"/>
        <c:lblAlgn val="ctr"/>
        <c:lblOffset val="100"/>
        <c:noMultiLvlLbl val="0"/>
      </c:catAx>
      <c:valAx>
        <c:axId val="134210304"/>
        <c:scaling>
          <c:orientation val="minMax"/>
        </c:scaling>
        <c:delete val="0"/>
        <c:axPos val="l"/>
        <c:majorGridlines/>
        <c:numFmt formatCode="General" sourceLinked="1"/>
        <c:majorTickMark val="out"/>
        <c:minorTickMark val="none"/>
        <c:tickLblPos val="nextTo"/>
        <c:crossAx val="134200320"/>
        <c:crosses val="autoZero"/>
        <c:crossBetween val="between"/>
        <c:majorUnit val="40"/>
        <c:minorUnit val="10"/>
      </c:valAx>
    </c:plotArea>
    <c:plotVisOnly val="1"/>
    <c:dispBlanksAs val="gap"/>
    <c:showDLblsOverMax val="0"/>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Honda Civic</c:v>
          </c:tx>
          <c:invertIfNegative val="0"/>
          <c:cat>
            <c:strRef>
              <c:f>Apr!$A$124:$B$135</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Apr!$AH$124:$AH$135</c:f>
              <c:numCache>
                <c:formatCode>General</c:formatCode>
                <c:ptCount val="12"/>
                <c:pt idx="0">
                  <c:v>0</c:v>
                </c:pt>
                <c:pt idx="1">
                  <c:v>0</c:v>
                </c:pt>
                <c:pt idx="2">
                  <c:v>60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999C-4A1F-8ACD-19A71682C5DB}"/>
            </c:ext>
          </c:extLst>
        </c:ser>
        <c:dLbls>
          <c:showLegendKey val="0"/>
          <c:showVal val="0"/>
          <c:showCatName val="0"/>
          <c:showSerName val="0"/>
          <c:showPercent val="0"/>
          <c:showBubbleSize val="0"/>
        </c:dLbls>
        <c:gapWidth val="150"/>
        <c:shape val="box"/>
        <c:axId val="134247552"/>
        <c:axId val="134249088"/>
        <c:axId val="0"/>
      </c:bar3DChart>
      <c:catAx>
        <c:axId val="134247552"/>
        <c:scaling>
          <c:orientation val="minMax"/>
        </c:scaling>
        <c:delete val="0"/>
        <c:axPos val="b"/>
        <c:numFmt formatCode="General" sourceLinked="0"/>
        <c:majorTickMark val="out"/>
        <c:minorTickMark val="none"/>
        <c:tickLblPos val="nextTo"/>
        <c:crossAx val="134249088"/>
        <c:crosses val="autoZero"/>
        <c:auto val="1"/>
        <c:lblAlgn val="ctr"/>
        <c:lblOffset val="100"/>
        <c:noMultiLvlLbl val="0"/>
      </c:catAx>
      <c:valAx>
        <c:axId val="134249088"/>
        <c:scaling>
          <c:orientation val="minMax"/>
        </c:scaling>
        <c:delete val="0"/>
        <c:axPos val="l"/>
        <c:majorGridlines/>
        <c:numFmt formatCode="General" sourceLinked="1"/>
        <c:majorTickMark val="out"/>
        <c:minorTickMark val="none"/>
        <c:tickLblPos val="nextTo"/>
        <c:crossAx val="134247552"/>
        <c:crosses val="autoZero"/>
        <c:crossBetween val="between"/>
      </c:valAx>
    </c:plotArea>
    <c:plotVisOnly val="1"/>
    <c:dispBlanksAs val="gap"/>
    <c:showDLblsOverMax val="0"/>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Honda Accord</c:v>
          </c:tx>
          <c:invertIfNegative val="0"/>
          <c:cat>
            <c:strRef>
              <c:f>Apr!$A$137:$B$148</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Apr!$AH$137:$AH$148</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5A3-4333-8545-7EE96DA9A1BD}"/>
            </c:ext>
          </c:extLst>
        </c:ser>
        <c:dLbls>
          <c:showLegendKey val="0"/>
          <c:showVal val="0"/>
          <c:showCatName val="0"/>
          <c:showSerName val="0"/>
          <c:showPercent val="0"/>
          <c:showBubbleSize val="0"/>
        </c:dLbls>
        <c:gapWidth val="150"/>
        <c:shape val="box"/>
        <c:axId val="134261760"/>
        <c:axId val="134279936"/>
        <c:axId val="0"/>
      </c:bar3DChart>
      <c:catAx>
        <c:axId val="134261760"/>
        <c:scaling>
          <c:orientation val="minMax"/>
        </c:scaling>
        <c:delete val="0"/>
        <c:axPos val="b"/>
        <c:numFmt formatCode="General" sourceLinked="0"/>
        <c:majorTickMark val="out"/>
        <c:minorTickMark val="none"/>
        <c:tickLblPos val="nextTo"/>
        <c:crossAx val="134279936"/>
        <c:crosses val="autoZero"/>
        <c:auto val="1"/>
        <c:lblAlgn val="ctr"/>
        <c:lblOffset val="100"/>
        <c:noMultiLvlLbl val="0"/>
      </c:catAx>
      <c:valAx>
        <c:axId val="134279936"/>
        <c:scaling>
          <c:orientation val="minMax"/>
        </c:scaling>
        <c:delete val="0"/>
        <c:axPos val="l"/>
        <c:majorGridlines/>
        <c:numFmt formatCode="General" sourceLinked="1"/>
        <c:majorTickMark val="out"/>
        <c:minorTickMark val="none"/>
        <c:tickLblPos val="nextTo"/>
        <c:crossAx val="13426176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Jan!$C$19:$AG$19</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2653-4368-9812-4099BEDFC0F0}"/>
            </c:ext>
          </c:extLst>
        </c:ser>
        <c:dLbls>
          <c:showLegendKey val="0"/>
          <c:showVal val="0"/>
          <c:showCatName val="0"/>
          <c:showSerName val="0"/>
          <c:showPercent val="0"/>
          <c:showBubbleSize val="0"/>
        </c:dLbls>
        <c:gapWidth val="150"/>
        <c:shape val="box"/>
        <c:axId val="116967680"/>
        <c:axId val="117047296"/>
        <c:axId val="0"/>
      </c:bar3DChart>
      <c:catAx>
        <c:axId val="116967680"/>
        <c:scaling>
          <c:orientation val="minMax"/>
        </c:scaling>
        <c:delete val="0"/>
        <c:axPos val="b"/>
        <c:majorTickMark val="out"/>
        <c:minorTickMark val="none"/>
        <c:tickLblPos val="nextTo"/>
        <c:crossAx val="117047296"/>
        <c:crosses val="autoZero"/>
        <c:auto val="1"/>
        <c:lblAlgn val="ctr"/>
        <c:lblOffset val="100"/>
        <c:noMultiLvlLbl val="0"/>
      </c:catAx>
      <c:valAx>
        <c:axId val="117047296"/>
        <c:scaling>
          <c:orientation val="minMax"/>
          <c:max val="2"/>
          <c:min val="0"/>
        </c:scaling>
        <c:delete val="0"/>
        <c:axPos val="l"/>
        <c:majorGridlines/>
        <c:numFmt formatCode="0.0" sourceLinked="1"/>
        <c:majorTickMark val="out"/>
        <c:minorTickMark val="none"/>
        <c:tickLblPos val="nextTo"/>
        <c:crossAx val="116967680"/>
        <c:crosses val="autoZero"/>
        <c:crossBetween val="between"/>
      </c:valAx>
    </c:plotArea>
    <c:plotVisOnly val="1"/>
    <c:dispBlanksAs val="gap"/>
    <c:showDLblsOverMax val="0"/>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CRV</c:v>
          </c:tx>
          <c:invertIfNegative val="0"/>
          <c:cat>
            <c:strRef>
              <c:f>Apr!$A$150:$B$161</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Apr!$AH$150:$AH$161</c:f>
              <c:numCache>
                <c:formatCode>General</c:formatCode>
                <c:ptCount val="12"/>
                <c:pt idx="0">
                  <c:v>139</c:v>
                </c:pt>
                <c:pt idx="1">
                  <c:v>307</c:v>
                </c:pt>
                <c:pt idx="2">
                  <c:v>13</c:v>
                </c:pt>
                <c:pt idx="3">
                  <c:v>20</c:v>
                </c:pt>
                <c:pt idx="4">
                  <c:v>45</c:v>
                </c:pt>
                <c:pt idx="5">
                  <c:v>0</c:v>
                </c:pt>
                <c:pt idx="6">
                  <c:v>0</c:v>
                </c:pt>
                <c:pt idx="7">
                  <c:v>0</c:v>
                </c:pt>
                <c:pt idx="8">
                  <c:v>0</c:v>
                </c:pt>
                <c:pt idx="9">
                  <c:v>32</c:v>
                </c:pt>
                <c:pt idx="10">
                  <c:v>24</c:v>
                </c:pt>
                <c:pt idx="11">
                  <c:v>0</c:v>
                </c:pt>
              </c:numCache>
            </c:numRef>
          </c:val>
          <c:extLst>
            <c:ext xmlns:c16="http://schemas.microsoft.com/office/drawing/2014/chart" uri="{C3380CC4-5D6E-409C-BE32-E72D297353CC}">
              <c16:uniqueId val="{00000000-AC8E-4F00-997C-9DBDBA9197B3}"/>
            </c:ext>
          </c:extLst>
        </c:ser>
        <c:dLbls>
          <c:showLegendKey val="0"/>
          <c:showVal val="0"/>
          <c:showCatName val="0"/>
          <c:showSerName val="0"/>
          <c:showPercent val="0"/>
          <c:showBubbleSize val="0"/>
        </c:dLbls>
        <c:gapWidth val="150"/>
        <c:shape val="box"/>
        <c:axId val="134300800"/>
        <c:axId val="134302336"/>
        <c:axId val="0"/>
      </c:bar3DChart>
      <c:catAx>
        <c:axId val="134300800"/>
        <c:scaling>
          <c:orientation val="minMax"/>
        </c:scaling>
        <c:delete val="0"/>
        <c:axPos val="b"/>
        <c:numFmt formatCode="General" sourceLinked="0"/>
        <c:majorTickMark val="out"/>
        <c:minorTickMark val="none"/>
        <c:tickLblPos val="nextTo"/>
        <c:crossAx val="134302336"/>
        <c:crosses val="autoZero"/>
        <c:auto val="1"/>
        <c:lblAlgn val="ctr"/>
        <c:lblOffset val="100"/>
        <c:noMultiLvlLbl val="0"/>
      </c:catAx>
      <c:valAx>
        <c:axId val="134302336"/>
        <c:scaling>
          <c:orientation val="minMax"/>
        </c:scaling>
        <c:delete val="0"/>
        <c:axPos val="l"/>
        <c:majorGridlines/>
        <c:numFmt formatCode="General" sourceLinked="1"/>
        <c:majorTickMark val="out"/>
        <c:minorTickMark val="none"/>
        <c:tickLblPos val="nextTo"/>
        <c:crossAx val="134300800"/>
        <c:crosses val="autoZero"/>
        <c:crossBetween val="between"/>
      </c:valAx>
    </c:plotArea>
    <c:plotVisOnly val="1"/>
    <c:dispBlanksAs val="gap"/>
    <c:showDLblsOverMax val="0"/>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May!$C$5:$AG$5</c:f>
              <c:numCache>
                <c:formatCode>0.0</c:formatCode>
                <c:ptCount val="31"/>
                <c:pt idx="0">
                  <c:v>0.3</c:v>
                </c:pt>
                <c:pt idx="1">
                  <c:v>0.33333333333333331</c:v>
                </c:pt>
                <c:pt idx="2">
                  <c:v>0.48333333333333334</c:v>
                </c:pt>
                <c:pt idx="3">
                  <c:v>0.5</c:v>
                </c:pt>
                <c:pt idx="4">
                  <c:v>0</c:v>
                </c:pt>
                <c:pt idx="5">
                  <c:v>0</c:v>
                </c:pt>
                <c:pt idx="6">
                  <c:v>0.16666666666666666</c:v>
                </c:pt>
                <c:pt idx="7">
                  <c:v>0.13333333333333333</c:v>
                </c:pt>
                <c:pt idx="8">
                  <c:v>3.2833333333333332</c:v>
                </c:pt>
                <c:pt idx="9">
                  <c:v>0.71666666666666667</c:v>
                </c:pt>
                <c:pt idx="10">
                  <c:v>0.36666666666666664</c:v>
                </c:pt>
                <c:pt idx="11">
                  <c:v>0</c:v>
                </c:pt>
                <c:pt idx="12">
                  <c:v>0</c:v>
                </c:pt>
                <c:pt idx="13">
                  <c:v>0.31666666666666665</c:v>
                </c:pt>
                <c:pt idx="14">
                  <c:v>0</c:v>
                </c:pt>
                <c:pt idx="15">
                  <c:v>3.3333333333333333E-2</c:v>
                </c:pt>
                <c:pt idx="16">
                  <c:v>1.0333333333333334</c:v>
                </c:pt>
                <c:pt idx="17">
                  <c:v>0.75</c:v>
                </c:pt>
                <c:pt idx="18">
                  <c:v>0</c:v>
                </c:pt>
                <c:pt idx="19">
                  <c:v>0</c:v>
                </c:pt>
                <c:pt idx="20">
                  <c:v>0</c:v>
                </c:pt>
                <c:pt idx="21">
                  <c:v>0.23333333333333334</c:v>
                </c:pt>
                <c:pt idx="22">
                  <c:v>0.8666666666666667</c:v>
                </c:pt>
                <c:pt idx="23">
                  <c:v>0.45</c:v>
                </c:pt>
                <c:pt idx="24">
                  <c:v>1</c:v>
                </c:pt>
                <c:pt idx="25">
                  <c:v>0</c:v>
                </c:pt>
                <c:pt idx="26">
                  <c:v>0</c:v>
                </c:pt>
                <c:pt idx="27">
                  <c:v>0.58333333333333337</c:v>
                </c:pt>
                <c:pt idx="28">
                  <c:v>0.26666666666666666</c:v>
                </c:pt>
                <c:pt idx="29">
                  <c:v>1.0833333333333333</c:v>
                </c:pt>
                <c:pt idx="30">
                  <c:v>0.58333333333333337</c:v>
                </c:pt>
              </c:numCache>
            </c:numRef>
          </c:val>
          <c:extLst>
            <c:ext xmlns:c16="http://schemas.microsoft.com/office/drawing/2014/chart" uri="{C3380CC4-5D6E-409C-BE32-E72D297353CC}">
              <c16:uniqueId val="{00000000-4507-4F95-9335-9C53509B0299}"/>
            </c:ext>
          </c:extLst>
        </c:ser>
        <c:dLbls>
          <c:showLegendKey val="0"/>
          <c:showVal val="0"/>
          <c:showCatName val="0"/>
          <c:showSerName val="0"/>
          <c:showPercent val="0"/>
          <c:showBubbleSize val="0"/>
        </c:dLbls>
        <c:gapWidth val="150"/>
        <c:shape val="box"/>
        <c:axId val="126894848"/>
        <c:axId val="126896384"/>
        <c:axId val="0"/>
      </c:bar3DChart>
      <c:catAx>
        <c:axId val="126894848"/>
        <c:scaling>
          <c:orientation val="minMax"/>
        </c:scaling>
        <c:delete val="0"/>
        <c:axPos val="b"/>
        <c:majorTickMark val="out"/>
        <c:minorTickMark val="none"/>
        <c:tickLblPos val="nextTo"/>
        <c:crossAx val="126896384"/>
        <c:crosses val="autoZero"/>
        <c:auto val="1"/>
        <c:lblAlgn val="ctr"/>
        <c:lblOffset val="100"/>
        <c:noMultiLvlLbl val="0"/>
      </c:catAx>
      <c:valAx>
        <c:axId val="126896384"/>
        <c:scaling>
          <c:orientation val="minMax"/>
          <c:max val="2"/>
          <c:min val="0"/>
        </c:scaling>
        <c:delete val="0"/>
        <c:axPos val="l"/>
        <c:majorGridlines>
          <c:spPr>
            <a:ln>
              <a:solidFill>
                <a:schemeClr val="accent1"/>
              </a:solidFill>
            </a:ln>
          </c:spPr>
        </c:majorGridlines>
        <c:minorGridlines>
          <c:spPr>
            <a:ln>
              <a:noFill/>
            </a:ln>
          </c:spPr>
        </c:minorGridlines>
        <c:numFmt formatCode="0.0" sourceLinked="1"/>
        <c:majorTickMark val="out"/>
        <c:minorTickMark val="none"/>
        <c:tickLblPos val="nextTo"/>
        <c:crossAx val="126894848"/>
        <c:crosses val="autoZero"/>
        <c:crossBetween val="between"/>
      </c:valAx>
    </c:plotArea>
    <c:plotVisOnly val="1"/>
    <c:dispBlanksAs val="gap"/>
    <c:showDLblsOverMax val="0"/>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May!$C$7:$AG$7</c:f>
              <c:numCache>
                <c:formatCode>0.0</c:formatCode>
                <c:ptCount val="31"/>
                <c:pt idx="0">
                  <c:v>0.66666666666666663</c:v>
                </c:pt>
                <c:pt idx="1">
                  <c:v>0.6333333333333333</c:v>
                </c:pt>
                <c:pt idx="2">
                  <c:v>2.25</c:v>
                </c:pt>
                <c:pt idx="3">
                  <c:v>0.95</c:v>
                </c:pt>
                <c:pt idx="4">
                  <c:v>0</c:v>
                </c:pt>
                <c:pt idx="5">
                  <c:v>0</c:v>
                </c:pt>
                <c:pt idx="6">
                  <c:v>1.3166666666666667</c:v>
                </c:pt>
                <c:pt idx="7">
                  <c:v>0.73333333333333328</c:v>
                </c:pt>
                <c:pt idx="8">
                  <c:v>0.5</c:v>
                </c:pt>
                <c:pt idx="9">
                  <c:v>1.1166666666666667</c:v>
                </c:pt>
                <c:pt idx="10">
                  <c:v>1</c:v>
                </c:pt>
                <c:pt idx="11">
                  <c:v>0</c:v>
                </c:pt>
                <c:pt idx="12">
                  <c:v>0</c:v>
                </c:pt>
                <c:pt idx="13">
                  <c:v>0.8666666666666667</c:v>
                </c:pt>
                <c:pt idx="14">
                  <c:v>1.7666666666666666</c:v>
                </c:pt>
                <c:pt idx="15">
                  <c:v>3.5</c:v>
                </c:pt>
                <c:pt idx="16">
                  <c:v>1.4166666666666667</c:v>
                </c:pt>
                <c:pt idx="17">
                  <c:v>0.41666666666666669</c:v>
                </c:pt>
                <c:pt idx="18">
                  <c:v>0</c:v>
                </c:pt>
                <c:pt idx="19">
                  <c:v>0</c:v>
                </c:pt>
                <c:pt idx="20">
                  <c:v>0</c:v>
                </c:pt>
                <c:pt idx="21">
                  <c:v>0.91666666666666663</c:v>
                </c:pt>
                <c:pt idx="22">
                  <c:v>1.4833333333333334</c:v>
                </c:pt>
                <c:pt idx="23">
                  <c:v>3</c:v>
                </c:pt>
                <c:pt idx="24">
                  <c:v>4.3166666666666664</c:v>
                </c:pt>
                <c:pt idx="25">
                  <c:v>0</c:v>
                </c:pt>
                <c:pt idx="26">
                  <c:v>0</c:v>
                </c:pt>
                <c:pt idx="27">
                  <c:v>0.51666666666666672</c:v>
                </c:pt>
                <c:pt idx="28">
                  <c:v>1.2666666666666666</c:v>
                </c:pt>
                <c:pt idx="29">
                  <c:v>1.5166666666666666</c:v>
                </c:pt>
                <c:pt idx="30">
                  <c:v>0.3</c:v>
                </c:pt>
              </c:numCache>
            </c:numRef>
          </c:val>
          <c:extLst>
            <c:ext xmlns:c16="http://schemas.microsoft.com/office/drawing/2014/chart" uri="{C3380CC4-5D6E-409C-BE32-E72D297353CC}">
              <c16:uniqueId val="{00000000-EDB4-496B-BAC7-E856BE906DFE}"/>
            </c:ext>
          </c:extLst>
        </c:ser>
        <c:dLbls>
          <c:showLegendKey val="0"/>
          <c:showVal val="0"/>
          <c:showCatName val="0"/>
          <c:showSerName val="0"/>
          <c:showPercent val="0"/>
          <c:showBubbleSize val="0"/>
        </c:dLbls>
        <c:gapWidth val="150"/>
        <c:shape val="box"/>
        <c:axId val="134342912"/>
        <c:axId val="134344704"/>
        <c:axId val="0"/>
      </c:bar3DChart>
      <c:catAx>
        <c:axId val="134342912"/>
        <c:scaling>
          <c:orientation val="minMax"/>
        </c:scaling>
        <c:delete val="0"/>
        <c:axPos val="b"/>
        <c:majorTickMark val="out"/>
        <c:minorTickMark val="none"/>
        <c:tickLblPos val="nextTo"/>
        <c:crossAx val="134344704"/>
        <c:crosses val="autoZero"/>
        <c:auto val="1"/>
        <c:lblAlgn val="ctr"/>
        <c:lblOffset val="100"/>
        <c:noMultiLvlLbl val="0"/>
      </c:catAx>
      <c:valAx>
        <c:axId val="134344704"/>
        <c:scaling>
          <c:orientation val="minMax"/>
          <c:max val="2"/>
          <c:min val="0"/>
        </c:scaling>
        <c:delete val="0"/>
        <c:axPos val="l"/>
        <c:majorGridlines/>
        <c:numFmt formatCode="0.0" sourceLinked="1"/>
        <c:majorTickMark val="out"/>
        <c:minorTickMark val="none"/>
        <c:tickLblPos val="nextTo"/>
        <c:crossAx val="134342912"/>
        <c:crosses val="autoZero"/>
        <c:crossBetween val="between"/>
      </c:valAx>
    </c:plotArea>
    <c:plotVisOnly val="1"/>
    <c:dispBlanksAs val="gap"/>
    <c:showDLblsOverMax val="0"/>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May!$C$9:$AG$9</c:f>
              <c:numCache>
                <c:formatCode>0.0</c:formatCode>
                <c:ptCount val="31"/>
                <c:pt idx="0">
                  <c:v>8.3333333333333329E-2</c:v>
                </c:pt>
                <c:pt idx="1">
                  <c:v>0.56666666666666665</c:v>
                </c:pt>
                <c:pt idx="2">
                  <c:v>8.3333333333333329E-2</c:v>
                </c:pt>
                <c:pt idx="3">
                  <c:v>0.55000000000000004</c:v>
                </c:pt>
                <c:pt idx="4">
                  <c:v>0</c:v>
                </c:pt>
                <c:pt idx="5">
                  <c:v>0</c:v>
                </c:pt>
                <c:pt idx="6">
                  <c:v>0.6333333333333333</c:v>
                </c:pt>
                <c:pt idx="7">
                  <c:v>0.56666666666666665</c:v>
                </c:pt>
                <c:pt idx="8">
                  <c:v>1.0166666666666666</c:v>
                </c:pt>
                <c:pt idx="9">
                  <c:v>0</c:v>
                </c:pt>
                <c:pt idx="10">
                  <c:v>0.2</c:v>
                </c:pt>
                <c:pt idx="11">
                  <c:v>0</c:v>
                </c:pt>
                <c:pt idx="12">
                  <c:v>0</c:v>
                </c:pt>
                <c:pt idx="13">
                  <c:v>1.0833333333333333</c:v>
                </c:pt>
                <c:pt idx="14">
                  <c:v>0.55000000000000004</c:v>
                </c:pt>
                <c:pt idx="15">
                  <c:v>0.56666666666666665</c:v>
                </c:pt>
                <c:pt idx="16">
                  <c:v>0.48333333333333334</c:v>
                </c:pt>
                <c:pt idx="17">
                  <c:v>0.7</c:v>
                </c:pt>
                <c:pt idx="18">
                  <c:v>0</c:v>
                </c:pt>
                <c:pt idx="19">
                  <c:v>0</c:v>
                </c:pt>
                <c:pt idx="20">
                  <c:v>0</c:v>
                </c:pt>
                <c:pt idx="21">
                  <c:v>0.48333333333333334</c:v>
                </c:pt>
                <c:pt idx="22">
                  <c:v>0.2</c:v>
                </c:pt>
                <c:pt idx="23">
                  <c:v>1.2333333333333334</c:v>
                </c:pt>
                <c:pt idx="24">
                  <c:v>0.8666666666666667</c:v>
                </c:pt>
                <c:pt idx="25">
                  <c:v>0</c:v>
                </c:pt>
                <c:pt idx="26">
                  <c:v>0</c:v>
                </c:pt>
                <c:pt idx="27">
                  <c:v>0.75</c:v>
                </c:pt>
                <c:pt idx="28">
                  <c:v>0.26666666666666666</c:v>
                </c:pt>
                <c:pt idx="29">
                  <c:v>0.8833333333333333</c:v>
                </c:pt>
                <c:pt idx="30">
                  <c:v>0.5</c:v>
                </c:pt>
              </c:numCache>
            </c:numRef>
          </c:val>
          <c:extLst>
            <c:ext xmlns:c16="http://schemas.microsoft.com/office/drawing/2014/chart" uri="{C3380CC4-5D6E-409C-BE32-E72D297353CC}">
              <c16:uniqueId val="{00000000-0F1F-41A9-9DC2-00BCA8EAD6A7}"/>
            </c:ext>
          </c:extLst>
        </c:ser>
        <c:dLbls>
          <c:showLegendKey val="0"/>
          <c:showVal val="0"/>
          <c:showCatName val="0"/>
          <c:showSerName val="0"/>
          <c:showPercent val="0"/>
          <c:showBubbleSize val="0"/>
        </c:dLbls>
        <c:gapWidth val="150"/>
        <c:shape val="box"/>
        <c:axId val="114368512"/>
        <c:axId val="114370048"/>
        <c:axId val="0"/>
      </c:bar3DChart>
      <c:catAx>
        <c:axId val="114368512"/>
        <c:scaling>
          <c:orientation val="minMax"/>
        </c:scaling>
        <c:delete val="0"/>
        <c:axPos val="b"/>
        <c:majorTickMark val="out"/>
        <c:minorTickMark val="none"/>
        <c:tickLblPos val="nextTo"/>
        <c:crossAx val="114370048"/>
        <c:crosses val="autoZero"/>
        <c:auto val="1"/>
        <c:lblAlgn val="ctr"/>
        <c:lblOffset val="100"/>
        <c:noMultiLvlLbl val="0"/>
      </c:catAx>
      <c:valAx>
        <c:axId val="114370048"/>
        <c:scaling>
          <c:orientation val="minMax"/>
          <c:max val="2"/>
          <c:min val="0"/>
        </c:scaling>
        <c:delete val="0"/>
        <c:axPos val="l"/>
        <c:majorGridlines/>
        <c:numFmt formatCode="0.0" sourceLinked="1"/>
        <c:majorTickMark val="out"/>
        <c:minorTickMark val="none"/>
        <c:tickLblPos val="nextTo"/>
        <c:crossAx val="114368512"/>
        <c:crosses val="autoZero"/>
        <c:crossBetween val="between"/>
      </c:valAx>
    </c:plotArea>
    <c:plotVisOnly val="1"/>
    <c:dispBlanksAs val="gap"/>
    <c:showDLblsOverMax val="0"/>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May!$C$11:$AG$11</c:f>
              <c:numCache>
                <c:formatCode>0.0</c:formatCode>
                <c:ptCount val="31"/>
                <c:pt idx="0">
                  <c:v>0.78333333333333333</c:v>
                </c:pt>
                <c:pt idx="1">
                  <c:v>0.13333333333333333</c:v>
                </c:pt>
                <c:pt idx="2">
                  <c:v>0.8</c:v>
                </c:pt>
                <c:pt idx="3">
                  <c:v>0.85</c:v>
                </c:pt>
                <c:pt idx="4">
                  <c:v>0</c:v>
                </c:pt>
                <c:pt idx="5">
                  <c:v>0</c:v>
                </c:pt>
                <c:pt idx="6">
                  <c:v>1.9166666666666667</c:v>
                </c:pt>
                <c:pt idx="7">
                  <c:v>1.2333333333333334</c:v>
                </c:pt>
                <c:pt idx="8">
                  <c:v>0.83333333333333337</c:v>
                </c:pt>
                <c:pt idx="9">
                  <c:v>1.2</c:v>
                </c:pt>
                <c:pt idx="10">
                  <c:v>1.35</c:v>
                </c:pt>
                <c:pt idx="11">
                  <c:v>0</c:v>
                </c:pt>
                <c:pt idx="12">
                  <c:v>0</c:v>
                </c:pt>
                <c:pt idx="13">
                  <c:v>1.8</c:v>
                </c:pt>
                <c:pt idx="14">
                  <c:v>0.8</c:v>
                </c:pt>
                <c:pt idx="15">
                  <c:v>0.25</c:v>
                </c:pt>
                <c:pt idx="16">
                  <c:v>0.91666666666666663</c:v>
                </c:pt>
                <c:pt idx="17">
                  <c:v>0.68333333333333335</c:v>
                </c:pt>
                <c:pt idx="18">
                  <c:v>0</c:v>
                </c:pt>
                <c:pt idx="19">
                  <c:v>0</c:v>
                </c:pt>
                <c:pt idx="20">
                  <c:v>0</c:v>
                </c:pt>
                <c:pt idx="21">
                  <c:v>0.8833333333333333</c:v>
                </c:pt>
                <c:pt idx="22">
                  <c:v>0.9</c:v>
                </c:pt>
                <c:pt idx="23">
                  <c:v>1.25</c:v>
                </c:pt>
                <c:pt idx="24">
                  <c:v>2.5833333333333335</c:v>
                </c:pt>
                <c:pt idx="25">
                  <c:v>0</c:v>
                </c:pt>
                <c:pt idx="26">
                  <c:v>0</c:v>
                </c:pt>
                <c:pt idx="27">
                  <c:v>1.1833333333333333</c:v>
                </c:pt>
                <c:pt idx="28">
                  <c:v>2.5166666666666666</c:v>
                </c:pt>
                <c:pt idx="29">
                  <c:v>0.56666666666666665</c:v>
                </c:pt>
                <c:pt idx="30">
                  <c:v>1</c:v>
                </c:pt>
              </c:numCache>
            </c:numRef>
          </c:val>
          <c:extLst>
            <c:ext xmlns:c16="http://schemas.microsoft.com/office/drawing/2014/chart" uri="{C3380CC4-5D6E-409C-BE32-E72D297353CC}">
              <c16:uniqueId val="{00000000-86ED-453A-A9D7-6EDC80CEABD4}"/>
            </c:ext>
          </c:extLst>
        </c:ser>
        <c:dLbls>
          <c:showLegendKey val="0"/>
          <c:showVal val="0"/>
          <c:showCatName val="0"/>
          <c:showSerName val="0"/>
          <c:showPercent val="0"/>
          <c:showBubbleSize val="0"/>
        </c:dLbls>
        <c:gapWidth val="150"/>
        <c:shape val="box"/>
        <c:axId val="126887424"/>
        <c:axId val="126888960"/>
        <c:axId val="0"/>
      </c:bar3DChart>
      <c:catAx>
        <c:axId val="126887424"/>
        <c:scaling>
          <c:orientation val="minMax"/>
        </c:scaling>
        <c:delete val="0"/>
        <c:axPos val="b"/>
        <c:majorTickMark val="out"/>
        <c:minorTickMark val="none"/>
        <c:tickLblPos val="nextTo"/>
        <c:crossAx val="126888960"/>
        <c:crosses val="autoZero"/>
        <c:auto val="1"/>
        <c:lblAlgn val="ctr"/>
        <c:lblOffset val="100"/>
        <c:noMultiLvlLbl val="0"/>
      </c:catAx>
      <c:valAx>
        <c:axId val="126888960"/>
        <c:scaling>
          <c:orientation val="minMax"/>
          <c:max val="2"/>
          <c:min val="0"/>
        </c:scaling>
        <c:delete val="0"/>
        <c:axPos val="l"/>
        <c:majorGridlines/>
        <c:numFmt formatCode="0.0" sourceLinked="1"/>
        <c:majorTickMark val="out"/>
        <c:minorTickMark val="none"/>
        <c:tickLblPos val="nextTo"/>
        <c:crossAx val="126887424"/>
        <c:crosses val="autoZero"/>
        <c:crossBetween val="between"/>
      </c:valAx>
    </c:plotArea>
    <c:plotVisOnly val="1"/>
    <c:dispBlanksAs val="gap"/>
    <c:showDLblsOverMax val="0"/>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May!$C$13:$AG$13</c:f>
              <c:numCache>
                <c:formatCode>0.0</c:formatCode>
                <c:ptCount val="31"/>
                <c:pt idx="0">
                  <c:v>0.5</c:v>
                </c:pt>
                <c:pt idx="1">
                  <c:v>0.56666666666666665</c:v>
                </c:pt>
                <c:pt idx="2">
                  <c:v>0.6166666666666667</c:v>
                </c:pt>
                <c:pt idx="3">
                  <c:v>0</c:v>
                </c:pt>
                <c:pt idx="4">
                  <c:v>0</c:v>
                </c:pt>
                <c:pt idx="5">
                  <c:v>0</c:v>
                </c:pt>
                <c:pt idx="6">
                  <c:v>0</c:v>
                </c:pt>
                <c:pt idx="7">
                  <c:v>2</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1.9166666666666667</c:v>
                </c:pt>
                <c:pt idx="30">
                  <c:v>0</c:v>
                </c:pt>
              </c:numCache>
            </c:numRef>
          </c:val>
          <c:extLst>
            <c:ext xmlns:c16="http://schemas.microsoft.com/office/drawing/2014/chart" uri="{C3380CC4-5D6E-409C-BE32-E72D297353CC}">
              <c16:uniqueId val="{00000000-E64A-4790-9B8C-A11CB85E80FF}"/>
            </c:ext>
          </c:extLst>
        </c:ser>
        <c:dLbls>
          <c:showLegendKey val="0"/>
          <c:showVal val="0"/>
          <c:showCatName val="0"/>
          <c:showSerName val="0"/>
          <c:showPercent val="0"/>
          <c:showBubbleSize val="0"/>
        </c:dLbls>
        <c:gapWidth val="150"/>
        <c:shape val="box"/>
        <c:axId val="61094912"/>
        <c:axId val="61104896"/>
        <c:axId val="0"/>
      </c:bar3DChart>
      <c:catAx>
        <c:axId val="61094912"/>
        <c:scaling>
          <c:orientation val="minMax"/>
        </c:scaling>
        <c:delete val="0"/>
        <c:axPos val="b"/>
        <c:majorTickMark val="out"/>
        <c:minorTickMark val="none"/>
        <c:tickLblPos val="nextTo"/>
        <c:crossAx val="61104896"/>
        <c:crosses val="autoZero"/>
        <c:auto val="1"/>
        <c:lblAlgn val="ctr"/>
        <c:lblOffset val="100"/>
        <c:noMultiLvlLbl val="0"/>
      </c:catAx>
      <c:valAx>
        <c:axId val="61104896"/>
        <c:scaling>
          <c:orientation val="minMax"/>
          <c:max val="2"/>
          <c:min val="0"/>
        </c:scaling>
        <c:delete val="0"/>
        <c:axPos val="l"/>
        <c:majorGridlines/>
        <c:numFmt formatCode="0.0" sourceLinked="1"/>
        <c:majorTickMark val="out"/>
        <c:minorTickMark val="none"/>
        <c:tickLblPos val="nextTo"/>
        <c:crossAx val="61094912"/>
        <c:crosses val="autoZero"/>
        <c:crossBetween val="between"/>
      </c:valAx>
    </c:plotArea>
    <c:plotVisOnly val="1"/>
    <c:dispBlanksAs val="gap"/>
    <c:showDLblsOverMax val="0"/>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May!$C$19:$AG$19</c:f>
              <c:numCache>
                <c:formatCode>0.0</c:formatCode>
                <c:ptCount val="31"/>
                <c:pt idx="0">
                  <c:v>0.18333333333333332</c:v>
                </c:pt>
                <c:pt idx="1">
                  <c:v>0.78333333333333333</c:v>
                </c:pt>
                <c:pt idx="2">
                  <c:v>0.11666666666666667</c:v>
                </c:pt>
                <c:pt idx="3">
                  <c:v>1.25</c:v>
                </c:pt>
                <c:pt idx="4">
                  <c:v>0</c:v>
                </c:pt>
                <c:pt idx="5">
                  <c:v>0</c:v>
                </c:pt>
                <c:pt idx="6">
                  <c:v>1.1000000000000001</c:v>
                </c:pt>
                <c:pt idx="7">
                  <c:v>0</c:v>
                </c:pt>
                <c:pt idx="8">
                  <c:v>0</c:v>
                </c:pt>
                <c:pt idx="9">
                  <c:v>0</c:v>
                </c:pt>
                <c:pt idx="10">
                  <c:v>0</c:v>
                </c:pt>
                <c:pt idx="11">
                  <c:v>0</c:v>
                </c:pt>
                <c:pt idx="12">
                  <c:v>0</c:v>
                </c:pt>
                <c:pt idx="13">
                  <c:v>0.5</c:v>
                </c:pt>
                <c:pt idx="14">
                  <c:v>1</c:v>
                </c:pt>
                <c:pt idx="15">
                  <c:v>0.93333333333333335</c:v>
                </c:pt>
                <c:pt idx="16">
                  <c:v>0.23333333333333334</c:v>
                </c:pt>
                <c:pt idx="17">
                  <c:v>0.25</c:v>
                </c:pt>
                <c:pt idx="18">
                  <c:v>0</c:v>
                </c:pt>
                <c:pt idx="19">
                  <c:v>0</c:v>
                </c:pt>
                <c:pt idx="20">
                  <c:v>0</c:v>
                </c:pt>
                <c:pt idx="21">
                  <c:v>0.45</c:v>
                </c:pt>
                <c:pt idx="22">
                  <c:v>0.65</c:v>
                </c:pt>
                <c:pt idx="23">
                  <c:v>1</c:v>
                </c:pt>
                <c:pt idx="24">
                  <c:v>0.68333333333333335</c:v>
                </c:pt>
                <c:pt idx="25">
                  <c:v>0</c:v>
                </c:pt>
                <c:pt idx="26">
                  <c:v>0</c:v>
                </c:pt>
                <c:pt idx="27">
                  <c:v>0.16666666666666666</c:v>
                </c:pt>
                <c:pt idx="28">
                  <c:v>1.25</c:v>
                </c:pt>
                <c:pt idx="29">
                  <c:v>1.6</c:v>
                </c:pt>
                <c:pt idx="30">
                  <c:v>0.6166666666666667</c:v>
                </c:pt>
              </c:numCache>
            </c:numRef>
          </c:val>
          <c:extLst>
            <c:ext xmlns:c16="http://schemas.microsoft.com/office/drawing/2014/chart" uri="{C3380CC4-5D6E-409C-BE32-E72D297353CC}">
              <c16:uniqueId val="{00000000-5B1D-4049-9FFE-95EFC3A87E38}"/>
            </c:ext>
          </c:extLst>
        </c:ser>
        <c:dLbls>
          <c:showLegendKey val="0"/>
          <c:showVal val="0"/>
          <c:showCatName val="0"/>
          <c:showSerName val="0"/>
          <c:showPercent val="0"/>
          <c:showBubbleSize val="0"/>
        </c:dLbls>
        <c:gapWidth val="150"/>
        <c:shape val="box"/>
        <c:axId val="61133568"/>
        <c:axId val="61135104"/>
        <c:axId val="0"/>
      </c:bar3DChart>
      <c:catAx>
        <c:axId val="61133568"/>
        <c:scaling>
          <c:orientation val="minMax"/>
        </c:scaling>
        <c:delete val="0"/>
        <c:axPos val="b"/>
        <c:majorTickMark val="out"/>
        <c:minorTickMark val="none"/>
        <c:tickLblPos val="nextTo"/>
        <c:crossAx val="61135104"/>
        <c:crosses val="autoZero"/>
        <c:auto val="1"/>
        <c:lblAlgn val="ctr"/>
        <c:lblOffset val="100"/>
        <c:noMultiLvlLbl val="0"/>
      </c:catAx>
      <c:valAx>
        <c:axId val="61135104"/>
        <c:scaling>
          <c:orientation val="minMax"/>
          <c:max val="2"/>
          <c:min val="0"/>
        </c:scaling>
        <c:delete val="0"/>
        <c:axPos val="l"/>
        <c:majorGridlines/>
        <c:numFmt formatCode="0.0" sourceLinked="1"/>
        <c:majorTickMark val="out"/>
        <c:minorTickMark val="none"/>
        <c:tickLblPos val="nextTo"/>
        <c:crossAx val="61133568"/>
        <c:crosses val="autoZero"/>
        <c:crossBetween val="between"/>
      </c:valAx>
    </c:plotArea>
    <c:plotVisOnly val="1"/>
    <c:dispBlanksAs val="gap"/>
    <c:showDLblsOverMax val="0"/>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March Type of  Equipment Failure</a:t>
            </a:r>
          </a:p>
        </c:rich>
      </c:tx>
      <c:overlay val="0"/>
    </c:title>
    <c:autoTitleDeleted val="0"/>
    <c:plotArea>
      <c:layout/>
      <c:radarChart>
        <c:radarStyle val="filled"/>
        <c:varyColors val="0"/>
        <c:ser>
          <c:idx val="0"/>
          <c:order val="0"/>
          <c:tx>
            <c:v>Type of failure</c:v>
          </c:tx>
          <c:dLbls>
            <c:dLbl>
              <c:idx val="0"/>
              <c:layout>
                <c:manualLayout>
                  <c:x val="1.1867966885674073E-2"/>
                  <c:y val="-1.80882417630757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824-4D21-8FAD-E94EE4435C52}"/>
                </c:ext>
              </c:extLst>
            </c:dLbl>
            <c:dLbl>
              <c:idx val="1"/>
              <c:layout>
                <c:manualLayout>
                  <c:x val="-2.187113199105794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824-4D21-8FAD-E94EE4435C52}"/>
                </c:ext>
              </c:extLst>
            </c:dLbl>
            <c:dLbl>
              <c:idx val="9"/>
              <c:layout>
                <c:manualLayout>
                  <c:x val="1.4964458730723856E-2"/>
                  <c:y val="-2.77245774070086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824-4D21-8FAD-E94EE4435C52}"/>
                </c:ext>
              </c:extLst>
            </c:dLbl>
            <c:spPr>
              <a:noFill/>
              <a:ln>
                <a:noFill/>
              </a:ln>
              <a:effectLst/>
            </c:spPr>
            <c:txPr>
              <a:bodyPr/>
              <a:lstStyle/>
              <a:p>
                <a:pPr>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May!$B$175:$B$186</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May!$C$175:$C$186</c:f>
              <c:numCache>
                <c:formatCode>General</c:formatCode>
                <c:ptCount val="12"/>
                <c:pt idx="0">
                  <c:v>1462</c:v>
                </c:pt>
                <c:pt idx="1">
                  <c:v>985</c:v>
                </c:pt>
                <c:pt idx="2">
                  <c:v>318</c:v>
                </c:pt>
                <c:pt idx="3">
                  <c:v>425</c:v>
                </c:pt>
                <c:pt idx="4">
                  <c:v>185</c:v>
                </c:pt>
                <c:pt idx="5">
                  <c:v>751</c:v>
                </c:pt>
                <c:pt idx="6">
                  <c:v>58</c:v>
                </c:pt>
                <c:pt idx="7">
                  <c:v>504</c:v>
                </c:pt>
                <c:pt idx="8">
                  <c:v>0</c:v>
                </c:pt>
                <c:pt idx="9">
                  <c:v>840</c:v>
                </c:pt>
                <c:pt idx="10">
                  <c:v>30</c:v>
                </c:pt>
                <c:pt idx="11">
                  <c:v>261</c:v>
                </c:pt>
              </c:numCache>
            </c:numRef>
          </c:val>
          <c:extLst>
            <c:ext xmlns:c16="http://schemas.microsoft.com/office/drawing/2014/chart" uri="{C3380CC4-5D6E-409C-BE32-E72D297353CC}">
              <c16:uniqueId val="{00000003-9824-4D21-8FAD-E94EE4435C52}"/>
            </c:ext>
          </c:extLst>
        </c:ser>
        <c:dLbls>
          <c:showLegendKey val="0"/>
          <c:showVal val="1"/>
          <c:showCatName val="0"/>
          <c:showSerName val="0"/>
          <c:showPercent val="0"/>
          <c:showBubbleSize val="0"/>
        </c:dLbls>
        <c:axId val="61151488"/>
        <c:axId val="61179008"/>
      </c:radarChart>
      <c:catAx>
        <c:axId val="61151488"/>
        <c:scaling>
          <c:orientation val="minMax"/>
        </c:scaling>
        <c:delete val="0"/>
        <c:axPos val="b"/>
        <c:majorGridlines/>
        <c:numFmt formatCode="General" sourceLinked="0"/>
        <c:majorTickMark val="none"/>
        <c:minorTickMark val="none"/>
        <c:tickLblPos val="nextTo"/>
        <c:spPr>
          <a:ln w="9525">
            <a:noFill/>
          </a:ln>
        </c:spPr>
        <c:txPr>
          <a:bodyPr/>
          <a:lstStyle/>
          <a:p>
            <a:pPr>
              <a:defRPr sz="1800"/>
            </a:pPr>
            <a:endParaRPr lang="en-US"/>
          </a:p>
        </c:txPr>
        <c:crossAx val="61179008"/>
        <c:crosses val="autoZero"/>
        <c:auto val="1"/>
        <c:lblAlgn val="ctr"/>
        <c:lblOffset val="100"/>
        <c:noMultiLvlLbl val="0"/>
      </c:catAx>
      <c:valAx>
        <c:axId val="61179008"/>
        <c:scaling>
          <c:orientation val="minMax"/>
        </c:scaling>
        <c:delete val="0"/>
        <c:axPos val="l"/>
        <c:majorGridlines/>
        <c:numFmt formatCode="General" sourceLinked="1"/>
        <c:majorTickMark val="none"/>
        <c:minorTickMark val="none"/>
        <c:tickLblPos val="nextTo"/>
        <c:txPr>
          <a:bodyPr/>
          <a:lstStyle/>
          <a:p>
            <a:pPr>
              <a:defRPr sz="1200"/>
            </a:pPr>
            <a:endParaRPr lang="en-US"/>
          </a:p>
        </c:txPr>
        <c:crossAx val="61151488"/>
        <c:crosses val="autoZero"/>
        <c:crossBetween val="between"/>
      </c:valAx>
    </c:plotArea>
    <c:legend>
      <c:legendPos val="t"/>
      <c:overlay val="0"/>
      <c:txPr>
        <a:bodyPr/>
        <a:lstStyle/>
        <a:p>
          <a:pPr>
            <a:defRPr sz="2000"/>
          </a:pPr>
          <a:endParaRPr lang="en-US"/>
        </a:p>
      </c:txPr>
    </c:legend>
    <c:plotVisOnly val="1"/>
    <c:dispBlanksAs val="gap"/>
    <c:showDLblsOverMax val="0"/>
  </c:chart>
  <c:spPr>
    <a:ln>
      <a:solidFill>
        <a:schemeClr val="accent1"/>
      </a:solidFill>
    </a:ln>
  </c:spPr>
  <c:printSettings>
    <c:headerFooter/>
    <c:pageMargins b="0.75" l="0.7" r="0.7" t="0.75" header="0.3" footer="0.3"/>
    <c:pageSetup orientation="landscape"/>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Dedicated</c:v>
          </c:tx>
          <c:invertIfNegative val="0"/>
          <c:cat>
            <c:strRef>
              <c:f>May!$A$59:$B$70</c:f>
              <c:strCache>
                <c:ptCount val="12"/>
                <c:pt idx="0">
                  <c:v> Maint-Robot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May!$AH$59:$AH$70</c:f>
              <c:numCache>
                <c:formatCode>General</c:formatCode>
                <c:ptCount val="12"/>
                <c:pt idx="0">
                  <c:v>258</c:v>
                </c:pt>
                <c:pt idx="1">
                  <c:v>140</c:v>
                </c:pt>
                <c:pt idx="2">
                  <c:v>52</c:v>
                </c:pt>
                <c:pt idx="3">
                  <c:v>12</c:v>
                </c:pt>
                <c:pt idx="4">
                  <c:v>0</c:v>
                </c:pt>
                <c:pt idx="5">
                  <c:v>21</c:v>
                </c:pt>
                <c:pt idx="6">
                  <c:v>0</c:v>
                </c:pt>
                <c:pt idx="7">
                  <c:v>127</c:v>
                </c:pt>
                <c:pt idx="8">
                  <c:v>0</c:v>
                </c:pt>
                <c:pt idx="9">
                  <c:v>181</c:v>
                </c:pt>
                <c:pt idx="10">
                  <c:v>0</c:v>
                </c:pt>
                <c:pt idx="11">
                  <c:v>0</c:v>
                </c:pt>
              </c:numCache>
            </c:numRef>
          </c:val>
          <c:extLst>
            <c:ext xmlns:c16="http://schemas.microsoft.com/office/drawing/2014/chart" uri="{C3380CC4-5D6E-409C-BE32-E72D297353CC}">
              <c16:uniqueId val="{00000000-C3D6-4665-AD75-5C025B4E4297}"/>
            </c:ext>
          </c:extLst>
        </c:ser>
        <c:dLbls>
          <c:showLegendKey val="0"/>
          <c:showVal val="0"/>
          <c:showCatName val="0"/>
          <c:showSerName val="0"/>
          <c:showPercent val="0"/>
          <c:showBubbleSize val="0"/>
        </c:dLbls>
        <c:gapWidth val="150"/>
        <c:shape val="box"/>
        <c:axId val="61196160"/>
        <c:axId val="61197696"/>
        <c:axId val="0"/>
      </c:bar3DChart>
      <c:catAx>
        <c:axId val="61196160"/>
        <c:scaling>
          <c:orientation val="minMax"/>
        </c:scaling>
        <c:delete val="0"/>
        <c:axPos val="b"/>
        <c:numFmt formatCode="General" sourceLinked="0"/>
        <c:majorTickMark val="out"/>
        <c:minorTickMark val="none"/>
        <c:tickLblPos val="nextTo"/>
        <c:crossAx val="61197696"/>
        <c:crosses val="autoZero"/>
        <c:auto val="1"/>
        <c:lblAlgn val="ctr"/>
        <c:lblOffset val="100"/>
        <c:noMultiLvlLbl val="0"/>
      </c:catAx>
      <c:valAx>
        <c:axId val="61197696"/>
        <c:scaling>
          <c:orientation val="minMax"/>
        </c:scaling>
        <c:delete val="0"/>
        <c:axPos val="l"/>
        <c:majorGridlines/>
        <c:numFmt formatCode="General" sourceLinked="1"/>
        <c:majorTickMark val="out"/>
        <c:minorTickMark val="none"/>
        <c:tickLblPos val="nextTo"/>
        <c:crossAx val="61196160"/>
        <c:crosses val="autoZero"/>
        <c:crossBetween val="between"/>
      </c:valAx>
    </c:plotArea>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Non-Dedicated</c:v>
          </c:tx>
          <c:invertIfNegative val="0"/>
          <c:cat>
            <c:strRef>
              <c:f>May!$A$72:$B$83</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May!$AH$72:$AH$83</c:f>
              <c:numCache>
                <c:formatCode>General</c:formatCode>
                <c:ptCount val="12"/>
                <c:pt idx="0">
                  <c:v>404</c:v>
                </c:pt>
                <c:pt idx="1">
                  <c:v>185</c:v>
                </c:pt>
                <c:pt idx="2">
                  <c:v>80</c:v>
                </c:pt>
                <c:pt idx="3">
                  <c:v>51</c:v>
                </c:pt>
                <c:pt idx="4">
                  <c:v>16</c:v>
                </c:pt>
                <c:pt idx="5">
                  <c:v>573</c:v>
                </c:pt>
                <c:pt idx="6">
                  <c:v>0</c:v>
                </c:pt>
                <c:pt idx="7">
                  <c:v>203</c:v>
                </c:pt>
                <c:pt idx="8">
                  <c:v>0</c:v>
                </c:pt>
                <c:pt idx="9">
                  <c:v>272</c:v>
                </c:pt>
                <c:pt idx="10">
                  <c:v>0</c:v>
                </c:pt>
                <c:pt idx="11">
                  <c:v>3</c:v>
                </c:pt>
              </c:numCache>
            </c:numRef>
          </c:val>
          <c:extLst>
            <c:ext xmlns:c16="http://schemas.microsoft.com/office/drawing/2014/chart" uri="{C3380CC4-5D6E-409C-BE32-E72D297353CC}">
              <c16:uniqueId val="{00000000-07C5-44F1-9D4A-9BB158D6C391}"/>
            </c:ext>
          </c:extLst>
        </c:ser>
        <c:dLbls>
          <c:showLegendKey val="0"/>
          <c:showVal val="0"/>
          <c:showCatName val="0"/>
          <c:showSerName val="0"/>
          <c:showPercent val="0"/>
          <c:showBubbleSize val="0"/>
        </c:dLbls>
        <c:gapWidth val="150"/>
        <c:shape val="box"/>
        <c:axId val="61300736"/>
        <c:axId val="61302272"/>
        <c:axId val="0"/>
      </c:bar3DChart>
      <c:catAx>
        <c:axId val="61300736"/>
        <c:scaling>
          <c:orientation val="minMax"/>
        </c:scaling>
        <c:delete val="0"/>
        <c:axPos val="b"/>
        <c:numFmt formatCode="General" sourceLinked="0"/>
        <c:majorTickMark val="out"/>
        <c:minorTickMark val="none"/>
        <c:tickLblPos val="nextTo"/>
        <c:crossAx val="61302272"/>
        <c:crosses val="autoZero"/>
        <c:auto val="1"/>
        <c:lblAlgn val="ctr"/>
        <c:lblOffset val="100"/>
        <c:noMultiLvlLbl val="0"/>
      </c:catAx>
      <c:valAx>
        <c:axId val="61302272"/>
        <c:scaling>
          <c:orientation val="minMax"/>
        </c:scaling>
        <c:delete val="0"/>
        <c:axPos val="l"/>
        <c:majorGridlines/>
        <c:numFmt formatCode="General" sourceLinked="1"/>
        <c:majorTickMark val="out"/>
        <c:minorTickMark val="none"/>
        <c:tickLblPos val="nextTo"/>
        <c:crossAx val="61300736"/>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March Type of  Equipment Failure</a:t>
            </a:r>
          </a:p>
        </c:rich>
      </c:tx>
      <c:overlay val="0"/>
    </c:title>
    <c:autoTitleDeleted val="0"/>
    <c:plotArea>
      <c:layout/>
      <c:radarChart>
        <c:radarStyle val="filled"/>
        <c:varyColors val="0"/>
        <c:ser>
          <c:idx val="0"/>
          <c:order val="0"/>
          <c:tx>
            <c:v>Type of failure</c:v>
          </c:tx>
          <c:dLbls>
            <c:dLbl>
              <c:idx val="0"/>
              <c:layout>
                <c:manualLayout>
                  <c:x val="1.1867966885674073E-2"/>
                  <c:y val="-1.80882417630757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40D-4FA4-98BD-17850BB99E62}"/>
                </c:ext>
              </c:extLst>
            </c:dLbl>
            <c:dLbl>
              <c:idx val="1"/>
              <c:layout>
                <c:manualLayout>
                  <c:x val="-2.187113199105794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0D-4FA4-98BD-17850BB99E62}"/>
                </c:ext>
              </c:extLst>
            </c:dLbl>
            <c:dLbl>
              <c:idx val="9"/>
              <c:layout>
                <c:manualLayout>
                  <c:x val="1.4964458730723856E-2"/>
                  <c:y val="-2.77245774070086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40D-4FA4-98BD-17850BB99E62}"/>
                </c:ext>
              </c:extLst>
            </c:dLbl>
            <c:spPr>
              <a:noFill/>
              <a:ln>
                <a:noFill/>
              </a:ln>
              <a:effectLst/>
            </c:spPr>
            <c:txPr>
              <a:bodyPr/>
              <a:lstStyle/>
              <a:p>
                <a:pPr>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Jan!$B$175:$B$186</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Jan!$C$175:$C$186</c:f>
              <c:numCache>
                <c:formatCode>General</c:formatCode>
                <c:ptCount val="12"/>
                <c:pt idx="0">
                  <c:v>450</c:v>
                </c:pt>
                <c:pt idx="1">
                  <c:v>1105</c:v>
                </c:pt>
                <c:pt idx="2">
                  <c:v>287</c:v>
                </c:pt>
                <c:pt idx="3">
                  <c:v>378</c:v>
                </c:pt>
                <c:pt idx="4">
                  <c:v>105</c:v>
                </c:pt>
                <c:pt idx="5">
                  <c:v>461</c:v>
                </c:pt>
                <c:pt idx="6">
                  <c:v>53</c:v>
                </c:pt>
                <c:pt idx="7">
                  <c:v>310</c:v>
                </c:pt>
                <c:pt idx="8">
                  <c:v>9</c:v>
                </c:pt>
                <c:pt idx="9">
                  <c:v>349</c:v>
                </c:pt>
                <c:pt idx="10">
                  <c:v>25</c:v>
                </c:pt>
                <c:pt idx="11">
                  <c:v>248</c:v>
                </c:pt>
              </c:numCache>
            </c:numRef>
          </c:val>
          <c:extLst>
            <c:ext xmlns:c16="http://schemas.microsoft.com/office/drawing/2014/chart" uri="{C3380CC4-5D6E-409C-BE32-E72D297353CC}">
              <c16:uniqueId val="{00000003-840D-4FA4-98BD-17850BB99E62}"/>
            </c:ext>
          </c:extLst>
        </c:ser>
        <c:dLbls>
          <c:showLegendKey val="0"/>
          <c:showVal val="1"/>
          <c:showCatName val="0"/>
          <c:showSerName val="0"/>
          <c:showPercent val="0"/>
          <c:showBubbleSize val="0"/>
        </c:dLbls>
        <c:axId val="117075968"/>
        <c:axId val="117078656"/>
      </c:radarChart>
      <c:catAx>
        <c:axId val="117075968"/>
        <c:scaling>
          <c:orientation val="minMax"/>
        </c:scaling>
        <c:delete val="0"/>
        <c:axPos val="b"/>
        <c:majorGridlines/>
        <c:numFmt formatCode="General" sourceLinked="0"/>
        <c:majorTickMark val="none"/>
        <c:minorTickMark val="none"/>
        <c:tickLblPos val="nextTo"/>
        <c:spPr>
          <a:ln w="9525">
            <a:noFill/>
          </a:ln>
        </c:spPr>
        <c:txPr>
          <a:bodyPr/>
          <a:lstStyle/>
          <a:p>
            <a:pPr>
              <a:defRPr sz="1800"/>
            </a:pPr>
            <a:endParaRPr lang="en-US"/>
          </a:p>
        </c:txPr>
        <c:crossAx val="117078656"/>
        <c:crosses val="autoZero"/>
        <c:auto val="1"/>
        <c:lblAlgn val="ctr"/>
        <c:lblOffset val="100"/>
        <c:noMultiLvlLbl val="0"/>
      </c:catAx>
      <c:valAx>
        <c:axId val="117078656"/>
        <c:scaling>
          <c:orientation val="minMax"/>
        </c:scaling>
        <c:delete val="0"/>
        <c:axPos val="l"/>
        <c:majorGridlines/>
        <c:numFmt formatCode="General" sourceLinked="1"/>
        <c:majorTickMark val="none"/>
        <c:minorTickMark val="none"/>
        <c:tickLblPos val="nextTo"/>
        <c:txPr>
          <a:bodyPr/>
          <a:lstStyle/>
          <a:p>
            <a:pPr>
              <a:defRPr sz="1200"/>
            </a:pPr>
            <a:endParaRPr lang="en-US"/>
          </a:p>
        </c:txPr>
        <c:crossAx val="117075968"/>
        <c:crosses val="autoZero"/>
        <c:crossBetween val="between"/>
      </c:valAx>
    </c:plotArea>
    <c:legend>
      <c:legendPos val="t"/>
      <c:overlay val="0"/>
      <c:txPr>
        <a:bodyPr/>
        <a:lstStyle/>
        <a:p>
          <a:pPr>
            <a:defRPr sz="2000"/>
          </a:pPr>
          <a:endParaRPr lang="en-US"/>
        </a:p>
      </c:txPr>
    </c:legend>
    <c:plotVisOnly val="1"/>
    <c:dispBlanksAs val="gap"/>
    <c:showDLblsOverMax val="0"/>
  </c:chart>
  <c:spPr>
    <a:ln>
      <a:solidFill>
        <a:schemeClr val="accent1"/>
      </a:solidFill>
    </a:ln>
  </c:spPr>
  <c:printSettings>
    <c:headerFooter/>
    <c:pageMargins b="0.75" l="0.7" r="0.7" t="0.75" header="0.3" footer="0.3"/>
    <c:pageSetup orientation="landscape"/>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K2XX LD</c:v>
          </c:tx>
          <c:invertIfNegative val="0"/>
          <c:cat>
            <c:strRef>
              <c:f>May!$A$85:$B$96</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May!$AH$85:$AH$96</c:f>
              <c:numCache>
                <c:formatCode>General</c:formatCode>
                <c:ptCount val="12"/>
                <c:pt idx="0">
                  <c:v>83</c:v>
                </c:pt>
                <c:pt idx="1">
                  <c:v>53</c:v>
                </c:pt>
                <c:pt idx="2">
                  <c:v>92</c:v>
                </c:pt>
                <c:pt idx="3">
                  <c:v>59</c:v>
                </c:pt>
                <c:pt idx="4">
                  <c:v>53</c:v>
                </c:pt>
                <c:pt idx="5">
                  <c:v>48</c:v>
                </c:pt>
                <c:pt idx="6">
                  <c:v>58</c:v>
                </c:pt>
                <c:pt idx="7">
                  <c:v>3</c:v>
                </c:pt>
                <c:pt idx="8">
                  <c:v>0</c:v>
                </c:pt>
                <c:pt idx="9">
                  <c:v>125</c:v>
                </c:pt>
                <c:pt idx="10">
                  <c:v>30</c:v>
                </c:pt>
                <c:pt idx="11">
                  <c:v>127</c:v>
                </c:pt>
              </c:numCache>
            </c:numRef>
          </c:val>
          <c:extLst>
            <c:ext xmlns:c16="http://schemas.microsoft.com/office/drawing/2014/chart" uri="{C3380CC4-5D6E-409C-BE32-E72D297353CC}">
              <c16:uniqueId val="{00000000-6786-4FA1-830E-26B4E1AD5528}"/>
            </c:ext>
          </c:extLst>
        </c:ser>
        <c:dLbls>
          <c:showLegendKey val="0"/>
          <c:showVal val="0"/>
          <c:showCatName val="0"/>
          <c:showSerName val="0"/>
          <c:showPercent val="0"/>
          <c:showBubbleSize val="0"/>
        </c:dLbls>
        <c:gapWidth val="150"/>
        <c:shape val="box"/>
        <c:axId val="61323136"/>
        <c:axId val="61324672"/>
        <c:axId val="0"/>
      </c:bar3DChart>
      <c:catAx>
        <c:axId val="61323136"/>
        <c:scaling>
          <c:orientation val="minMax"/>
        </c:scaling>
        <c:delete val="0"/>
        <c:axPos val="b"/>
        <c:numFmt formatCode="General" sourceLinked="0"/>
        <c:majorTickMark val="out"/>
        <c:minorTickMark val="none"/>
        <c:tickLblPos val="nextTo"/>
        <c:crossAx val="61324672"/>
        <c:crosses val="autoZero"/>
        <c:auto val="1"/>
        <c:lblAlgn val="ctr"/>
        <c:lblOffset val="100"/>
        <c:noMultiLvlLbl val="0"/>
      </c:catAx>
      <c:valAx>
        <c:axId val="61324672"/>
        <c:scaling>
          <c:orientation val="minMax"/>
        </c:scaling>
        <c:delete val="0"/>
        <c:axPos val="l"/>
        <c:majorGridlines/>
        <c:numFmt formatCode="General" sourceLinked="1"/>
        <c:majorTickMark val="out"/>
        <c:minorTickMark val="none"/>
        <c:tickLblPos val="nextTo"/>
        <c:crossAx val="61323136"/>
        <c:crosses val="autoZero"/>
        <c:crossBetween val="between"/>
      </c:valAx>
    </c:plotArea>
    <c:plotVisOnly val="1"/>
    <c:dispBlanksAs val="gap"/>
    <c:showDLblsOverMax val="0"/>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K2XX HD</c:v>
          </c:tx>
          <c:invertIfNegative val="0"/>
          <c:cat>
            <c:strRef>
              <c:f>May!$A$98:$B$109</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May!$AH$98:$AH$109</c:f>
              <c:numCache>
                <c:formatCode>General</c:formatCode>
                <c:ptCount val="12"/>
                <c:pt idx="0">
                  <c:v>405</c:v>
                </c:pt>
                <c:pt idx="1">
                  <c:v>203</c:v>
                </c:pt>
                <c:pt idx="2">
                  <c:v>24</c:v>
                </c:pt>
                <c:pt idx="3">
                  <c:v>259</c:v>
                </c:pt>
                <c:pt idx="4">
                  <c:v>34</c:v>
                </c:pt>
                <c:pt idx="5">
                  <c:v>68</c:v>
                </c:pt>
                <c:pt idx="6">
                  <c:v>0</c:v>
                </c:pt>
                <c:pt idx="7">
                  <c:v>68</c:v>
                </c:pt>
                <c:pt idx="8">
                  <c:v>0</c:v>
                </c:pt>
                <c:pt idx="9">
                  <c:v>227</c:v>
                </c:pt>
                <c:pt idx="10">
                  <c:v>0</c:v>
                </c:pt>
                <c:pt idx="11">
                  <c:v>131</c:v>
                </c:pt>
              </c:numCache>
            </c:numRef>
          </c:val>
          <c:extLst>
            <c:ext xmlns:c16="http://schemas.microsoft.com/office/drawing/2014/chart" uri="{C3380CC4-5D6E-409C-BE32-E72D297353CC}">
              <c16:uniqueId val="{00000000-5362-4525-A57B-60D0B30E3D87}"/>
            </c:ext>
          </c:extLst>
        </c:ser>
        <c:dLbls>
          <c:showLegendKey val="0"/>
          <c:showVal val="0"/>
          <c:showCatName val="0"/>
          <c:showSerName val="0"/>
          <c:showPercent val="0"/>
          <c:showBubbleSize val="0"/>
        </c:dLbls>
        <c:gapWidth val="150"/>
        <c:shape val="box"/>
        <c:axId val="61620224"/>
        <c:axId val="61621760"/>
        <c:axId val="0"/>
      </c:bar3DChart>
      <c:catAx>
        <c:axId val="61620224"/>
        <c:scaling>
          <c:orientation val="minMax"/>
        </c:scaling>
        <c:delete val="0"/>
        <c:axPos val="b"/>
        <c:numFmt formatCode="General" sourceLinked="0"/>
        <c:majorTickMark val="out"/>
        <c:minorTickMark val="none"/>
        <c:tickLblPos val="nextTo"/>
        <c:crossAx val="61621760"/>
        <c:crosses val="autoZero"/>
        <c:auto val="1"/>
        <c:lblAlgn val="ctr"/>
        <c:lblOffset val="100"/>
        <c:noMultiLvlLbl val="0"/>
      </c:catAx>
      <c:valAx>
        <c:axId val="61621760"/>
        <c:scaling>
          <c:orientation val="minMax"/>
        </c:scaling>
        <c:delete val="0"/>
        <c:axPos val="l"/>
        <c:majorGridlines/>
        <c:numFmt formatCode="General" sourceLinked="1"/>
        <c:majorTickMark val="out"/>
        <c:minorTickMark val="none"/>
        <c:tickLblPos val="nextTo"/>
        <c:crossAx val="61620224"/>
        <c:crosses val="autoZero"/>
        <c:crossBetween val="between"/>
        <c:majorUnit val="50"/>
        <c:minorUnit val="20"/>
      </c:valAx>
    </c:plotArea>
    <c:plotVisOnly val="1"/>
    <c:dispBlanksAs val="gap"/>
    <c:showDLblsOverMax val="0"/>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CD4.3</c:v>
          </c:tx>
          <c:invertIfNegative val="0"/>
          <c:cat>
            <c:strRef>
              <c:f>May!$A$111:$B$122</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May!$AH$111:$AH$122</c:f>
              <c:numCache>
                <c:formatCode>General</c:formatCode>
                <c:ptCount val="12"/>
                <c:pt idx="0">
                  <c:v>146</c:v>
                </c:pt>
                <c:pt idx="1">
                  <c:v>63</c:v>
                </c:pt>
                <c:pt idx="2">
                  <c:v>0</c:v>
                </c:pt>
                <c:pt idx="3">
                  <c:v>30</c:v>
                </c:pt>
                <c:pt idx="4">
                  <c:v>52</c:v>
                </c:pt>
                <c:pt idx="5">
                  <c:v>0</c:v>
                </c:pt>
                <c:pt idx="6">
                  <c:v>0</c:v>
                </c:pt>
                <c:pt idx="7">
                  <c:v>15</c:v>
                </c:pt>
                <c:pt idx="8">
                  <c:v>0</c:v>
                </c:pt>
                <c:pt idx="9">
                  <c:v>0</c:v>
                </c:pt>
                <c:pt idx="10">
                  <c:v>0</c:v>
                </c:pt>
                <c:pt idx="11">
                  <c:v>0</c:v>
                </c:pt>
              </c:numCache>
            </c:numRef>
          </c:val>
          <c:extLst>
            <c:ext xmlns:c16="http://schemas.microsoft.com/office/drawing/2014/chart" uri="{C3380CC4-5D6E-409C-BE32-E72D297353CC}">
              <c16:uniqueId val="{00000000-C5C6-440F-94CF-30F31BC3E201}"/>
            </c:ext>
          </c:extLst>
        </c:ser>
        <c:dLbls>
          <c:showLegendKey val="0"/>
          <c:showVal val="0"/>
          <c:showCatName val="0"/>
          <c:showSerName val="0"/>
          <c:showPercent val="0"/>
          <c:showBubbleSize val="0"/>
        </c:dLbls>
        <c:gapWidth val="150"/>
        <c:shape val="box"/>
        <c:axId val="61654912"/>
        <c:axId val="61656448"/>
        <c:axId val="0"/>
      </c:bar3DChart>
      <c:catAx>
        <c:axId val="61654912"/>
        <c:scaling>
          <c:orientation val="minMax"/>
        </c:scaling>
        <c:delete val="0"/>
        <c:axPos val="b"/>
        <c:numFmt formatCode="General" sourceLinked="0"/>
        <c:majorTickMark val="out"/>
        <c:minorTickMark val="none"/>
        <c:tickLblPos val="nextTo"/>
        <c:crossAx val="61656448"/>
        <c:crosses val="autoZero"/>
        <c:auto val="1"/>
        <c:lblAlgn val="ctr"/>
        <c:lblOffset val="100"/>
        <c:noMultiLvlLbl val="0"/>
      </c:catAx>
      <c:valAx>
        <c:axId val="61656448"/>
        <c:scaling>
          <c:orientation val="minMax"/>
        </c:scaling>
        <c:delete val="0"/>
        <c:axPos val="l"/>
        <c:majorGridlines/>
        <c:numFmt formatCode="General" sourceLinked="1"/>
        <c:majorTickMark val="out"/>
        <c:minorTickMark val="none"/>
        <c:tickLblPos val="nextTo"/>
        <c:crossAx val="61654912"/>
        <c:crosses val="autoZero"/>
        <c:crossBetween val="between"/>
        <c:majorUnit val="40"/>
        <c:minorUnit val="10"/>
      </c:valAx>
    </c:plotArea>
    <c:plotVisOnly val="1"/>
    <c:dispBlanksAs val="gap"/>
    <c:showDLblsOverMax val="0"/>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Honda Civic</c:v>
          </c:tx>
          <c:invertIfNegative val="0"/>
          <c:cat>
            <c:strRef>
              <c:f>May!$A$124:$B$135</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May!$AH$124:$AH$135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10C-4590-94AE-F39CB2D30890}"/>
            </c:ext>
          </c:extLst>
        </c:ser>
        <c:dLbls>
          <c:showLegendKey val="0"/>
          <c:showVal val="0"/>
          <c:showCatName val="0"/>
          <c:showSerName val="0"/>
          <c:showPercent val="0"/>
          <c:showBubbleSize val="0"/>
        </c:dLbls>
        <c:gapWidth val="150"/>
        <c:shape val="box"/>
        <c:axId val="61353984"/>
        <c:axId val="61355520"/>
        <c:axId val="0"/>
      </c:bar3DChart>
      <c:catAx>
        <c:axId val="61353984"/>
        <c:scaling>
          <c:orientation val="minMax"/>
        </c:scaling>
        <c:delete val="0"/>
        <c:axPos val="b"/>
        <c:numFmt formatCode="General" sourceLinked="0"/>
        <c:majorTickMark val="out"/>
        <c:minorTickMark val="none"/>
        <c:tickLblPos val="nextTo"/>
        <c:crossAx val="61355520"/>
        <c:crosses val="autoZero"/>
        <c:auto val="1"/>
        <c:lblAlgn val="ctr"/>
        <c:lblOffset val="100"/>
        <c:noMultiLvlLbl val="0"/>
      </c:catAx>
      <c:valAx>
        <c:axId val="61355520"/>
        <c:scaling>
          <c:orientation val="minMax"/>
        </c:scaling>
        <c:delete val="0"/>
        <c:axPos val="l"/>
        <c:majorGridlines/>
        <c:numFmt formatCode="General" sourceLinked="1"/>
        <c:majorTickMark val="out"/>
        <c:minorTickMark val="none"/>
        <c:tickLblPos val="nextTo"/>
        <c:crossAx val="61353984"/>
        <c:crosses val="autoZero"/>
        <c:crossBetween val="between"/>
      </c:valAx>
    </c:plotArea>
    <c:plotVisOnly val="1"/>
    <c:dispBlanksAs val="gap"/>
    <c:showDLblsOverMax val="0"/>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Honda Accord</c:v>
          </c:tx>
          <c:invertIfNegative val="0"/>
          <c:cat>
            <c:strRef>
              <c:f>May!$A$137:$B$148</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May!$AH$137:$AH$148</c:f>
              <c:numCache>
                <c:formatCode>General</c:formatCode>
                <c:ptCount val="12"/>
                <c:pt idx="0">
                  <c:v>30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0795-40D2-9D08-D2972432379E}"/>
            </c:ext>
          </c:extLst>
        </c:ser>
        <c:dLbls>
          <c:showLegendKey val="0"/>
          <c:showVal val="0"/>
          <c:showCatName val="0"/>
          <c:showSerName val="0"/>
          <c:showPercent val="0"/>
          <c:showBubbleSize val="0"/>
        </c:dLbls>
        <c:gapWidth val="150"/>
        <c:shape val="box"/>
        <c:axId val="61383808"/>
        <c:axId val="61385344"/>
        <c:axId val="0"/>
      </c:bar3DChart>
      <c:catAx>
        <c:axId val="61383808"/>
        <c:scaling>
          <c:orientation val="minMax"/>
        </c:scaling>
        <c:delete val="0"/>
        <c:axPos val="b"/>
        <c:numFmt formatCode="General" sourceLinked="0"/>
        <c:majorTickMark val="out"/>
        <c:minorTickMark val="none"/>
        <c:tickLblPos val="nextTo"/>
        <c:crossAx val="61385344"/>
        <c:crosses val="autoZero"/>
        <c:auto val="1"/>
        <c:lblAlgn val="ctr"/>
        <c:lblOffset val="100"/>
        <c:noMultiLvlLbl val="0"/>
      </c:catAx>
      <c:valAx>
        <c:axId val="61385344"/>
        <c:scaling>
          <c:orientation val="minMax"/>
        </c:scaling>
        <c:delete val="0"/>
        <c:axPos val="l"/>
        <c:majorGridlines/>
        <c:numFmt formatCode="General" sourceLinked="1"/>
        <c:majorTickMark val="out"/>
        <c:minorTickMark val="none"/>
        <c:tickLblPos val="nextTo"/>
        <c:crossAx val="61383808"/>
        <c:crosses val="autoZero"/>
        <c:crossBetween val="between"/>
      </c:valAx>
    </c:plotArea>
    <c:plotVisOnly val="1"/>
    <c:dispBlanksAs val="gap"/>
    <c:showDLblsOverMax val="0"/>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CRV</c:v>
          </c:tx>
          <c:invertIfNegative val="0"/>
          <c:cat>
            <c:strRef>
              <c:f>May!$A$150:$B$161</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May!$AH$150:$AH$161</c:f>
              <c:numCache>
                <c:formatCode>General</c:formatCode>
                <c:ptCount val="12"/>
                <c:pt idx="0">
                  <c:v>136</c:v>
                </c:pt>
                <c:pt idx="1">
                  <c:v>341</c:v>
                </c:pt>
                <c:pt idx="2">
                  <c:v>70</c:v>
                </c:pt>
                <c:pt idx="3">
                  <c:v>14</c:v>
                </c:pt>
                <c:pt idx="4">
                  <c:v>30</c:v>
                </c:pt>
                <c:pt idx="5">
                  <c:v>41</c:v>
                </c:pt>
                <c:pt idx="6">
                  <c:v>0</c:v>
                </c:pt>
                <c:pt idx="7">
                  <c:v>88</c:v>
                </c:pt>
                <c:pt idx="8">
                  <c:v>0</c:v>
                </c:pt>
                <c:pt idx="9">
                  <c:v>35</c:v>
                </c:pt>
                <c:pt idx="10">
                  <c:v>0</c:v>
                </c:pt>
                <c:pt idx="11">
                  <c:v>0</c:v>
                </c:pt>
              </c:numCache>
            </c:numRef>
          </c:val>
          <c:extLst>
            <c:ext xmlns:c16="http://schemas.microsoft.com/office/drawing/2014/chart" uri="{C3380CC4-5D6E-409C-BE32-E72D297353CC}">
              <c16:uniqueId val="{00000000-4782-4EBD-BB7C-26AE114C0A47}"/>
            </c:ext>
          </c:extLst>
        </c:ser>
        <c:dLbls>
          <c:showLegendKey val="0"/>
          <c:showVal val="0"/>
          <c:showCatName val="0"/>
          <c:showSerName val="0"/>
          <c:showPercent val="0"/>
          <c:showBubbleSize val="0"/>
        </c:dLbls>
        <c:gapWidth val="150"/>
        <c:shape val="box"/>
        <c:axId val="61406208"/>
        <c:axId val="61481728"/>
        <c:axId val="0"/>
      </c:bar3DChart>
      <c:catAx>
        <c:axId val="61406208"/>
        <c:scaling>
          <c:orientation val="minMax"/>
        </c:scaling>
        <c:delete val="0"/>
        <c:axPos val="b"/>
        <c:numFmt formatCode="General" sourceLinked="0"/>
        <c:majorTickMark val="out"/>
        <c:minorTickMark val="none"/>
        <c:tickLblPos val="nextTo"/>
        <c:crossAx val="61481728"/>
        <c:crosses val="autoZero"/>
        <c:auto val="1"/>
        <c:lblAlgn val="ctr"/>
        <c:lblOffset val="100"/>
        <c:noMultiLvlLbl val="0"/>
      </c:catAx>
      <c:valAx>
        <c:axId val="61481728"/>
        <c:scaling>
          <c:orientation val="minMax"/>
        </c:scaling>
        <c:delete val="0"/>
        <c:axPos val="l"/>
        <c:majorGridlines/>
        <c:numFmt formatCode="General" sourceLinked="1"/>
        <c:majorTickMark val="out"/>
        <c:minorTickMark val="none"/>
        <c:tickLblPos val="nextTo"/>
        <c:crossAx val="61406208"/>
        <c:crosses val="autoZero"/>
        <c:crossBetween val="between"/>
      </c:valAx>
    </c:plotArea>
    <c:plotVisOnly val="1"/>
    <c:dispBlanksAs val="gap"/>
    <c:showDLblsOverMax val="0"/>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Jun!$C$5:$AG$5</c:f>
              <c:numCache>
                <c:formatCode>0.0</c:formatCode>
                <c:ptCount val="31"/>
                <c:pt idx="0">
                  <c:v>0.28333333333333333</c:v>
                </c:pt>
                <c:pt idx="1">
                  <c:v>0</c:v>
                </c:pt>
                <c:pt idx="2">
                  <c:v>0</c:v>
                </c:pt>
                <c:pt idx="3">
                  <c:v>0.56666666666666665</c:v>
                </c:pt>
                <c:pt idx="4">
                  <c:v>0.2</c:v>
                </c:pt>
                <c:pt idx="5">
                  <c:v>0.55000000000000004</c:v>
                </c:pt>
                <c:pt idx="6">
                  <c:v>0.3</c:v>
                </c:pt>
                <c:pt idx="7">
                  <c:v>1.05</c:v>
                </c:pt>
                <c:pt idx="8">
                  <c:v>0</c:v>
                </c:pt>
                <c:pt idx="9">
                  <c:v>0</c:v>
                </c:pt>
                <c:pt idx="10">
                  <c:v>0.8833333333333333</c:v>
                </c:pt>
                <c:pt idx="11">
                  <c:v>1.5</c:v>
                </c:pt>
                <c:pt idx="12">
                  <c:v>0.2</c:v>
                </c:pt>
                <c:pt idx="13">
                  <c:v>0.55000000000000004</c:v>
                </c:pt>
                <c:pt idx="14">
                  <c:v>0.98333333333333328</c:v>
                </c:pt>
                <c:pt idx="15">
                  <c:v>0</c:v>
                </c:pt>
                <c:pt idx="16">
                  <c:v>0</c:v>
                </c:pt>
                <c:pt idx="17">
                  <c:v>1.5166666666666666</c:v>
                </c:pt>
                <c:pt idx="18">
                  <c:v>0.6</c:v>
                </c:pt>
                <c:pt idx="19">
                  <c:v>0.33333333333333331</c:v>
                </c:pt>
                <c:pt idx="20">
                  <c:v>0.55000000000000004</c:v>
                </c:pt>
                <c:pt idx="21">
                  <c:v>0</c:v>
                </c:pt>
                <c:pt idx="22">
                  <c:v>0</c:v>
                </c:pt>
                <c:pt idx="23">
                  <c:v>0</c:v>
                </c:pt>
                <c:pt idx="24">
                  <c:v>0.51666666666666672</c:v>
                </c:pt>
                <c:pt idx="25">
                  <c:v>0.1</c:v>
                </c:pt>
                <c:pt idx="26">
                  <c:v>0.25</c:v>
                </c:pt>
                <c:pt idx="27">
                  <c:v>3.3333333333333333E-2</c:v>
                </c:pt>
                <c:pt idx="28">
                  <c:v>0</c:v>
                </c:pt>
                <c:pt idx="29">
                  <c:v>0</c:v>
                </c:pt>
                <c:pt idx="30">
                  <c:v>0</c:v>
                </c:pt>
              </c:numCache>
            </c:numRef>
          </c:val>
          <c:extLst>
            <c:ext xmlns:c16="http://schemas.microsoft.com/office/drawing/2014/chart" uri="{C3380CC4-5D6E-409C-BE32-E72D297353CC}">
              <c16:uniqueId val="{00000000-4C9B-46DB-A15E-72F9B20A8913}"/>
            </c:ext>
          </c:extLst>
        </c:ser>
        <c:dLbls>
          <c:showLegendKey val="0"/>
          <c:showVal val="0"/>
          <c:showCatName val="0"/>
          <c:showSerName val="0"/>
          <c:showPercent val="0"/>
          <c:showBubbleSize val="0"/>
        </c:dLbls>
        <c:gapWidth val="150"/>
        <c:shape val="box"/>
        <c:axId val="60905344"/>
        <c:axId val="60906880"/>
        <c:axId val="0"/>
      </c:bar3DChart>
      <c:catAx>
        <c:axId val="60905344"/>
        <c:scaling>
          <c:orientation val="minMax"/>
        </c:scaling>
        <c:delete val="0"/>
        <c:axPos val="b"/>
        <c:majorTickMark val="out"/>
        <c:minorTickMark val="none"/>
        <c:tickLblPos val="nextTo"/>
        <c:crossAx val="60906880"/>
        <c:crosses val="autoZero"/>
        <c:auto val="1"/>
        <c:lblAlgn val="ctr"/>
        <c:lblOffset val="100"/>
        <c:noMultiLvlLbl val="0"/>
      </c:catAx>
      <c:valAx>
        <c:axId val="60906880"/>
        <c:scaling>
          <c:orientation val="minMax"/>
          <c:max val="2"/>
          <c:min val="0"/>
        </c:scaling>
        <c:delete val="0"/>
        <c:axPos val="l"/>
        <c:majorGridlines>
          <c:spPr>
            <a:ln>
              <a:solidFill>
                <a:schemeClr val="accent1"/>
              </a:solidFill>
            </a:ln>
          </c:spPr>
        </c:majorGridlines>
        <c:minorGridlines>
          <c:spPr>
            <a:ln>
              <a:noFill/>
            </a:ln>
          </c:spPr>
        </c:minorGridlines>
        <c:numFmt formatCode="0.0" sourceLinked="1"/>
        <c:majorTickMark val="out"/>
        <c:minorTickMark val="none"/>
        <c:tickLblPos val="nextTo"/>
        <c:crossAx val="60905344"/>
        <c:crosses val="autoZero"/>
        <c:crossBetween val="between"/>
      </c:valAx>
    </c:plotArea>
    <c:plotVisOnly val="1"/>
    <c:dispBlanksAs val="gap"/>
    <c:showDLblsOverMax val="0"/>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Jun!$C$7:$AG$7</c:f>
              <c:numCache>
                <c:formatCode>0.0</c:formatCode>
                <c:ptCount val="31"/>
                <c:pt idx="0">
                  <c:v>0.56666666666666665</c:v>
                </c:pt>
                <c:pt idx="1">
                  <c:v>0</c:v>
                </c:pt>
                <c:pt idx="2">
                  <c:v>0</c:v>
                </c:pt>
                <c:pt idx="3">
                  <c:v>0.48333333333333334</c:v>
                </c:pt>
                <c:pt idx="4">
                  <c:v>1.0833333333333333</c:v>
                </c:pt>
                <c:pt idx="5">
                  <c:v>0.83333333333333337</c:v>
                </c:pt>
                <c:pt idx="6">
                  <c:v>0.65</c:v>
                </c:pt>
                <c:pt idx="7">
                  <c:v>1.8333333333333333</c:v>
                </c:pt>
                <c:pt idx="8">
                  <c:v>0</c:v>
                </c:pt>
                <c:pt idx="9">
                  <c:v>0</c:v>
                </c:pt>
                <c:pt idx="10">
                  <c:v>0.7</c:v>
                </c:pt>
                <c:pt idx="11">
                  <c:v>0.43333333333333335</c:v>
                </c:pt>
                <c:pt idx="12">
                  <c:v>0.73333333333333328</c:v>
                </c:pt>
                <c:pt idx="13">
                  <c:v>0.8666666666666667</c:v>
                </c:pt>
                <c:pt idx="14">
                  <c:v>1.5166666666666666</c:v>
                </c:pt>
                <c:pt idx="15">
                  <c:v>0</c:v>
                </c:pt>
                <c:pt idx="16">
                  <c:v>0</c:v>
                </c:pt>
                <c:pt idx="17">
                  <c:v>0.28333333333333333</c:v>
                </c:pt>
                <c:pt idx="18">
                  <c:v>0.43333333333333335</c:v>
                </c:pt>
                <c:pt idx="19">
                  <c:v>0.3</c:v>
                </c:pt>
                <c:pt idx="20">
                  <c:v>0.51666666666666672</c:v>
                </c:pt>
                <c:pt idx="21">
                  <c:v>0</c:v>
                </c:pt>
                <c:pt idx="22">
                  <c:v>0</c:v>
                </c:pt>
                <c:pt idx="23">
                  <c:v>0</c:v>
                </c:pt>
                <c:pt idx="24">
                  <c:v>0.58333333333333337</c:v>
                </c:pt>
                <c:pt idx="25">
                  <c:v>0.68333333333333335</c:v>
                </c:pt>
                <c:pt idx="26">
                  <c:v>2.9833333333333334</c:v>
                </c:pt>
                <c:pt idx="27">
                  <c:v>0.83333333333333337</c:v>
                </c:pt>
                <c:pt idx="28">
                  <c:v>0</c:v>
                </c:pt>
                <c:pt idx="29">
                  <c:v>0</c:v>
                </c:pt>
                <c:pt idx="30">
                  <c:v>0</c:v>
                </c:pt>
              </c:numCache>
            </c:numRef>
          </c:val>
          <c:extLst>
            <c:ext xmlns:c16="http://schemas.microsoft.com/office/drawing/2014/chart" uri="{C3380CC4-5D6E-409C-BE32-E72D297353CC}">
              <c16:uniqueId val="{00000000-99E3-4B9E-8578-396D9340DD39}"/>
            </c:ext>
          </c:extLst>
        </c:ser>
        <c:dLbls>
          <c:showLegendKey val="0"/>
          <c:showVal val="0"/>
          <c:showCatName val="0"/>
          <c:showSerName val="0"/>
          <c:showPercent val="0"/>
          <c:showBubbleSize val="0"/>
        </c:dLbls>
        <c:gapWidth val="150"/>
        <c:shape val="box"/>
        <c:axId val="61533568"/>
        <c:axId val="60953728"/>
        <c:axId val="0"/>
      </c:bar3DChart>
      <c:catAx>
        <c:axId val="61533568"/>
        <c:scaling>
          <c:orientation val="minMax"/>
        </c:scaling>
        <c:delete val="0"/>
        <c:axPos val="b"/>
        <c:majorTickMark val="out"/>
        <c:minorTickMark val="none"/>
        <c:tickLblPos val="nextTo"/>
        <c:crossAx val="60953728"/>
        <c:crosses val="autoZero"/>
        <c:auto val="1"/>
        <c:lblAlgn val="ctr"/>
        <c:lblOffset val="100"/>
        <c:noMultiLvlLbl val="0"/>
      </c:catAx>
      <c:valAx>
        <c:axId val="60953728"/>
        <c:scaling>
          <c:orientation val="minMax"/>
          <c:max val="2"/>
          <c:min val="0"/>
        </c:scaling>
        <c:delete val="0"/>
        <c:axPos val="l"/>
        <c:majorGridlines/>
        <c:numFmt formatCode="0.0" sourceLinked="1"/>
        <c:majorTickMark val="out"/>
        <c:minorTickMark val="none"/>
        <c:tickLblPos val="nextTo"/>
        <c:crossAx val="61533568"/>
        <c:crosses val="autoZero"/>
        <c:crossBetween val="between"/>
      </c:valAx>
    </c:plotArea>
    <c:plotVisOnly val="1"/>
    <c:dispBlanksAs val="gap"/>
    <c:showDLblsOverMax val="0"/>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Jun!$C$9:$AG$9</c:f>
              <c:numCache>
                <c:formatCode>0.0</c:formatCode>
                <c:ptCount val="31"/>
                <c:pt idx="0">
                  <c:v>0.7</c:v>
                </c:pt>
                <c:pt idx="1">
                  <c:v>0</c:v>
                </c:pt>
                <c:pt idx="2">
                  <c:v>0</c:v>
                </c:pt>
                <c:pt idx="3">
                  <c:v>0.5</c:v>
                </c:pt>
                <c:pt idx="4">
                  <c:v>0.58333333333333337</c:v>
                </c:pt>
                <c:pt idx="5">
                  <c:v>0.33333333333333331</c:v>
                </c:pt>
                <c:pt idx="6">
                  <c:v>0.15</c:v>
                </c:pt>
                <c:pt idx="7">
                  <c:v>0.4</c:v>
                </c:pt>
                <c:pt idx="8">
                  <c:v>0</c:v>
                </c:pt>
                <c:pt idx="9">
                  <c:v>0</c:v>
                </c:pt>
                <c:pt idx="10">
                  <c:v>0.13333333333333333</c:v>
                </c:pt>
                <c:pt idx="11">
                  <c:v>0.66666666666666663</c:v>
                </c:pt>
                <c:pt idx="12">
                  <c:v>1.5</c:v>
                </c:pt>
                <c:pt idx="13">
                  <c:v>0.33333333333333331</c:v>
                </c:pt>
                <c:pt idx="14">
                  <c:v>1.1333333333333333</c:v>
                </c:pt>
                <c:pt idx="15">
                  <c:v>0</c:v>
                </c:pt>
                <c:pt idx="16">
                  <c:v>0</c:v>
                </c:pt>
                <c:pt idx="17">
                  <c:v>0.41666666666666669</c:v>
                </c:pt>
                <c:pt idx="18">
                  <c:v>0.66666666666666663</c:v>
                </c:pt>
                <c:pt idx="19">
                  <c:v>0.25</c:v>
                </c:pt>
                <c:pt idx="20">
                  <c:v>0.65</c:v>
                </c:pt>
                <c:pt idx="21">
                  <c:v>0</c:v>
                </c:pt>
                <c:pt idx="22">
                  <c:v>0</c:v>
                </c:pt>
                <c:pt idx="23">
                  <c:v>0</c:v>
                </c:pt>
                <c:pt idx="24">
                  <c:v>2.1166666666666667</c:v>
                </c:pt>
                <c:pt idx="25">
                  <c:v>0</c:v>
                </c:pt>
                <c:pt idx="26">
                  <c:v>0.56666666666666665</c:v>
                </c:pt>
                <c:pt idx="27">
                  <c:v>0.6333333333333333</c:v>
                </c:pt>
                <c:pt idx="28">
                  <c:v>0</c:v>
                </c:pt>
                <c:pt idx="29">
                  <c:v>0</c:v>
                </c:pt>
                <c:pt idx="30">
                  <c:v>0</c:v>
                </c:pt>
              </c:numCache>
            </c:numRef>
          </c:val>
          <c:extLst>
            <c:ext xmlns:c16="http://schemas.microsoft.com/office/drawing/2014/chart" uri="{C3380CC4-5D6E-409C-BE32-E72D297353CC}">
              <c16:uniqueId val="{00000000-3EBA-468A-AD68-9DDB10046338}"/>
            </c:ext>
          </c:extLst>
        </c:ser>
        <c:dLbls>
          <c:showLegendKey val="0"/>
          <c:showVal val="0"/>
          <c:showCatName val="0"/>
          <c:showSerName val="0"/>
          <c:showPercent val="0"/>
          <c:showBubbleSize val="0"/>
        </c:dLbls>
        <c:gapWidth val="150"/>
        <c:shape val="box"/>
        <c:axId val="60970112"/>
        <c:axId val="60971648"/>
        <c:axId val="0"/>
      </c:bar3DChart>
      <c:catAx>
        <c:axId val="60970112"/>
        <c:scaling>
          <c:orientation val="minMax"/>
        </c:scaling>
        <c:delete val="0"/>
        <c:axPos val="b"/>
        <c:majorTickMark val="out"/>
        <c:minorTickMark val="none"/>
        <c:tickLblPos val="nextTo"/>
        <c:crossAx val="60971648"/>
        <c:crosses val="autoZero"/>
        <c:auto val="1"/>
        <c:lblAlgn val="ctr"/>
        <c:lblOffset val="100"/>
        <c:noMultiLvlLbl val="0"/>
      </c:catAx>
      <c:valAx>
        <c:axId val="60971648"/>
        <c:scaling>
          <c:orientation val="minMax"/>
          <c:max val="2"/>
          <c:min val="0"/>
        </c:scaling>
        <c:delete val="0"/>
        <c:axPos val="l"/>
        <c:majorGridlines/>
        <c:numFmt formatCode="0.0" sourceLinked="1"/>
        <c:majorTickMark val="out"/>
        <c:minorTickMark val="none"/>
        <c:tickLblPos val="nextTo"/>
        <c:crossAx val="60970112"/>
        <c:crosses val="autoZero"/>
        <c:crossBetween val="between"/>
      </c:valAx>
    </c:plotArea>
    <c:plotVisOnly val="1"/>
    <c:dispBlanksAs val="gap"/>
    <c:showDLblsOverMax val="0"/>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Jun!$C$11:$AG$11</c:f>
              <c:numCache>
                <c:formatCode>0.0</c:formatCode>
                <c:ptCount val="31"/>
                <c:pt idx="0">
                  <c:v>0.51666666666666672</c:v>
                </c:pt>
                <c:pt idx="1">
                  <c:v>0</c:v>
                </c:pt>
                <c:pt idx="2">
                  <c:v>0</c:v>
                </c:pt>
                <c:pt idx="3">
                  <c:v>0.6166666666666667</c:v>
                </c:pt>
                <c:pt idx="4">
                  <c:v>0.38333333333333336</c:v>
                </c:pt>
                <c:pt idx="5">
                  <c:v>0.76666666666666672</c:v>
                </c:pt>
                <c:pt idx="6">
                  <c:v>0.25</c:v>
                </c:pt>
                <c:pt idx="7">
                  <c:v>0</c:v>
                </c:pt>
                <c:pt idx="8">
                  <c:v>0</c:v>
                </c:pt>
                <c:pt idx="9">
                  <c:v>0</c:v>
                </c:pt>
                <c:pt idx="10">
                  <c:v>1.5</c:v>
                </c:pt>
                <c:pt idx="11">
                  <c:v>1</c:v>
                </c:pt>
                <c:pt idx="12">
                  <c:v>0.48333333333333334</c:v>
                </c:pt>
                <c:pt idx="13">
                  <c:v>1.1333333333333333</c:v>
                </c:pt>
                <c:pt idx="14">
                  <c:v>0.5</c:v>
                </c:pt>
                <c:pt idx="15">
                  <c:v>0</c:v>
                </c:pt>
                <c:pt idx="16">
                  <c:v>0</c:v>
                </c:pt>
                <c:pt idx="17">
                  <c:v>0.75</c:v>
                </c:pt>
                <c:pt idx="18">
                  <c:v>2.25</c:v>
                </c:pt>
                <c:pt idx="19">
                  <c:v>0.76666666666666672</c:v>
                </c:pt>
                <c:pt idx="20">
                  <c:v>1.1000000000000001</c:v>
                </c:pt>
                <c:pt idx="21">
                  <c:v>0</c:v>
                </c:pt>
                <c:pt idx="22">
                  <c:v>0</c:v>
                </c:pt>
                <c:pt idx="23">
                  <c:v>0</c:v>
                </c:pt>
                <c:pt idx="24">
                  <c:v>2</c:v>
                </c:pt>
                <c:pt idx="25">
                  <c:v>0.66666666666666663</c:v>
                </c:pt>
                <c:pt idx="26">
                  <c:v>1.25</c:v>
                </c:pt>
                <c:pt idx="27">
                  <c:v>0.25</c:v>
                </c:pt>
                <c:pt idx="28">
                  <c:v>0</c:v>
                </c:pt>
                <c:pt idx="29">
                  <c:v>0</c:v>
                </c:pt>
                <c:pt idx="30">
                  <c:v>0</c:v>
                </c:pt>
              </c:numCache>
            </c:numRef>
          </c:val>
          <c:extLst>
            <c:ext xmlns:c16="http://schemas.microsoft.com/office/drawing/2014/chart" uri="{C3380CC4-5D6E-409C-BE32-E72D297353CC}">
              <c16:uniqueId val="{00000000-CD1C-4D86-9FEE-ECBB93DBBF9F}"/>
            </c:ext>
          </c:extLst>
        </c:ser>
        <c:dLbls>
          <c:showLegendKey val="0"/>
          <c:showVal val="0"/>
          <c:showCatName val="0"/>
          <c:showSerName val="0"/>
          <c:showPercent val="0"/>
          <c:showBubbleSize val="0"/>
        </c:dLbls>
        <c:gapWidth val="150"/>
        <c:shape val="box"/>
        <c:axId val="60988032"/>
        <c:axId val="60989824"/>
        <c:axId val="0"/>
      </c:bar3DChart>
      <c:catAx>
        <c:axId val="60988032"/>
        <c:scaling>
          <c:orientation val="minMax"/>
        </c:scaling>
        <c:delete val="0"/>
        <c:axPos val="b"/>
        <c:majorTickMark val="out"/>
        <c:minorTickMark val="none"/>
        <c:tickLblPos val="nextTo"/>
        <c:crossAx val="60989824"/>
        <c:crosses val="autoZero"/>
        <c:auto val="1"/>
        <c:lblAlgn val="ctr"/>
        <c:lblOffset val="100"/>
        <c:noMultiLvlLbl val="0"/>
      </c:catAx>
      <c:valAx>
        <c:axId val="60989824"/>
        <c:scaling>
          <c:orientation val="minMax"/>
          <c:max val="2"/>
          <c:min val="0"/>
        </c:scaling>
        <c:delete val="0"/>
        <c:axPos val="l"/>
        <c:majorGridlines/>
        <c:numFmt formatCode="0.0" sourceLinked="1"/>
        <c:majorTickMark val="out"/>
        <c:minorTickMark val="none"/>
        <c:tickLblPos val="nextTo"/>
        <c:crossAx val="60988032"/>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Dedicated</c:v>
          </c:tx>
          <c:invertIfNegative val="0"/>
          <c:cat>
            <c:strRef>
              <c:f>Jan!$A$59:$B$70</c:f>
              <c:strCache>
                <c:ptCount val="12"/>
                <c:pt idx="0">
                  <c:v> Maint-Robot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Jan!$AH$59:$AH$70</c:f>
              <c:numCache>
                <c:formatCode>General</c:formatCode>
                <c:ptCount val="12"/>
                <c:pt idx="0">
                  <c:v>68</c:v>
                </c:pt>
                <c:pt idx="1">
                  <c:v>211</c:v>
                </c:pt>
                <c:pt idx="2">
                  <c:v>47</c:v>
                </c:pt>
                <c:pt idx="3">
                  <c:v>26</c:v>
                </c:pt>
                <c:pt idx="4">
                  <c:v>0</c:v>
                </c:pt>
                <c:pt idx="5">
                  <c:v>0</c:v>
                </c:pt>
                <c:pt idx="6">
                  <c:v>37</c:v>
                </c:pt>
                <c:pt idx="7">
                  <c:v>132</c:v>
                </c:pt>
                <c:pt idx="8">
                  <c:v>0</c:v>
                </c:pt>
                <c:pt idx="9">
                  <c:v>12</c:v>
                </c:pt>
                <c:pt idx="10">
                  <c:v>0</c:v>
                </c:pt>
                <c:pt idx="11">
                  <c:v>7</c:v>
                </c:pt>
              </c:numCache>
            </c:numRef>
          </c:val>
          <c:extLst>
            <c:ext xmlns:c16="http://schemas.microsoft.com/office/drawing/2014/chart" uri="{C3380CC4-5D6E-409C-BE32-E72D297353CC}">
              <c16:uniqueId val="{00000000-5161-441A-A3A0-3E5BE1D49203}"/>
            </c:ext>
          </c:extLst>
        </c:ser>
        <c:dLbls>
          <c:showLegendKey val="0"/>
          <c:showVal val="0"/>
          <c:showCatName val="0"/>
          <c:showSerName val="0"/>
          <c:showPercent val="0"/>
          <c:showBubbleSize val="0"/>
        </c:dLbls>
        <c:gapWidth val="150"/>
        <c:shape val="box"/>
        <c:axId val="117114752"/>
        <c:axId val="117116288"/>
        <c:axId val="0"/>
      </c:bar3DChart>
      <c:catAx>
        <c:axId val="117114752"/>
        <c:scaling>
          <c:orientation val="minMax"/>
        </c:scaling>
        <c:delete val="0"/>
        <c:axPos val="b"/>
        <c:numFmt formatCode="General" sourceLinked="0"/>
        <c:majorTickMark val="out"/>
        <c:minorTickMark val="none"/>
        <c:tickLblPos val="nextTo"/>
        <c:crossAx val="117116288"/>
        <c:crosses val="autoZero"/>
        <c:auto val="1"/>
        <c:lblAlgn val="ctr"/>
        <c:lblOffset val="100"/>
        <c:noMultiLvlLbl val="0"/>
      </c:catAx>
      <c:valAx>
        <c:axId val="117116288"/>
        <c:scaling>
          <c:orientation val="minMax"/>
        </c:scaling>
        <c:delete val="0"/>
        <c:axPos val="l"/>
        <c:majorGridlines/>
        <c:numFmt formatCode="General" sourceLinked="1"/>
        <c:majorTickMark val="out"/>
        <c:minorTickMark val="none"/>
        <c:tickLblPos val="nextTo"/>
        <c:crossAx val="117114752"/>
        <c:crosses val="autoZero"/>
        <c:crossBetween val="between"/>
      </c:valAx>
    </c:plotArea>
    <c:plotVisOnly val="1"/>
    <c:dispBlanksAs val="gap"/>
    <c:showDLblsOverMax val="0"/>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Jun!$C$13:$AG$13</c:f>
              <c:numCache>
                <c:formatCode>0.0</c:formatCode>
                <c:ptCount val="31"/>
                <c:pt idx="0">
                  <c:v>0</c:v>
                </c:pt>
                <c:pt idx="1">
                  <c:v>0</c:v>
                </c:pt>
                <c:pt idx="2">
                  <c:v>0</c:v>
                </c:pt>
                <c:pt idx="3">
                  <c:v>0</c:v>
                </c:pt>
                <c:pt idx="4">
                  <c:v>0</c:v>
                </c:pt>
                <c:pt idx="5">
                  <c:v>0.1</c:v>
                </c:pt>
                <c:pt idx="6">
                  <c:v>0</c:v>
                </c:pt>
                <c:pt idx="7">
                  <c:v>0</c:v>
                </c:pt>
                <c:pt idx="8">
                  <c:v>0</c:v>
                </c:pt>
                <c:pt idx="9">
                  <c:v>0</c:v>
                </c:pt>
                <c:pt idx="10">
                  <c:v>0</c:v>
                </c:pt>
                <c:pt idx="11">
                  <c:v>0.75</c:v>
                </c:pt>
                <c:pt idx="12">
                  <c:v>3.6666666666666665</c:v>
                </c:pt>
                <c:pt idx="13">
                  <c:v>0</c:v>
                </c:pt>
                <c:pt idx="14">
                  <c:v>0</c:v>
                </c:pt>
                <c:pt idx="15">
                  <c:v>0</c:v>
                </c:pt>
                <c:pt idx="16">
                  <c:v>0</c:v>
                </c:pt>
                <c:pt idx="17">
                  <c:v>0.35</c:v>
                </c:pt>
                <c:pt idx="18">
                  <c:v>0</c:v>
                </c:pt>
                <c:pt idx="19">
                  <c:v>6.6666666666666666E-2</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589F-448B-ACB9-BCC84527630E}"/>
            </c:ext>
          </c:extLst>
        </c:ser>
        <c:dLbls>
          <c:showLegendKey val="0"/>
          <c:showVal val="0"/>
          <c:showCatName val="0"/>
          <c:showSerName val="0"/>
          <c:showPercent val="0"/>
          <c:showBubbleSize val="0"/>
        </c:dLbls>
        <c:gapWidth val="150"/>
        <c:shape val="box"/>
        <c:axId val="61550976"/>
        <c:axId val="61552512"/>
        <c:axId val="0"/>
      </c:bar3DChart>
      <c:catAx>
        <c:axId val="61550976"/>
        <c:scaling>
          <c:orientation val="minMax"/>
        </c:scaling>
        <c:delete val="0"/>
        <c:axPos val="b"/>
        <c:majorTickMark val="out"/>
        <c:minorTickMark val="none"/>
        <c:tickLblPos val="nextTo"/>
        <c:crossAx val="61552512"/>
        <c:crosses val="autoZero"/>
        <c:auto val="1"/>
        <c:lblAlgn val="ctr"/>
        <c:lblOffset val="100"/>
        <c:noMultiLvlLbl val="0"/>
      </c:catAx>
      <c:valAx>
        <c:axId val="61552512"/>
        <c:scaling>
          <c:orientation val="minMax"/>
          <c:max val="2"/>
          <c:min val="0"/>
        </c:scaling>
        <c:delete val="0"/>
        <c:axPos val="l"/>
        <c:majorGridlines/>
        <c:numFmt formatCode="0.0" sourceLinked="1"/>
        <c:majorTickMark val="out"/>
        <c:minorTickMark val="none"/>
        <c:tickLblPos val="nextTo"/>
        <c:crossAx val="61550976"/>
        <c:crosses val="autoZero"/>
        <c:crossBetween val="between"/>
      </c:valAx>
    </c:plotArea>
    <c:plotVisOnly val="1"/>
    <c:dispBlanksAs val="gap"/>
    <c:showDLblsOverMax val="0"/>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Jun!$C$19:$AG$19</c:f>
              <c:numCache>
                <c:formatCode>0.0</c:formatCode>
                <c:ptCount val="31"/>
                <c:pt idx="0">
                  <c:v>0</c:v>
                </c:pt>
                <c:pt idx="1">
                  <c:v>0</c:v>
                </c:pt>
                <c:pt idx="2">
                  <c:v>0</c:v>
                </c:pt>
                <c:pt idx="3">
                  <c:v>0</c:v>
                </c:pt>
                <c:pt idx="4">
                  <c:v>0</c:v>
                </c:pt>
                <c:pt idx="5">
                  <c:v>0.45</c:v>
                </c:pt>
                <c:pt idx="6">
                  <c:v>0.36666666666666664</c:v>
                </c:pt>
                <c:pt idx="7">
                  <c:v>0</c:v>
                </c:pt>
                <c:pt idx="8">
                  <c:v>0</c:v>
                </c:pt>
                <c:pt idx="9">
                  <c:v>0</c:v>
                </c:pt>
                <c:pt idx="10">
                  <c:v>0.25</c:v>
                </c:pt>
                <c:pt idx="11">
                  <c:v>0.23333333333333334</c:v>
                </c:pt>
                <c:pt idx="12">
                  <c:v>0.23333333333333334</c:v>
                </c:pt>
                <c:pt idx="13">
                  <c:v>0</c:v>
                </c:pt>
                <c:pt idx="14">
                  <c:v>0.18333333333333332</c:v>
                </c:pt>
                <c:pt idx="15">
                  <c:v>0</c:v>
                </c:pt>
                <c:pt idx="16">
                  <c:v>0</c:v>
                </c:pt>
                <c:pt idx="17">
                  <c:v>0.66666666666666663</c:v>
                </c:pt>
                <c:pt idx="18">
                  <c:v>0</c:v>
                </c:pt>
                <c:pt idx="19">
                  <c:v>8.3333333333333329E-2</c:v>
                </c:pt>
                <c:pt idx="20">
                  <c:v>0</c:v>
                </c:pt>
                <c:pt idx="21">
                  <c:v>0</c:v>
                </c:pt>
                <c:pt idx="22">
                  <c:v>0</c:v>
                </c:pt>
                <c:pt idx="23">
                  <c:v>0</c:v>
                </c:pt>
                <c:pt idx="24">
                  <c:v>1.1666666666666667</c:v>
                </c:pt>
                <c:pt idx="25">
                  <c:v>0</c:v>
                </c:pt>
                <c:pt idx="26">
                  <c:v>0.41666666666666669</c:v>
                </c:pt>
                <c:pt idx="27">
                  <c:v>0</c:v>
                </c:pt>
                <c:pt idx="28">
                  <c:v>0</c:v>
                </c:pt>
                <c:pt idx="29">
                  <c:v>0</c:v>
                </c:pt>
                <c:pt idx="30">
                  <c:v>0</c:v>
                </c:pt>
              </c:numCache>
            </c:numRef>
          </c:val>
          <c:extLst>
            <c:ext xmlns:c16="http://schemas.microsoft.com/office/drawing/2014/chart" uri="{C3380CC4-5D6E-409C-BE32-E72D297353CC}">
              <c16:uniqueId val="{00000000-A9EC-4745-90E5-BDA847BB7CB4}"/>
            </c:ext>
          </c:extLst>
        </c:ser>
        <c:dLbls>
          <c:showLegendKey val="0"/>
          <c:showVal val="0"/>
          <c:showCatName val="0"/>
          <c:showSerName val="0"/>
          <c:showPercent val="0"/>
          <c:showBubbleSize val="0"/>
        </c:dLbls>
        <c:gapWidth val="150"/>
        <c:shape val="box"/>
        <c:axId val="61577088"/>
        <c:axId val="61578624"/>
        <c:axId val="0"/>
      </c:bar3DChart>
      <c:catAx>
        <c:axId val="61577088"/>
        <c:scaling>
          <c:orientation val="minMax"/>
        </c:scaling>
        <c:delete val="0"/>
        <c:axPos val="b"/>
        <c:majorTickMark val="out"/>
        <c:minorTickMark val="none"/>
        <c:tickLblPos val="nextTo"/>
        <c:crossAx val="61578624"/>
        <c:crosses val="autoZero"/>
        <c:auto val="1"/>
        <c:lblAlgn val="ctr"/>
        <c:lblOffset val="100"/>
        <c:noMultiLvlLbl val="0"/>
      </c:catAx>
      <c:valAx>
        <c:axId val="61578624"/>
        <c:scaling>
          <c:orientation val="minMax"/>
          <c:max val="2"/>
          <c:min val="0"/>
        </c:scaling>
        <c:delete val="0"/>
        <c:axPos val="l"/>
        <c:majorGridlines/>
        <c:numFmt formatCode="0.0" sourceLinked="1"/>
        <c:majorTickMark val="out"/>
        <c:minorTickMark val="none"/>
        <c:tickLblPos val="nextTo"/>
        <c:crossAx val="61577088"/>
        <c:crosses val="autoZero"/>
        <c:crossBetween val="between"/>
      </c:valAx>
    </c:plotArea>
    <c:plotVisOnly val="1"/>
    <c:dispBlanksAs val="gap"/>
    <c:showDLblsOverMax val="0"/>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March Type of  Equipment Failure</a:t>
            </a:r>
          </a:p>
        </c:rich>
      </c:tx>
      <c:overlay val="0"/>
    </c:title>
    <c:autoTitleDeleted val="0"/>
    <c:plotArea>
      <c:layout/>
      <c:radarChart>
        <c:radarStyle val="filled"/>
        <c:varyColors val="0"/>
        <c:ser>
          <c:idx val="0"/>
          <c:order val="0"/>
          <c:tx>
            <c:v>Type of failure</c:v>
          </c:tx>
          <c:dLbls>
            <c:dLbl>
              <c:idx val="0"/>
              <c:layout>
                <c:manualLayout>
                  <c:x val="1.1867966885674073E-2"/>
                  <c:y val="-1.80882417630757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70C-4B86-8CD4-D3B63F795D55}"/>
                </c:ext>
              </c:extLst>
            </c:dLbl>
            <c:dLbl>
              <c:idx val="1"/>
              <c:layout>
                <c:manualLayout>
                  <c:x val="-2.187113199105794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0C-4B86-8CD4-D3B63F795D55}"/>
                </c:ext>
              </c:extLst>
            </c:dLbl>
            <c:dLbl>
              <c:idx val="9"/>
              <c:layout>
                <c:manualLayout>
                  <c:x val="1.4964458730723856E-2"/>
                  <c:y val="-2.77245774070086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70C-4B86-8CD4-D3B63F795D55}"/>
                </c:ext>
              </c:extLst>
            </c:dLbl>
            <c:spPr>
              <a:noFill/>
              <a:ln>
                <a:noFill/>
              </a:ln>
              <a:effectLst/>
            </c:spPr>
            <c:txPr>
              <a:bodyPr/>
              <a:lstStyle/>
              <a:p>
                <a:pPr>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Jun!$B$175:$B$186</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Jun!$C$175:$C$186</c:f>
              <c:numCache>
                <c:formatCode>General</c:formatCode>
                <c:ptCount val="12"/>
                <c:pt idx="0">
                  <c:v>712</c:v>
                </c:pt>
                <c:pt idx="1">
                  <c:v>796</c:v>
                </c:pt>
                <c:pt idx="2">
                  <c:v>358</c:v>
                </c:pt>
                <c:pt idx="3">
                  <c:v>243</c:v>
                </c:pt>
                <c:pt idx="4">
                  <c:v>42</c:v>
                </c:pt>
                <c:pt idx="5">
                  <c:v>304</c:v>
                </c:pt>
                <c:pt idx="6">
                  <c:v>169</c:v>
                </c:pt>
                <c:pt idx="7">
                  <c:v>491</c:v>
                </c:pt>
                <c:pt idx="8">
                  <c:v>0</c:v>
                </c:pt>
                <c:pt idx="9">
                  <c:v>367</c:v>
                </c:pt>
                <c:pt idx="10">
                  <c:v>170</c:v>
                </c:pt>
                <c:pt idx="11">
                  <c:v>75</c:v>
                </c:pt>
              </c:numCache>
            </c:numRef>
          </c:val>
          <c:extLst>
            <c:ext xmlns:c16="http://schemas.microsoft.com/office/drawing/2014/chart" uri="{C3380CC4-5D6E-409C-BE32-E72D297353CC}">
              <c16:uniqueId val="{00000003-070C-4B86-8CD4-D3B63F795D55}"/>
            </c:ext>
          </c:extLst>
        </c:ser>
        <c:dLbls>
          <c:showLegendKey val="0"/>
          <c:showVal val="1"/>
          <c:showCatName val="0"/>
          <c:showSerName val="0"/>
          <c:showPercent val="0"/>
          <c:showBubbleSize val="0"/>
        </c:dLbls>
        <c:axId val="61599104"/>
        <c:axId val="109119744"/>
      </c:radarChart>
      <c:catAx>
        <c:axId val="61599104"/>
        <c:scaling>
          <c:orientation val="minMax"/>
        </c:scaling>
        <c:delete val="0"/>
        <c:axPos val="b"/>
        <c:majorGridlines/>
        <c:numFmt formatCode="General" sourceLinked="0"/>
        <c:majorTickMark val="none"/>
        <c:minorTickMark val="none"/>
        <c:tickLblPos val="nextTo"/>
        <c:spPr>
          <a:ln w="9525">
            <a:noFill/>
          </a:ln>
        </c:spPr>
        <c:txPr>
          <a:bodyPr/>
          <a:lstStyle/>
          <a:p>
            <a:pPr>
              <a:defRPr sz="1800"/>
            </a:pPr>
            <a:endParaRPr lang="en-US"/>
          </a:p>
        </c:txPr>
        <c:crossAx val="109119744"/>
        <c:crosses val="autoZero"/>
        <c:auto val="1"/>
        <c:lblAlgn val="ctr"/>
        <c:lblOffset val="100"/>
        <c:noMultiLvlLbl val="0"/>
      </c:catAx>
      <c:valAx>
        <c:axId val="109119744"/>
        <c:scaling>
          <c:orientation val="minMax"/>
        </c:scaling>
        <c:delete val="0"/>
        <c:axPos val="l"/>
        <c:majorGridlines/>
        <c:numFmt formatCode="General" sourceLinked="1"/>
        <c:majorTickMark val="none"/>
        <c:minorTickMark val="none"/>
        <c:tickLblPos val="nextTo"/>
        <c:txPr>
          <a:bodyPr/>
          <a:lstStyle/>
          <a:p>
            <a:pPr>
              <a:defRPr sz="1200"/>
            </a:pPr>
            <a:endParaRPr lang="en-US"/>
          </a:p>
        </c:txPr>
        <c:crossAx val="61599104"/>
        <c:crosses val="autoZero"/>
        <c:crossBetween val="between"/>
      </c:valAx>
    </c:plotArea>
    <c:legend>
      <c:legendPos val="t"/>
      <c:overlay val="0"/>
      <c:txPr>
        <a:bodyPr/>
        <a:lstStyle/>
        <a:p>
          <a:pPr>
            <a:defRPr sz="2000"/>
          </a:pPr>
          <a:endParaRPr lang="en-US"/>
        </a:p>
      </c:txPr>
    </c:legend>
    <c:plotVisOnly val="1"/>
    <c:dispBlanksAs val="gap"/>
    <c:showDLblsOverMax val="0"/>
  </c:chart>
  <c:spPr>
    <a:ln>
      <a:solidFill>
        <a:schemeClr val="accent1"/>
      </a:solidFill>
    </a:ln>
  </c:spPr>
  <c:printSettings>
    <c:headerFooter/>
    <c:pageMargins b="0.75" l="0.7" r="0.7" t="0.75" header="0.3" footer="0.3"/>
    <c:pageSetup orientation="landscape"/>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Dedicated</c:v>
          </c:tx>
          <c:invertIfNegative val="0"/>
          <c:cat>
            <c:strRef>
              <c:f>Jun!$A$59:$B$70</c:f>
              <c:strCache>
                <c:ptCount val="12"/>
                <c:pt idx="0">
                  <c:v> Maint-Robot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Jun!$AH$59:$AH$70</c:f>
              <c:numCache>
                <c:formatCode>General</c:formatCode>
                <c:ptCount val="12"/>
                <c:pt idx="0">
                  <c:v>174</c:v>
                </c:pt>
                <c:pt idx="1">
                  <c:v>87</c:v>
                </c:pt>
                <c:pt idx="2">
                  <c:v>85</c:v>
                </c:pt>
                <c:pt idx="3">
                  <c:v>14</c:v>
                </c:pt>
                <c:pt idx="4">
                  <c:v>21</c:v>
                </c:pt>
                <c:pt idx="5">
                  <c:v>0</c:v>
                </c:pt>
                <c:pt idx="6">
                  <c:v>0</c:v>
                </c:pt>
                <c:pt idx="7">
                  <c:v>189</c:v>
                </c:pt>
                <c:pt idx="8">
                  <c:v>0</c:v>
                </c:pt>
                <c:pt idx="9">
                  <c:v>71</c:v>
                </c:pt>
                <c:pt idx="10">
                  <c:v>0</c:v>
                </c:pt>
                <c:pt idx="11">
                  <c:v>0</c:v>
                </c:pt>
              </c:numCache>
            </c:numRef>
          </c:val>
          <c:extLst>
            <c:ext xmlns:c16="http://schemas.microsoft.com/office/drawing/2014/chart" uri="{C3380CC4-5D6E-409C-BE32-E72D297353CC}">
              <c16:uniqueId val="{00000000-5985-4D6B-B29C-130EBC6BAA30}"/>
            </c:ext>
          </c:extLst>
        </c:ser>
        <c:dLbls>
          <c:showLegendKey val="0"/>
          <c:showVal val="0"/>
          <c:showCatName val="0"/>
          <c:showSerName val="0"/>
          <c:showPercent val="0"/>
          <c:showBubbleSize val="0"/>
        </c:dLbls>
        <c:gapWidth val="150"/>
        <c:shape val="box"/>
        <c:axId val="109149184"/>
        <c:axId val="109167360"/>
        <c:axId val="0"/>
      </c:bar3DChart>
      <c:catAx>
        <c:axId val="109149184"/>
        <c:scaling>
          <c:orientation val="minMax"/>
        </c:scaling>
        <c:delete val="0"/>
        <c:axPos val="b"/>
        <c:numFmt formatCode="General" sourceLinked="0"/>
        <c:majorTickMark val="out"/>
        <c:minorTickMark val="none"/>
        <c:tickLblPos val="nextTo"/>
        <c:crossAx val="109167360"/>
        <c:crosses val="autoZero"/>
        <c:auto val="1"/>
        <c:lblAlgn val="ctr"/>
        <c:lblOffset val="100"/>
        <c:noMultiLvlLbl val="0"/>
      </c:catAx>
      <c:valAx>
        <c:axId val="109167360"/>
        <c:scaling>
          <c:orientation val="minMax"/>
        </c:scaling>
        <c:delete val="0"/>
        <c:axPos val="l"/>
        <c:majorGridlines/>
        <c:numFmt formatCode="General" sourceLinked="1"/>
        <c:majorTickMark val="out"/>
        <c:minorTickMark val="none"/>
        <c:tickLblPos val="nextTo"/>
        <c:crossAx val="109149184"/>
        <c:crosses val="autoZero"/>
        <c:crossBetween val="between"/>
      </c:valAx>
    </c:plotArea>
    <c:plotVisOnly val="1"/>
    <c:dispBlanksAs val="gap"/>
    <c:showDLblsOverMax val="0"/>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Non-Dedicated</c:v>
          </c:tx>
          <c:invertIfNegative val="0"/>
          <c:cat>
            <c:strRef>
              <c:f>Jun!$A$72:$B$83</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Jun!$AH$72:$AH$83</c:f>
              <c:numCache>
                <c:formatCode>General</c:formatCode>
                <c:ptCount val="12"/>
                <c:pt idx="0">
                  <c:v>185</c:v>
                </c:pt>
                <c:pt idx="1">
                  <c:v>197</c:v>
                </c:pt>
                <c:pt idx="2">
                  <c:v>190</c:v>
                </c:pt>
                <c:pt idx="3">
                  <c:v>26</c:v>
                </c:pt>
                <c:pt idx="4">
                  <c:v>0</c:v>
                </c:pt>
                <c:pt idx="5">
                  <c:v>0</c:v>
                </c:pt>
                <c:pt idx="6">
                  <c:v>0</c:v>
                </c:pt>
                <c:pt idx="7">
                  <c:v>203</c:v>
                </c:pt>
                <c:pt idx="8">
                  <c:v>0</c:v>
                </c:pt>
                <c:pt idx="9">
                  <c:v>139</c:v>
                </c:pt>
                <c:pt idx="10">
                  <c:v>0</c:v>
                </c:pt>
                <c:pt idx="11">
                  <c:v>5</c:v>
                </c:pt>
              </c:numCache>
            </c:numRef>
          </c:val>
          <c:extLst>
            <c:ext xmlns:c16="http://schemas.microsoft.com/office/drawing/2014/chart" uri="{C3380CC4-5D6E-409C-BE32-E72D297353CC}">
              <c16:uniqueId val="{00000000-7257-4505-B87A-3963ABA5C033}"/>
            </c:ext>
          </c:extLst>
        </c:ser>
        <c:dLbls>
          <c:showLegendKey val="0"/>
          <c:showVal val="0"/>
          <c:showCatName val="0"/>
          <c:showSerName val="0"/>
          <c:showPercent val="0"/>
          <c:showBubbleSize val="0"/>
        </c:dLbls>
        <c:gapWidth val="150"/>
        <c:shape val="box"/>
        <c:axId val="127009920"/>
        <c:axId val="127011456"/>
        <c:axId val="0"/>
      </c:bar3DChart>
      <c:catAx>
        <c:axId val="127009920"/>
        <c:scaling>
          <c:orientation val="minMax"/>
        </c:scaling>
        <c:delete val="0"/>
        <c:axPos val="b"/>
        <c:numFmt formatCode="General" sourceLinked="0"/>
        <c:majorTickMark val="out"/>
        <c:minorTickMark val="none"/>
        <c:tickLblPos val="nextTo"/>
        <c:crossAx val="127011456"/>
        <c:crosses val="autoZero"/>
        <c:auto val="1"/>
        <c:lblAlgn val="ctr"/>
        <c:lblOffset val="100"/>
        <c:noMultiLvlLbl val="0"/>
      </c:catAx>
      <c:valAx>
        <c:axId val="127011456"/>
        <c:scaling>
          <c:orientation val="minMax"/>
        </c:scaling>
        <c:delete val="0"/>
        <c:axPos val="l"/>
        <c:majorGridlines/>
        <c:numFmt formatCode="General" sourceLinked="1"/>
        <c:majorTickMark val="out"/>
        <c:minorTickMark val="none"/>
        <c:tickLblPos val="nextTo"/>
        <c:crossAx val="127009920"/>
        <c:crosses val="autoZero"/>
        <c:crossBetween val="between"/>
      </c:valAx>
    </c:plotArea>
    <c:plotVisOnly val="1"/>
    <c:dispBlanksAs val="gap"/>
    <c:showDLblsOverMax val="0"/>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K2XX LD</c:v>
          </c:tx>
          <c:invertIfNegative val="0"/>
          <c:cat>
            <c:strRef>
              <c:f>Jun!$A$85:$B$96</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Jun!$AH$85:$AH$96</c:f>
              <c:numCache>
                <c:formatCode>General</c:formatCode>
                <c:ptCount val="12"/>
                <c:pt idx="0">
                  <c:v>52</c:v>
                </c:pt>
                <c:pt idx="1">
                  <c:v>114</c:v>
                </c:pt>
                <c:pt idx="2">
                  <c:v>45</c:v>
                </c:pt>
                <c:pt idx="3">
                  <c:v>30</c:v>
                </c:pt>
                <c:pt idx="4">
                  <c:v>17</c:v>
                </c:pt>
                <c:pt idx="5">
                  <c:v>8</c:v>
                </c:pt>
                <c:pt idx="6">
                  <c:v>139</c:v>
                </c:pt>
                <c:pt idx="7">
                  <c:v>8</c:v>
                </c:pt>
                <c:pt idx="8">
                  <c:v>0</c:v>
                </c:pt>
                <c:pt idx="9">
                  <c:v>45</c:v>
                </c:pt>
                <c:pt idx="10">
                  <c:v>150</c:v>
                </c:pt>
                <c:pt idx="11">
                  <c:v>54</c:v>
                </c:pt>
              </c:numCache>
            </c:numRef>
          </c:val>
          <c:extLst>
            <c:ext xmlns:c16="http://schemas.microsoft.com/office/drawing/2014/chart" uri="{C3380CC4-5D6E-409C-BE32-E72D297353CC}">
              <c16:uniqueId val="{00000000-D674-4AC2-8347-2E6C349AA5F0}"/>
            </c:ext>
          </c:extLst>
        </c:ser>
        <c:dLbls>
          <c:showLegendKey val="0"/>
          <c:showVal val="0"/>
          <c:showCatName val="0"/>
          <c:showSerName val="0"/>
          <c:showPercent val="0"/>
          <c:showBubbleSize val="0"/>
        </c:dLbls>
        <c:gapWidth val="150"/>
        <c:shape val="box"/>
        <c:axId val="127036416"/>
        <c:axId val="127038208"/>
        <c:axId val="0"/>
      </c:bar3DChart>
      <c:catAx>
        <c:axId val="127036416"/>
        <c:scaling>
          <c:orientation val="minMax"/>
        </c:scaling>
        <c:delete val="0"/>
        <c:axPos val="b"/>
        <c:numFmt formatCode="General" sourceLinked="0"/>
        <c:majorTickMark val="out"/>
        <c:minorTickMark val="none"/>
        <c:tickLblPos val="nextTo"/>
        <c:crossAx val="127038208"/>
        <c:crosses val="autoZero"/>
        <c:auto val="1"/>
        <c:lblAlgn val="ctr"/>
        <c:lblOffset val="100"/>
        <c:noMultiLvlLbl val="0"/>
      </c:catAx>
      <c:valAx>
        <c:axId val="127038208"/>
        <c:scaling>
          <c:orientation val="minMax"/>
        </c:scaling>
        <c:delete val="0"/>
        <c:axPos val="l"/>
        <c:majorGridlines/>
        <c:numFmt formatCode="General" sourceLinked="1"/>
        <c:majorTickMark val="out"/>
        <c:minorTickMark val="none"/>
        <c:tickLblPos val="nextTo"/>
        <c:crossAx val="127036416"/>
        <c:crosses val="autoZero"/>
        <c:crossBetween val="between"/>
      </c:valAx>
    </c:plotArea>
    <c:plotVisOnly val="1"/>
    <c:dispBlanksAs val="gap"/>
    <c:showDLblsOverMax val="0"/>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K2XX HD</c:v>
          </c:tx>
          <c:invertIfNegative val="0"/>
          <c:cat>
            <c:strRef>
              <c:f>Jun!$A$98:$B$109</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Jun!$AH$98:$AH$109</c:f>
              <c:numCache>
                <c:formatCode>General</c:formatCode>
                <c:ptCount val="12"/>
                <c:pt idx="0">
                  <c:v>301</c:v>
                </c:pt>
                <c:pt idx="1">
                  <c:v>167</c:v>
                </c:pt>
                <c:pt idx="2">
                  <c:v>32</c:v>
                </c:pt>
                <c:pt idx="3">
                  <c:v>173</c:v>
                </c:pt>
                <c:pt idx="4">
                  <c:v>0</c:v>
                </c:pt>
                <c:pt idx="5">
                  <c:v>96</c:v>
                </c:pt>
                <c:pt idx="6">
                  <c:v>30</c:v>
                </c:pt>
                <c:pt idx="7">
                  <c:v>25</c:v>
                </c:pt>
                <c:pt idx="8">
                  <c:v>0</c:v>
                </c:pt>
                <c:pt idx="9">
                  <c:v>80</c:v>
                </c:pt>
                <c:pt idx="10">
                  <c:v>20</c:v>
                </c:pt>
                <c:pt idx="11">
                  <c:v>16</c:v>
                </c:pt>
              </c:numCache>
            </c:numRef>
          </c:val>
          <c:extLst>
            <c:ext xmlns:c16="http://schemas.microsoft.com/office/drawing/2014/chart" uri="{C3380CC4-5D6E-409C-BE32-E72D297353CC}">
              <c16:uniqueId val="{00000000-ACB1-4C85-BB52-0789D2713E67}"/>
            </c:ext>
          </c:extLst>
        </c:ser>
        <c:dLbls>
          <c:showLegendKey val="0"/>
          <c:showVal val="0"/>
          <c:showCatName val="0"/>
          <c:showSerName val="0"/>
          <c:showPercent val="0"/>
          <c:showBubbleSize val="0"/>
        </c:dLbls>
        <c:gapWidth val="150"/>
        <c:shape val="box"/>
        <c:axId val="127063168"/>
        <c:axId val="127064704"/>
        <c:axId val="0"/>
      </c:bar3DChart>
      <c:catAx>
        <c:axId val="127063168"/>
        <c:scaling>
          <c:orientation val="minMax"/>
        </c:scaling>
        <c:delete val="0"/>
        <c:axPos val="b"/>
        <c:numFmt formatCode="General" sourceLinked="0"/>
        <c:majorTickMark val="out"/>
        <c:minorTickMark val="none"/>
        <c:tickLblPos val="nextTo"/>
        <c:crossAx val="127064704"/>
        <c:crosses val="autoZero"/>
        <c:auto val="1"/>
        <c:lblAlgn val="ctr"/>
        <c:lblOffset val="100"/>
        <c:noMultiLvlLbl val="0"/>
      </c:catAx>
      <c:valAx>
        <c:axId val="127064704"/>
        <c:scaling>
          <c:orientation val="minMax"/>
        </c:scaling>
        <c:delete val="0"/>
        <c:axPos val="l"/>
        <c:majorGridlines/>
        <c:numFmt formatCode="General" sourceLinked="1"/>
        <c:majorTickMark val="out"/>
        <c:minorTickMark val="none"/>
        <c:tickLblPos val="nextTo"/>
        <c:crossAx val="127063168"/>
        <c:crosses val="autoZero"/>
        <c:crossBetween val="between"/>
        <c:majorUnit val="50"/>
        <c:minorUnit val="20"/>
      </c:valAx>
    </c:plotArea>
    <c:plotVisOnly val="1"/>
    <c:dispBlanksAs val="gap"/>
    <c:showDLblsOverMax val="0"/>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CD4.3</c:v>
          </c:tx>
          <c:invertIfNegative val="0"/>
          <c:cat>
            <c:strRef>
              <c:f>Jun!$A$111:$B$122</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Jun!$AH$111:$AH$122</c:f>
              <c:numCache>
                <c:formatCode>General</c:formatCode>
                <c:ptCount val="12"/>
                <c:pt idx="0">
                  <c:v>0</c:v>
                </c:pt>
                <c:pt idx="1">
                  <c:v>86</c:v>
                </c:pt>
                <c:pt idx="2">
                  <c:v>0</c:v>
                </c:pt>
                <c:pt idx="3">
                  <c:v>0</c:v>
                </c:pt>
                <c:pt idx="4">
                  <c:v>4</c:v>
                </c:pt>
                <c:pt idx="5">
                  <c:v>200</c:v>
                </c:pt>
                <c:pt idx="6">
                  <c:v>0</c:v>
                </c:pt>
                <c:pt idx="7">
                  <c:v>6</c:v>
                </c:pt>
                <c:pt idx="8">
                  <c:v>0</c:v>
                </c:pt>
                <c:pt idx="9">
                  <c:v>0</c:v>
                </c:pt>
                <c:pt idx="10">
                  <c:v>0</c:v>
                </c:pt>
                <c:pt idx="11">
                  <c:v>0</c:v>
                </c:pt>
              </c:numCache>
            </c:numRef>
          </c:val>
          <c:extLst>
            <c:ext xmlns:c16="http://schemas.microsoft.com/office/drawing/2014/chart" uri="{C3380CC4-5D6E-409C-BE32-E72D297353CC}">
              <c16:uniqueId val="{00000000-CE0B-4196-9933-79C91BEEE8CB}"/>
            </c:ext>
          </c:extLst>
        </c:ser>
        <c:dLbls>
          <c:showLegendKey val="0"/>
          <c:showVal val="0"/>
          <c:showCatName val="0"/>
          <c:showSerName val="0"/>
          <c:showPercent val="0"/>
          <c:showBubbleSize val="0"/>
        </c:dLbls>
        <c:gapWidth val="150"/>
        <c:shape val="box"/>
        <c:axId val="134437888"/>
        <c:axId val="134447872"/>
        <c:axId val="0"/>
      </c:bar3DChart>
      <c:catAx>
        <c:axId val="134437888"/>
        <c:scaling>
          <c:orientation val="minMax"/>
        </c:scaling>
        <c:delete val="0"/>
        <c:axPos val="b"/>
        <c:numFmt formatCode="General" sourceLinked="0"/>
        <c:majorTickMark val="out"/>
        <c:minorTickMark val="none"/>
        <c:tickLblPos val="nextTo"/>
        <c:crossAx val="134447872"/>
        <c:crosses val="autoZero"/>
        <c:auto val="1"/>
        <c:lblAlgn val="ctr"/>
        <c:lblOffset val="100"/>
        <c:noMultiLvlLbl val="0"/>
      </c:catAx>
      <c:valAx>
        <c:axId val="134447872"/>
        <c:scaling>
          <c:orientation val="minMax"/>
        </c:scaling>
        <c:delete val="0"/>
        <c:axPos val="l"/>
        <c:majorGridlines/>
        <c:numFmt formatCode="General" sourceLinked="1"/>
        <c:majorTickMark val="out"/>
        <c:minorTickMark val="none"/>
        <c:tickLblPos val="nextTo"/>
        <c:crossAx val="134437888"/>
        <c:crosses val="autoZero"/>
        <c:crossBetween val="between"/>
        <c:majorUnit val="40"/>
        <c:minorUnit val="10"/>
      </c:valAx>
    </c:plotArea>
    <c:plotVisOnly val="1"/>
    <c:dispBlanksAs val="gap"/>
    <c:showDLblsOverMax val="0"/>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Honda Civic</c:v>
          </c:tx>
          <c:invertIfNegative val="0"/>
          <c:cat>
            <c:strRef>
              <c:f>Jun!$A$124:$B$135</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Jun!$AH$124:$AH$135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2C1-43D7-A412-594FCBCAECC7}"/>
            </c:ext>
          </c:extLst>
        </c:ser>
        <c:dLbls>
          <c:showLegendKey val="0"/>
          <c:showVal val="0"/>
          <c:showCatName val="0"/>
          <c:showSerName val="0"/>
          <c:showPercent val="0"/>
          <c:showBubbleSize val="0"/>
        </c:dLbls>
        <c:gapWidth val="150"/>
        <c:shape val="box"/>
        <c:axId val="134550656"/>
        <c:axId val="134552192"/>
        <c:axId val="0"/>
      </c:bar3DChart>
      <c:catAx>
        <c:axId val="134550656"/>
        <c:scaling>
          <c:orientation val="minMax"/>
        </c:scaling>
        <c:delete val="0"/>
        <c:axPos val="b"/>
        <c:numFmt formatCode="General" sourceLinked="0"/>
        <c:majorTickMark val="out"/>
        <c:minorTickMark val="none"/>
        <c:tickLblPos val="nextTo"/>
        <c:crossAx val="134552192"/>
        <c:crosses val="autoZero"/>
        <c:auto val="1"/>
        <c:lblAlgn val="ctr"/>
        <c:lblOffset val="100"/>
        <c:noMultiLvlLbl val="0"/>
      </c:catAx>
      <c:valAx>
        <c:axId val="134552192"/>
        <c:scaling>
          <c:orientation val="minMax"/>
        </c:scaling>
        <c:delete val="0"/>
        <c:axPos val="l"/>
        <c:majorGridlines/>
        <c:numFmt formatCode="General" sourceLinked="1"/>
        <c:majorTickMark val="out"/>
        <c:minorTickMark val="none"/>
        <c:tickLblPos val="nextTo"/>
        <c:crossAx val="134550656"/>
        <c:crosses val="autoZero"/>
        <c:crossBetween val="between"/>
      </c:valAx>
    </c:plotArea>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Honda Accord</c:v>
          </c:tx>
          <c:invertIfNegative val="0"/>
          <c:cat>
            <c:strRef>
              <c:f>Jun!$A$137:$B$148</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Jun!$AH$137:$AH$148</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3BC-4507-A7B2-370511C02A85}"/>
            </c:ext>
          </c:extLst>
        </c:ser>
        <c:dLbls>
          <c:showLegendKey val="0"/>
          <c:showVal val="0"/>
          <c:showCatName val="0"/>
          <c:showSerName val="0"/>
          <c:showPercent val="0"/>
          <c:showBubbleSize val="0"/>
        </c:dLbls>
        <c:gapWidth val="150"/>
        <c:shape val="box"/>
        <c:axId val="134564864"/>
        <c:axId val="134574848"/>
        <c:axId val="0"/>
      </c:bar3DChart>
      <c:catAx>
        <c:axId val="134564864"/>
        <c:scaling>
          <c:orientation val="minMax"/>
        </c:scaling>
        <c:delete val="0"/>
        <c:axPos val="b"/>
        <c:numFmt formatCode="General" sourceLinked="0"/>
        <c:majorTickMark val="out"/>
        <c:minorTickMark val="none"/>
        <c:tickLblPos val="nextTo"/>
        <c:crossAx val="134574848"/>
        <c:crosses val="autoZero"/>
        <c:auto val="1"/>
        <c:lblAlgn val="ctr"/>
        <c:lblOffset val="100"/>
        <c:noMultiLvlLbl val="0"/>
      </c:catAx>
      <c:valAx>
        <c:axId val="134574848"/>
        <c:scaling>
          <c:orientation val="minMax"/>
        </c:scaling>
        <c:delete val="0"/>
        <c:axPos val="l"/>
        <c:majorGridlines/>
        <c:numFmt formatCode="General" sourceLinked="1"/>
        <c:majorTickMark val="out"/>
        <c:minorTickMark val="none"/>
        <c:tickLblPos val="nextTo"/>
        <c:crossAx val="134564864"/>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Non-Dedicated</c:v>
          </c:tx>
          <c:invertIfNegative val="0"/>
          <c:cat>
            <c:strRef>
              <c:f>Jan!$A$72:$B$83</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Jan!$AH$72:$AH$83</c:f>
              <c:numCache>
                <c:formatCode>General</c:formatCode>
                <c:ptCount val="12"/>
                <c:pt idx="0">
                  <c:v>91</c:v>
                </c:pt>
                <c:pt idx="1">
                  <c:v>296</c:v>
                </c:pt>
                <c:pt idx="2">
                  <c:v>117</c:v>
                </c:pt>
                <c:pt idx="3">
                  <c:v>133</c:v>
                </c:pt>
                <c:pt idx="4">
                  <c:v>0</c:v>
                </c:pt>
                <c:pt idx="5">
                  <c:v>43</c:v>
                </c:pt>
                <c:pt idx="6">
                  <c:v>0</c:v>
                </c:pt>
                <c:pt idx="7">
                  <c:v>178</c:v>
                </c:pt>
                <c:pt idx="8">
                  <c:v>0</c:v>
                </c:pt>
                <c:pt idx="9">
                  <c:v>94</c:v>
                </c:pt>
                <c:pt idx="10">
                  <c:v>0</c:v>
                </c:pt>
                <c:pt idx="11">
                  <c:v>8</c:v>
                </c:pt>
              </c:numCache>
            </c:numRef>
          </c:val>
          <c:extLst>
            <c:ext xmlns:c16="http://schemas.microsoft.com/office/drawing/2014/chart" uri="{C3380CC4-5D6E-409C-BE32-E72D297353CC}">
              <c16:uniqueId val="{00000000-404D-461E-9FAD-EE0323E1FB18}"/>
            </c:ext>
          </c:extLst>
        </c:ser>
        <c:dLbls>
          <c:showLegendKey val="0"/>
          <c:showVal val="0"/>
          <c:showCatName val="0"/>
          <c:showSerName val="0"/>
          <c:showPercent val="0"/>
          <c:showBubbleSize val="0"/>
        </c:dLbls>
        <c:gapWidth val="150"/>
        <c:shape val="box"/>
        <c:axId val="117132672"/>
        <c:axId val="117159040"/>
        <c:axId val="0"/>
      </c:bar3DChart>
      <c:catAx>
        <c:axId val="117132672"/>
        <c:scaling>
          <c:orientation val="minMax"/>
        </c:scaling>
        <c:delete val="0"/>
        <c:axPos val="b"/>
        <c:numFmt formatCode="General" sourceLinked="0"/>
        <c:majorTickMark val="out"/>
        <c:minorTickMark val="none"/>
        <c:tickLblPos val="nextTo"/>
        <c:crossAx val="117159040"/>
        <c:crosses val="autoZero"/>
        <c:auto val="1"/>
        <c:lblAlgn val="ctr"/>
        <c:lblOffset val="100"/>
        <c:noMultiLvlLbl val="0"/>
      </c:catAx>
      <c:valAx>
        <c:axId val="117159040"/>
        <c:scaling>
          <c:orientation val="minMax"/>
        </c:scaling>
        <c:delete val="0"/>
        <c:axPos val="l"/>
        <c:majorGridlines/>
        <c:numFmt formatCode="General" sourceLinked="1"/>
        <c:majorTickMark val="out"/>
        <c:minorTickMark val="none"/>
        <c:tickLblPos val="nextTo"/>
        <c:crossAx val="117132672"/>
        <c:crosses val="autoZero"/>
        <c:crossBetween val="between"/>
      </c:valAx>
    </c:plotArea>
    <c:plotVisOnly val="1"/>
    <c:dispBlanksAs val="gap"/>
    <c:showDLblsOverMax val="0"/>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CRV</c:v>
          </c:tx>
          <c:invertIfNegative val="0"/>
          <c:cat>
            <c:strRef>
              <c:f>Jun!$A$150:$B$161</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Jun!$AH$150:$AH$161</c:f>
              <c:numCache>
                <c:formatCode>General</c:formatCode>
                <c:ptCount val="12"/>
                <c:pt idx="0">
                  <c:v>0</c:v>
                </c:pt>
                <c:pt idx="1">
                  <c:v>145</c:v>
                </c:pt>
                <c:pt idx="2">
                  <c:v>6</c:v>
                </c:pt>
                <c:pt idx="3">
                  <c:v>0</c:v>
                </c:pt>
                <c:pt idx="4">
                  <c:v>0</c:v>
                </c:pt>
                <c:pt idx="5">
                  <c:v>0</c:v>
                </c:pt>
                <c:pt idx="6">
                  <c:v>0</c:v>
                </c:pt>
                <c:pt idx="7">
                  <c:v>60</c:v>
                </c:pt>
                <c:pt idx="8">
                  <c:v>0</c:v>
                </c:pt>
                <c:pt idx="9">
                  <c:v>32</c:v>
                </c:pt>
                <c:pt idx="10">
                  <c:v>0</c:v>
                </c:pt>
                <c:pt idx="11">
                  <c:v>0</c:v>
                </c:pt>
              </c:numCache>
            </c:numRef>
          </c:val>
          <c:extLst>
            <c:ext xmlns:c16="http://schemas.microsoft.com/office/drawing/2014/chart" uri="{C3380CC4-5D6E-409C-BE32-E72D297353CC}">
              <c16:uniqueId val="{00000000-0C1D-45EC-B78B-A7AEFB58EE5E}"/>
            </c:ext>
          </c:extLst>
        </c:ser>
        <c:dLbls>
          <c:showLegendKey val="0"/>
          <c:showVal val="0"/>
          <c:showCatName val="0"/>
          <c:showSerName val="0"/>
          <c:showPercent val="0"/>
          <c:showBubbleSize val="0"/>
        </c:dLbls>
        <c:gapWidth val="150"/>
        <c:shape val="box"/>
        <c:axId val="134595712"/>
        <c:axId val="134597248"/>
        <c:axId val="0"/>
      </c:bar3DChart>
      <c:catAx>
        <c:axId val="134595712"/>
        <c:scaling>
          <c:orientation val="minMax"/>
        </c:scaling>
        <c:delete val="0"/>
        <c:axPos val="b"/>
        <c:numFmt formatCode="General" sourceLinked="0"/>
        <c:majorTickMark val="out"/>
        <c:minorTickMark val="none"/>
        <c:tickLblPos val="nextTo"/>
        <c:crossAx val="134597248"/>
        <c:crosses val="autoZero"/>
        <c:auto val="1"/>
        <c:lblAlgn val="ctr"/>
        <c:lblOffset val="100"/>
        <c:noMultiLvlLbl val="0"/>
      </c:catAx>
      <c:valAx>
        <c:axId val="134597248"/>
        <c:scaling>
          <c:orientation val="minMax"/>
        </c:scaling>
        <c:delete val="0"/>
        <c:axPos val="l"/>
        <c:majorGridlines/>
        <c:numFmt formatCode="General" sourceLinked="1"/>
        <c:majorTickMark val="out"/>
        <c:minorTickMark val="none"/>
        <c:tickLblPos val="nextTo"/>
        <c:crossAx val="134595712"/>
        <c:crosses val="autoZero"/>
        <c:crossBetween val="between"/>
      </c:valAx>
    </c:plotArea>
    <c:plotVisOnly val="1"/>
    <c:dispBlanksAs val="gap"/>
    <c:showDLblsOverMax val="0"/>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Jul!$C$5:$AG$5</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0.23333333333333334</c:v>
                </c:pt>
                <c:pt idx="16">
                  <c:v>0</c:v>
                </c:pt>
                <c:pt idx="17">
                  <c:v>5.6</c:v>
                </c:pt>
                <c:pt idx="18">
                  <c:v>0.31666666666666665</c:v>
                </c:pt>
                <c:pt idx="19">
                  <c:v>0.81666666666666665</c:v>
                </c:pt>
                <c:pt idx="20">
                  <c:v>0</c:v>
                </c:pt>
                <c:pt idx="21">
                  <c:v>0</c:v>
                </c:pt>
                <c:pt idx="22">
                  <c:v>0.15</c:v>
                </c:pt>
                <c:pt idx="23">
                  <c:v>0.83333333333333337</c:v>
                </c:pt>
                <c:pt idx="24">
                  <c:v>0.5</c:v>
                </c:pt>
                <c:pt idx="25">
                  <c:v>0.3</c:v>
                </c:pt>
                <c:pt idx="26">
                  <c:v>0.41666666666666669</c:v>
                </c:pt>
                <c:pt idx="27">
                  <c:v>0</c:v>
                </c:pt>
                <c:pt idx="28">
                  <c:v>0</c:v>
                </c:pt>
                <c:pt idx="29">
                  <c:v>0.21666666666666667</c:v>
                </c:pt>
                <c:pt idx="30">
                  <c:v>1.2833333333333334</c:v>
                </c:pt>
              </c:numCache>
            </c:numRef>
          </c:val>
          <c:extLst>
            <c:ext xmlns:c16="http://schemas.microsoft.com/office/drawing/2014/chart" uri="{C3380CC4-5D6E-409C-BE32-E72D297353CC}">
              <c16:uniqueId val="{00000000-AB3F-43C3-B5F7-E632BBB2DB6B}"/>
            </c:ext>
          </c:extLst>
        </c:ser>
        <c:dLbls>
          <c:showLegendKey val="0"/>
          <c:showVal val="0"/>
          <c:showCatName val="0"/>
          <c:showSerName val="0"/>
          <c:showPercent val="0"/>
          <c:showBubbleSize val="0"/>
        </c:dLbls>
        <c:gapWidth val="150"/>
        <c:shape val="box"/>
        <c:axId val="61832576"/>
        <c:axId val="61871232"/>
        <c:axId val="0"/>
      </c:bar3DChart>
      <c:catAx>
        <c:axId val="61832576"/>
        <c:scaling>
          <c:orientation val="minMax"/>
        </c:scaling>
        <c:delete val="0"/>
        <c:axPos val="b"/>
        <c:majorTickMark val="out"/>
        <c:minorTickMark val="none"/>
        <c:tickLblPos val="nextTo"/>
        <c:crossAx val="61871232"/>
        <c:crosses val="autoZero"/>
        <c:auto val="1"/>
        <c:lblAlgn val="ctr"/>
        <c:lblOffset val="100"/>
        <c:noMultiLvlLbl val="0"/>
      </c:catAx>
      <c:valAx>
        <c:axId val="61871232"/>
        <c:scaling>
          <c:orientation val="minMax"/>
          <c:max val="2"/>
          <c:min val="0"/>
        </c:scaling>
        <c:delete val="0"/>
        <c:axPos val="l"/>
        <c:majorGridlines>
          <c:spPr>
            <a:ln>
              <a:solidFill>
                <a:schemeClr val="accent1"/>
              </a:solidFill>
            </a:ln>
          </c:spPr>
        </c:majorGridlines>
        <c:minorGridlines>
          <c:spPr>
            <a:ln>
              <a:noFill/>
            </a:ln>
          </c:spPr>
        </c:minorGridlines>
        <c:numFmt formatCode="0.0" sourceLinked="1"/>
        <c:majorTickMark val="out"/>
        <c:minorTickMark val="none"/>
        <c:tickLblPos val="nextTo"/>
        <c:crossAx val="61832576"/>
        <c:crosses val="autoZero"/>
        <c:crossBetween val="between"/>
      </c:valAx>
    </c:plotArea>
    <c:plotVisOnly val="1"/>
    <c:dispBlanksAs val="gap"/>
    <c:showDLblsOverMax val="0"/>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Jul!$C$7:$AG$7</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0.78333333333333333</c:v>
                </c:pt>
                <c:pt idx="16">
                  <c:v>0</c:v>
                </c:pt>
                <c:pt idx="17">
                  <c:v>0.25</c:v>
                </c:pt>
                <c:pt idx="18">
                  <c:v>1.05</c:v>
                </c:pt>
                <c:pt idx="19">
                  <c:v>1.0166666666666666</c:v>
                </c:pt>
                <c:pt idx="20">
                  <c:v>0</c:v>
                </c:pt>
                <c:pt idx="21">
                  <c:v>0</c:v>
                </c:pt>
                <c:pt idx="22">
                  <c:v>0.91666666666666663</c:v>
                </c:pt>
                <c:pt idx="23">
                  <c:v>0.91666666666666663</c:v>
                </c:pt>
                <c:pt idx="24">
                  <c:v>2.8166666666666669</c:v>
                </c:pt>
                <c:pt idx="25">
                  <c:v>0.81666666666666665</c:v>
                </c:pt>
                <c:pt idx="26">
                  <c:v>0.53333333333333333</c:v>
                </c:pt>
                <c:pt idx="27">
                  <c:v>0</c:v>
                </c:pt>
                <c:pt idx="28">
                  <c:v>0</c:v>
                </c:pt>
                <c:pt idx="29">
                  <c:v>0.41666666666666669</c:v>
                </c:pt>
                <c:pt idx="30">
                  <c:v>0</c:v>
                </c:pt>
              </c:numCache>
            </c:numRef>
          </c:val>
          <c:extLst>
            <c:ext xmlns:c16="http://schemas.microsoft.com/office/drawing/2014/chart" uri="{C3380CC4-5D6E-409C-BE32-E72D297353CC}">
              <c16:uniqueId val="{00000000-9449-4F79-8AA2-87CDDD14C20F}"/>
            </c:ext>
          </c:extLst>
        </c:ser>
        <c:dLbls>
          <c:showLegendKey val="0"/>
          <c:showVal val="0"/>
          <c:showCatName val="0"/>
          <c:showSerName val="0"/>
          <c:showPercent val="0"/>
          <c:showBubbleSize val="0"/>
        </c:dLbls>
        <c:gapWidth val="150"/>
        <c:shape val="box"/>
        <c:axId val="61891712"/>
        <c:axId val="61893248"/>
        <c:axId val="0"/>
      </c:bar3DChart>
      <c:catAx>
        <c:axId val="61891712"/>
        <c:scaling>
          <c:orientation val="minMax"/>
        </c:scaling>
        <c:delete val="0"/>
        <c:axPos val="b"/>
        <c:majorTickMark val="out"/>
        <c:minorTickMark val="none"/>
        <c:tickLblPos val="nextTo"/>
        <c:crossAx val="61893248"/>
        <c:crosses val="autoZero"/>
        <c:auto val="1"/>
        <c:lblAlgn val="ctr"/>
        <c:lblOffset val="100"/>
        <c:noMultiLvlLbl val="0"/>
      </c:catAx>
      <c:valAx>
        <c:axId val="61893248"/>
        <c:scaling>
          <c:orientation val="minMax"/>
          <c:max val="2"/>
          <c:min val="0"/>
        </c:scaling>
        <c:delete val="0"/>
        <c:axPos val="l"/>
        <c:majorGridlines/>
        <c:numFmt formatCode="0.0" sourceLinked="1"/>
        <c:majorTickMark val="out"/>
        <c:minorTickMark val="none"/>
        <c:tickLblPos val="nextTo"/>
        <c:crossAx val="61891712"/>
        <c:crosses val="autoZero"/>
        <c:crossBetween val="between"/>
      </c:valAx>
    </c:plotArea>
    <c:plotVisOnly val="1"/>
    <c:dispBlanksAs val="gap"/>
    <c:showDLblsOverMax val="0"/>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Jul!$C$9:$AG$9</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8.3333333333333329E-2</c:v>
                </c:pt>
                <c:pt idx="16">
                  <c:v>0</c:v>
                </c:pt>
                <c:pt idx="17">
                  <c:v>0</c:v>
                </c:pt>
                <c:pt idx="18">
                  <c:v>0.1</c:v>
                </c:pt>
                <c:pt idx="19">
                  <c:v>0</c:v>
                </c:pt>
                <c:pt idx="20">
                  <c:v>0</c:v>
                </c:pt>
                <c:pt idx="21">
                  <c:v>0</c:v>
                </c:pt>
                <c:pt idx="22">
                  <c:v>0</c:v>
                </c:pt>
                <c:pt idx="23">
                  <c:v>0.3</c:v>
                </c:pt>
                <c:pt idx="24">
                  <c:v>1.0833333333333333</c:v>
                </c:pt>
                <c:pt idx="25">
                  <c:v>1.4166666666666667</c:v>
                </c:pt>
                <c:pt idx="26">
                  <c:v>0.96666666666666667</c:v>
                </c:pt>
                <c:pt idx="27">
                  <c:v>0</c:v>
                </c:pt>
                <c:pt idx="28">
                  <c:v>0</c:v>
                </c:pt>
                <c:pt idx="29">
                  <c:v>0</c:v>
                </c:pt>
                <c:pt idx="30">
                  <c:v>0</c:v>
                </c:pt>
              </c:numCache>
            </c:numRef>
          </c:val>
          <c:extLst>
            <c:ext xmlns:c16="http://schemas.microsoft.com/office/drawing/2014/chart" uri="{C3380CC4-5D6E-409C-BE32-E72D297353CC}">
              <c16:uniqueId val="{00000000-8855-465E-8049-88C8909A6ED8}"/>
            </c:ext>
          </c:extLst>
        </c:ser>
        <c:dLbls>
          <c:showLegendKey val="0"/>
          <c:showVal val="0"/>
          <c:showCatName val="0"/>
          <c:showSerName val="0"/>
          <c:showPercent val="0"/>
          <c:showBubbleSize val="0"/>
        </c:dLbls>
        <c:gapWidth val="150"/>
        <c:shape val="box"/>
        <c:axId val="61930112"/>
        <c:axId val="134676864"/>
        <c:axId val="0"/>
      </c:bar3DChart>
      <c:catAx>
        <c:axId val="61930112"/>
        <c:scaling>
          <c:orientation val="minMax"/>
        </c:scaling>
        <c:delete val="0"/>
        <c:axPos val="b"/>
        <c:majorTickMark val="out"/>
        <c:minorTickMark val="none"/>
        <c:tickLblPos val="nextTo"/>
        <c:crossAx val="134676864"/>
        <c:crosses val="autoZero"/>
        <c:auto val="1"/>
        <c:lblAlgn val="ctr"/>
        <c:lblOffset val="100"/>
        <c:noMultiLvlLbl val="0"/>
      </c:catAx>
      <c:valAx>
        <c:axId val="134676864"/>
        <c:scaling>
          <c:orientation val="minMax"/>
          <c:max val="2"/>
          <c:min val="0"/>
        </c:scaling>
        <c:delete val="0"/>
        <c:axPos val="l"/>
        <c:majorGridlines/>
        <c:numFmt formatCode="0.0" sourceLinked="1"/>
        <c:majorTickMark val="out"/>
        <c:minorTickMark val="none"/>
        <c:tickLblPos val="nextTo"/>
        <c:crossAx val="61930112"/>
        <c:crosses val="autoZero"/>
        <c:crossBetween val="between"/>
      </c:valAx>
    </c:plotArea>
    <c:plotVisOnly val="1"/>
    <c:dispBlanksAs val="gap"/>
    <c:showDLblsOverMax val="0"/>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Jul!$C$11:$AG$11</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1.7</c:v>
                </c:pt>
                <c:pt idx="23">
                  <c:v>0</c:v>
                </c:pt>
                <c:pt idx="24">
                  <c:v>0</c:v>
                </c:pt>
                <c:pt idx="25">
                  <c:v>0</c:v>
                </c:pt>
                <c:pt idx="26">
                  <c:v>0</c:v>
                </c:pt>
                <c:pt idx="27">
                  <c:v>0</c:v>
                </c:pt>
                <c:pt idx="28">
                  <c:v>0</c:v>
                </c:pt>
                <c:pt idx="29">
                  <c:v>0.5</c:v>
                </c:pt>
                <c:pt idx="30">
                  <c:v>0.4</c:v>
                </c:pt>
              </c:numCache>
            </c:numRef>
          </c:val>
          <c:extLst>
            <c:ext xmlns:c16="http://schemas.microsoft.com/office/drawing/2014/chart" uri="{C3380CC4-5D6E-409C-BE32-E72D297353CC}">
              <c16:uniqueId val="{00000000-A827-4F78-BC29-5865C79BBF0D}"/>
            </c:ext>
          </c:extLst>
        </c:ser>
        <c:dLbls>
          <c:showLegendKey val="0"/>
          <c:showVal val="0"/>
          <c:showCatName val="0"/>
          <c:showSerName val="0"/>
          <c:showPercent val="0"/>
          <c:showBubbleSize val="0"/>
        </c:dLbls>
        <c:gapWidth val="150"/>
        <c:shape val="box"/>
        <c:axId val="61043072"/>
        <c:axId val="61044608"/>
        <c:axId val="0"/>
      </c:bar3DChart>
      <c:catAx>
        <c:axId val="61043072"/>
        <c:scaling>
          <c:orientation val="minMax"/>
        </c:scaling>
        <c:delete val="0"/>
        <c:axPos val="b"/>
        <c:majorTickMark val="out"/>
        <c:minorTickMark val="none"/>
        <c:tickLblPos val="nextTo"/>
        <c:crossAx val="61044608"/>
        <c:crosses val="autoZero"/>
        <c:auto val="1"/>
        <c:lblAlgn val="ctr"/>
        <c:lblOffset val="100"/>
        <c:noMultiLvlLbl val="0"/>
      </c:catAx>
      <c:valAx>
        <c:axId val="61044608"/>
        <c:scaling>
          <c:orientation val="minMax"/>
          <c:max val="2"/>
          <c:min val="0"/>
        </c:scaling>
        <c:delete val="0"/>
        <c:axPos val="l"/>
        <c:majorGridlines/>
        <c:numFmt formatCode="0.0" sourceLinked="1"/>
        <c:majorTickMark val="out"/>
        <c:minorTickMark val="none"/>
        <c:tickLblPos val="nextTo"/>
        <c:crossAx val="61043072"/>
        <c:crosses val="autoZero"/>
        <c:crossBetween val="between"/>
      </c:valAx>
    </c:plotArea>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Jul!$C$13:$AG$13</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F731-442B-86C6-B4595AE3E838}"/>
            </c:ext>
          </c:extLst>
        </c:ser>
        <c:dLbls>
          <c:showLegendKey val="0"/>
          <c:showVal val="0"/>
          <c:showCatName val="0"/>
          <c:showSerName val="0"/>
          <c:showPercent val="0"/>
          <c:showBubbleSize val="0"/>
        </c:dLbls>
        <c:gapWidth val="150"/>
        <c:shape val="box"/>
        <c:axId val="134694784"/>
        <c:axId val="134696320"/>
        <c:axId val="0"/>
      </c:bar3DChart>
      <c:catAx>
        <c:axId val="134694784"/>
        <c:scaling>
          <c:orientation val="minMax"/>
        </c:scaling>
        <c:delete val="0"/>
        <c:axPos val="b"/>
        <c:majorTickMark val="out"/>
        <c:minorTickMark val="none"/>
        <c:tickLblPos val="nextTo"/>
        <c:crossAx val="134696320"/>
        <c:crosses val="autoZero"/>
        <c:auto val="1"/>
        <c:lblAlgn val="ctr"/>
        <c:lblOffset val="100"/>
        <c:noMultiLvlLbl val="0"/>
      </c:catAx>
      <c:valAx>
        <c:axId val="134696320"/>
        <c:scaling>
          <c:orientation val="minMax"/>
          <c:max val="2"/>
          <c:min val="0"/>
        </c:scaling>
        <c:delete val="0"/>
        <c:axPos val="l"/>
        <c:majorGridlines/>
        <c:numFmt formatCode="0.0" sourceLinked="1"/>
        <c:majorTickMark val="out"/>
        <c:minorTickMark val="none"/>
        <c:tickLblPos val="nextTo"/>
        <c:crossAx val="134694784"/>
        <c:crosses val="autoZero"/>
        <c:crossBetween val="between"/>
      </c:valAx>
    </c:plotArea>
    <c:plotVisOnly val="1"/>
    <c:dispBlanksAs val="gap"/>
    <c:showDLblsOverMax val="0"/>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Jul!$C$19:$AG$19</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0.35</c:v>
                </c:pt>
                <c:pt idx="19">
                  <c:v>0</c:v>
                </c:pt>
                <c:pt idx="20">
                  <c:v>0</c:v>
                </c:pt>
                <c:pt idx="21">
                  <c:v>0</c:v>
                </c:pt>
                <c:pt idx="22">
                  <c:v>0</c:v>
                </c:pt>
                <c:pt idx="23">
                  <c:v>0</c:v>
                </c:pt>
                <c:pt idx="24">
                  <c:v>0</c:v>
                </c:pt>
                <c:pt idx="25">
                  <c:v>0</c:v>
                </c:pt>
                <c:pt idx="26">
                  <c:v>0.13333333333333333</c:v>
                </c:pt>
                <c:pt idx="27">
                  <c:v>0</c:v>
                </c:pt>
                <c:pt idx="28">
                  <c:v>0</c:v>
                </c:pt>
                <c:pt idx="29">
                  <c:v>0</c:v>
                </c:pt>
                <c:pt idx="30">
                  <c:v>0.05</c:v>
                </c:pt>
              </c:numCache>
            </c:numRef>
          </c:val>
          <c:extLst>
            <c:ext xmlns:c16="http://schemas.microsoft.com/office/drawing/2014/chart" uri="{C3380CC4-5D6E-409C-BE32-E72D297353CC}">
              <c16:uniqueId val="{00000000-FC9C-4A91-A7E1-AC6A75E74F8A}"/>
            </c:ext>
          </c:extLst>
        </c:ser>
        <c:dLbls>
          <c:showLegendKey val="0"/>
          <c:showVal val="0"/>
          <c:showCatName val="0"/>
          <c:showSerName val="0"/>
          <c:showPercent val="0"/>
          <c:showBubbleSize val="0"/>
        </c:dLbls>
        <c:gapWidth val="150"/>
        <c:shape val="box"/>
        <c:axId val="134708608"/>
        <c:axId val="134739072"/>
        <c:axId val="0"/>
      </c:bar3DChart>
      <c:catAx>
        <c:axId val="134708608"/>
        <c:scaling>
          <c:orientation val="minMax"/>
        </c:scaling>
        <c:delete val="0"/>
        <c:axPos val="b"/>
        <c:majorTickMark val="out"/>
        <c:minorTickMark val="none"/>
        <c:tickLblPos val="nextTo"/>
        <c:crossAx val="134739072"/>
        <c:crosses val="autoZero"/>
        <c:auto val="1"/>
        <c:lblAlgn val="ctr"/>
        <c:lblOffset val="100"/>
        <c:noMultiLvlLbl val="0"/>
      </c:catAx>
      <c:valAx>
        <c:axId val="134739072"/>
        <c:scaling>
          <c:orientation val="minMax"/>
          <c:max val="2"/>
          <c:min val="0"/>
        </c:scaling>
        <c:delete val="0"/>
        <c:axPos val="l"/>
        <c:majorGridlines/>
        <c:numFmt formatCode="0.0" sourceLinked="1"/>
        <c:majorTickMark val="out"/>
        <c:minorTickMark val="none"/>
        <c:tickLblPos val="nextTo"/>
        <c:crossAx val="134708608"/>
        <c:crosses val="autoZero"/>
        <c:crossBetween val="between"/>
      </c:valAx>
    </c:plotArea>
    <c:plotVisOnly val="1"/>
    <c:dispBlanksAs val="gap"/>
    <c:showDLblsOverMax val="0"/>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March Type of  Equipment Failure</a:t>
            </a:r>
          </a:p>
        </c:rich>
      </c:tx>
      <c:overlay val="0"/>
    </c:title>
    <c:autoTitleDeleted val="0"/>
    <c:plotArea>
      <c:layout/>
      <c:radarChart>
        <c:radarStyle val="filled"/>
        <c:varyColors val="0"/>
        <c:ser>
          <c:idx val="0"/>
          <c:order val="0"/>
          <c:tx>
            <c:v>Type of failure</c:v>
          </c:tx>
          <c:dLbls>
            <c:dLbl>
              <c:idx val="0"/>
              <c:layout>
                <c:manualLayout>
                  <c:x val="1.1867966885674073E-2"/>
                  <c:y val="-1.80882417630757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8D2-41DA-9749-7CD40B96FD79}"/>
                </c:ext>
              </c:extLst>
            </c:dLbl>
            <c:dLbl>
              <c:idx val="1"/>
              <c:layout>
                <c:manualLayout>
                  <c:x val="-2.187113199105794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D2-41DA-9749-7CD40B96FD79}"/>
                </c:ext>
              </c:extLst>
            </c:dLbl>
            <c:dLbl>
              <c:idx val="9"/>
              <c:layout>
                <c:manualLayout>
                  <c:x val="1.4964458730723856E-2"/>
                  <c:y val="-2.77245774070086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8D2-41DA-9749-7CD40B96FD79}"/>
                </c:ext>
              </c:extLst>
            </c:dLbl>
            <c:spPr>
              <a:noFill/>
              <a:ln>
                <a:noFill/>
              </a:ln>
              <a:effectLst/>
            </c:spPr>
            <c:txPr>
              <a:bodyPr/>
              <a:lstStyle/>
              <a:p>
                <a:pPr>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Jul!$B$175:$B$186</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Jul!$C$175:$C$186</c:f>
              <c:numCache>
                <c:formatCode>General</c:formatCode>
                <c:ptCount val="12"/>
                <c:pt idx="0">
                  <c:v>158</c:v>
                </c:pt>
                <c:pt idx="1">
                  <c:v>388</c:v>
                </c:pt>
                <c:pt idx="2">
                  <c:v>333</c:v>
                </c:pt>
                <c:pt idx="3">
                  <c:v>0</c:v>
                </c:pt>
                <c:pt idx="4">
                  <c:v>38</c:v>
                </c:pt>
                <c:pt idx="5">
                  <c:v>300</c:v>
                </c:pt>
                <c:pt idx="6">
                  <c:v>300</c:v>
                </c:pt>
                <c:pt idx="7">
                  <c:v>171</c:v>
                </c:pt>
                <c:pt idx="8">
                  <c:v>25</c:v>
                </c:pt>
                <c:pt idx="9">
                  <c:v>234</c:v>
                </c:pt>
                <c:pt idx="10">
                  <c:v>9</c:v>
                </c:pt>
                <c:pt idx="11">
                  <c:v>0</c:v>
                </c:pt>
              </c:numCache>
            </c:numRef>
          </c:val>
          <c:extLst>
            <c:ext xmlns:c16="http://schemas.microsoft.com/office/drawing/2014/chart" uri="{C3380CC4-5D6E-409C-BE32-E72D297353CC}">
              <c16:uniqueId val="{00000003-68D2-41DA-9749-7CD40B96FD79}"/>
            </c:ext>
          </c:extLst>
        </c:ser>
        <c:dLbls>
          <c:showLegendKey val="0"/>
          <c:showVal val="1"/>
          <c:showCatName val="0"/>
          <c:showSerName val="0"/>
          <c:showPercent val="0"/>
          <c:showBubbleSize val="0"/>
        </c:dLbls>
        <c:axId val="135820416"/>
        <c:axId val="135823360"/>
      </c:radarChart>
      <c:catAx>
        <c:axId val="135820416"/>
        <c:scaling>
          <c:orientation val="minMax"/>
        </c:scaling>
        <c:delete val="0"/>
        <c:axPos val="b"/>
        <c:majorGridlines/>
        <c:numFmt formatCode="General" sourceLinked="0"/>
        <c:majorTickMark val="none"/>
        <c:minorTickMark val="none"/>
        <c:tickLblPos val="nextTo"/>
        <c:spPr>
          <a:ln w="9525">
            <a:noFill/>
          </a:ln>
        </c:spPr>
        <c:txPr>
          <a:bodyPr/>
          <a:lstStyle/>
          <a:p>
            <a:pPr>
              <a:defRPr sz="1800"/>
            </a:pPr>
            <a:endParaRPr lang="en-US"/>
          </a:p>
        </c:txPr>
        <c:crossAx val="135823360"/>
        <c:crosses val="autoZero"/>
        <c:auto val="1"/>
        <c:lblAlgn val="ctr"/>
        <c:lblOffset val="100"/>
        <c:noMultiLvlLbl val="0"/>
      </c:catAx>
      <c:valAx>
        <c:axId val="135823360"/>
        <c:scaling>
          <c:orientation val="minMax"/>
        </c:scaling>
        <c:delete val="0"/>
        <c:axPos val="l"/>
        <c:majorGridlines/>
        <c:numFmt formatCode="General" sourceLinked="1"/>
        <c:majorTickMark val="none"/>
        <c:minorTickMark val="none"/>
        <c:tickLblPos val="nextTo"/>
        <c:txPr>
          <a:bodyPr/>
          <a:lstStyle/>
          <a:p>
            <a:pPr>
              <a:defRPr sz="1200"/>
            </a:pPr>
            <a:endParaRPr lang="en-US"/>
          </a:p>
        </c:txPr>
        <c:crossAx val="135820416"/>
        <c:crosses val="autoZero"/>
        <c:crossBetween val="between"/>
      </c:valAx>
    </c:plotArea>
    <c:legend>
      <c:legendPos val="t"/>
      <c:overlay val="0"/>
      <c:txPr>
        <a:bodyPr/>
        <a:lstStyle/>
        <a:p>
          <a:pPr>
            <a:defRPr sz="2000"/>
          </a:pPr>
          <a:endParaRPr lang="en-US"/>
        </a:p>
      </c:txPr>
    </c:legend>
    <c:plotVisOnly val="1"/>
    <c:dispBlanksAs val="gap"/>
    <c:showDLblsOverMax val="0"/>
  </c:chart>
  <c:spPr>
    <a:ln>
      <a:solidFill>
        <a:schemeClr val="accent1"/>
      </a:solidFill>
    </a:ln>
  </c:spPr>
  <c:printSettings>
    <c:headerFooter/>
    <c:pageMargins b="0.75" l="0.7" r="0.7" t="0.75" header="0.3" footer="0.3"/>
    <c:pageSetup orientation="landscape"/>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Dedicated</c:v>
          </c:tx>
          <c:invertIfNegative val="0"/>
          <c:cat>
            <c:strRef>
              <c:f>Jul!$A$59:$B$70</c:f>
              <c:strCache>
                <c:ptCount val="12"/>
                <c:pt idx="0">
                  <c:v> Maint-Robot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Jul!$AH$59:$AH$70</c:f>
              <c:numCache>
                <c:formatCode>General</c:formatCode>
                <c:ptCount val="12"/>
                <c:pt idx="0">
                  <c:v>30</c:v>
                </c:pt>
                <c:pt idx="1">
                  <c:v>66</c:v>
                </c:pt>
                <c:pt idx="2">
                  <c:v>303</c:v>
                </c:pt>
                <c:pt idx="3">
                  <c:v>0</c:v>
                </c:pt>
                <c:pt idx="4">
                  <c:v>3</c:v>
                </c:pt>
                <c:pt idx="5">
                  <c:v>135</c:v>
                </c:pt>
                <c:pt idx="6">
                  <c:v>0</c:v>
                </c:pt>
                <c:pt idx="7">
                  <c:v>49</c:v>
                </c:pt>
                <c:pt idx="8">
                  <c:v>0</c:v>
                </c:pt>
                <c:pt idx="9">
                  <c:v>54</c:v>
                </c:pt>
                <c:pt idx="10">
                  <c:v>0</c:v>
                </c:pt>
                <c:pt idx="11">
                  <c:v>0</c:v>
                </c:pt>
              </c:numCache>
            </c:numRef>
          </c:val>
          <c:extLst>
            <c:ext xmlns:c16="http://schemas.microsoft.com/office/drawing/2014/chart" uri="{C3380CC4-5D6E-409C-BE32-E72D297353CC}">
              <c16:uniqueId val="{00000000-E74F-4820-88DB-88EE6432F340}"/>
            </c:ext>
          </c:extLst>
        </c:ser>
        <c:dLbls>
          <c:showLegendKey val="0"/>
          <c:showVal val="0"/>
          <c:showCatName val="0"/>
          <c:showSerName val="0"/>
          <c:showPercent val="0"/>
          <c:showBubbleSize val="0"/>
        </c:dLbls>
        <c:gapWidth val="150"/>
        <c:shape val="box"/>
        <c:axId val="135856896"/>
        <c:axId val="135858432"/>
        <c:axId val="0"/>
      </c:bar3DChart>
      <c:catAx>
        <c:axId val="135856896"/>
        <c:scaling>
          <c:orientation val="minMax"/>
        </c:scaling>
        <c:delete val="0"/>
        <c:axPos val="b"/>
        <c:numFmt formatCode="General" sourceLinked="0"/>
        <c:majorTickMark val="out"/>
        <c:minorTickMark val="none"/>
        <c:tickLblPos val="nextTo"/>
        <c:crossAx val="135858432"/>
        <c:crosses val="autoZero"/>
        <c:auto val="1"/>
        <c:lblAlgn val="ctr"/>
        <c:lblOffset val="100"/>
        <c:noMultiLvlLbl val="0"/>
      </c:catAx>
      <c:valAx>
        <c:axId val="135858432"/>
        <c:scaling>
          <c:orientation val="minMax"/>
        </c:scaling>
        <c:delete val="0"/>
        <c:axPos val="l"/>
        <c:majorGridlines/>
        <c:numFmt formatCode="General" sourceLinked="1"/>
        <c:majorTickMark val="out"/>
        <c:minorTickMark val="none"/>
        <c:tickLblPos val="nextTo"/>
        <c:crossAx val="135856896"/>
        <c:crosses val="autoZero"/>
        <c:crossBetween val="between"/>
      </c:valAx>
    </c:plotArea>
    <c:plotVisOnly val="1"/>
    <c:dispBlanksAs val="gap"/>
    <c:showDLblsOverMax val="0"/>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CD4.2 Non-Dedicated</c:v>
          </c:tx>
          <c:invertIfNegative val="0"/>
          <c:cat>
            <c:strRef>
              <c:f>Jul!$A$72:$B$83</c:f>
              <c:strCache>
                <c:ptCount val="12"/>
                <c:pt idx="0">
                  <c:v>Robot</c:v>
                </c:pt>
                <c:pt idx="1">
                  <c:v>Maint-Sensor</c:v>
                </c:pt>
                <c:pt idx="2">
                  <c:v>Maint-Mechanical</c:v>
                </c:pt>
                <c:pt idx="3">
                  <c:v>Maint-Clamp</c:v>
                </c:pt>
                <c:pt idx="4">
                  <c:v>Maint-Electrical</c:v>
                </c:pt>
                <c:pt idx="5">
                  <c:v>Maint-Device Net</c:v>
                </c:pt>
                <c:pt idx="6">
                  <c:v>Maint-Wire Feeder</c:v>
                </c:pt>
                <c:pt idx="7">
                  <c:v>Maint-Blown Tip</c:v>
                </c:pt>
                <c:pt idx="8">
                  <c:v>Maint-Poke Yoke</c:v>
                </c:pt>
                <c:pt idx="9">
                  <c:v>Maint-Weld Adjust</c:v>
                </c:pt>
                <c:pt idx="10">
                  <c:v>Maint-Safety Device</c:v>
                </c:pt>
                <c:pt idx="11">
                  <c:v>Maint-Wire Tangle</c:v>
                </c:pt>
              </c:strCache>
            </c:strRef>
          </c:cat>
          <c:val>
            <c:numRef>
              <c:f>Jul!$AH$72:$AH$83</c:f>
              <c:numCache>
                <c:formatCode>General</c:formatCode>
                <c:ptCount val="12"/>
                <c:pt idx="0">
                  <c:v>62</c:v>
                </c:pt>
                <c:pt idx="1">
                  <c:v>136</c:v>
                </c:pt>
                <c:pt idx="2">
                  <c:v>30</c:v>
                </c:pt>
                <c:pt idx="3">
                  <c:v>0</c:v>
                </c:pt>
                <c:pt idx="4">
                  <c:v>13</c:v>
                </c:pt>
                <c:pt idx="5">
                  <c:v>165</c:v>
                </c:pt>
                <c:pt idx="6">
                  <c:v>0</c:v>
                </c:pt>
                <c:pt idx="7">
                  <c:v>114</c:v>
                </c:pt>
                <c:pt idx="8">
                  <c:v>0</c:v>
                </c:pt>
                <c:pt idx="9">
                  <c:v>51</c:v>
                </c:pt>
                <c:pt idx="10">
                  <c:v>0</c:v>
                </c:pt>
                <c:pt idx="11">
                  <c:v>0</c:v>
                </c:pt>
              </c:numCache>
            </c:numRef>
          </c:val>
          <c:extLst>
            <c:ext xmlns:c16="http://schemas.microsoft.com/office/drawing/2014/chart" uri="{C3380CC4-5D6E-409C-BE32-E72D297353CC}">
              <c16:uniqueId val="{00000000-D4F2-4739-9182-CFFDE4BF30FE}"/>
            </c:ext>
          </c:extLst>
        </c:ser>
        <c:dLbls>
          <c:showLegendKey val="0"/>
          <c:showVal val="0"/>
          <c:showCatName val="0"/>
          <c:showSerName val="0"/>
          <c:showPercent val="0"/>
          <c:showBubbleSize val="0"/>
        </c:dLbls>
        <c:gapWidth val="150"/>
        <c:shape val="box"/>
        <c:axId val="135867008"/>
        <c:axId val="135885184"/>
        <c:axId val="0"/>
      </c:bar3DChart>
      <c:catAx>
        <c:axId val="135867008"/>
        <c:scaling>
          <c:orientation val="minMax"/>
        </c:scaling>
        <c:delete val="0"/>
        <c:axPos val="b"/>
        <c:numFmt formatCode="General" sourceLinked="0"/>
        <c:majorTickMark val="out"/>
        <c:minorTickMark val="none"/>
        <c:tickLblPos val="nextTo"/>
        <c:crossAx val="135885184"/>
        <c:crosses val="autoZero"/>
        <c:auto val="1"/>
        <c:lblAlgn val="ctr"/>
        <c:lblOffset val="100"/>
        <c:noMultiLvlLbl val="0"/>
      </c:catAx>
      <c:valAx>
        <c:axId val="135885184"/>
        <c:scaling>
          <c:orientation val="minMax"/>
        </c:scaling>
        <c:delete val="0"/>
        <c:axPos val="l"/>
        <c:majorGridlines/>
        <c:numFmt formatCode="General" sourceLinked="1"/>
        <c:majorTickMark val="out"/>
        <c:minorTickMark val="none"/>
        <c:tickLblPos val="nextTo"/>
        <c:crossAx val="13586700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42.xml"/><Relationship Id="rId13" Type="http://schemas.openxmlformats.org/officeDocument/2006/relationships/chart" Target="../charts/chart147.xml"/><Relationship Id="rId3" Type="http://schemas.openxmlformats.org/officeDocument/2006/relationships/chart" Target="../charts/chart137.xml"/><Relationship Id="rId7" Type="http://schemas.openxmlformats.org/officeDocument/2006/relationships/chart" Target="../charts/chart141.xml"/><Relationship Id="rId12" Type="http://schemas.openxmlformats.org/officeDocument/2006/relationships/chart" Target="../charts/chart146.xml"/><Relationship Id="rId2" Type="http://schemas.openxmlformats.org/officeDocument/2006/relationships/chart" Target="../charts/chart136.xml"/><Relationship Id="rId1" Type="http://schemas.openxmlformats.org/officeDocument/2006/relationships/chart" Target="../charts/chart135.xml"/><Relationship Id="rId6" Type="http://schemas.openxmlformats.org/officeDocument/2006/relationships/chart" Target="../charts/chart140.xml"/><Relationship Id="rId11" Type="http://schemas.openxmlformats.org/officeDocument/2006/relationships/chart" Target="../charts/chart145.xml"/><Relationship Id="rId5" Type="http://schemas.openxmlformats.org/officeDocument/2006/relationships/chart" Target="../charts/chart139.xml"/><Relationship Id="rId15" Type="http://schemas.openxmlformats.org/officeDocument/2006/relationships/chart" Target="../charts/chart149.xml"/><Relationship Id="rId10" Type="http://schemas.openxmlformats.org/officeDocument/2006/relationships/chart" Target="../charts/chart144.xml"/><Relationship Id="rId4" Type="http://schemas.openxmlformats.org/officeDocument/2006/relationships/chart" Target="../charts/chart138.xml"/><Relationship Id="rId9" Type="http://schemas.openxmlformats.org/officeDocument/2006/relationships/chart" Target="../charts/chart143.xml"/><Relationship Id="rId14" Type="http://schemas.openxmlformats.org/officeDocument/2006/relationships/chart" Target="../charts/chart14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52.xml"/><Relationship Id="rId7" Type="http://schemas.openxmlformats.org/officeDocument/2006/relationships/chart" Target="../charts/chart156.xml"/><Relationship Id="rId2" Type="http://schemas.openxmlformats.org/officeDocument/2006/relationships/chart" Target="../charts/chart151.xml"/><Relationship Id="rId1" Type="http://schemas.openxmlformats.org/officeDocument/2006/relationships/chart" Target="../charts/chart150.xml"/><Relationship Id="rId6" Type="http://schemas.openxmlformats.org/officeDocument/2006/relationships/chart" Target="../charts/chart155.xml"/><Relationship Id="rId5" Type="http://schemas.openxmlformats.org/officeDocument/2006/relationships/chart" Target="../charts/chart154.xml"/><Relationship Id="rId4" Type="http://schemas.openxmlformats.org/officeDocument/2006/relationships/chart" Target="../charts/chart153.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64.xml"/><Relationship Id="rId13" Type="http://schemas.openxmlformats.org/officeDocument/2006/relationships/chart" Target="../charts/chart169.xml"/><Relationship Id="rId3" Type="http://schemas.openxmlformats.org/officeDocument/2006/relationships/chart" Target="../charts/chart159.xml"/><Relationship Id="rId7" Type="http://schemas.openxmlformats.org/officeDocument/2006/relationships/chart" Target="../charts/chart163.xml"/><Relationship Id="rId12" Type="http://schemas.openxmlformats.org/officeDocument/2006/relationships/chart" Target="../charts/chart168.xml"/><Relationship Id="rId2" Type="http://schemas.openxmlformats.org/officeDocument/2006/relationships/chart" Target="../charts/chart158.xml"/><Relationship Id="rId1" Type="http://schemas.openxmlformats.org/officeDocument/2006/relationships/chart" Target="../charts/chart157.xml"/><Relationship Id="rId6" Type="http://schemas.openxmlformats.org/officeDocument/2006/relationships/chart" Target="../charts/chart162.xml"/><Relationship Id="rId11" Type="http://schemas.openxmlformats.org/officeDocument/2006/relationships/chart" Target="../charts/chart167.xml"/><Relationship Id="rId5" Type="http://schemas.openxmlformats.org/officeDocument/2006/relationships/chart" Target="../charts/chart161.xml"/><Relationship Id="rId15" Type="http://schemas.openxmlformats.org/officeDocument/2006/relationships/chart" Target="../charts/chart171.xml"/><Relationship Id="rId10" Type="http://schemas.openxmlformats.org/officeDocument/2006/relationships/chart" Target="../charts/chart166.xml"/><Relationship Id="rId4" Type="http://schemas.openxmlformats.org/officeDocument/2006/relationships/chart" Target="../charts/chart160.xml"/><Relationship Id="rId9" Type="http://schemas.openxmlformats.org/officeDocument/2006/relationships/chart" Target="../charts/chart165.xml"/><Relationship Id="rId14" Type="http://schemas.openxmlformats.org/officeDocument/2006/relationships/chart" Target="../charts/chart170.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74.xml"/><Relationship Id="rId2" Type="http://schemas.openxmlformats.org/officeDocument/2006/relationships/chart" Target="../charts/chart173.xml"/><Relationship Id="rId1" Type="http://schemas.openxmlformats.org/officeDocument/2006/relationships/chart" Target="../charts/chart172.xml"/><Relationship Id="rId6" Type="http://schemas.openxmlformats.org/officeDocument/2006/relationships/chart" Target="../charts/chart177.xml"/><Relationship Id="rId5" Type="http://schemas.openxmlformats.org/officeDocument/2006/relationships/chart" Target="../charts/chart176.xml"/><Relationship Id="rId4" Type="http://schemas.openxmlformats.org/officeDocument/2006/relationships/chart" Target="../charts/chart175.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chart" Target="../charts/chart28.xml"/><Relationship Id="rId3" Type="http://schemas.openxmlformats.org/officeDocument/2006/relationships/chart" Target="../charts/chart18.xml"/><Relationship Id="rId7" Type="http://schemas.openxmlformats.org/officeDocument/2006/relationships/chart" Target="../charts/chart22.xml"/><Relationship Id="rId12" Type="http://schemas.openxmlformats.org/officeDocument/2006/relationships/chart" Target="../charts/chart27.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5" Type="http://schemas.openxmlformats.org/officeDocument/2006/relationships/chart" Target="../charts/chart3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 Id="rId14"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8.xml"/><Relationship Id="rId13" Type="http://schemas.openxmlformats.org/officeDocument/2006/relationships/chart" Target="../charts/chart43.xml"/><Relationship Id="rId3" Type="http://schemas.openxmlformats.org/officeDocument/2006/relationships/chart" Target="../charts/chart33.xml"/><Relationship Id="rId7" Type="http://schemas.openxmlformats.org/officeDocument/2006/relationships/chart" Target="../charts/chart37.xml"/><Relationship Id="rId12" Type="http://schemas.openxmlformats.org/officeDocument/2006/relationships/chart" Target="../charts/chart42.xml"/><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6.xml"/><Relationship Id="rId11" Type="http://schemas.openxmlformats.org/officeDocument/2006/relationships/chart" Target="../charts/chart41.xml"/><Relationship Id="rId5" Type="http://schemas.openxmlformats.org/officeDocument/2006/relationships/chart" Target="../charts/chart35.xml"/><Relationship Id="rId15" Type="http://schemas.openxmlformats.org/officeDocument/2006/relationships/chart" Target="../charts/chart45.xml"/><Relationship Id="rId10" Type="http://schemas.openxmlformats.org/officeDocument/2006/relationships/chart" Target="../charts/chart40.xml"/><Relationship Id="rId4" Type="http://schemas.openxmlformats.org/officeDocument/2006/relationships/chart" Target="../charts/chart34.xml"/><Relationship Id="rId9" Type="http://schemas.openxmlformats.org/officeDocument/2006/relationships/chart" Target="../charts/chart39.xml"/><Relationship Id="rId14"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53.xml"/><Relationship Id="rId13" Type="http://schemas.openxmlformats.org/officeDocument/2006/relationships/chart" Target="../charts/chart58.xml"/><Relationship Id="rId3" Type="http://schemas.openxmlformats.org/officeDocument/2006/relationships/chart" Target="../charts/chart48.xml"/><Relationship Id="rId7" Type="http://schemas.openxmlformats.org/officeDocument/2006/relationships/chart" Target="../charts/chart52.xml"/><Relationship Id="rId12" Type="http://schemas.openxmlformats.org/officeDocument/2006/relationships/chart" Target="../charts/chart57.xml"/><Relationship Id="rId2" Type="http://schemas.openxmlformats.org/officeDocument/2006/relationships/chart" Target="../charts/chart47.xml"/><Relationship Id="rId1" Type="http://schemas.openxmlformats.org/officeDocument/2006/relationships/chart" Target="../charts/chart46.xml"/><Relationship Id="rId6" Type="http://schemas.openxmlformats.org/officeDocument/2006/relationships/chart" Target="../charts/chart51.xml"/><Relationship Id="rId11" Type="http://schemas.openxmlformats.org/officeDocument/2006/relationships/chart" Target="../charts/chart56.xml"/><Relationship Id="rId5" Type="http://schemas.openxmlformats.org/officeDocument/2006/relationships/chart" Target="../charts/chart50.xml"/><Relationship Id="rId15" Type="http://schemas.openxmlformats.org/officeDocument/2006/relationships/chart" Target="../charts/chart60.xml"/><Relationship Id="rId10" Type="http://schemas.openxmlformats.org/officeDocument/2006/relationships/chart" Target="../charts/chart55.xml"/><Relationship Id="rId4" Type="http://schemas.openxmlformats.org/officeDocument/2006/relationships/chart" Target="../charts/chart49.xml"/><Relationship Id="rId9" Type="http://schemas.openxmlformats.org/officeDocument/2006/relationships/chart" Target="../charts/chart54.xml"/><Relationship Id="rId14" Type="http://schemas.openxmlformats.org/officeDocument/2006/relationships/chart" Target="../charts/chart5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68.xml"/><Relationship Id="rId13" Type="http://schemas.openxmlformats.org/officeDocument/2006/relationships/chart" Target="../charts/chart73.xml"/><Relationship Id="rId3" Type="http://schemas.openxmlformats.org/officeDocument/2006/relationships/chart" Target="../charts/chart63.xml"/><Relationship Id="rId7" Type="http://schemas.openxmlformats.org/officeDocument/2006/relationships/chart" Target="../charts/chart67.xml"/><Relationship Id="rId12" Type="http://schemas.openxmlformats.org/officeDocument/2006/relationships/chart" Target="../charts/chart72.xml"/><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chart" Target="../charts/chart66.xml"/><Relationship Id="rId11" Type="http://schemas.openxmlformats.org/officeDocument/2006/relationships/chart" Target="../charts/chart71.xml"/><Relationship Id="rId5" Type="http://schemas.openxmlformats.org/officeDocument/2006/relationships/chart" Target="../charts/chart65.xml"/><Relationship Id="rId15" Type="http://schemas.openxmlformats.org/officeDocument/2006/relationships/chart" Target="../charts/chart75.xml"/><Relationship Id="rId10" Type="http://schemas.openxmlformats.org/officeDocument/2006/relationships/chart" Target="../charts/chart70.xml"/><Relationship Id="rId4" Type="http://schemas.openxmlformats.org/officeDocument/2006/relationships/chart" Target="../charts/chart64.xml"/><Relationship Id="rId9" Type="http://schemas.openxmlformats.org/officeDocument/2006/relationships/chart" Target="../charts/chart69.xml"/><Relationship Id="rId14" Type="http://schemas.openxmlformats.org/officeDocument/2006/relationships/chart" Target="../charts/chart7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83.xml"/><Relationship Id="rId13" Type="http://schemas.openxmlformats.org/officeDocument/2006/relationships/chart" Target="../charts/chart88.xml"/><Relationship Id="rId3" Type="http://schemas.openxmlformats.org/officeDocument/2006/relationships/chart" Target="../charts/chart78.xml"/><Relationship Id="rId7" Type="http://schemas.openxmlformats.org/officeDocument/2006/relationships/chart" Target="../charts/chart82.xml"/><Relationship Id="rId12" Type="http://schemas.openxmlformats.org/officeDocument/2006/relationships/chart" Target="../charts/chart87.xml"/><Relationship Id="rId2" Type="http://schemas.openxmlformats.org/officeDocument/2006/relationships/chart" Target="../charts/chart77.xml"/><Relationship Id="rId1" Type="http://schemas.openxmlformats.org/officeDocument/2006/relationships/chart" Target="../charts/chart76.xml"/><Relationship Id="rId6" Type="http://schemas.openxmlformats.org/officeDocument/2006/relationships/chart" Target="../charts/chart81.xml"/><Relationship Id="rId11" Type="http://schemas.openxmlformats.org/officeDocument/2006/relationships/chart" Target="../charts/chart86.xml"/><Relationship Id="rId5" Type="http://schemas.openxmlformats.org/officeDocument/2006/relationships/chart" Target="../charts/chart80.xml"/><Relationship Id="rId15" Type="http://schemas.openxmlformats.org/officeDocument/2006/relationships/chart" Target="../charts/chart90.xml"/><Relationship Id="rId10" Type="http://schemas.openxmlformats.org/officeDocument/2006/relationships/chart" Target="../charts/chart85.xml"/><Relationship Id="rId4" Type="http://schemas.openxmlformats.org/officeDocument/2006/relationships/chart" Target="../charts/chart79.xml"/><Relationship Id="rId9" Type="http://schemas.openxmlformats.org/officeDocument/2006/relationships/chart" Target="../charts/chart84.xml"/><Relationship Id="rId14" Type="http://schemas.openxmlformats.org/officeDocument/2006/relationships/chart" Target="../charts/chart89.xml"/></Relationships>
</file>

<file path=xl/drawings/_rels/drawing7.xml.rels><?xml version="1.0" encoding="UTF-8" standalone="yes"?>
<Relationships xmlns="http://schemas.openxmlformats.org/package/2006/relationships"><Relationship Id="rId8" Type="http://schemas.openxmlformats.org/officeDocument/2006/relationships/chart" Target="../charts/chart98.xml"/><Relationship Id="rId13" Type="http://schemas.openxmlformats.org/officeDocument/2006/relationships/chart" Target="../charts/chart103.xml"/><Relationship Id="rId3" Type="http://schemas.openxmlformats.org/officeDocument/2006/relationships/chart" Target="../charts/chart93.xml"/><Relationship Id="rId7" Type="http://schemas.openxmlformats.org/officeDocument/2006/relationships/chart" Target="../charts/chart97.xml"/><Relationship Id="rId12" Type="http://schemas.openxmlformats.org/officeDocument/2006/relationships/chart" Target="../charts/chart102.xml"/><Relationship Id="rId2" Type="http://schemas.openxmlformats.org/officeDocument/2006/relationships/chart" Target="../charts/chart92.xml"/><Relationship Id="rId1" Type="http://schemas.openxmlformats.org/officeDocument/2006/relationships/chart" Target="../charts/chart91.xml"/><Relationship Id="rId6" Type="http://schemas.openxmlformats.org/officeDocument/2006/relationships/chart" Target="../charts/chart96.xml"/><Relationship Id="rId11" Type="http://schemas.openxmlformats.org/officeDocument/2006/relationships/chart" Target="../charts/chart101.xml"/><Relationship Id="rId5" Type="http://schemas.openxmlformats.org/officeDocument/2006/relationships/chart" Target="../charts/chart95.xml"/><Relationship Id="rId15" Type="http://schemas.openxmlformats.org/officeDocument/2006/relationships/chart" Target="../charts/chart105.xml"/><Relationship Id="rId10" Type="http://schemas.openxmlformats.org/officeDocument/2006/relationships/chart" Target="../charts/chart100.xml"/><Relationship Id="rId4" Type="http://schemas.openxmlformats.org/officeDocument/2006/relationships/chart" Target="../charts/chart94.xml"/><Relationship Id="rId9" Type="http://schemas.openxmlformats.org/officeDocument/2006/relationships/chart" Target="../charts/chart99.xml"/><Relationship Id="rId14" Type="http://schemas.openxmlformats.org/officeDocument/2006/relationships/chart" Target="../charts/chart104.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3.xml"/><Relationship Id="rId13" Type="http://schemas.openxmlformats.org/officeDocument/2006/relationships/chart" Target="../charts/chart118.xml"/><Relationship Id="rId3" Type="http://schemas.openxmlformats.org/officeDocument/2006/relationships/chart" Target="../charts/chart108.xml"/><Relationship Id="rId7" Type="http://schemas.openxmlformats.org/officeDocument/2006/relationships/chart" Target="../charts/chart112.xml"/><Relationship Id="rId12" Type="http://schemas.openxmlformats.org/officeDocument/2006/relationships/chart" Target="../charts/chart117.xml"/><Relationship Id="rId2" Type="http://schemas.openxmlformats.org/officeDocument/2006/relationships/chart" Target="../charts/chart107.xml"/><Relationship Id="rId1" Type="http://schemas.openxmlformats.org/officeDocument/2006/relationships/chart" Target="../charts/chart106.xml"/><Relationship Id="rId6" Type="http://schemas.openxmlformats.org/officeDocument/2006/relationships/chart" Target="../charts/chart111.xml"/><Relationship Id="rId11" Type="http://schemas.openxmlformats.org/officeDocument/2006/relationships/chart" Target="../charts/chart116.xml"/><Relationship Id="rId5" Type="http://schemas.openxmlformats.org/officeDocument/2006/relationships/chart" Target="../charts/chart110.xml"/><Relationship Id="rId15" Type="http://schemas.openxmlformats.org/officeDocument/2006/relationships/chart" Target="../charts/chart120.xml"/><Relationship Id="rId10" Type="http://schemas.openxmlformats.org/officeDocument/2006/relationships/chart" Target="../charts/chart115.xml"/><Relationship Id="rId4" Type="http://schemas.openxmlformats.org/officeDocument/2006/relationships/chart" Target="../charts/chart109.xml"/><Relationship Id="rId9" Type="http://schemas.openxmlformats.org/officeDocument/2006/relationships/chart" Target="../charts/chart114.xml"/><Relationship Id="rId14" Type="http://schemas.openxmlformats.org/officeDocument/2006/relationships/chart" Target="../charts/chart119.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28.xml"/><Relationship Id="rId13" Type="http://schemas.openxmlformats.org/officeDocument/2006/relationships/chart" Target="../charts/chart133.xml"/><Relationship Id="rId3" Type="http://schemas.openxmlformats.org/officeDocument/2006/relationships/chart" Target="../charts/chart123.xml"/><Relationship Id="rId7" Type="http://schemas.openxmlformats.org/officeDocument/2006/relationships/chart" Target="../charts/chart127.xml"/><Relationship Id="rId12" Type="http://schemas.openxmlformats.org/officeDocument/2006/relationships/chart" Target="../charts/chart132.xml"/><Relationship Id="rId2" Type="http://schemas.openxmlformats.org/officeDocument/2006/relationships/chart" Target="../charts/chart122.xml"/><Relationship Id="rId1" Type="http://schemas.openxmlformats.org/officeDocument/2006/relationships/chart" Target="../charts/chart121.xml"/><Relationship Id="rId6" Type="http://schemas.openxmlformats.org/officeDocument/2006/relationships/chart" Target="../charts/chart126.xml"/><Relationship Id="rId11" Type="http://schemas.openxmlformats.org/officeDocument/2006/relationships/chart" Target="../charts/chart131.xml"/><Relationship Id="rId5" Type="http://schemas.openxmlformats.org/officeDocument/2006/relationships/chart" Target="../charts/chart125.xml"/><Relationship Id="rId10" Type="http://schemas.openxmlformats.org/officeDocument/2006/relationships/chart" Target="../charts/chart130.xml"/><Relationship Id="rId4" Type="http://schemas.openxmlformats.org/officeDocument/2006/relationships/chart" Target="../charts/chart124.xml"/><Relationship Id="rId9" Type="http://schemas.openxmlformats.org/officeDocument/2006/relationships/chart" Target="../charts/chart129.xml"/><Relationship Id="rId14" Type="http://schemas.openxmlformats.org/officeDocument/2006/relationships/chart" Target="../charts/chart134.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76200</xdr:rowOff>
    </xdr:from>
    <xdr:to>
      <xdr:col>10</xdr:col>
      <xdr:colOff>238125</xdr:colOff>
      <xdr:row>37</xdr:row>
      <xdr:rowOff>157161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23</xdr:row>
      <xdr:rowOff>66675</xdr:rowOff>
    </xdr:from>
    <xdr:to>
      <xdr:col>22</xdr:col>
      <xdr:colOff>123826</xdr:colOff>
      <xdr:row>37</xdr:row>
      <xdr:rowOff>147637</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133351</xdr:colOff>
      <xdr:row>23</xdr:row>
      <xdr:rowOff>85724</xdr:rowOff>
    </xdr:from>
    <xdr:to>
      <xdr:col>32</xdr:col>
      <xdr:colOff>371477</xdr:colOff>
      <xdr:row>37</xdr:row>
      <xdr:rowOff>138111</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104776</xdr:colOff>
      <xdr:row>40</xdr:row>
      <xdr:rowOff>28575</xdr:rowOff>
    </xdr:from>
    <xdr:to>
      <xdr:col>32</xdr:col>
      <xdr:colOff>333376</xdr:colOff>
      <xdr:row>52</xdr:row>
      <xdr:rowOff>161925</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40</xdr:row>
      <xdr:rowOff>28576</xdr:rowOff>
    </xdr:from>
    <xdr:to>
      <xdr:col>10</xdr:col>
      <xdr:colOff>247650</xdr:colOff>
      <xdr:row>52</xdr:row>
      <xdr:rowOff>104776</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238125</xdr:colOff>
      <xdr:row>40</xdr:row>
      <xdr:rowOff>38100</xdr:rowOff>
    </xdr:from>
    <xdr:to>
      <xdr:col>22</xdr:col>
      <xdr:colOff>66675</xdr:colOff>
      <xdr:row>52</xdr:row>
      <xdr:rowOff>133350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35718</xdr:colOff>
      <xdr:row>165</xdr:row>
      <xdr:rowOff>47625</xdr:rowOff>
    </xdr:from>
    <xdr:to>
      <xdr:col>33</xdr:col>
      <xdr:colOff>562928</xdr:colOff>
      <xdr:row>206</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35</xdr:col>
      <xdr:colOff>130968</xdr:colOff>
      <xdr:row>57</xdr:row>
      <xdr:rowOff>261937</xdr:rowOff>
    </xdr:from>
    <xdr:to>
      <xdr:col>47</xdr:col>
      <xdr:colOff>440530</xdr:colOff>
      <xdr:row>69</xdr:row>
      <xdr:rowOff>202406</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35</xdr:col>
      <xdr:colOff>89296</xdr:colOff>
      <xdr:row>71</xdr:row>
      <xdr:rowOff>15477</xdr:rowOff>
    </xdr:from>
    <xdr:to>
      <xdr:col>47</xdr:col>
      <xdr:colOff>440531</xdr:colOff>
      <xdr:row>83</xdr:row>
      <xdr:rowOff>0</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113108</xdr:colOff>
      <xdr:row>84</xdr:row>
      <xdr:rowOff>15478</xdr:rowOff>
    </xdr:from>
    <xdr:to>
      <xdr:col>47</xdr:col>
      <xdr:colOff>428624</xdr:colOff>
      <xdr:row>95</xdr:row>
      <xdr:rowOff>238125</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35</xdr:col>
      <xdr:colOff>89296</xdr:colOff>
      <xdr:row>96</xdr:row>
      <xdr:rowOff>265508</xdr:rowOff>
    </xdr:from>
    <xdr:to>
      <xdr:col>47</xdr:col>
      <xdr:colOff>440531</xdr:colOff>
      <xdr:row>109</xdr:row>
      <xdr:rowOff>-1</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35</xdr:col>
      <xdr:colOff>65484</xdr:colOff>
      <xdr:row>109</xdr:row>
      <xdr:rowOff>205977</xdr:rowOff>
    </xdr:from>
    <xdr:to>
      <xdr:col>47</xdr:col>
      <xdr:colOff>428625</xdr:colOff>
      <xdr:row>122</xdr:row>
      <xdr:rowOff>32146</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35</xdr:col>
      <xdr:colOff>65484</xdr:colOff>
      <xdr:row>122</xdr:row>
      <xdr:rowOff>229790</xdr:rowOff>
    </xdr:from>
    <xdr:to>
      <xdr:col>47</xdr:col>
      <xdr:colOff>428625</xdr:colOff>
      <xdr:row>134</xdr:row>
      <xdr:rowOff>214312</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35</xdr:col>
      <xdr:colOff>29764</xdr:colOff>
      <xdr:row>136</xdr:row>
      <xdr:rowOff>27384</xdr:rowOff>
    </xdr:from>
    <xdr:to>
      <xdr:col>47</xdr:col>
      <xdr:colOff>416718</xdr:colOff>
      <xdr:row>147</xdr:row>
      <xdr:rowOff>151209</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35</xdr:col>
      <xdr:colOff>65483</xdr:colOff>
      <xdr:row>148</xdr:row>
      <xdr:rowOff>265508</xdr:rowOff>
    </xdr:from>
    <xdr:to>
      <xdr:col>47</xdr:col>
      <xdr:colOff>392905</xdr:colOff>
      <xdr:row>160</xdr:row>
      <xdr:rowOff>226218</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23</xdr:row>
      <xdr:rowOff>76200</xdr:rowOff>
    </xdr:from>
    <xdr:to>
      <xdr:col>10</xdr:col>
      <xdr:colOff>238125</xdr:colOff>
      <xdr:row>37</xdr:row>
      <xdr:rowOff>157161</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23</xdr:row>
      <xdr:rowOff>66675</xdr:rowOff>
    </xdr:from>
    <xdr:to>
      <xdr:col>22</xdr:col>
      <xdr:colOff>123826</xdr:colOff>
      <xdr:row>37</xdr:row>
      <xdr:rowOff>147637</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133351</xdr:colOff>
      <xdr:row>23</xdr:row>
      <xdr:rowOff>85724</xdr:rowOff>
    </xdr:from>
    <xdr:to>
      <xdr:col>32</xdr:col>
      <xdr:colOff>371477</xdr:colOff>
      <xdr:row>37</xdr:row>
      <xdr:rowOff>138111</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104776</xdr:colOff>
      <xdr:row>40</xdr:row>
      <xdr:rowOff>28575</xdr:rowOff>
    </xdr:from>
    <xdr:to>
      <xdr:col>32</xdr:col>
      <xdr:colOff>333376</xdr:colOff>
      <xdr:row>52</xdr:row>
      <xdr:rowOff>161925</xdr:rowOff>
    </xdr:to>
    <xdr:graphicFrame macro="">
      <xdr:nvGraphicFramePr>
        <xdr:cNvPr id="5" name="Chart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40</xdr:row>
      <xdr:rowOff>28576</xdr:rowOff>
    </xdr:from>
    <xdr:to>
      <xdr:col>10</xdr:col>
      <xdr:colOff>247650</xdr:colOff>
      <xdr:row>52</xdr:row>
      <xdr:rowOff>104776</xdr:rowOff>
    </xdr:to>
    <xdr:graphicFrame macro="">
      <xdr:nvGraphicFramePr>
        <xdr:cNvPr id="6" name="Chart 5">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238125</xdr:colOff>
      <xdr:row>40</xdr:row>
      <xdr:rowOff>38100</xdr:rowOff>
    </xdr:from>
    <xdr:to>
      <xdr:col>22</xdr:col>
      <xdr:colOff>66675</xdr:colOff>
      <xdr:row>52</xdr:row>
      <xdr:rowOff>133350</xdr:rowOff>
    </xdr:to>
    <xdr:graphicFrame macro="">
      <xdr:nvGraphicFramePr>
        <xdr:cNvPr id="7" name="Chart 6">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121443</xdr:colOff>
      <xdr:row>164</xdr:row>
      <xdr:rowOff>409575</xdr:rowOff>
    </xdr:from>
    <xdr:to>
      <xdr:col>40</xdr:col>
      <xdr:colOff>496253</xdr:colOff>
      <xdr:row>205</xdr:row>
      <xdr:rowOff>104775</xdr:rowOff>
    </xdr:to>
    <xdr:graphicFrame macro="">
      <xdr:nvGraphicFramePr>
        <xdr:cNvPr id="17" name="Chart 7">
          <a:extLst>
            <a:ext uri="{FF2B5EF4-FFF2-40B4-BE49-F238E27FC236}">
              <a16:creationId xmlns:a16="http://schemas.microsoft.com/office/drawing/2014/main" id="{00000000-0008-0000-0900-000008000000}"/>
            </a:ext>
            <a:ext uri="{147F2762-F138-4A5C-976F-8EAC2B608ADB}">
              <a16:predDERef xmlns:a16="http://schemas.microsoft.com/office/drawing/2014/main" pre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35</xdr:col>
      <xdr:colOff>130968</xdr:colOff>
      <xdr:row>57</xdr:row>
      <xdr:rowOff>261937</xdr:rowOff>
    </xdr:from>
    <xdr:to>
      <xdr:col>47</xdr:col>
      <xdr:colOff>440530</xdr:colOff>
      <xdr:row>69</xdr:row>
      <xdr:rowOff>202406</xdr:rowOff>
    </xdr:to>
    <xdr:graphicFrame macro="">
      <xdr:nvGraphicFramePr>
        <xdr:cNvPr id="9" name="Chart 8">
          <a:extLst>
            <a:ext uri="{FF2B5EF4-FFF2-40B4-BE49-F238E27FC236}">
              <a16:creationId xmlns:a16="http://schemas.microsoft.com/office/drawing/2014/main" id="{00000000-0008-0000-09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35</xdr:col>
      <xdr:colOff>89296</xdr:colOff>
      <xdr:row>71</xdr:row>
      <xdr:rowOff>15477</xdr:rowOff>
    </xdr:from>
    <xdr:to>
      <xdr:col>47</xdr:col>
      <xdr:colOff>440531</xdr:colOff>
      <xdr:row>83</xdr:row>
      <xdr:rowOff>0</xdr:rowOff>
    </xdr:to>
    <xdr:graphicFrame macro="">
      <xdr:nvGraphicFramePr>
        <xdr:cNvPr id="10" name="Chart 9">
          <a:extLst>
            <a:ext uri="{FF2B5EF4-FFF2-40B4-BE49-F238E27FC236}">
              <a16:creationId xmlns:a16="http://schemas.microsoft.com/office/drawing/2014/main" id="{00000000-0008-0000-09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113108</xdr:colOff>
      <xdr:row>84</xdr:row>
      <xdr:rowOff>15478</xdr:rowOff>
    </xdr:from>
    <xdr:to>
      <xdr:col>47</xdr:col>
      <xdr:colOff>428624</xdr:colOff>
      <xdr:row>95</xdr:row>
      <xdr:rowOff>238125</xdr:rowOff>
    </xdr:to>
    <xdr:graphicFrame macro="">
      <xdr:nvGraphicFramePr>
        <xdr:cNvPr id="11" name="Chart 10">
          <a:extLst>
            <a:ext uri="{FF2B5EF4-FFF2-40B4-BE49-F238E27FC236}">
              <a16:creationId xmlns:a16="http://schemas.microsoft.com/office/drawing/2014/main" id="{00000000-0008-0000-09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35</xdr:col>
      <xdr:colOff>89296</xdr:colOff>
      <xdr:row>96</xdr:row>
      <xdr:rowOff>265508</xdr:rowOff>
    </xdr:from>
    <xdr:to>
      <xdr:col>47</xdr:col>
      <xdr:colOff>440531</xdr:colOff>
      <xdr:row>109</xdr:row>
      <xdr:rowOff>-1</xdr:rowOff>
    </xdr:to>
    <xdr:graphicFrame macro="">
      <xdr:nvGraphicFramePr>
        <xdr:cNvPr id="12" name="Chart 11">
          <a:extLst>
            <a:ext uri="{FF2B5EF4-FFF2-40B4-BE49-F238E27FC236}">
              <a16:creationId xmlns:a16="http://schemas.microsoft.com/office/drawing/2014/main" id="{00000000-0008-0000-09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35</xdr:col>
      <xdr:colOff>65484</xdr:colOff>
      <xdr:row>109</xdr:row>
      <xdr:rowOff>205977</xdr:rowOff>
    </xdr:from>
    <xdr:to>
      <xdr:col>47</xdr:col>
      <xdr:colOff>428625</xdr:colOff>
      <xdr:row>122</xdr:row>
      <xdr:rowOff>32146</xdr:rowOff>
    </xdr:to>
    <xdr:graphicFrame macro="">
      <xdr:nvGraphicFramePr>
        <xdr:cNvPr id="13" name="Chart 12">
          <a:extLst>
            <a:ext uri="{FF2B5EF4-FFF2-40B4-BE49-F238E27FC236}">
              <a16:creationId xmlns:a16="http://schemas.microsoft.com/office/drawing/2014/main" id="{00000000-0008-0000-09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35</xdr:col>
      <xdr:colOff>65484</xdr:colOff>
      <xdr:row>122</xdr:row>
      <xdr:rowOff>229790</xdr:rowOff>
    </xdr:from>
    <xdr:to>
      <xdr:col>47</xdr:col>
      <xdr:colOff>428625</xdr:colOff>
      <xdr:row>134</xdr:row>
      <xdr:rowOff>214312</xdr:rowOff>
    </xdr:to>
    <xdr:graphicFrame macro="">
      <xdr:nvGraphicFramePr>
        <xdr:cNvPr id="14" name="Chart 13">
          <a:extLst>
            <a:ext uri="{FF2B5EF4-FFF2-40B4-BE49-F238E27FC236}">
              <a16:creationId xmlns:a16="http://schemas.microsoft.com/office/drawing/2014/main" id="{00000000-0008-0000-09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35</xdr:col>
      <xdr:colOff>29764</xdr:colOff>
      <xdr:row>136</xdr:row>
      <xdr:rowOff>27384</xdr:rowOff>
    </xdr:from>
    <xdr:to>
      <xdr:col>47</xdr:col>
      <xdr:colOff>416718</xdr:colOff>
      <xdr:row>147</xdr:row>
      <xdr:rowOff>151209</xdr:rowOff>
    </xdr:to>
    <xdr:graphicFrame macro="">
      <xdr:nvGraphicFramePr>
        <xdr:cNvPr id="15" name="Chart 14">
          <a:extLst>
            <a:ext uri="{FF2B5EF4-FFF2-40B4-BE49-F238E27FC236}">
              <a16:creationId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35</xdr:col>
      <xdr:colOff>65483</xdr:colOff>
      <xdr:row>148</xdr:row>
      <xdr:rowOff>265508</xdr:rowOff>
    </xdr:from>
    <xdr:to>
      <xdr:col>47</xdr:col>
      <xdr:colOff>392905</xdr:colOff>
      <xdr:row>160</xdr:row>
      <xdr:rowOff>226218</xdr:rowOff>
    </xdr:to>
    <xdr:graphicFrame macro="">
      <xdr:nvGraphicFramePr>
        <xdr:cNvPr id="16" name="Chart 15">
          <a:extLst>
            <a:ext uri="{FF2B5EF4-FFF2-40B4-BE49-F238E27FC236}">
              <a16:creationId xmlns:a16="http://schemas.microsoft.com/office/drawing/2014/main" id="{00000000-0008-0000-09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13</xdr:row>
      <xdr:rowOff>76200</xdr:rowOff>
    </xdr:from>
    <xdr:to>
      <xdr:col>10</xdr:col>
      <xdr:colOff>238125</xdr:colOff>
      <xdr:row>27</xdr:row>
      <xdr:rowOff>157161</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13</xdr:row>
      <xdr:rowOff>66675</xdr:rowOff>
    </xdr:from>
    <xdr:to>
      <xdr:col>22</xdr:col>
      <xdr:colOff>123826</xdr:colOff>
      <xdr:row>27</xdr:row>
      <xdr:rowOff>147637</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133351</xdr:colOff>
      <xdr:row>13</xdr:row>
      <xdr:rowOff>85724</xdr:rowOff>
    </xdr:from>
    <xdr:to>
      <xdr:col>32</xdr:col>
      <xdr:colOff>371477</xdr:colOff>
      <xdr:row>27</xdr:row>
      <xdr:rowOff>138111</xdr:rowOff>
    </xdr:to>
    <xdr:graphicFrame macro="">
      <xdr:nvGraphicFramePr>
        <xdr:cNvPr id="4" name="Chart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369093</xdr:colOff>
      <xdr:row>94</xdr:row>
      <xdr:rowOff>0</xdr:rowOff>
    </xdr:from>
    <xdr:to>
      <xdr:col>38</xdr:col>
      <xdr:colOff>77153</xdr:colOff>
      <xdr:row>134</xdr:row>
      <xdr:rowOff>142875</xdr:rowOff>
    </xdr:to>
    <xdr:graphicFrame macro="">
      <xdr:nvGraphicFramePr>
        <xdr:cNvPr id="13" name="Chart 7">
          <a:extLst>
            <a:ext uri="{FF2B5EF4-FFF2-40B4-BE49-F238E27FC236}">
              <a16:creationId xmlns:a16="http://schemas.microsoft.com/office/drawing/2014/main" id="{00000000-0008-0000-0A00-000008000000}"/>
            </a:ext>
            <a:ext uri="{147F2762-F138-4A5C-976F-8EAC2B608ADB}">
              <a16:predDERef xmlns:a16="http://schemas.microsoft.com/office/drawing/2014/main" pre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130968</xdr:colOff>
      <xdr:row>33</xdr:row>
      <xdr:rowOff>261937</xdr:rowOff>
    </xdr:from>
    <xdr:to>
      <xdr:col>47</xdr:col>
      <xdr:colOff>440530</xdr:colOff>
      <xdr:row>52</xdr:row>
      <xdr:rowOff>0</xdr:rowOff>
    </xdr:to>
    <xdr:graphicFrame macro="">
      <xdr:nvGraphicFramePr>
        <xdr:cNvPr id="9" name="Chart 8">
          <a:extLst>
            <a:ext uri="{FF2B5EF4-FFF2-40B4-BE49-F238E27FC236}">
              <a16:creationId xmlns:a16="http://schemas.microsoft.com/office/drawing/2014/main" id="{00000000-0008-0000-0A00-000009000000}"/>
            </a:ext>
            <a:ext uri="{147F2762-F138-4A5C-976F-8EAC2B608ADB}">
              <a16:predDERef xmlns:a16="http://schemas.microsoft.com/office/drawing/2014/main" pred="{00000000-0008-0000-0A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127396</xdr:colOff>
      <xdr:row>53</xdr:row>
      <xdr:rowOff>129777</xdr:rowOff>
    </xdr:from>
    <xdr:to>
      <xdr:col>47</xdr:col>
      <xdr:colOff>478631</xdr:colOff>
      <xdr:row>70</xdr:row>
      <xdr:rowOff>0</xdr:rowOff>
    </xdr:to>
    <xdr:graphicFrame macro="">
      <xdr:nvGraphicFramePr>
        <xdr:cNvPr id="10" name="Chart 9">
          <a:extLst>
            <a:ext uri="{FF2B5EF4-FFF2-40B4-BE49-F238E27FC236}">
              <a16:creationId xmlns:a16="http://schemas.microsoft.com/office/drawing/2014/main" id="{00000000-0008-0000-0A00-00000A000000}"/>
            </a:ext>
            <a:ext uri="{147F2762-F138-4A5C-976F-8EAC2B608ADB}">
              <a16:predDERef xmlns:a16="http://schemas.microsoft.com/office/drawing/2014/main" pred="{00000000-0008-0000-0A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114300</xdr:colOff>
      <xdr:row>70</xdr:row>
      <xdr:rowOff>19050</xdr:rowOff>
    </xdr:from>
    <xdr:to>
      <xdr:col>47</xdr:col>
      <xdr:colOff>428625</xdr:colOff>
      <xdr:row>88</xdr:row>
      <xdr:rowOff>76200</xdr:rowOff>
    </xdr:to>
    <xdr:graphicFrame macro="">
      <xdr:nvGraphicFramePr>
        <xdr:cNvPr id="11" name="Chart 10">
          <a:extLst>
            <a:ext uri="{FF2B5EF4-FFF2-40B4-BE49-F238E27FC236}">
              <a16:creationId xmlns:a16="http://schemas.microsoft.com/office/drawing/2014/main" id="{00000000-0008-0000-0A00-00000B000000}"/>
            </a:ext>
            <a:ext uri="{147F2762-F138-4A5C-976F-8EAC2B608ADB}">
              <a16:predDERef xmlns:a16="http://schemas.microsoft.com/office/drawing/2014/main" pred="{00000000-0008-0000-0A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23</xdr:row>
      <xdr:rowOff>76200</xdr:rowOff>
    </xdr:from>
    <xdr:to>
      <xdr:col>10</xdr:col>
      <xdr:colOff>238125</xdr:colOff>
      <xdr:row>37</xdr:row>
      <xdr:rowOff>157161</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23</xdr:row>
      <xdr:rowOff>66675</xdr:rowOff>
    </xdr:from>
    <xdr:to>
      <xdr:col>22</xdr:col>
      <xdr:colOff>123826</xdr:colOff>
      <xdr:row>37</xdr:row>
      <xdr:rowOff>147637</xdr:rowOff>
    </xdr:to>
    <xdr:graphicFrame macro="">
      <xdr:nvGraphicFramePr>
        <xdr:cNvPr id="3" name="Chart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133351</xdr:colOff>
      <xdr:row>23</xdr:row>
      <xdr:rowOff>85724</xdr:rowOff>
    </xdr:from>
    <xdr:to>
      <xdr:col>32</xdr:col>
      <xdr:colOff>371477</xdr:colOff>
      <xdr:row>37</xdr:row>
      <xdr:rowOff>138111</xdr:rowOff>
    </xdr:to>
    <xdr:graphicFrame macro="">
      <xdr:nvGraphicFramePr>
        <xdr:cNvPr id="4" name="Chart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104776</xdr:colOff>
      <xdr:row>40</xdr:row>
      <xdr:rowOff>28575</xdr:rowOff>
    </xdr:from>
    <xdr:to>
      <xdr:col>32</xdr:col>
      <xdr:colOff>333376</xdr:colOff>
      <xdr:row>52</xdr:row>
      <xdr:rowOff>161925</xdr:rowOff>
    </xdr:to>
    <xdr:graphicFrame macro="">
      <xdr:nvGraphicFramePr>
        <xdr:cNvPr id="5" name="Chart 4">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40</xdr:row>
      <xdr:rowOff>28576</xdr:rowOff>
    </xdr:from>
    <xdr:to>
      <xdr:col>10</xdr:col>
      <xdr:colOff>247650</xdr:colOff>
      <xdr:row>52</xdr:row>
      <xdr:rowOff>104776</xdr:rowOff>
    </xdr:to>
    <xdr:graphicFrame macro="">
      <xdr:nvGraphicFramePr>
        <xdr:cNvPr id="6" name="Chart 5">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238125</xdr:colOff>
      <xdr:row>40</xdr:row>
      <xdr:rowOff>38100</xdr:rowOff>
    </xdr:from>
    <xdr:to>
      <xdr:col>22</xdr:col>
      <xdr:colOff>66675</xdr:colOff>
      <xdr:row>52</xdr:row>
      <xdr:rowOff>133350</xdr:rowOff>
    </xdr:to>
    <xdr:graphicFrame macro="">
      <xdr:nvGraphicFramePr>
        <xdr:cNvPr id="7" name="Chart 6">
          <a:extLst>
            <a:ext uri="{FF2B5EF4-FFF2-40B4-BE49-F238E27FC236}">
              <a16:creationId xmlns:a16="http://schemas.microsoft.com/office/drawing/2014/main" id="{00000000-0008-0000-0B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35718</xdr:colOff>
      <xdr:row>165</xdr:row>
      <xdr:rowOff>47625</xdr:rowOff>
    </xdr:from>
    <xdr:to>
      <xdr:col>33</xdr:col>
      <xdr:colOff>562928</xdr:colOff>
      <xdr:row>206</xdr:row>
      <xdr:rowOff>0</xdr:rowOff>
    </xdr:to>
    <xdr:graphicFrame macro="">
      <xdr:nvGraphicFramePr>
        <xdr:cNvPr id="8" name="Chart 7">
          <a:extLst>
            <a:ext uri="{FF2B5EF4-FFF2-40B4-BE49-F238E27FC236}">
              <a16:creationId xmlns:a16="http://schemas.microsoft.com/office/drawing/2014/main" id="{00000000-0008-0000-0B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35</xdr:col>
      <xdr:colOff>130968</xdr:colOff>
      <xdr:row>57</xdr:row>
      <xdr:rowOff>261937</xdr:rowOff>
    </xdr:from>
    <xdr:to>
      <xdr:col>47</xdr:col>
      <xdr:colOff>440530</xdr:colOff>
      <xdr:row>69</xdr:row>
      <xdr:rowOff>202406</xdr:rowOff>
    </xdr:to>
    <xdr:graphicFrame macro="">
      <xdr:nvGraphicFramePr>
        <xdr:cNvPr id="9" name="Chart 8">
          <a:extLst>
            <a:ext uri="{FF2B5EF4-FFF2-40B4-BE49-F238E27FC236}">
              <a16:creationId xmlns:a16="http://schemas.microsoft.com/office/drawing/2014/main" id="{00000000-0008-0000-0B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35</xdr:col>
      <xdr:colOff>89296</xdr:colOff>
      <xdr:row>71</xdr:row>
      <xdr:rowOff>15477</xdr:rowOff>
    </xdr:from>
    <xdr:to>
      <xdr:col>47</xdr:col>
      <xdr:colOff>440531</xdr:colOff>
      <xdr:row>83</xdr:row>
      <xdr:rowOff>0</xdr:rowOff>
    </xdr:to>
    <xdr:graphicFrame macro="">
      <xdr:nvGraphicFramePr>
        <xdr:cNvPr id="10" name="Chart 9">
          <a:extLst>
            <a:ext uri="{FF2B5EF4-FFF2-40B4-BE49-F238E27FC236}">
              <a16:creationId xmlns:a16="http://schemas.microsoft.com/office/drawing/2014/main" id="{00000000-0008-0000-0B00-00000A000000}"/>
            </a:ext>
            <a:ext uri="{147F2762-F138-4A5C-976F-8EAC2B608ADB}">
              <a16:predDERef xmlns:a16="http://schemas.microsoft.com/office/drawing/2014/main" pred="{00000000-0008-0000-0B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113108</xdr:colOff>
      <xdr:row>84</xdr:row>
      <xdr:rowOff>15478</xdr:rowOff>
    </xdr:from>
    <xdr:to>
      <xdr:col>47</xdr:col>
      <xdr:colOff>428624</xdr:colOff>
      <xdr:row>95</xdr:row>
      <xdr:rowOff>238125</xdr:rowOff>
    </xdr:to>
    <xdr:graphicFrame macro="">
      <xdr:nvGraphicFramePr>
        <xdr:cNvPr id="11" name="Chart 10">
          <a:extLst>
            <a:ext uri="{FF2B5EF4-FFF2-40B4-BE49-F238E27FC236}">
              <a16:creationId xmlns:a16="http://schemas.microsoft.com/office/drawing/2014/main" id="{00000000-0008-0000-0B00-00000B000000}"/>
            </a:ext>
            <a:ext uri="{147F2762-F138-4A5C-976F-8EAC2B608ADB}">
              <a16:predDERef xmlns:a16="http://schemas.microsoft.com/office/drawing/2014/main" pred="{00000000-0008-0000-0B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35</xdr:col>
      <xdr:colOff>89296</xdr:colOff>
      <xdr:row>96</xdr:row>
      <xdr:rowOff>265508</xdr:rowOff>
    </xdr:from>
    <xdr:to>
      <xdr:col>47</xdr:col>
      <xdr:colOff>440531</xdr:colOff>
      <xdr:row>109</xdr:row>
      <xdr:rowOff>-1</xdr:rowOff>
    </xdr:to>
    <xdr:graphicFrame macro="">
      <xdr:nvGraphicFramePr>
        <xdr:cNvPr id="12" name="Chart 11">
          <a:extLst>
            <a:ext uri="{FF2B5EF4-FFF2-40B4-BE49-F238E27FC236}">
              <a16:creationId xmlns:a16="http://schemas.microsoft.com/office/drawing/2014/main" id="{00000000-0008-0000-0B00-00000C000000}"/>
            </a:ext>
            <a:ext uri="{147F2762-F138-4A5C-976F-8EAC2B608ADB}">
              <a16:predDERef xmlns:a16="http://schemas.microsoft.com/office/drawing/2014/main" pred="{00000000-0008-0000-0B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35</xdr:col>
      <xdr:colOff>65484</xdr:colOff>
      <xdr:row>109</xdr:row>
      <xdr:rowOff>205977</xdr:rowOff>
    </xdr:from>
    <xdr:to>
      <xdr:col>47</xdr:col>
      <xdr:colOff>428625</xdr:colOff>
      <xdr:row>122</xdr:row>
      <xdr:rowOff>32146</xdr:rowOff>
    </xdr:to>
    <xdr:graphicFrame macro="">
      <xdr:nvGraphicFramePr>
        <xdr:cNvPr id="13" name="Chart 12">
          <a:extLst>
            <a:ext uri="{FF2B5EF4-FFF2-40B4-BE49-F238E27FC236}">
              <a16:creationId xmlns:a16="http://schemas.microsoft.com/office/drawing/2014/main" id="{00000000-0008-0000-0B00-00000D000000}"/>
            </a:ext>
            <a:ext uri="{147F2762-F138-4A5C-976F-8EAC2B608ADB}">
              <a16:predDERef xmlns:a16="http://schemas.microsoft.com/office/drawing/2014/main" pred="{00000000-0008-0000-0B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35</xdr:col>
      <xdr:colOff>65484</xdr:colOff>
      <xdr:row>122</xdr:row>
      <xdr:rowOff>229790</xdr:rowOff>
    </xdr:from>
    <xdr:to>
      <xdr:col>47</xdr:col>
      <xdr:colOff>428625</xdr:colOff>
      <xdr:row>134</xdr:row>
      <xdr:rowOff>214312</xdr:rowOff>
    </xdr:to>
    <xdr:graphicFrame macro="">
      <xdr:nvGraphicFramePr>
        <xdr:cNvPr id="14" name="Chart 13">
          <a:extLst>
            <a:ext uri="{FF2B5EF4-FFF2-40B4-BE49-F238E27FC236}">
              <a16:creationId xmlns:a16="http://schemas.microsoft.com/office/drawing/2014/main" id="{00000000-0008-0000-0B00-00000E000000}"/>
            </a:ext>
            <a:ext uri="{147F2762-F138-4A5C-976F-8EAC2B608ADB}">
              <a16:predDERef xmlns:a16="http://schemas.microsoft.com/office/drawing/2014/main" pred="{00000000-0008-0000-0B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35</xdr:col>
      <xdr:colOff>29764</xdr:colOff>
      <xdr:row>136</xdr:row>
      <xdr:rowOff>27384</xdr:rowOff>
    </xdr:from>
    <xdr:to>
      <xdr:col>47</xdr:col>
      <xdr:colOff>416718</xdr:colOff>
      <xdr:row>147</xdr:row>
      <xdr:rowOff>151209</xdr:rowOff>
    </xdr:to>
    <xdr:graphicFrame macro="">
      <xdr:nvGraphicFramePr>
        <xdr:cNvPr id="15" name="Chart 14">
          <a:extLst>
            <a:ext uri="{FF2B5EF4-FFF2-40B4-BE49-F238E27FC236}">
              <a16:creationId xmlns:a16="http://schemas.microsoft.com/office/drawing/2014/main" id="{00000000-0008-0000-0B00-00000F000000}"/>
            </a:ext>
            <a:ext uri="{147F2762-F138-4A5C-976F-8EAC2B608ADB}">
              <a16:predDERef xmlns:a16="http://schemas.microsoft.com/office/drawing/2014/main" pred="{00000000-0008-0000-0B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35</xdr:col>
      <xdr:colOff>65483</xdr:colOff>
      <xdr:row>148</xdr:row>
      <xdr:rowOff>265508</xdr:rowOff>
    </xdr:from>
    <xdr:to>
      <xdr:col>47</xdr:col>
      <xdr:colOff>392905</xdr:colOff>
      <xdr:row>160</xdr:row>
      <xdr:rowOff>226218</xdr:rowOff>
    </xdr:to>
    <xdr:graphicFrame macro="">
      <xdr:nvGraphicFramePr>
        <xdr:cNvPr id="16" name="Chart 15">
          <a:extLst>
            <a:ext uri="{FF2B5EF4-FFF2-40B4-BE49-F238E27FC236}">
              <a16:creationId xmlns:a16="http://schemas.microsoft.com/office/drawing/2014/main" id="{00000000-0008-0000-0B00-000010000000}"/>
            </a:ext>
            <a:ext uri="{147F2762-F138-4A5C-976F-8EAC2B608ADB}">
              <a16:predDERef xmlns:a16="http://schemas.microsoft.com/office/drawing/2014/main" pred="{00000000-0008-0000-0B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13</xdr:row>
      <xdr:rowOff>76200</xdr:rowOff>
    </xdr:from>
    <xdr:to>
      <xdr:col>10</xdr:col>
      <xdr:colOff>238125</xdr:colOff>
      <xdr:row>27</xdr:row>
      <xdr:rowOff>157161</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13</xdr:row>
      <xdr:rowOff>66675</xdr:rowOff>
    </xdr:from>
    <xdr:to>
      <xdr:col>22</xdr:col>
      <xdr:colOff>123826</xdr:colOff>
      <xdr:row>27</xdr:row>
      <xdr:rowOff>147637</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133351</xdr:colOff>
      <xdr:row>13</xdr:row>
      <xdr:rowOff>85724</xdr:rowOff>
    </xdr:from>
    <xdr:to>
      <xdr:col>32</xdr:col>
      <xdr:colOff>371477</xdr:colOff>
      <xdr:row>27</xdr:row>
      <xdr:rowOff>138111</xdr:rowOff>
    </xdr:to>
    <xdr:graphicFrame macro="">
      <xdr:nvGraphicFramePr>
        <xdr:cNvPr id="4" name="Chart 3">
          <a:extLst>
            <a:ext uri="{FF2B5EF4-FFF2-40B4-BE49-F238E27FC236}">
              <a16:creationId xmlns:a16="http://schemas.microsoft.com/office/drawing/2014/main" i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104776</xdr:colOff>
      <xdr:row>30</xdr:row>
      <xdr:rowOff>28575</xdr:rowOff>
    </xdr:from>
    <xdr:to>
      <xdr:col>32</xdr:col>
      <xdr:colOff>333376</xdr:colOff>
      <xdr:row>42</xdr:row>
      <xdr:rowOff>161925</xdr:rowOff>
    </xdr:to>
    <xdr:graphicFrame macro="">
      <xdr:nvGraphicFramePr>
        <xdr:cNvPr id="5" name="Chart 4">
          <a:extLst>
            <a:ext uri="{FF2B5EF4-FFF2-40B4-BE49-F238E27FC236}">
              <a16:creationId xmlns:a16="http://schemas.microsoft.com/office/drawing/2014/main" id="{00000000-0008-0000-0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30</xdr:row>
      <xdr:rowOff>28576</xdr:rowOff>
    </xdr:from>
    <xdr:to>
      <xdr:col>10</xdr:col>
      <xdr:colOff>247650</xdr:colOff>
      <xdr:row>42</xdr:row>
      <xdr:rowOff>104776</xdr:rowOff>
    </xdr:to>
    <xdr:graphicFrame macro="">
      <xdr:nvGraphicFramePr>
        <xdr:cNvPr id="6" name="Chart 5">
          <a:extLst>
            <a:ext uri="{FF2B5EF4-FFF2-40B4-BE49-F238E27FC236}">
              <a16:creationId xmlns:a16="http://schemas.microsoft.com/office/drawing/2014/main" id="{00000000-0008-0000-0C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238125</xdr:colOff>
      <xdr:row>30</xdr:row>
      <xdr:rowOff>38100</xdr:rowOff>
    </xdr:from>
    <xdr:to>
      <xdr:col>22</xdr:col>
      <xdr:colOff>66675</xdr:colOff>
      <xdr:row>42</xdr:row>
      <xdr:rowOff>133350</xdr:rowOff>
    </xdr:to>
    <xdr:graphicFrame macro="">
      <xdr:nvGraphicFramePr>
        <xdr:cNvPr id="7" name="Chart 6">
          <a:extLst>
            <a:ext uri="{FF2B5EF4-FFF2-40B4-BE49-F238E27FC236}">
              <a16:creationId xmlns:a16="http://schemas.microsoft.com/office/drawing/2014/main" id="{00000000-0008-0000-0C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76200</xdr:rowOff>
    </xdr:from>
    <xdr:to>
      <xdr:col>10</xdr:col>
      <xdr:colOff>238125</xdr:colOff>
      <xdr:row>37</xdr:row>
      <xdr:rowOff>157161</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23</xdr:row>
      <xdr:rowOff>66675</xdr:rowOff>
    </xdr:from>
    <xdr:to>
      <xdr:col>22</xdr:col>
      <xdr:colOff>123826</xdr:colOff>
      <xdr:row>37</xdr:row>
      <xdr:rowOff>147637</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133351</xdr:colOff>
      <xdr:row>23</xdr:row>
      <xdr:rowOff>85724</xdr:rowOff>
    </xdr:from>
    <xdr:to>
      <xdr:col>32</xdr:col>
      <xdr:colOff>371477</xdr:colOff>
      <xdr:row>37</xdr:row>
      <xdr:rowOff>138111</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104776</xdr:colOff>
      <xdr:row>40</xdr:row>
      <xdr:rowOff>28575</xdr:rowOff>
    </xdr:from>
    <xdr:to>
      <xdr:col>32</xdr:col>
      <xdr:colOff>333376</xdr:colOff>
      <xdr:row>52</xdr:row>
      <xdr:rowOff>161925</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40</xdr:row>
      <xdr:rowOff>28576</xdr:rowOff>
    </xdr:from>
    <xdr:to>
      <xdr:col>10</xdr:col>
      <xdr:colOff>247650</xdr:colOff>
      <xdr:row>52</xdr:row>
      <xdr:rowOff>104776</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238125</xdr:colOff>
      <xdr:row>40</xdr:row>
      <xdr:rowOff>38100</xdr:rowOff>
    </xdr:from>
    <xdr:to>
      <xdr:col>22</xdr:col>
      <xdr:colOff>66675</xdr:colOff>
      <xdr:row>52</xdr:row>
      <xdr:rowOff>133350</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35718</xdr:colOff>
      <xdr:row>165</xdr:row>
      <xdr:rowOff>47625</xdr:rowOff>
    </xdr:from>
    <xdr:to>
      <xdr:col>33</xdr:col>
      <xdr:colOff>562928</xdr:colOff>
      <xdr:row>206</xdr:row>
      <xdr:rowOff>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35</xdr:col>
      <xdr:colOff>130968</xdr:colOff>
      <xdr:row>57</xdr:row>
      <xdr:rowOff>261937</xdr:rowOff>
    </xdr:from>
    <xdr:to>
      <xdr:col>47</xdr:col>
      <xdr:colOff>440530</xdr:colOff>
      <xdr:row>69</xdr:row>
      <xdr:rowOff>202406</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35</xdr:col>
      <xdr:colOff>89296</xdr:colOff>
      <xdr:row>71</xdr:row>
      <xdr:rowOff>15477</xdr:rowOff>
    </xdr:from>
    <xdr:to>
      <xdr:col>47</xdr:col>
      <xdr:colOff>440531</xdr:colOff>
      <xdr:row>83</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113108</xdr:colOff>
      <xdr:row>84</xdr:row>
      <xdr:rowOff>15478</xdr:rowOff>
    </xdr:from>
    <xdr:to>
      <xdr:col>47</xdr:col>
      <xdr:colOff>428624</xdr:colOff>
      <xdr:row>95</xdr:row>
      <xdr:rowOff>238125</xdr:rowOff>
    </xdr:to>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35</xdr:col>
      <xdr:colOff>89296</xdr:colOff>
      <xdr:row>96</xdr:row>
      <xdr:rowOff>265508</xdr:rowOff>
    </xdr:from>
    <xdr:to>
      <xdr:col>47</xdr:col>
      <xdr:colOff>440531</xdr:colOff>
      <xdr:row>109</xdr:row>
      <xdr:rowOff>-1</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35</xdr:col>
      <xdr:colOff>65484</xdr:colOff>
      <xdr:row>109</xdr:row>
      <xdr:rowOff>205977</xdr:rowOff>
    </xdr:from>
    <xdr:to>
      <xdr:col>47</xdr:col>
      <xdr:colOff>428625</xdr:colOff>
      <xdr:row>122</xdr:row>
      <xdr:rowOff>32146</xdr:rowOff>
    </xdr:to>
    <xdr:graphicFrame macro="">
      <xdr:nvGraphicFramePr>
        <xdr:cNvPr id="13" name="Chart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35</xdr:col>
      <xdr:colOff>65484</xdr:colOff>
      <xdr:row>122</xdr:row>
      <xdr:rowOff>229790</xdr:rowOff>
    </xdr:from>
    <xdr:to>
      <xdr:col>47</xdr:col>
      <xdr:colOff>428625</xdr:colOff>
      <xdr:row>134</xdr:row>
      <xdr:rowOff>214312</xdr:rowOff>
    </xdr:to>
    <xdr:graphicFrame macro="">
      <xdr:nvGraphicFramePr>
        <xdr:cNvPr id="14" name="Chart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35</xdr:col>
      <xdr:colOff>29764</xdr:colOff>
      <xdr:row>136</xdr:row>
      <xdr:rowOff>27384</xdr:rowOff>
    </xdr:from>
    <xdr:to>
      <xdr:col>47</xdr:col>
      <xdr:colOff>416718</xdr:colOff>
      <xdr:row>147</xdr:row>
      <xdr:rowOff>151209</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35</xdr:col>
      <xdr:colOff>65483</xdr:colOff>
      <xdr:row>148</xdr:row>
      <xdr:rowOff>265508</xdr:rowOff>
    </xdr:from>
    <xdr:to>
      <xdr:col>47</xdr:col>
      <xdr:colOff>392905</xdr:colOff>
      <xdr:row>160</xdr:row>
      <xdr:rowOff>226218</xdr:rowOff>
    </xdr:to>
    <xdr:graphicFrame macro="">
      <xdr:nvGraphicFramePr>
        <xdr:cNvPr id="16" name="Chart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76200</xdr:rowOff>
    </xdr:from>
    <xdr:to>
      <xdr:col>10</xdr:col>
      <xdr:colOff>238125</xdr:colOff>
      <xdr:row>37</xdr:row>
      <xdr:rowOff>157161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23</xdr:row>
      <xdr:rowOff>66675</xdr:rowOff>
    </xdr:from>
    <xdr:to>
      <xdr:col>22</xdr:col>
      <xdr:colOff>123826</xdr:colOff>
      <xdr:row>37</xdr:row>
      <xdr:rowOff>147637</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133351</xdr:colOff>
      <xdr:row>23</xdr:row>
      <xdr:rowOff>85724</xdr:rowOff>
    </xdr:from>
    <xdr:to>
      <xdr:col>32</xdr:col>
      <xdr:colOff>371477</xdr:colOff>
      <xdr:row>37</xdr:row>
      <xdr:rowOff>138111</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104776</xdr:colOff>
      <xdr:row>40</xdr:row>
      <xdr:rowOff>28575</xdr:rowOff>
    </xdr:from>
    <xdr:to>
      <xdr:col>32</xdr:col>
      <xdr:colOff>333376</xdr:colOff>
      <xdr:row>52</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40</xdr:row>
      <xdr:rowOff>28576</xdr:rowOff>
    </xdr:from>
    <xdr:to>
      <xdr:col>10</xdr:col>
      <xdr:colOff>247650</xdr:colOff>
      <xdr:row>52</xdr:row>
      <xdr:rowOff>104776</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238125</xdr:colOff>
      <xdr:row>40</xdr:row>
      <xdr:rowOff>38100</xdr:rowOff>
    </xdr:from>
    <xdr:to>
      <xdr:col>22</xdr:col>
      <xdr:colOff>66675</xdr:colOff>
      <xdr:row>52</xdr:row>
      <xdr:rowOff>133350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35718</xdr:colOff>
      <xdr:row>165</xdr:row>
      <xdr:rowOff>47625</xdr:rowOff>
    </xdr:from>
    <xdr:to>
      <xdr:col>33</xdr:col>
      <xdr:colOff>562928</xdr:colOff>
      <xdr:row>206</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35</xdr:col>
      <xdr:colOff>130968</xdr:colOff>
      <xdr:row>57</xdr:row>
      <xdr:rowOff>261937</xdr:rowOff>
    </xdr:from>
    <xdr:to>
      <xdr:col>47</xdr:col>
      <xdr:colOff>440530</xdr:colOff>
      <xdr:row>69</xdr:row>
      <xdr:rowOff>202406</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35</xdr:col>
      <xdr:colOff>89296</xdr:colOff>
      <xdr:row>71</xdr:row>
      <xdr:rowOff>15477</xdr:rowOff>
    </xdr:from>
    <xdr:to>
      <xdr:col>47</xdr:col>
      <xdr:colOff>440531</xdr:colOff>
      <xdr:row>83</xdr:row>
      <xdr:rowOff>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113108</xdr:colOff>
      <xdr:row>84</xdr:row>
      <xdr:rowOff>15478</xdr:rowOff>
    </xdr:from>
    <xdr:to>
      <xdr:col>47</xdr:col>
      <xdr:colOff>428624</xdr:colOff>
      <xdr:row>95</xdr:row>
      <xdr:rowOff>238125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35</xdr:col>
      <xdr:colOff>89296</xdr:colOff>
      <xdr:row>96</xdr:row>
      <xdr:rowOff>265508</xdr:rowOff>
    </xdr:from>
    <xdr:to>
      <xdr:col>47</xdr:col>
      <xdr:colOff>440531</xdr:colOff>
      <xdr:row>109</xdr:row>
      <xdr:rowOff>-1</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35</xdr:col>
      <xdr:colOff>65484</xdr:colOff>
      <xdr:row>109</xdr:row>
      <xdr:rowOff>205977</xdr:rowOff>
    </xdr:from>
    <xdr:to>
      <xdr:col>47</xdr:col>
      <xdr:colOff>428625</xdr:colOff>
      <xdr:row>122</xdr:row>
      <xdr:rowOff>32146</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35</xdr:col>
      <xdr:colOff>65484</xdr:colOff>
      <xdr:row>122</xdr:row>
      <xdr:rowOff>229790</xdr:rowOff>
    </xdr:from>
    <xdr:to>
      <xdr:col>47</xdr:col>
      <xdr:colOff>428625</xdr:colOff>
      <xdr:row>134</xdr:row>
      <xdr:rowOff>214312</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35</xdr:col>
      <xdr:colOff>29764</xdr:colOff>
      <xdr:row>136</xdr:row>
      <xdr:rowOff>27384</xdr:rowOff>
    </xdr:from>
    <xdr:to>
      <xdr:col>47</xdr:col>
      <xdr:colOff>416718</xdr:colOff>
      <xdr:row>147</xdr:row>
      <xdr:rowOff>151209</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35</xdr:col>
      <xdr:colOff>65483</xdr:colOff>
      <xdr:row>148</xdr:row>
      <xdr:rowOff>265508</xdr:rowOff>
    </xdr:from>
    <xdr:to>
      <xdr:col>47</xdr:col>
      <xdr:colOff>392905</xdr:colOff>
      <xdr:row>160</xdr:row>
      <xdr:rowOff>226218</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23</xdr:row>
      <xdr:rowOff>76200</xdr:rowOff>
    </xdr:from>
    <xdr:to>
      <xdr:col>10</xdr:col>
      <xdr:colOff>238125</xdr:colOff>
      <xdr:row>37</xdr:row>
      <xdr:rowOff>157161</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23</xdr:row>
      <xdr:rowOff>66675</xdr:rowOff>
    </xdr:from>
    <xdr:to>
      <xdr:col>22</xdr:col>
      <xdr:colOff>123826</xdr:colOff>
      <xdr:row>37</xdr:row>
      <xdr:rowOff>147637</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133351</xdr:colOff>
      <xdr:row>23</xdr:row>
      <xdr:rowOff>85724</xdr:rowOff>
    </xdr:from>
    <xdr:to>
      <xdr:col>32</xdr:col>
      <xdr:colOff>371477</xdr:colOff>
      <xdr:row>37</xdr:row>
      <xdr:rowOff>138111</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104776</xdr:colOff>
      <xdr:row>40</xdr:row>
      <xdr:rowOff>28575</xdr:rowOff>
    </xdr:from>
    <xdr:to>
      <xdr:col>32</xdr:col>
      <xdr:colOff>333376</xdr:colOff>
      <xdr:row>52</xdr:row>
      <xdr:rowOff>161925</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40</xdr:row>
      <xdr:rowOff>28576</xdr:rowOff>
    </xdr:from>
    <xdr:to>
      <xdr:col>10</xdr:col>
      <xdr:colOff>247650</xdr:colOff>
      <xdr:row>52</xdr:row>
      <xdr:rowOff>104776</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238125</xdr:colOff>
      <xdr:row>40</xdr:row>
      <xdr:rowOff>38100</xdr:rowOff>
    </xdr:from>
    <xdr:to>
      <xdr:col>22</xdr:col>
      <xdr:colOff>66675</xdr:colOff>
      <xdr:row>52</xdr:row>
      <xdr:rowOff>133350</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35718</xdr:colOff>
      <xdr:row>165</xdr:row>
      <xdr:rowOff>47625</xdr:rowOff>
    </xdr:from>
    <xdr:to>
      <xdr:col>33</xdr:col>
      <xdr:colOff>562928</xdr:colOff>
      <xdr:row>206</xdr:row>
      <xdr:rowOff>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35</xdr:col>
      <xdr:colOff>130968</xdr:colOff>
      <xdr:row>57</xdr:row>
      <xdr:rowOff>261937</xdr:rowOff>
    </xdr:from>
    <xdr:to>
      <xdr:col>47</xdr:col>
      <xdr:colOff>440530</xdr:colOff>
      <xdr:row>69</xdr:row>
      <xdr:rowOff>202406</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35</xdr:col>
      <xdr:colOff>89296</xdr:colOff>
      <xdr:row>71</xdr:row>
      <xdr:rowOff>15477</xdr:rowOff>
    </xdr:from>
    <xdr:to>
      <xdr:col>47</xdr:col>
      <xdr:colOff>440531</xdr:colOff>
      <xdr:row>83</xdr:row>
      <xdr:rowOff>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113108</xdr:colOff>
      <xdr:row>84</xdr:row>
      <xdr:rowOff>15478</xdr:rowOff>
    </xdr:from>
    <xdr:to>
      <xdr:col>47</xdr:col>
      <xdr:colOff>428624</xdr:colOff>
      <xdr:row>95</xdr:row>
      <xdr:rowOff>238125</xdr:rowOff>
    </xdr:to>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35</xdr:col>
      <xdr:colOff>89296</xdr:colOff>
      <xdr:row>96</xdr:row>
      <xdr:rowOff>265508</xdr:rowOff>
    </xdr:from>
    <xdr:to>
      <xdr:col>47</xdr:col>
      <xdr:colOff>440531</xdr:colOff>
      <xdr:row>109</xdr:row>
      <xdr:rowOff>-1</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35</xdr:col>
      <xdr:colOff>65484</xdr:colOff>
      <xdr:row>109</xdr:row>
      <xdr:rowOff>205977</xdr:rowOff>
    </xdr:from>
    <xdr:to>
      <xdr:col>47</xdr:col>
      <xdr:colOff>428625</xdr:colOff>
      <xdr:row>122</xdr:row>
      <xdr:rowOff>32146</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35</xdr:col>
      <xdr:colOff>65484</xdr:colOff>
      <xdr:row>122</xdr:row>
      <xdr:rowOff>229790</xdr:rowOff>
    </xdr:from>
    <xdr:to>
      <xdr:col>47</xdr:col>
      <xdr:colOff>428625</xdr:colOff>
      <xdr:row>134</xdr:row>
      <xdr:rowOff>214312</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35</xdr:col>
      <xdr:colOff>29764</xdr:colOff>
      <xdr:row>136</xdr:row>
      <xdr:rowOff>27384</xdr:rowOff>
    </xdr:from>
    <xdr:to>
      <xdr:col>47</xdr:col>
      <xdr:colOff>416718</xdr:colOff>
      <xdr:row>147</xdr:row>
      <xdr:rowOff>151209</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35</xdr:col>
      <xdr:colOff>65483</xdr:colOff>
      <xdr:row>148</xdr:row>
      <xdr:rowOff>265508</xdr:rowOff>
    </xdr:from>
    <xdr:to>
      <xdr:col>47</xdr:col>
      <xdr:colOff>392905</xdr:colOff>
      <xdr:row>160</xdr:row>
      <xdr:rowOff>226218</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23</xdr:row>
      <xdr:rowOff>76200</xdr:rowOff>
    </xdr:from>
    <xdr:to>
      <xdr:col>10</xdr:col>
      <xdr:colOff>238125</xdr:colOff>
      <xdr:row>37</xdr:row>
      <xdr:rowOff>157161</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23</xdr:row>
      <xdr:rowOff>66675</xdr:rowOff>
    </xdr:from>
    <xdr:to>
      <xdr:col>22</xdr:col>
      <xdr:colOff>123826</xdr:colOff>
      <xdr:row>37</xdr:row>
      <xdr:rowOff>147637</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133351</xdr:colOff>
      <xdr:row>23</xdr:row>
      <xdr:rowOff>85724</xdr:rowOff>
    </xdr:from>
    <xdr:to>
      <xdr:col>32</xdr:col>
      <xdr:colOff>371477</xdr:colOff>
      <xdr:row>37</xdr:row>
      <xdr:rowOff>138111</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104776</xdr:colOff>
      <xdr:row>40</xdr:row>
      <xdr:rowOff>28575</xdr:rowOff>
    </xdr:from>
    <xdr:to>
      <xdr:col>32</xdr:col>
      <xdr:colOff>333376</xdr:colOff>
      <xdr:row>52</xdr:row>
      <xdr:rowOff>161925</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40</xdr:row>
      <xdr:rowOff>28576</xdr:rowOff>
    </xdr:from>
    <xdr:to>
      <xdr:col>10</xdr:col>
      <xdr:colOff>247650</xdr:colOff>
      <xdr:row>52</xdr:row>
      <xdr:rowOff>104776</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238125</xdr:colOff>
      <xdr:row>40</xdr:row>
      <xdr:rowOff>38100</xdr:rowOff>
    </xdr:from>
    <xdr:to>
      <xdr:col>22</xdr:col>
      <xdr:colOff>66675</xdr:colOff>
      <xdr:row>52</xdr:row>
      <xdr:rowOff>133350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35718</xdr:colOff>
      <xdr:row>165</xdr:row>
      <xdr:rowOff>47625</xdr:rowOff>
    </xdr:from>
    <xdr:to>
      <xdr:col>33</xdr:col>
      <xdr:colOff>562928</xdr:colOff>
      <xdr:row>206</xdr:row>
      <xdr:rowOff>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35</xdr:col>
      <xdr:colOff>130968</xdr:colOff>
      <xdr:row>57</xdr:row>
      <xdr:rowOff>261937</xdr:rowOff>
    </xdr:from>
    <xdr:to>
      <xdr:col>47</xdr:col>
      <xdr:colOff>440530</xdr:colOff>
      <xdr:row>69</xdr:row>
      <xdr:rowOff>202406</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35</xdr:col>
      <xdr:colOff>89296</xdr:colOff>
      <xdr:row>71</xdr:row>
      <xdr:rowOff>15477</xdr:rowOff>
    </xdr:from>
    <xdr:to>
      <xdr:col>47</xdr:col>
      <xdr:colOff>440531</xdr:colOff>
      <xdr:row>83</xdr:row>
      <xdr:rowOff>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113108</xdr:colOff>
      <xdr:row>84</xdr:row>
      <xdr:rowOff>15478</xdr:rowOff>
    </xdr:from>
    <xdr:to>
      <xdr:col>47</xdr:col>
      <xdr:colOff>428624</xdr:colOff>
      <xdr:row>95</xdr:row>
      <xdr:rowOff>238125</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35</xdr:col>
      <xdr:colOff>89296</xdr:colOff>
      <xdr:row>96</xdr:row>
      <xdr:rowOff>265508</xdr:rowOff>
    </xdr:from>
    <xdr:to>
      <xdr:col>47</xdr:col>
      <xdr:colOff>440531</xdr:colOff>
      <xdr:row>109</xdr:row>
      <xdr:rowOff>-1</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35</xdr:col>
      <xdr:colOff>65484</xdr:colOff>
      <xdr:row>109</xdr:row>
      <xdr:rowOff>205977</xdr:rowOff>
    </xdr:from>
    <xdr:to>
      <xdr:col>47</xdr:col>
      <xdr:colOff>428625</xdr:colOff>
      <xdr:row>122</xdr:row>
      <xdr:rowOff>32146</xdr:rowOff>
    </xdr:to>
    <xdr:graphicFrame macro="">
      <xdr:nvGraphicFramePr>
        <xdr:cNvPr id="13" name="Chart 12">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35</xdr:col>
      <xdr:colOff>65484</xdr:colOff>
      <xdr:row>122</xdr:row>
      <xdr:rowOff>229790</xdr:rowOff>
    </xdr:from>
    <xdr:to>
      <xdr:col>47</xdr:col>
      <xdr:colOff>428625</xdr:colOff>
      <xdr:row>134</xdr:row>
      <xdr:rowOff>214312</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35</xdr:col>
      <xdr:colOff>29764</xdr:colOff>
      <xdr:row>136</xdr:row>
      <xdr:rowOff>27384</xdr:rowOff>
    </xdr:from>
    <xdr:to>
      <xdr:col>47</xdr:col>
      <xdr:colOff>416718</xdr:colOff>
      <xdr:row>147</xdr:row>
      <xdr:rowOff>151209</xdr:rowOff>
    </xdr:to>
    <xdr:graphicFrame macro="">
      <xdr:nvGraphicFramePr>
        <xdr:cNvPr id="15" name="Chart 14">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35</xdr:col>
      <xdr:colOff>65483</xdr:colOff>
      <xdr:row>148</xdr:row>
      <xdr:rowOff>265508</xdr:rowOff>
    </xdr:from>
    <xdr:to>
      <xdr:col>47</xdr:col>
      <xdr:colOff>392905</xdr:colOff>
      <xdr:row>160</xdr:row>
      <xdr:rowOff>226218</xdr:rowOff>
    </xdr:to>
    <xdr:graphicFrame macro="">
      <xdr:nvGraphicFramePr>
        <xdr:cNvPr id="16" name="Chart 15">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23</xdr:row>
      <xdr:rowOff>76200</xdr:rowOff>
    </xdr:from>
    <xdr:to>
      <xdr:col>10</xdr:col>
      <xdr:colOff>238125</xdr:colOff>
      <xdr:row>37</xdr:row>
      <xdr:rowOff>157161</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23</xdr:row>
      <xdr:rowOff>66675</xdr:rowOff>
    </xdr:from>
    <xdr:to>
      <xdr:col>22</xdr:col>
      <xdr:colOff>123826</xdr:colOff>
      <xdr:row>37</xdr:row>
      <xdr:rowOff>147637</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133351</xdr:colOff>
      <xdr:row>23</xdr:row>
      <xdr:rowOff>85724</xdr:rowOff>
    </xdr:from>
    <xdr:to>
      <xdr:col>32</xdr:col>
      <xdr:colOff>371477</xdr:colOff>
      <xdr:row>37</xdr:row>
      <xdr:rowOff>138111</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104776</xdr:colOff>
      <xdr:row>40</xdr:row>
      <xdr:rowOff>28575</xdr:rowOff>
    </xdr:from>
    <xdr:to>
      <xdr:col>32</xdr:col>
      <xdr:colOff>333376</xdr:colOff>
      <xdr:row>52</xdr:row>
      <xdr:rowOff>161925</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40</xdr:row>
      <xdr:rowOff>28576</xdr:rowOff>
    </xdr:from>
    <xdr:to>
      <xdr:col>10</xdr:col>
      <xdr:colOff>247650</xdr:colOff>
      <xdr:row>52</xdr:row>
      <xdr:rowOff>104776</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238125</xdr:colOff>
      <xdr:row>40</xdr:row>
      <xdr:rowOff>38100</xdr:rowOff>
    </xdr:from>
    <xdr:to>
      <xdr:col>22</xdr:col>
      <xdr:colOff>66675</xdr:colOff>
      <xdr:row>52</xdr:row>
      <xdr:rowOff>133350</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35718</xdr:colOff>
      <xdr:row>165</xdr:row>
      <xdr:rowOff>47625</xdr:rowOff>
    </xdr:from>
    <xdr:to>
      <xdr:col>33</xdr:col>
      <xdr:colOff>562928</xdr:colOff>
      <xdr:row>206</xdr:row>
      <xdr:rowOff>0</xdr:rowOff>
    </xdr:to>
    <xdr:graphicFrame macro="">
      <xdr:nvGraphicFramePr>
        <xdr:cNvPr id="8" name="Chart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35</xdr:col>
      <xdr:colOff>130968</xdr:colOff>
      <xdr:row>57</xdr:row>
      <xdr:rowOff>261937</xdr:rowOff>
    </xdr:from>
    <xdr:to>
      <xdr:col>47</xdr:col>
      <xdr:colOff>440530</xdr:colOff>
      <xdr:row>69</xdr:row>
      <xdr:rowOff>202406</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35</xdr:col>
      <xdr:colOff>89296</xdr:colOff>
      <xdr:row>71</xdr:row>
      <xdr:rowOff>15477</xdr:rowOff>
    </xdr:from>
    <xdr:to>
      <xdr:col>47</xdr:col>
      <xdr:colOff>440531</xdr:colOff>
      <xdr:row>83</xdr:row>
      <xdr:rowOff>0</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113108</xdr:colOff>
      <xdr:row>84</xdr:row>
      <xdr:rowOff>15478</xdr:rowOff>
    </xdr:from>
    <xdr:to>
      <xdr:col>47</xdr:col>
      <xdr:colOff>428624</xdr:colOff>
      <xdr:row>95</xdr:row>
      <xdr:rowOff>238125</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35</xdr:col>
      <xdr:colOff>89296</xdr:colOff>
      <xdr:row>96</xdr:row>
      <xdr:rowOff>265508</xdr:rowOff>
    </xdr:from>
    <xdr:to>
      <xdr:col>47</xdr:col>
      <xdr:colOff>440531</xdr:colOff>
      <xdr:row>109</xdr:row>
      <xdr:rowOff>-1</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35</xdr:col>
      <xdr:colOff>65484</xdr:colOff>
      <xdr:row>109</xdr:row>
      <xdr:rowOff>205977</xdr:rowOff>
    </xdr:from>
    <xdr:to>
      <xdr:col>47</xdr:col>
      <xdr:colOff>428625</xdr:colOff>
      <xdr:row>122</xdr:row>
      <xdr:rowOff>32146</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35</xdr:col>
      <xdr:colOff>65484</xdr:colOff>
      <xdr:row>122</xdr:row>
      <xdr:rowOff>229790</xdr:rowOff>
    </xdr:from>
    <xdr:to>
      <xdr:col>47</xdr:col>
      <xdr:colOff>428625</xdr:colOff>
      <xdr:row>134</xdr:row>
      <xdr:rowOff>214312</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35</xdr:col>
      <xdr:colOff>29764</xdr:colOff>
      <xdr:row>136</xdr:row>
      <xdr:rowOff>27384</xdr:rowOff>
    </xdr:from>
    <xdr:to>
      <xdr:col>47</xdr:col>
      <xdr:colOff>416718</xdr:colOff>
      <xdr:row>147</xdr:row>
      <xdr:rowOff>151209</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35</xdr:col>
      <xdr:colOff>65483</xdr:colOff>
      <xdr:row>148</xdr:row>
      <xdr:rowOff>265508</xdr:rowOff>
    </xdr:from>
    <xdr:to>
      <xdr:col>47</xdr:col>
      <xdr:colOff>392905</xdr:colOff>
      <xdr:row>160</xdr:row>
      <xdr:rowOff>226218</xdr:rowOff>
    </xdr:to>
    <xdr:graphicFrame macro="">
      <xdr:nvGraphicFramePr>
        <xdr:cNvPr id="16" name="Chart 15">
          <a:extLst>
            <a:ext uri="{FF2B5EF4-FFF2-40B4-BE49-F238E27FC236}">
              <a16:creationId xmlns:a16="http://schemas.microsoft.com/office/drawing/2014/main" id="{00000000-0008-0000-05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23</xdr:row>
      <xdr:rowOff>76200</xdr:rowOff>
    </xdr:from>
    <xdr:to>
      <xdr:col>10</xdr:col>
      <xdr:colOff>238125</xdr:colOff>
      <xdr:row>37</xdr:row>
      <xdr:rowOff>157161</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23</xdr:row>
      <xdr:rowOff>66675</xdr:rowOff>
    </xdr:from>
    <xdr:to>
      <xdr:col>22</xdr:col>
      <xdr:colOff>123826</xdr:colOff>
      <xdr:row>37</xdr:row>
      <xdr:rowOff>147637</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133351</xdr:colOff>
      <xdr:row>23</xdr:row>
      <xdr:rowOff>85724</xdr:rowOff>
    </xdr:from>
    <xdr:to>
      <xdr:col>32</xdr:col>
      <xdr:colOff>371477</xdr:colOff>
      <xdr:row>37</xdr:row>
      <xdr:rowOff>138111</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104776</xdr:colOff>
      <xdr:row>40</xdr:row>
      <xdr:rowOff>28575</xdr:rowOff>
    </xdr:from>
    <xdr:to>
      <xdr:col>32</xdr:col>
      <xdr:colOff>333376</xdr:colOff>
      <xdr:row>52</xdr:row>
      <xdr:rowOff>161925</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40</xdr:row>
      <xdr:rowOff>28576</xdr:rowOff>
    </xdr:from>
    <xdr:to>
      <xdr:col>10</xdr:col>
      <xdr:colOff>247650</xdr:colOff>
      <xdr:row>52</xdr:row>
      <xdr:rowOff>104776</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238125</xdr:colOff>
      <xdr:row>40</xdr:row>
      <xdr:rowOff>38100</xdr:rowOff>
    </xdr:from>
    <xdr:to>
      <xdr:col>22</xdr:col>
      <xdr:colOff>66675</xdr:colOff>
      <xdr:row>52</xdr:row>
      <xdr:rowOff>133350</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35718</xdr:colOff>
      <xdr:row>165</xdr:row>
      <xdr:rowOff>47625</xdr:rowOff>
    </xdr:from>
    <xdr:to>
      <xdr:col>33</xdr:col>
      <xdr:colOff>562928</xdr:colOff>
      <xdr:row>206</xdr:row>
      <xdr:rowOff>0</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35</xdr:col>
      <xdr:colOff>130968</xdr:colOff>
      <xdr:row>57</xdr:row>
      <xdr:rowOff>261937</xdr:rowOff>
    </xdr:from>
    <xdr:to>
      <xdr:col>47</xdr:col>
      <xdr:colOff>440530</xdr:colOff>
      <xdr:row>69</xdr:row>
      <xdr:rowOff>202406</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35</xdr:col>
      <xdr:colOff>89296</xdr:colOff>
      <xdr:row>71</xdr:row>
      <xdr:rowOff>15477</xdr:rowOff>
    </xdr:from>
    <xdr:to>
      <xdr:col>47</xdr:col>
      <xdr:colOff>440531</xdr:colOff>
      <xdr:row>83</xdr:row>
      <xdr:rowOff>0</xdr:rowOff>
    </xdr:to>
    <xdr:graphicFrame macro="">
      <xdr:nvGraphicFramePr>
        <xdr:cNvPr id="10" name="Chart 9">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113108</xdr:colOff>
      <xdr:row>84</xdr:row>
      <xdr:rowOff>15478</xdr:rowOff>
    </xdr:from>
    <xdr:to>
      <xdr:col>47</xdr:col>
      <xdr:colOff>428624</xdr:colOff>
      <xdr:row>95</xdr:row>
      <xdr:rowOff>238125</xdr:rowOff>
    </xdr:to>
    <xdr:graphicFrame macro="">
      <xdr:nvGraphicFramePr>
        <xdr:cNvPr id="11" name="Chart 10">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35</xdr:col>
      <xdr:colOff>89296</xdr:colOff>
      <xdr:row>96</xdr:row>
      <xdr:rowOff>265508</xdr:rowOff>
    </xdr:from>
    <xdr:to>
      <xdr:col>47</xdr:col>
      <xdr:colOff>440531</xdr:colOff>
      <xdr:row>109</xdr:row>
      <xdr:rowOff>-1</xdr:rowOff>
    </xdr:to>
    <xdr:graphicFrame macro="">
      <xdr:nvGraphicFramePr>
        <xdr:cNvPr id="12" name="Chart 11">
          <a:extLst>
            <a:ext uri="{FF2B5EF4-FFF2-40B4-BE49-F238E27FC236}">
              <a16:creationId xmlns:a16="http://schemas.microsoft.com/office/drawing/2014/main" i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35</xdr:col>
      <xdr:colOff>65484</xdr:colOff>
      <xdr:row>109</xdr:row>
      <xdr:rowOff>205977</xdr:rowOff>
    </xdr:from>
    <xdr:to>
      <xdr:col>47</xdr:col>
      <xdr:colOff>428625</xdr:colOff>
      <xdr:row>122</xdr:row>
      <xdr:rowOff>32146</xdr:rowOff>
    </xdr:to>
    <xdr:graphicFrame macro="">
      <xdr:nvGraphicFramePr>
        <xdr:cNvPr id="13" name="Chart 12">
          <a:extLst>
            <a:ext uri="{FF2B5EF4-FFF2-40B4-BE49-F238E27FC236}">
              <a16:creationId xmlns:a16="http://schemas.microsoft.com/office/drawing/2014/main" i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35</xdr:col>
      <xdr:colOff>65484</xdr:colOff>
      <xdr:row>122</xdr:row>
      <xdr:rowOff>229790</xdr:rowOff>
    </xdr:from>
    <xdr:to>
      <xdr:col>47</xdr:col>
      <xdr:colOff>428625</xdr:colOff>
      <xdr:row>134</xdr:row>
      <xdr:rowOff>214312</xdr:rowOff>
    </xdr:to>
    <xdr:graphicFrame macro="">
      <xdr:nvGraphicFramePr>
        <xdr:cNvPr id="14" name="Chart 13">
          <a:extLst>
            <a:ext uri="{FF2B5EF4-FFF2-40B4-BE49-F238E27FC236}">
              <a16:creationId xmlns:a16="http://schemas.microsoft.com/office/drawing/2014/main" id="{00000000-0008-0000-06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35</xdr:col>
      <xdr:colOff>29764</xdr:colOff>
      <xdr:row>136</xdr:row>
      <xdr:rowOff>27384</xdr:rowOff>
    </xdr:from>
    <xdr:to>
      <xdr:col>47</xdr:col>
      <xdr:colOff>416718</xdr:colOff>
      <xdr:row>147</xdr:row>
      <xdr:rowOff>151209</xdr:rowOff>
    </xdr:to>
    <xdr:graphicFrame macro="">
      <xdr:nvGraphicFramePr>
        <xdr:cNvPr id="15" name="Chart 14">
          <a:extLst>
            <a:ext uri="{FF2B5EF4-FFF2-40B4-BE49-F238E27FC236}">
              <a16:creationId xmlns:a16="http://schemas.microsoft.com/office/drawing/2014/main" i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35</xdr:col>
      <xdr:colOff>65483</xdr:colOff>
      <xdr:row>148</xdr:row>
      <xdr:rowOff>265508</xdr:rowOff>
    </xdr:from>
    <xdr:to>
      <xdr:col>47</xdr:col>
      <xdr:colOff>392905</xdr:colOff>
      <xdr:row>160</xdr:row>
      <xdr:rowOff>226218</xdr:rowOff>
    </xdr:to>
    <xdr:graphicFrame macro="">
      <xdr:nvGraphicFramePr>
        <xdr:cNvPr id="16" name="Chart 15">
          <a:extLst>
            <a:ext uri="{FF2B5EF4-FFF2-40B4-BE49-F238E27FC236}">
              <a16:creationId xmlns:a16="http://schemas.microsoft.com/office/drawing/2014/main" id="{00000000-0008-0000-06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23</xdr:row>
      <xdr:rowOff>76200</xdr:rowOff>
    </xdr:from>
    <xdr:to>
      <xdr:col>10</xdr:col>
      <xdr:colOff>238125</xdr:colOff>
      <xdr:row>37</xdr:row>
      <xdr:rowOff>157161</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23</xdr:row>
      <xdr:rowOff>66675</xdr:rowOff>
    </xdr:from>
    <xdr:to>
      <xdr:col>22</xdr:col>
      <xdr:colOff>123826</xdr:colOff>
      <xdr:row>37</xdr:row>
      <xdr:rowOff>147637</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133351</xdr:colOff>
      <xdr:row>23</xdr:row>
      <xdr:rowOff>85724</xdr:rowOff>
    </xdr:from>
    <xdr:to>
      <xdr:col>32</xdr:col>
      <xdr:colOff>371477</xdr:colOff>
      <xdr:row>37</xdr:row>
      <xdr:rowOff>138111</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104776</xdr:colOff>
      <xdr:row>40</xdr:row>
      <xdr:rowOff>28575</xdr:rowOff>
    </xdr:from>
    <xdr:to>
      <xdr:col>32</xdr:col>
      <xdr:colOff>333376</xdr:colOff>
      <xdr:row>52</xdr:row>
      <xdr:rowOff>161925</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40</xdr:row>
      <xdr:rowOff>28576</xdr:rowOff>
    </xdr:from>
    <xdr:to>
      <xdr:col>10</xdr:col>
      <xdr:colOff>247650</xdr:colOff>
      <xdr:row>52</xdr:row>
      <xdr:rowOff>104776</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238125</xdr:colOff>
      <xdr:row>40</xdr:row>
      <xdr:rowOff>38100</xdr:rowOff>
    </xdr:from>
    <xdr:to>
      <xdr:col>22</xdr:col>
      <xdr:colOff>66675</xdr:colOff>
      <xdr:row>52</xdr:row>
      <xdr:rowOff>133350</xdr:rowOff>
    </xdr:to>
    <xdr:graphicFrame macro="">
      <xdr:nvGraphicFramePr>
        <xdr:cNvPr id="7" name="Chart 6">
          <a:extLst>
            <a:ext uri="{FF2B5EF4-FFF2-40B4-BE49-F238E27FC236}">
              <a16:creationId xmlns:a16="http://schemas.microsoft.com/office/drawing/2014/main" id="{00000000-0008-0000-0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311943</xdr:colOff>
      <xdr:row>166</xdr:row>
      <xdr:rowOff>171450</xdr:rowOff>
    </xdr:from>
    <xdr:to>
      <xdr:col>38</xdr:col>
      <xdr:colOff>20003</xdr:colOff>
      <xdr:row>207</xdr:row>
      <xdr:rowOff>133350</xdr:rowOff>
    </xdr:to>
    <xdr:graphicFrame macro="">
      <xdr:nvGraphicFramePr>
        <xdr:cNvPr id="8" name="Chart 7">
          <a:extLst>
            <a:ext uri="{FF2B5EF4-FFF2-40B4-BE49-F238E27FC236}">
              <a16:creationId xmlns:a16="http://schemas.microsoft.com/office/drawing/2014/main" id="{00000000-0008-0000-0700-000008000000}"/>
            </a:ext>
            <a:ext uri="{147F2762-F138-4A5C-976F-8EAC2B608ADB}">
              <a16:predDERef xmlns:a16="http://schemas.microsoft.com/office/drawing/2014/main" pred="{00000000-0008-0000-0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35</xdr:col>
      <xdr:colOff>130968</xdr:colOff>
      <xdr:row>57</xdr:row>
      <xdr:rowOff>261937</xdr:rowOff>
    </xdr:from>
    <xdr:to>
      <xdr:col>47</xdr:col>
      <xdr:colOff>440530</xdr:colOff>
      <xdr:row>69</xdr:row>
      <xdr:rowOff>202406</xdr:rowOff>
    </xdr:to>
    <xdr:graphicFrame macro="">
      <xdr:nvGraphicFramePr>
        <xdr:cNvPr id="9" name="Chart 8">
          <a:extLst>
            <a:ext uri="{FF2B5EF4-FFF2-40B4-BE49-F238E27FC236}">
              <a16:creationId xmlns:a16="http://schemas.microsoft.com/office/drawing/2014/main" id="{00000000-0008-0000-0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35</xdr:col>
      <xdr:colOff>89296</xdr:colOff>
      <xdr:row>71</xdr:row>
      <xdr:rowOff>15477</xdr:rowOff>
    </xdr:from>
    <xdr:to>
      <xdr:col>47</xdr:col>
      <xdr:colOff>440531</xdr:colOff>
      <xdr:row>83</xdr:row>
      <xdr:rowOff>0</xdr:rowOff>
    </xdr:to>
    <xdr:graphicFrame macro="">
      <xdr:nvGraphicFramePr>
        <xdr:cNvPr id="10" name="Chart 9">
          <a:extLst>
            <a:ext uri="{FF2B5EF4-FFF2-40B4-BE49-F238E27FC236}">
              <a16:creationId xmlns:a16="http://schemas.microsoft.com/office/drawing/2014/main" id="{00000000-0008-0000-0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113108</xdr:colOff>
      <xdr:row>84</xdr:row>
      <xdr:rowOff>15478</xdr:rowOff>
    </xdr:from>
    <xdr:to>
      <xdr:col>47</xdr:col>
      <xdr:colOff>428624</xdr:colOff>
      <xdr:row>95</xdr:row>
      <xdr:rowOff>238125</xdr:rowOff>
    </xdr:to>
    <xdr:graphicFrame macro="">
      <xdr:nvGraphicFramePr>
        <xdr:cNvPr id="11" name="Chart 10">
          <a:extLst>
            <a:ext uri="{FF2B5EF4-FFF2-40B4-BE49-F238E27FC236}">
              <a16:creationId xmlns:a16="http://schemas.microsoft.com/office/drawing/2014/main" id="{00000000-0008-0000-07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35</xdr:col>
      <xdr:colOff>89296</xdr:colOff>
      <xdr:row>96</xdr:row>
      <xdr:rowOff>265508</xdr:rowOff>
    </xdr:from>
    <xdr:to>
      <xdr:col>47</xdr:col>
      <xdr:colOff>440531</xdr:colOff>
      <xdr:row>109</xdr:row>
      <xdr:rowOff>-1</xdr:rowOff>
    </xdr:to>
    <xdr:graphicFrame macro="">
      <xdr:nvGraphicFramePr>
        <xdr:cNvPr id="12" name="Chart 11">
          <a:extLst>
            <a:ext uri="{FF2B5EF4-FFF2-40B4-BE49-F238E27FC236}">
              <a16:creationId xmlns:a16="http://schemas.microsoft.com/office/drawing/2014/main" id="{00000000-0008-0000-07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35</xdr:col>
      <xdr:colOff>65484</xdr:colOff>
      <xdr:row>109</xdr:row>
      <xdr:rowOff>205977</xdr:rowOff>
    </xdr:from>
    <xdr:to>
      <xdr:col>47</xdr:col>
      <xdr:colOff>428625</xdr:colOff>
      <xdr:row>122</xdr:row>
      <xdr:rowOff>32146</xdr:rowOff>
    </xdr:to>
    <xdr:graphicFrame macro="">
      <xdr:nvGraphicFramePr>
        <xdr:cNvPr id="13" name="Chart 12">
          <a:extLst>
            <a:ext uri="{FF2B5EF4-FFF2-40B4-BE49-F238E27FC236}">
              <a16:creationId xmlns:a16="http://schemas.microsoft.com/office/drawing/2014/main" id="{00000000-0008-0000-07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35</xdr:col>
      <xdr:colOff>65484</xdr:colOff>
      <xdr:row>122</xdr:row>
      <xdr:rowOff>229790</xdr:rowOff>
    </xdr:from>
    <xdr:to>
      <xdr:col>47</xdr:col>
      <xdr:colOff>428625</xdr:colOff>
      <xdr:row>134</xdr:row>
      <xdr:rowOff>214312</xdr:rowOff>
    </xdr:to>
    <xdr:graphicFrame macro="">
      <xdr:nvGraphicFramePr>
        <xdr:cNvPr id="14" name="Chart 13">
          <a:extLst>
            <a:ext uri="{FF2B5EF4-FFF2-40B4-BE49-F238E27FC236}">
              <a16:creationId xmlns:a16="http://schemas.microsoft.com/office/drawing/2014/main" id="{00000000-0008-0000-07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35</xdr:col>
      <xdr:colOff>29764</xdr:colOff>
      <xdr:row>136</xdr:row>
      <xdr:rowOff>27384</xdr:rowOff>
    </xdr:from>
    <xdr:to>
      <xdr:col>47</xdr:col>
      <xdr:colOff>416718</xdr:colOff>
      <xdr:row>147</xdr:row>
      <xdr:rowOff>151209</xdr:rowOff>
    </xdr:to>
    <xdr:graphicFrame macro="">
      <xdr:nvGraphicFramePr>
        <xdr:cNvPr id="15" name="Chart 14">
          <a:extLst>
            <a:ext uri="{FF2B5EF4-FFF2-40B4-BE49-F238E27FC236}">
              <a16:creationId xmlns:a16="http://schemas.microsoft.com/office/drawing/2014/main" id="{00000000-0008-0000-07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35</xdr:col>
      <xdr:colOff>65483</xdr:colOff>
      <xdr:row>148</xdr:row>
      <xdr:rowOff>265508</xdr:rowOff>
    </xdr:from>
    <xdr:to>
      <xdr:col>47</xdr:col>
      <xdr:colOff>392905</xdr:colOff>
      <xdr:row>160</xdr:row>
      <xdr:rowOff>226218</xdr:rowOff>
    </xdr:to>
    <xdr:graphicFrame macro="">
      <xdr:nvGraphicFramePr>
        <xdr:cNvPr id="16" name="Chart 15">
          <a:extLst>
            <a:ext uri="{FF2B5EF4-FFF2-40B4-BE49-F238E27FC236}">
              <a16:creationId xmlns:a16="http://schemas.microsoft.com/office/drawing/2014/main" id="{00000000-0008-0000-07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13</xdr:row>
      <xdr:rowOff>76200</xdr:rowOff>
    </xdr:from>
    <xdr:to>
      <xdr:col>11</xdr:col>
      <xdr:colOff>238125</xdr:colOff>
      <xdr:row>27</xdr:row>
      <xdr:rowOff>157161</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257175</xdr:colOff>
      <xdr:row>13</xdr:row>
      <xdr:rowOff>66675</xdr:rowOff>
    </xdr:from>
    <xdr:to>
      <xdr:col>23</xdr:col>
      <xdr:colOff>123826</xdr:colOff>
      <xdr:row>27</xdr:row>
      <xdr:rowOff>147637</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133351</xdr:colOff>
      <xdr:row>13</xdr:row>
      <xdr:rowOff>85724</xdr:rowOff>
    </xdr:from>
    <xdr:to>
      <xdr:col>33</xdr:col>
      <xdr:colOff>371477</xdr:colOff>
      <xdr:row>27</xdr:row>
      <xdr:rowOff>138111</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104776</xdr:colOff>
      <xdr:row>30</xdr:row>
      <xdr:rowOff>28575</xdr:rowOff>
    </xdr:from>
    <xdr:to>
      <xdr:col>33</xdr:col>
      <xdr:colOff>333376</xdr:colOff>
      <xdr:row>42</xdr:row>
      <xdr:rowOff>161925</xdr:rowOff>
    </xdr:to>
    <xdr:graphicFrame macro="">
      <xdr:nvGraphicFramePr>
        <xdr:cNvPr id="5" name="Chart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28575</xdr:colOff>
      <xdr:row>30</xdr:row>
      <xdr:rowOff>28576</xdr:rowOff>
    </xdr:from>
    <xdr:to>
      <xdr:col>11</xdr:col>
      <xdr:colOff>247650</xdr:colOff>
      <xdr:row>42</xdr:row>
      <xdr:rowOff>104776</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238125</xdr:colOff>
      <xdr:row>30</xdr:row>
      <xdr:rowOff>38100</xdr:rowOff>
    </xdr:from>
    <xdr:to>
      <xdr:col>23</xdr:col>
      <xdr:colOff>66675</xdr:colOff>
      <xdr:row>42</xdr:row>
      <xdr:rowOff>133350</xdr:rowOff>
    </xdr:to>
    <xdr:graphicFrame macro="">
      <xdr:nvGraphicFramePr>
        <xdr:cNvPr id="7" name="Chart 6">
          <a:extLst>
            <a:ext uri="{FF2B5EF4-FFF2-40B4-BE49-F238E27FC236}">
              <a16:creationId xmlns:a16="http://schemas.microsoft.com/office/drawing/2014/main" id="{00000000-0008-0000-0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35718</xdr:colOff>
      <xdr:row>115</xdr:row>
      <xdr:rowOff>47625</xdr:rowOff>
    </xdr:from>
    <xdr:to>
      <xdr:col>34</xdr:col>
      <xdr:colOff>562928</xdr:colOff>
      <xdr:row>156</xdr:row>
      <xdr:rowOff>0</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36</xdr:col>
      <xdr:colOff>130968</xdr:colOff>
      <xdr:row>47</xdr:row>
      <xdr:rowOff>261937</xdr:rowOff>
    </xdr:from>
    <xdr:to>
      <xdr:col>48</xdr:col>
      <xdr:colOff>440530</xdr:colOff>
      <xdr:row>51</xdr:row>
      <xdr:rowOff>0</xdr:rowOff>
    </xdr:to>
    <xdr:graphicFrame macro="">
      <xdr:nvGraphicFramePr>
        <xdr:cNvPr id="9" name="Chart 8">
          <a:extLst>
            <a:ext uri="{FF2B5EF4-FFF2-40B4-BE49-F238E27FC236}">
              <a16:creationId xmlns:a16="http://schemas.microsoft.com/office/drawing/2014/main" id="{00000000-0008-0000-0800-000009000000}"/>
            </a:ext>
            <a:ext uri="{147F2762-F138-4A5C-976F-8EAC2B608ADB}">
              <a16:predDERef xmlns:a16="http://schemas.microsoft.com/office/drawing/2014/main" pre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36</xdr:col>
      <xdr:colOff>89296</xdr:colOff>
      <xdr:row>52</xdr:row>
      <xdr:rowOff>15477</xdr:rowOff>
    </xdr:from>
    <xdr:to>
      <xdr:col>48</xdr:col>
      <xdr:colOff>440531</xdr:colOff>
      <xdr:row>64</xdr:row>
      <xdr:rowOff>0</xdr:rowOff>
    </xdr:to>
    <xdr:graphicFrame macro="">
      <xdr:nvGraphicFramePr>
        <xdr:cNvPr id="10" name="Chart 9">
          <a:extLst>
            <a:ext uri="{FF2B5EF4-FFF2-40B4-BE49-F238E27FC236}">
              <a16:creationId xmlns:a16="http://schemas.microsoft.com/office/drawing/2014/main" id="{00000000-0008-0000-0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36</xdr:col>
      <xdr:colOff>113108</xdr:colOff>
      <xdr:row>65</xdr:row>
      <xdr:rowOff>15478</xdr:rowOff>
    </xdr:from>
    <xdr:to>
      <xdr:col>48</xdr:col>
      <xdr:colOff>428624</xdr:colOff>
      <xdr:row>73</xdr:row>
      <xdr:rowOff>0</xdr:rowOff>
    </xdr:to>
    <xdr:graphicFrame macro="">
      <xdr:nvGraphicFramePr>
        <xdr:cNvPr id="11" name="Chart 10">
          <a:extLst>
            <a:ext uri="{FF2B5EF4-FFF2-40B4-BE49-F238E27FC236}">
              <a16:creationId xmlns:a16="http://schemas.microsoft.com/office/drawing/2014/main" id="{00000000-0008-0000-0800-00000B000000}"/>
            </a:ext>
            <a:ext uri="{147F2762-F138-4A5C-976F-8EAC2B608ADB}">
              <a16:predDERef xmlns:a16="http://schemas.microsoft.com/office/drawing/2014/main" pred="{00000000-0008-0000-0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36</xdr:col>
      <xdr:colOff>89296</xdr:colOff>
      <xdr:row>73</xdr:row>
      <xdr:rowOff>265508</xdr:rowOff>
    </xdr:from>
    <xdr:to>
      <xdr:col>48</xdr:col>
      <xdr:colOff>440531</xdr:colOff>
      <xdr:row>86</xdr:row>
      <xdr:rowOff>0</xdr:rowOff>
    </xdr:to>
    <xdr:graphicFrame macro="">
      <xdr:nvGraphicFramePr>
        <xdr:cNvPr id="12" name="Chart 11">
          <a:extLst>
            <a:ext uri="{FF2B5EF4-FFF2-40B4-BE49-F238E27FC236}">
              <a16:creationId xmlns:a16="http://schemas.microsoft.com/office/drawing/2014/main" id="{00000000-0008-0000-0800-00000C000000}"/>
            </a:ext>
            <a:ext uri="{147F2762-F138-4A5C-976F-8EAC2B608ADB}">
              <a16:predDERef xmlns:a16="http://schemas.microsoft.com/office/drawing/2014/main" pred="{00000000-0008-0000-08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36</xdr:col>
      <xdr:colOff>65484</xdr:colOff>
      <xdr:row>86</xdr:row>
      <xdr:rowOff>0</xdr:rowOff>
    </xdr:from>
    <xdr:to>
      <xdr:col>48</xdr:col>
      <xdr:colOff>428625</xdr:colOff>
      <xdr:row>92</xdr:row>
      <xdr:rowOff>32146</xdr:rowOff>
    </xdr:to>
    <xdr:graphicFrame macro="">
      <xdr:nvGraphicFramePr>
        <xdr:cNvPr id="13" name="Chart 12">
          <a:extLst>
            <a:ext uri="{FF2B5EF4-FFF2-40B4-BE49-F238E27FC236}">
              <a16:creationId xmlns:a16="http://schemas.microsoft.com/office/drawing/2014/main" id="{00000000-0008-0000-0800-00000D000000}"/>
            </a:ext>
            <a:ext uri="{147F2762-F138-4A5C-976F-8EAC2B608ADB}">
              <a16:predDERef xmlns:a16="http://schemas.microsoft.com/office/drawing/2014/main" pred="{00000000-0008-0000-08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36</xdr:col>
      <xdr:colOff>65484</xdr:colOff>
      <xdr:row>92</xdr:row>
      <xdr:rowOff>229790</xdr:rowOff>
    </xdr:from>
    <xdr:to>
      <xdr:col>48</xdr:col>
      <xdr:colOff>428625</xdr:colOff>
      <xdr:row>104</xdr:row>
      <xdr:rowOff>214312</xdr:rowOff>
    </xdr:to>
    <xdr:graphicFrame macro="">
      <xdr:nvGraphicFramePr>
        <xdr:cNvPr id="14" name="Chart 13">
          <a:extLst>
            <a:ext uri="{FF2B5EF4-FFF2-40B4-BE49-F238E27FC236}">
              <a16:creationId xmlns:a16="http://schemas.microsoft.com/office/drawing/2014/main" id="{00000000-0008-0000-0800-00000E000000}"/>
            </a:ext>
            <a:ext uri="{147F2762-F138-4A5C-976F-8EAC2B608ADB}">
              <a16:predDERef xmlns:a16="http://schemas.microsoft.com/office/drawing/2014/main" pred="{00000000-0008-0000-08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36</xdr:col>
      <xdr:colOff>29764</xdr:colOff>
      <xdr:row>106</xdr:row>
      <xdr:rowOff>27384</xdr:rowOff>
    </xdr:from>
    <xdr:to>
      <xdr:col>48</xdr:col>
      <xdr:colOff>416718</xdr:colOff>
      <xdr:row>111</xdr:row>
      <xdr:rowOff>0</xdr:rowOff>
    </xdr:to>
    <xdr:graphicFrame macro="">
      <xdr:nvGraphicFramePr>
        <xdr:cNvPr id="15" name="Chart 14">
          <a:extLst>
            <a:ext uri="{FF2B5EF4-FFF2-40B4-BE49-F238E27FC236}">
              <a16:creationId xmlns:a16="http://schemas.microsoft.com/office/drawing/2014/main" id="{00000000-0008-0000-0800-00000F000000}"/>
            </a:ext>
            <a:ext uri="{147F2762-F138-4A5C-976F-8EAC2B608ADB}">
              <a16:predDERef xmlns:a16="http://schemas.microsoft.com/office/drawing/2014/main" pred="{00000000-0008-0000-08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file:///\\vrca-fs1.automotive.local\NYdept\NORTH%20YORK%20PLANT\2018\Maintenance\Top%203%20DOWNTIME.xlsx"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file:///\\vrca-fs1.automotive.local\NYdept\NORTH%20YORK%20PLANT\2018\Maintenance\Top%203%20DOWNTIME.xlsx"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file:///\\vrca-fs1.automotive.local\NYdept\NORTH%20YORK%20PLANT\2018\Maintenance\Top%203%20DOWNTIME.xlsx"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186"/>
  <sheetViews>
    <sheetView zoomScale="80" zoomScaleNormal="80" workbookViewId="0">
      <pane xSplit="2" ySplit="4" topLeftCell="AB83" activePane="bottomRight" state="frozen"/>
      <selection pane="topRight" activeCell="C1" sqref="C1"/>
      <selection pane="bottomLeft" activeCell="A4" sqref="A4"/>
      <selection pane="bottomRight" activeCell="AJ11" sqref="AJ11"/>
    </sheetView>
  </sheetViews>
  <sheetFormatPr defaultColWidth="9.109375" defaultRowHeight="14.4" x14ac:dyDescent="0.3"/>
  <cols>
    <col min="2" max="2" width="20.5546875" customWidth="1"/>
    <col min="3" max="33" width="9.44140625" customWidth="1"/>
    <col min="34" max="34" width="10.88671875" customWidth="1"/>
    <col min="35" max="35" width="10.44140625" customWidth="1"/>
    <col min="36" max="36" width="11.88671875" customWidth="1"/>
  </cols>
  <sheetData>
    <row r="1" spans="1:36" ht="38.25" customHeight="1" thickBot="1" x14ac:dyDescent="0.35">
      <c r="A1" s="187">
        <f ca="1">NOW()</f>
        <v>45007.579243865737</v>
      </c>
      <c r="B1" s="146"/>
      <c r="C1" s="188" t="s">
        <v>0</v>
      </c>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90"/>
      <c r="AH1" s="95" t="s">
        <v>1</v>
      </c>
      <c r="AI1" s="95" t="s">
        <v>2</v>
      </c>
    </row>
    <row r="2" spans="1:36" ht="21" customHeight="1" thickBot="1" x14ac:dyDescent="0.35">
      <c r="A2" s="191" t="s">
        <v>3</v>
      </c>
      <c r="B2" s="192"/>
      <c r="C2" s="57">
        <v>108</v>
      </c>
      <c r="D2" s="57">
        <v>108</v>
      </c>
      <c r="E2" s="57">
        <v>108</v>
      </c>
      <c r="F2" s="57">
        <v>108</v>
      </c>
      <c r="G2" s="118">
        <v>108</v>
      </c>
      <c r="H2" s="57">
        <v>0</v>
      </c>
      <c r="I2" s="57">
        <v>0</v>
      </c>
      <c r="J2" s="57">
        <v>108</v>
      </c>
      <c r="K2" s="57">
        <v>108</v>
      </c>
      <c r="L2" s="57">
        <v>108</v>
      </c>
      <c r="M2" s="57">
        <v>108</v>
      </c>
      <c r="N2" s="57">
        <v>108</v>
      </c>
      <c r="O2" s="57">
        <v>0</v>
      </c>
      <c r="P2" s="57">
        <v>0</v>
      </c>
      <c r="Q2" s="118">
        <v>108</v>
      </c>
      <c r="R2" s="57">
        <v>108</v>
      </c>
      <c r="S2" s="57">
        <v>108</v>
      </c>
      <c r="T2" s="57">
        <v>108</v>
      </c>
      <c r="U2" s="57">
        <v>108</v>
      </c>
      <c r="V2" s="57">
        <v>0</v>
      </c>
      <c r="W2" s="57">
        <v>0</v>
      </c>
      <c r="X2" s="57">
        <v>108</v>
      </c>
      <c r="Y2" s="57">
        <v>108</v>
      </c>
      <c r="Z2" s="57">
        <v>108</v>
      </c>
      <c r="AA2" s="57">
        <v>108</v>
      </c>
      <c r="AB2" s="57">
        <v>108</v>
      </c>
      <c r="AC2" s="57">
        <v>0</v>
      </c>
      <c r="AD2" s="57">
        <v>0</v>
      </c>
      <c r="AE2" s="57">
        <v>108</v>
      </c>
      <c r="AF2" s="57">
        <v>108</v>
      </c>
      <c r="AG2" s="57">
        <v>108</v>
      </c>
      <c r="AH2" s="96">
        <f>SUM(C2:AG2)</f>
        <v>2484</v>
      </c>
      <c r="AI2" s="97">
        <f>COUNT(C2:AG2)</f>
        <v>31</v>
      </c>
    </row>
    <row r="3" spans="1:36" ht="19.5" customHeight="1" thickBot="1" x14ac:dyDescent="0.35">
      <c r="A3" s="193" t="s">
        <v>4</v>
      </c>
      <c r="B3" s="194"/>
      <c r="C3" s="39">
        <f>C21/C2</f>
        <v>4.6296296296296298E-4</v>
      </c>
      <c r="D3" s="38">
        <f>D21/D2</f>
        <v>3.1275720164609055E-2</v>
      </c>
      <c r="E3" s="38">
        <f t="shared" ref="E3:AG3" si="0">E21/E2</f>
        <v>0</v>
      </c>
      <c r="F3" s="38">
        <f t="shared" si="0"/>
        <v>2.4362139917695473E-2</v>
      </c>
      <c r="G3" s="38">
        <f t="shared" si="0"/>
        <v>3.1769547325102884E-2</v>
      </c>
      <c r="H3" s="38" t="e">
        <f t="shared" si="0"/>
        <v>#DIV/0!</v>
      </c>
      <c r="I3" s="38" t="e">
        <f t="shared" si="0"/>
        <v>#DIV/0!</v>
      </c>
      <c r="J3" s="38">
        <f t="shared" si="0"/>
        <v>4.1316872427983542E-2</v>
      </c>
      <c r="K3" s="38">
        <f t="shared" si="0"/>
        <v>2.9465020576131682E-2</v>
      </c>
      <c r="L3" s="38">
        <f t="shared" si="0"/>
        <v>4.3127572016460905E-2</v>
      </c>
      <c r="M3" s="38">
        <f t="shared" si="0"/>
        <v>4.148148148148148E-2</v>
      </c>
      <c r="N3" s="38">
        <f t="shared" si="0"/>
        <v>4.9382716049382713E-2</v>
      </c>
      <c r="O3" s="38" t="e">
        <f t="shared" si="0"/>
        <v>#DIV/0!</v>
      </c>
      <c r="P3" s="38" t="e">
        <f t="shared" si="0"/>
        <v>#DIV/0!</v>
      </c>
      <c r="Q3" s="119">
        <f t="shared" si="0"/>
        <v>5.9753086419753083E-2</v>
      </c>
      <c r="R3" s="38">
        <f t="shared" si="0"/>
        <v>2.1399176954732507E-2</v>
      </c>
      <c r="S3" s="38">
        <f t="shared" si="0"/>
        <v>2.7160493827160497E-2</v>
      </c>
      <c r="T3" s="38">
        <f t="shared" si="0"/>
        <v>1.1687242798353911E-2</v>
      </c>
      <c r="U3" s="38">
        <f t="shared" si="0"/>
        <v>2.7489711934156374E-2</v>
      </c>
      <c r="V3" s="38" t="e">
        <f t="shared" si="0"/>
        <v>#DIV/0!</v>
      </c>
      <c r="W3" s="38" t="e">
        <f t="shared" si="0"/>
        <v>#DIV/0!</v>
      </c>
      <c r="X3" s="38">
        <f t="shared" si="0"/>
        <v>2.0082304526748973E-2</v>
      </c>
      <c r="Y3" s="38">
        <f t="shared" si="0"/>
        <v>3.259259259259259E-2</v>
      </c>
      <c r="Z3" s="65">
        <f t="shared" si="0"/>
        <v>1.8436213991769548E-2</v>
      </c>
      <c r="AA3" s="38">
        <f t="shared" si="0"/>
        <v>2.5185185185185185E-2</v>
      </c>
      <c r="AB3" s="38">
        <f t="shared" si="0"/>
        <v>1.9423868312757202E-2</v>
      </c>
      <c r="AC3" s="38" t="e">
        <f t="shared" si="0"/>
        <v>#DIV/0!</v>
      </c>
      <c r="AD3" s="38" t="e">
        <f t="shared" si="0"/>
        <v>#DIV/0!</v>
      </c>
      <c r="AE3" s="38">
        <f t="shared" si="0"/>
        <v>2.3868312757201648E-2</v>
      </c>
      <c r="AF3" s="38">
        <f t="shared" si="0"/>
        <v>2.8641975308641973E-2</v>
      </c>
      <c r="AG3" s="38">
        <f t="shared" si="0"/>
        <v>1.4650205761316872E-2</v>
      </c>
      <c r="AH3" s="67"/>
      <c r="AI3" s="201" t="s">
        <v>5</v>
      </c>
      <c r="AJ3" s="201" t="s">
        <v>6</v>
      </c>
    </row>
    <row r="4" spans="1:36" ht="36" customHeight="1" thickBot="1" x14ac:dyDescent="0.35">
      <c r="A4" s="203"/>
      <c r="B4" s="204"/>
      <c r="C4" s="53">
        <v>1</v>
      </c>
      <c r="D4" s="48">
        <v>2</v>
      </c>
      <c r="E4" s="41">
        <v>3</v>
      </c>
      <c r="F4" s="48">
        <v>4</v>
      </c>
      <c r="G4" s="41">
        <v>5</v>
      </c>
      <c r="H4" s="41">
        <v>6</v>
      </c>
      <c r="I4" s="41">
        <v>7</v>
      </c>
      <c r="J4" s="40">
        <v>8</v>
      </c>
      <c r="K4" s="15">
        <v>9</v>
      </c>
      <c r="L4" s="15">
        <v>10</v>
      </c>
      <c r="M4" s="15">
        <v>11</v>
      </c>
      <c r="N4" s="15">
        <v>12</v>
      </c>
      <c r="O4" s="16">
        <v>13</v>
      </c>
      <c r="P4" s="41">
        <v>14</v>
      </c>
      <c r="Q4" s="120">
        <v>15</v>
      </c>
      <c r="R4" s="40">
        <v>16</v>
      </c>
      <c r="S4" s="15">
        <v>17</v>
      </c>
      <c r="T4" s="15">
        <v>18</v>
      </c>
      <c r="U4" s="15">
        <v>19</v>
      </c>
      <c r="V4" s="15">
        <v>20</v>
      </c>
      <c r="W4" s="15">
        <v>21</v>
      </c>
      <c r="X4" s="15">
        <v>22</v>
      </c>
      <c r="Y4" s="15">
        <v>23</v>
      </c>
      <c r="Z4" s="15">
        <v>24</v>
      </c>
      <c r="AA4" s="15">
        <v>25</v>
      </c>
      <c r="AB4" s="15">
        <v>26</v>
      </c>
      <c r="AC4" s="15">
        <v>27</v>
      </c>
      <c r="AD4" s="15">
        <v>28</v>
      </c>
      <c r="AE4" s="15">
        <v>29</v>
      </c>
      <c r="AF4" s="15">
        <v>30</v>
      </c>
      <c r="AG4" s="16">
        <v>31</v>
      </c>
      <c r="AH4" s="68" t="s">
        <v>7</v>
      </c>
      <c r="AI4" s="202"/>
      <c r="AJ4" s="202"/>
    </row>
    <row r="5" spans="1:36" ht="36" customHeight="1" x14ac:dyDescent="0.3">
      <c r="A5" s="205" t="s">
        <v>8</v>
      </c>
      <c r="B5" s="206"/>
      <c r="C5" s="54">
        <f>C58/60</f>
        <v>0</v>
      </c>
      <c r="D5" s="129">
        <f t="shared" ref="D5:AG5" si="1">D58/60</f>
        <v>0.96666666666666667</v>
      </c>
      <c r="E5" s="45">
        <f t="shared" si="1"/>
        <v>0</v>
      </c>
      <c r="F5" s="129">
        <f t="shared" si="1"/>
        <v>1.0666666666666667</v>
      </c>
      <c r="G5" s="45">
        <f t="shared" si="1"/>
        <v>0.58333333333333337</v>
      </c>
      <c r="H5" s="45">
        <f t="shared" si="1"/>
        <v>0</v>
      </c>
      <c r="I5" s="45">
        <f t="shared" si="1"/>
        <v>0</v>
      </c>
      <c r="J5" s="129">
        <f t="shared" si="1"/>
        <v>0.23333333333333334</v>
      </c>
      <c r="K5" s="45">
        <f t="shared" si="1"/>
        <v>3.3333333333333333E-2</v>
      </c>
      <c r="L5" s="129">
        <f t="shared" si="1"/>
        <v>0.18333333333333332</v>
      </c>
      <c r="M5" s="45">
        <f t="shared" si="1"/>
        <v>0.6333333333333333</v>
      </c>
      <c r="N5" s="129">
        <f t="shared" si="1"/>
        <v>0.65</v>
      </c>
      <c r="O5" s="51">
        <f t="shared" si="1"/>
        <v>0</v>
      </c>
      <c r="P5" s="45">
        <f t="shared" si="1"/>
        <v>0</v>
      </c>
      <c r="Q5" s="121">
        <f t="shared" si="1"/>
        <v>0.5</v>
      </c>
      <c r="R5" s="45">
        <f t="shared" si="1"/>
        <v>0.4</v>
      </c>
      <c r="S5" s="45">
        <f t="shared" si="1"/>
        <v>0.26666666666666666</v>
      </c>
      <c r="T5" s="45">
        <f t="shared" si="1"/>
        <v>0.28333333333333333</v>
      </c>
      <c r="U5" s="45">
        <f t="shared" si="1"/>
        <v>0.53333333333333333</v>
      </c>
      <c r="V5" s="45">
        <f t="shared" si="1"/>
        <v>0</v>
      </c>
      <c r="W5" s="45">
        <f t="shared" si="1"/>
        <v>0</v>
      </c>
      <c r="X5" s="45">
        <f t="shared" si="1"/>
        <v>0.68333333333333335</v>
      </c>
      <c r="Y5" s="129">
        <f t="shared" si="1"/>
        <v>8.3333333333333329E-2</v>
      </c>
      <c r="Z5" s="45">
        <f t="shared" si="1"/>
        <v>0.15</v>
      </c>
      <c r="AA5" s="45">
        <f t="shared" si="1"/>
        <v>0.76666666666666672</v>
      </c>
      <c r="AB5" s="45">
        <f t="shared" si="1"/>
        <v>0.33333333333333331</v>
      </c>
      <c r="AC5" s="45">
        <f t="shared" si="1"/>
        <v>0</v>
      </c>
      <c r="AD5" s="45">
        <f t="shared" si="1"/>
        <v>0</v>
      </c>
      <c r="AE5" s="45">
        <f t="shared" si="1"/>
        <v>0.16666666666666666</v>
      </c>
      <c r="AF5" s="45">
        <f t="shared" si="1"/>
        <v>0.25</v>
      </c>
      <c r="AG5" s="45">
        <f t="shared" si="1"/>
        <v>0.23333333333333334</v>
      </c>
      <c r="AH5" s="106">
        <f>SUM(C5:AG5)</f>
        <v>9</v>
      </c>
      <c r="AI5" s="66">
        <f>AH2/7</f>
        <v>354.85714285714283</v>
      </c>
      <c r="AJ5" s="109">
        <f>AH5/AI5</f>
        <v>2.5362318840579712E-2</v>
      </c>
    </row>
    <row r="6" spans="1:36" ht="24.75" customHeight="1" x14ac:dyDescent="0.3">
      <c r="A6" s="161" t="s">
        <v>9</v>
      </c>
      <c r="B6" s="162"/>
      <c r="C6" s="130">
        <f>C5/15</f>
        <v>0</v>
      </c>
      <c r="D6" s="130">
        <f t="shared" ref="D6:AG6" si="2">D5/15</f>
        <v>6.4444444444444443E-2</v>
      </c>
      <c r="E6" s="130">
        <f t="shared" si="2"/>
        <v>0</v>
      </c>
      <c r="F6" s="130">
        <f t="shared" si="2"/>
        <v>7.1111111111111111E-2</v>
      </c>
      <c r="G6" s="130">
        <f t="shared" si="2"/>
        <v>3.888888888888889E-2</v>
      </c>
      <c r="H6" s="130">
        <f t="shared" si="2"/>
        <v>0</v>
      </c>
      <c r="I6" s="130">
        <f t="shared" si="2"/>
        <v>0</v>
      </c>
      <c r="J6" s="130">
        <f t="shared" si="2"/>
        <v>1.5555555555555555E-2</v>
      </c>
      <c r="K6" s="130">
        <f t="shared" si="2"/>
        <v>2.2222222222222222E-3</v>
      </c>
      <c r="L6" s="130">
        <f t="shared" si="2"/>
        <v>1.2222222222222221E-2</v>
      </c>
      <c r="M6" s="130">
        <f t="shared" si="2"/>
        <v>4.2222222222222223E-2</v>
      </c>
      <c r="N6" s="130">
        <f t="shared" si="2"/>
        <v>4.3333333333333335E-2</v>
      </c>
      <c r="O6" s="130">
        <f t="shared" si="2"/>
        <v>0</v>
      </c>
      <c r="P6" s="130">
        <f t="shared" si="2"/>
        <v>0</v>
      </c>
      <c r="Q6" s="130">
        <f t="shared" si="2"/>
        <v>3.3333333333333333E-2</v>
      </c>
      <c r="R6" s="130">
        <f t="shared" si="2"/>
        <v>2.6666666666666668E-2</v>
      </c>
      <c r="S6" s="130">
        <f t="shared" si="2"/>
        <v>1.7777777777777778E-2</v>
      </c>
      <c r="T6" s="130">
        <f t="shared" si="2"/>
        <v>1.8888888888888889E-2</v>
      </c>
      <c r="U6" s="130">
        <f t="shared" si="2"/>
        <v>3.5555555555555556E-2</v>
      </c>
      <c r="V6" s="130">
        <f t="shared" si="2"/>
        <v>0</v>
      </c>
      <c r="W6" s="130">
        <f t="shared" si="2"/>
        <v>0</v>
      </c>
      <c r="X6" s="130">
        <f t="shared" si="2"/>
        <v>4.5555555555555557E-2</v>
      </c>
      <c r="Y6" s="130">
        <f t="shared" si="2"/>
        <v>5.5555555555555549E-3</v>
      </c>
      <c r="Z6" s="130">
        <f t="shared" si="2"/>
        <v>0.01</v>
      </c>
      <c r="AA6" s="130">
        <f t="shared" si="2"/>
        <v>5.1111111111111114E-2</v>
      </c>
      <c r="AB6" s="130">
        <f t="shared" si="2"/>
        <v>2.222222222222222E-2</v>
      </c>
      <c r="AC6" s="130">
        <f t="shared" si="2"/>
        <v>0</v>
      </c>
      <c r="AD6" s="130">
        <f t="shared" si="2"/>
        <v>0</v>
      </c>
      <c r="AE6" s="130">
        <f t="shared" si="2"/>
        <v>1.111111111111111E-2</v>
      </c>
      <c r="AF6" s="130">
        <f t="shared" si="2"/>
        <v>1.6666666666666666E-2</v>
      </c>
      <c r="AG6" s="130">
        <f t="shared" si="2"/>
        <v>1.5555555555555555E-2</v>
      </c>
      <c r="AH6" s="106"/>
      <c r="AI6" s="66"/>
      <c r="AJ6" s="109"/>
    </row>
    <row r="7" spans="1:36" ht="32.1" customHeight="1" x14ac:dyDescent="0.3">
      <c r="A7" s="159" t="s">
        <v>10</v>
      </c>
      <c r="B7" s="160"/>
      <c r="C7" s="49">
        <f t="shared" ref="C7:AG7" si="3">C71/60</f>
        <v>0</v>
      </c>
      <c r="D7" s="46">
        <f t="shared" si="3"/>
        <v>0.16666666666666666</v>
      </c>
      <c r="E7" s="42">
        <f t="shared" si="3"/>
        <v>0</v>
      </c>
      <c r="F7" s="46">
        <f t="shared" si="3"/>
        <v>0.6166666666666667</v>
      </c>
      <c r="G7" s="42">
        <f t="shared" si="3"/>
        <v>0.73333333333333328</v>
      </c>
      <c r="H7" s="42">
        <f t="shared" si="3"/>
        <v>0</v>
      </c>
      <c r="I7" s="42">
        <f t="shared" si="3"/>
        <v>0</v>
      </c>
      <c r="J7" s="46">
        <f t="shared" si="3"/>
        <v>0.55000000000000004</v>
      </c>
      <c r="K7" s="42">
        <f t="shared" si="3"/>
        <v>0.56666666666666665</v>
      </c>
      <c r="L7" s="46">
        <f t="shared" si="3"/>
        <v>1.3166666666666667</v>
      </c>
      <c r="M7" s="42">
        <f>M71/60</f>
        <v>0.9</v>
      </c>
      <c r="N7" s="46">
        <f t="shared" si="3"/>
        <v>2.4333333333333331</v>
      </c>
      <c r="O7" s="18">
        <f t="shared" si="3"/>
        <v>0</v>
      </c>
      <c r="P7" s="42">
        <f t="shared" si="3"/>
        <v>0</v>
      </c>
      <c r="Q7" s="122">
        <f t="shared" si="3"/>
        <v>0.53333333333333333</v>
      </c>
      <c r="R7" s="42">
        <f t="shared" si="3"/>
        <v>0.78333333333333333</v>
      </c>
      <c r="S7" s="42">
        <f t="shared" si="3"/>
        <v>0.35</v>
      </c>
      <c r="T7" s="42">
        <f t="shared" si="3"/>
        <v>0.2</v>
      </c>
      <c r="U7" s="42">
        <f t="shared" si="3"/>
        <v>1.1666666666666667</v>
      </c>
      <c r="V7" s="42">
        <f t="shared" si="3"/>
        <v>0</v>
      </c>
      <c r="W7" s="42">
        <f t="shared" si="3"/>
        <v>0</v>
      </c>
      <c r="X7" s="42">
        <f t="shared" si="3"/>
        <v>0.23333333333333334</v>
      </c>
      <c r="Y7" s="46">
        <f t="shared" si="3"/>
        <v>0.76666666666666672</v>
      </c>
      <c r="Z7" s="42">
        <f t="shared" si="3"/>
        <v>1.35</v>
      </c>
      <c r="AA7" s="42">
        <f t="shared" si="3"/>
        <v>0.48333333333333334</v>
      </c>
      <c r="AB7" s="42">
        <f t="shared" si="3"/>
        <v>0.26666666666666666</v>
      </c>
      <c r="AC7" s="42">
        <f t="shared" si="3"/>
        <v>0</v>
      </c>
      <c r="AD7" s="42">
        <f t="shared" si="3"/>
        <v>0</v>
      </c>
      <c r="AE7" s="42">
        <f t="shared" si="3"/>
        <v>1.65</v>
      </c>
      <c r="AF7" s="42">
        <f t="shared" si="3"/>
        <v>0.73333333333333328</v>
      </c>
      <c r="AG7" s="42">
        <f t="shared" si="3"/>
        <v>0.2</v>
      </c>
      <c r="AH7" s="107">
        <f t="shared" ref="AH7:AH13" si="4">SUM(C7:AG7)</f>
        <v>15.999999999999996</v>
      </c>
      <c r="AI7" s="66">
        <f>AH2/7</f>
        <v>354.85714285714283</v>
      </c>
      <c r="AJ7" s="109">
        <f t="shared" ref="AJ7:AJ19" si="5">AH7/AI7</f>
        <v>4.5088566827697255E-2</v>
      </c>
    </row>
    <row r="8" spans="1:36" ht="21" customHeight="1" x14ac:dyDescent="0.3">
      <c r="A8" s="161" t="s">
        <v>9</v>
      </c>
      <c r="B8" s="162"/>
      <c r="C8" s="130">
        <f>C7/15</f>
        <v>0</v>
      </c>
      <c r="D8" s="130">
        <f t="shared" ref="D8:AG8" si="6">D7/15</f>
        <v>1.111111111111111E-2</v>
      </c>
      <c r="E8" s="130">
        <f t="shared" si="6"/>
        <v>0</v>
      </c>
      <c r="F8" s="130">
        <f t="shared" si="6"/>
        <v>4.1111111111111112E-2</v>
      </c>
      <c r="G8" s="130">
        <f t="shared" si="6"/>
        <v>4.8888888888888885E-2</v>
      </c>
      <c r="H8" s="130">
        <f t="shared" si="6"/>
        <v>0</v>
      </c>
      <c r="I8" s="130">
        <f t="shared" si="6"/>
        <v>0</v>
      </c>
      <c r="J8" s="130">
        <f t="shared" si="6"/>
        <v>3.6666666666666667E-2</v>
      </c>
      <c r="K8" s="130">
        <f t="shared" si="6"/>
        <v>3.7777777777777778E-2</v>
      </c>
      <c r="L8" s="130">
        <f t="shared" si="6"/>
        <v>8.7777777777777774E-2</v>
      </c>
      <c r="M8" s="130">
        <f t="shared" si="6"/>
        <v>6.0000000000000005E-2</v>
      </c>
      <c r="N8" s="130">
        <f t="shared" si="6"/>
        <v>0.16222222222222221</v>
      </c>
      <c r="O8" s="130">
        <f t="shared" si="6"/>
        <v>0</v>
      </c>
      <c r="P8" s="130">
        <f t="shared" si="6"/>
        <v>0</v>
      </c>
      <c r="Q8" s="130">
        <f t="shared" si="6"/>
        <v>3.5555555555555556E-2</v>
      </c>
      <c r="R8" s="130">
        <f t="shared" si="6"/>
        <v>5.2222222222222218E-2</v>
      </c>
      <c r="S8" s="130">
        <f t="shared" si="6"/>
        <v>2.3333333333333331E-2</v>
      </c>
      <c r="T8" s="130">
        <f t="shared" si="6"/>
        <v>1.3333333333333334E-2</v>
      </c>
      <c r="U8" s="130">
        <f t="shared" si="6"/>
        <v>7.7777777777777779E-2</v>
      </c>
      <c r="V8" s="130">
        <f t="shared" si="6"/>
        <v>0</v>
      </c>
      <c r="W8" s="130">
        <f t="shared" si="6"/>
        <v>0</v>
      </c>
      <c r="X8" s="130">
        <f t="shared" si="6"/>
        <v>1.5555555555555555E-2</v>
      </c>
      <c r="Y8" s="130">
        <f t="shared" si="6"/>
        <v>5.1111111111111114E-2</v>
      </c>
      <c r="Z8" s="130">
        <f t="shared" si="6"/>
        <v>9.0000000000000011E-2</v>
      </c>
      <c r="AA8" s="130">
        <f t="shared" si="6"/>
        <v>3.2222222222222222E-2</v>
      </c>
      <c r="AB8" s="130">
        <f t="shared" si="6"/>
        <v>1.7777777777777778E-2</v>
      </c>
      <c r="AC8" s="130">
        <f t="shared" si="6"/>
        <v>0</v>
      </c>
      <c r="AD8" s="130">
        <f t="shared" si="6"/>
        <v>0</v>
      </c>
      <c r="AE8" s="130">
        <f t="shared" si="6"/>
        <v>0.11</v>
      </c>
      <c r="AF8" s="130">
        <f t="shared" si="6"/>
        <v>4.8888888888888885E-2</v>
      </c>
      <c r="AG8" s="130">
        <f t="shared" si="6"/>
        <v>1.3333333333333334E-2</v>
      </c>
      <c r="AH8" s="107"/>
      <c r="AI8" s="66"/>
      <c r="AJ8" s="109"/>
    </row>
    <row r="9" spans="1:36" ht="32.1" customHeight="1" x14ac:dyDescent="0.3">
      <c r="A9" s="159" t="s">
        <v>11</v>
      </c>
      <c r="B9" s="160"/>
      <c r="C9" s="49">
        <f t="shared" ref="C9:AG9" si="7">C84/60</f>
        <v>0</v>
      </c>
      <c r="D9" s="46">
        <f t="shared" si="7"/>
        <v>0.46666666666666667</v>
      </c>
      <c r="E9" s="42">
        <f t="shared" si="7"/>
        <v>0</v>
      </c>
      <c r="F9" s="46">
        <f t="shared" si="7"/>
        <v>0.45</v>
      </c>
      <c r="G9" s="42">
        <f t="shared" si="7"/>
        <v>0.93333333333333335</v>
      </c>
      <c r="H9" s="42">
        <f t="shared" si="7"/>
        <v>0</v>
      </c>
      <c r="I9" s="42">
        <f t="shared" si="7"/>
        <v>0</v>
      </c>
      <c r="J9" s="46">
        <v>1.6</v>
      </c>
      <c r="K9" s="42">
        <f t="shared" si="7"/>
        <v>1.5833333333333333</v>
      </c>
      <c r="L9" s="46">
        <f t="shared" si="7"/>
        <v>0.6333333333333333</v>
      </c>
      <c r="M9" s="42">
        <f t="shared" si="7"/>
        <v>0.98333333333333328</v>
      </c>
      <c r="N9" s="46">
        <f t="shared" si="7"/>
        <v>0.75</v>
      </c>
      <c r="O9" s="18">
        <f t="shared" si="7"/>
        <v>0</v>
      </c>
      <c r="P9" s="42">
        <f t="shared" si="7"/>
        <v>0</v>
      </c>
      <c r="Q9" s="122">
        <f t="shared" si="7"/>
        <v>2.25</v>
      </c>
      <c r="R9" s="42">
        <f t="shared" si="7"/>
        <v>0.18333333333333332</v>
      </c>
      <c r="S9" s="42">
        <f t="shared" si="7"/>
        <v>0.58333333333333337</v>
      </c>
      <c r="T9" s="42">
        <f t="shared" si="7"/>
        <v>0.25</v>
      </c>
      <c r="U9" s="42">
        <f t="shared" si="7"/>
        <v>0.83333333333333337</v>
      </c>
      <c r="V9" s="42">
        <f t="shared" si="7"/>
        <v>0</v>
      </c>
      <c r="W9" s="42">
        <f t="shared" si="7"/>
        <v>0</v>
      </c>
      <c r="X9" s="42">
        <f t="shared" si="7"/>
        <v>0.05</v>
      </c>
      <c r="Y9" s="46">
        <f t="shared" si="7"/>
        <v>1.2333333333333334</v>
      </c>
      <c r="Z9" s="42">
        <f t="shared" si="7"/>
        <v>0.05</v>
      </c>
      <c r="AA9" s="42">
        <f t="shared" si="7"/>
        <v>0.13333333333333333</v>
      </c>
      <c r="AB9" s="42">
        <f t="shared" si="7"/>
        <v>0.85</v>
      </c>
      <c r="AC9" s="42">
        <f t="shared" si="7"/>
        <v>0</v>
      </c>
      <c r="AD9" s="42">
        <f t="shared" si="7"/>
        <v>0</v>
      </c>
      <c r="AE9" s="42">
        <f t="shared" si="7"/>
        <v>0</v>
      </c>
      <c r="AF9" s="42">
        <f t="shared" si="7"/>
        <v>0</v>
      </c>
      <c r="AG9" s="42">
        <f t="shared" si="7"/>
        <v>0.66666666666666663</v>
      </c>
      <c r="AH9" s="107">
        <f t="shared" si="4"/>
        <v>14.483333333333334</v>
      </c>
      <c r="AI9" s="66">
        <f>AH2/7</f>
        <v>354.85714285714283</v>
      </c>
      <c r="AJ9" s="109">
        <f t="shared" si="5"/>
        <v>4.0814546430488464E-2</v>
      </c>
    </row>
    <row r="10" spans="1:36" ht="32.1" customHeight="1" x14ac:dyDescent="0.3">
      <c r="A10" s="161" t="s">
        <v>9</v>
      </c>
      <c r="B10" s="162"/>
      <c r="C10" s="130">
        <f>C9/15</f>
        <v>0</v>
      </c>
      <c r="D10" s="130">
        <f t="shared" ref="D10:AG10" si="8">D9/15</f>
        <v>3.111111111111111E-2</v>
      </c>
      <c r="E10" s="130">
        <f t="shared" si="8"/>
        <v>0</v>
      </c>
      <c r="F10" s="130">
        <f t="shared" si="8"/>
        <v>3.0000000000000002E-2</v>
      </c>
      <c r="G10" s="130">
        <f t="shared" si="8"/>
        <v>6.222222222222222E-2</v>
      </c>
      <c r="H10" s="130">
        <f t="shared" si="8"/>
        <v>0</v>
      </c>
      <c r="I10" s="130">
        <f t="shared" si="8"/>
        <v>0</v>
      </c>
      <c r="J10" s="130">
        <f t="shared" si="8"/>
        <v>0.10666666666666667</v>
      </c>
      <c r="K10" s="130">
        <f t="shared" si="8"/>
        <v>0.10555555555555556</v>
      </c>
      <c r="L10" s="130">
        <f t="shared" si="8"/>
        <v>4.2222222222222223E-2</v>
      </c>
      <c r="M10" s="130">
        <f t="shared" si="8"/>
        <v>6.5555555555555547E-2</v>
      </c>
      <c r="N10" s="130">
        <f t="shared" si="8"/>
        <v>0.05</v>
      </c>
      <c r="O10" s="130">
        <f t="shared" si="8"/>
        <v>0</v>
      </c>
      <c r="P10" s="130">
        <f t="shared" si="8"/>
        <v>0</v>
      </c>
      <c r="Q10" s="130">
        <f t="shared" si="8"/>
        <v>0.15</v>
      </c>
      <c r="R10" s="130">
        <f t="shared" si="8"/>
        <v>1.2222222222222221E-2</v>
      </c>
      <c r="S10" s="130">
        <f t="shared" si="8"/>
        <v>3.888888888888889E-2</v>
      </c>
      <c r="T10" s="130">
        <f t="shared" si="8"/>
        <v>1.6666666666666666E-2</v>
      </c>
      <c r="U10" s="130">
        <f t="shared" si="8"/>
        <v>5.5555555555555559E-2</v>
      </c>
      <c r="V10" s="130">
        <f t="shared" si="8"/>
        <v>0</v>
      </c>
      <c r="W10" s="130">
        <f t="shared" si="8"/>
        <v>0</v>
      </c>
      <c r="X10" s="130">
        <f t="shared" si="8"/>
        <v>3.3333333333333335E-3</v>
      </c>
      <c r="Y10" s="130">
        <f t="shared" si="8"/>
        <v>8.2222222222222224E-2</v>
      </c>
      <c r="Z10" s="130">
        <f t="shared" si="8"/>
        <v>3.3333333333333335E-3</v>
      </c>
      <c r="AA10" s="130">
        <f t="shared" si="8"/>
        <v>8.8888888888888889E-3</v>
      </c>
      <c r="AB10" s="130">
        <f t="shared" si="8"/>
        <v>5.6666666666666664E-2</v>
      </c>
      <c r="AC10" s="130">
        <f t="shared" si="8"/>
        <v>0</v>
      </c>
      <c r="AD10" s="130">
        <f t="shared" si="8"/>
        <v>0</v>
      </c>
      <c r="AE10" s="130">
        <f t="shared" si="8"/>
        <v>0</v>
      </c>
      <c r="AF10" s="130">
        <f t="shared" si="8"/>
        <v>0</v>
      </c>
      <c r="AG10" s="130">
        <f t="shared" si="8"/>
        <v>4.4444444444444439E-2</v>
      </c>
      <c r="AH10" s="107"/>
      <c r="AI10" s="66"/>
      <c r="AJ10" s="109"/>
    </row>
    <row r="11" spans="1:36" ht="32.1" customHeight="1" x14ac:dyDescent="0.3">
      <c r="A11" s="159" t="s">
        <v>12</v>
      </c>
      <c r="B11" s="160"/>
      <c r="C11" s="49">
        <f t="shared" ref="C11:AG11" si="9">C97/60</f>
        <v>0</v>
      </c>
      <c r="D11" s="46">
        <f t="shared" si="9"/>
        <v>1.5666666666666667</v>
      </c>
      <c r="E11" s="42">
        <f t="shared" si="9"/>
        <v>0</v>
      </c>
      <c r="F11" s="46">
        <f t="shared" si="9"/>
        <v>0.33333333333333331</v>
      </c>
      <c r="G11" s="42">
        <f t="shared" si="9"/>
        <v>0.96666666666666667</v>
      </c>
      <c r="H11" s="42">
        <f t="shared" si="9"/>
        <v>0</v>
      </c>
      <c r="I11" s="42">
        <f t="shared" si="9"/>
        <v>0</v>
      </c>
      <c r="J11" s="46">
        <f t="shared" si="9"/>
        <v>1.8</v>
      </c>
      <c r="K11" s="42">
        <f>K97/60</f>
        <v>0.53333333333333333</v>
      </c>
      <c r="L11" s="46">
        <f t="shared" si="9"/>
        <v>2.2333333333333334</v>
      </c>
      <c r="M11" s="42">
        <f t="shared" si="9"/>
        <v>1.6833333333333333</v>
      </c>
      <c r="N11" s="46">
        <f t="shared" si="9"/>
        <v>0.6333333333333333</v>
      </c>
      <c r="O11" s="18">
        <f>O97/60</f>
        <v>0</v>
      </c>
      <c r="P11" s="42">
        <f t="shared" si="9"/>
        <v>0</v>
      </c>
      <c r="Q11" s="122">
        <f t="shared" si="9"/>
        <v>2.7666666666666666</v>
      </c>
      <c r="R11" s="42">
        <f t="shared" si="9"/>
        <v>0.55000000000000004</v>
      </c>
      <c r="S11" s="42">
        <f t="shared" si="9"/>
        <v>1.0833333333333333</v>
      </c>
      <c r="T11" s="42">
        <f t="shared" si="9"/>
        <v>0.4</v>
      </c>
      <c r="U11" s="42">
        <f t="shared" si="9"/>
        <v>0.25</v>
      </c>
      <c r="V11" s="42">
        <f t="shared" si="9"/>
        <v>0</v>
      </c>
      <c r="W11" s="42">
        <f t="shared" si="9"/>
        <v>0</v>
      </c>
      <c r="X11" s="42">
        <f t="shared" si="9"/>
        <v>0.55000000000000004</v>
      </c>
      <c r="Y11" s="46">
        <f t="shared" si="9"/>
        <v>0.66666666666666663</v>
      </c>
      <c r="Z11" s="42">
        <f t="shared" si="9"/>
        <v>0.31666666666666665</v>
      </c>
      <c r="AA11" s="42">
        <f t="shared" si="9"/>
        <v>1.1666666666666667</v>
      </c>
      <c r="AB11" s="42">
        <f t="shared" si="9"/>
        <v>0.51666666666666672</v>
      </c>
      <c r="AC11" s="42">
        <f t="shared" si="9"/>
        <v>0</v>
      </c>
      <c r="AD11" s="42">
        <f t="shared" si="9"/>
        <v>0</v>
      </c>
      <c r="AE11" s="42">
        <f t="shared" si="9"/>
        <v>0.6</v>
      </c>
      <c r="AF11" s="42">
        <f t="shared" si="9"/>
        <v>1.9166666666666667</v>
      </c>
      <c r="AG11" s="42">
        <f t="shared" si="9"/>
        <v>0.38333333333333336</v>
      </c>
      <c r="AH11" s="107">
        <f t="shared" si="4"/>
        <v>20.916666666666671</v>
      </c>
      <c r="AI11" s="66">
        <f>AH2/7</f>
        <v>354.85714285714283</v>
      </c>
      <c r="AJ11" s="109">
        <f t="shared" si="5"/>
        <v>5.8943907675791753E-2</v>
      </c>
    </row>
    <row r="12" spans="1:36" ht="32.1" customHeight="1" x14ac:dyDescent="0.3">
      <c r="A12" s="161" t="s">
        <v>9</v>
      </c>
      <c r="B12" s="162"/>
      <c r="C12" s="130">
        <f>C11/15</f>
        <v>0</v>
      </c>
      <c r="D12" s="130">
        <f t="shared" ref="D12:AG12" si="10">D11/15</f>
        <v>0.10444444444444444</v>
      </c>
      <c r="E12" s="130">
        <f t="shared" si="10"/>
        <v>0</v>
      </c>
      <c r="F12" s="130">
        <f t="shared" si="10"/>
        <v>2.222222222222222E-2</v>
      </c>
      <c r="G12" s="130">
        <f t="shared" si="10"/>
        <v>6.4444444444444443E-2</v>
      </c>
      <c r="H12" s="130">
        <f t="shared" si="10"/>
        <v>0</v>
      </c>
      <c r="I12" s="130">
        <f t="shared" si="10"/>
        <v>0</v>
      </c>
      <c r="J12" s="130">
        <f t="shared" si="10"/>
        <v>0.12000000000000001</v>
      </c>
      <c r="K12" s="130">
        <f t="shared" si="10"/>
        <v>3.5555555555555556E-2</v>
      </c>
      <c r="L12" s="130">
        <f t="shared" si="10"/>
        <v>0.1488888888888889</v>
      </c>
      <c r="M12" s="130">
        <f t="shared" si="10"/>
        <v>0.11222222222222222</v>
      </c>
      <c r="N12" s="130">
        <f t="shared" si="10"/>
        <v>4.2222222222222223E-2</v>
      </c>
      <c r="O12" s="130">
        <f t="shared" si="10"/>
        <v>0</v>
      </c>
      <c r="P12" s="130">
        <f t="shared" si="10"/>
        <v>0</v>
      </c>
      <c r="Q12" s="130">
        <f t="shared" si="10"/>
        <v>0.18444444444444444</v>
      </c>
      <c r="R12" s="130">
        <f t="shared" si="10"/>
        <v>3.6666666666666667E-2</v>
      </c>
      <c r="S12" s="130">
        <f t="shared" si="10"/>
        <v>7.2222222222222215E-2</v>
      </c>
      <c r="T12" s="130">
        <f t="shared" si="10"/>
        <v>2.6666666666666668E-2</v>
      </c>
      <c r="U12" s="130">
        <f t="shared" si="10"/>
        <v>1.6666666666666666E-2</v>
      </c>
      <c r="V12" s="130">
        <f t="shared" si="10"/>
        <v>0</v>
      </c>
      <c r="W12" s="130">
        <f t="shared" si="10"/>
        <v>0</v>
      </c>
      <c r="X12" s="130">
        <f t="shared" si="10"/>
        <v>3.6666666666666667E-2</v>
      </c>
      <c r="Y12" s="130">
        <f t="shared" si="10"/>
        <v>4.4444444444444439E-2</v>
      </c>
      <c r="Z12" s="130">
        <f t="shared" si="10"/>
        <v>2.1111111111111112E-2</v>
      </c>
      <c r="AA12" s="130">
        <f t="shared" si="10"/>
        <v>7.7777777777777779E-2</v>
      </c>
      <c r="AB12" s="130">
        <f t="shared" si="10"/>
        <v>3.4444444444444451E-2</v>
      </c>
      <c r="AC12" s="130">
        <f t="shared" si="10"/>
        <v>0</v>
      </c>
      <c r="AD12" s="130">
        <f t="shared" si="10"/>
        <v>0</v>
      </c>
      <c r="AE12" s="130">
        <f t="shared" si="10"/>
        <v>0.04</v>
      </c>
      <c r="AF12" s="130">
        <f t="shared" si="10"/>
        <v>0.1277777777777778</v>
      </c>
      <c r="AG12" s="130">
        <f t="shared" si="10"/>
        <v>2.5555555555555557E-2</v>
      </c>
      <c r="AH12" s="107"/>
      <c r="AI12" s="66"/>
      <c r="AJ12" s="109"/>
    </row>
    <row r="13" spans="1:36" ht="32.1" customHeight="1" x14ac:dyDescent="0.3">
      <c r="A13" s="159" t="s">
        <v>13</v>
      </c>
      <c r="B13" s="160"/>
      <c r="C13" s="49">
        <f t="shared" ref="C13:AG15" si="11">C110/60</f>
        <v>0</v>
      </c>
      <c r="D13" s="46">
        <f t="shared" si="11"/>
        <v>0</v>
      </c>
      <c r="E13" s="42">
        <f t="shared" si="11"/>
        <v>0</v>
      </c>
      <c r="F13" s="46">
        <f t="shared" si="11"/>
        <v>0</v>
      </c>
      <c r="G13" s="42">
        <f t="shared" si="11"/>
        <v>0</v>
      </c>
      <c r="H13" s="42">
        <f t="shared" si="11"/>
        <v>0</v>
      </c>
      <c r="I13" s="42">
        <f t="shared" si="11"/>
        <v>0</v>
      </c>
      <c r="J13" s="46">
        <f t="shared" si="11"/>
        <v>0</v>
      </c>
      <c r="K13" s="42">
        <f t="shared" si="11"/>
        <v>0</v>
      </c>
      <c r="L13" s="46">
        <f t="shared" si="11"/>
        <v>0</v>
      </c>
      <c r="M13" s="42">
        <f t="shared" si="11"/>
        <v>0</v>
      </c>
      <c r="N13" s="46">
        <f t="shared" si="11"/>
        <v>0</v>
      </c>
      <c r="O13" s="18">
        <f t="shared" si="11"/>
        <v>0</v>
      </c>
      <c r="P13" s="42">
        <f t="shared" si="11"/>
        <v>0</v>
      </c>
      <c r="Q13" s="122">
        <f t="shared" si="11"/>
        <v>0</v>
      </c>
      <c r="R13" s="42">
        <f t="shared" si="11"/>
        <v>0.25</v>
      </c>
      <c r="S13" s="42">
        <f t="shared" si="11"/>
        <v>0.46666666666666667</v>
      </c>
      <c r="T13" s="42">
        <f t="shared" si="11"/>
        <v>0</v>
      </c>
      <c r="U13" s="42">
        <f t="shared" si="11"/>
        <v>0</v>
      </c>
      <c r="V13" s="42">
        <f t="shared" si="11"/>
        <v>0</v>
      </c>
      <c r="W13" s="42">
        <f t="shared" si="11"/>
        <v>0</v>
      </c>
      <c r="X13" s="42">
        <f t="shared" si="11"/>
        <v>0</v>
      </c>
      <c r="Y13" s="46">
        <f t="shared" si="11"/>
        <v>0</v>
      </c>
      <c r="Z13" s="42">
        <f t="shared" si="11"/>
        <v>0</v>
      </c>
      <c r="AA13" s="42">
        <f t="shared" si="11"/>
        <v>0</v>
      </c>
      <c r="AB13" s="42">
        <f t="shared" si="11"/>
        <v>0</v>
      </c>
      <c r="AC13" s="42">
        <f t="shared" si="11"/>
        <v>0</v>
      </c>
      <c r="AD13" s="42">
        <f t="shared" si="11"/>
        <v>0</v>
      </c>
      <c r="AE13" s="42">
        <f t="shared" si="11"/>
        <v>0</v>
      </c>
      <c r="AF13" s="42">
        <f t="shared" si="11"/>
        <v>0</v>
      </c>
      <c r="AG13" s="42">
        <f t="shared" si="11"/>
        <v>0</v>
      </c>
      <c r="AH13" s="107">
        <f t="shared" si="4"/>
        <v>0.71666666666666667</v>
      </c>
      <c r="AI13" s="66">
        <f>AH2/7</f>
        <v>354.85714285714283</v>
      </c>
      <c r="AJ13" s="109">
        <f t="shared" si="5"/>
        <v>2.0195920558239398E-3</v>
      </c>
    </row>
    <row r="14" spans="1:36" ht="32.1" customHeight="1" x14ac:dyDescent="0.3">
      <c r="A14" s="161" t="s">
        <v>9</v>
      </c>
      <c r="B14" s="162"/>
      <c r="C14" s="130">
        <f>C13/15</f>
        <v>0</v>
      </c>
      <c r="D14" s="130">
        <f t="shared" ref="D14:AG14" si="12">D13/15</f>
        <v>0</v>
      </c>
      <c r="E14" s="130">
        <f t="shared" si="12"/>
        <v>0</v>
      </c>
      <c r="F14" s="130">
        <f t="shared" si="12"/>
        <v>0</v>
      </c>
      <c r="G14" s="130">
        <f t="shared" si="12"/>
        <v>0</v>
      </c>
      <c r="H14" s="130">
        <f t="shared" si="12"/>
        <v>0</v>
      </c>
      <c r="I14" s="130">
        <f t="shared" si="12"/>
        <v>0</v>
      </c>
      <c r="J14" s="130">
        <f t="shared" si="12"/>
        <v>0</v>
      </c>
      <c r="K14" s="130">
        <f t="shared" si="12"/>
        <v>0</v>
      </c>
      <c r="L14" s="130">
        <f t="shared" si="12"/>
        <v>0</v>
      </c>
      <c r="M14" s="130">
        <f t="shared" si="12"/>
        <v>0</v>
      </c>
      <c r="N14" s="130">
        <f t="shared" si="12"/>
        <v>0</v>
      </c>
      <c r="O14" s="130">
        <f t="shared" si="12"/>
        <v>0</v>
      </c>
      <c r="P14" s="130">
        <f t="shared" si="12"/>
        <v>0</v>
      </c>
      <c r="Q14" s="130">
        <f t="shared" si="12"/>
        <v>0</v>
      </c>
      <c r="R14" s="130">
        <f t="shared" si="12"/>
        <v>1.6666666666666666E-2</v>
      </c>
      <c r="S14" s="130">
        <f t="shared" si="12"/>
        <v>3.111111111111111E-2</v>
      </c>
      <c r="T14" s="130">
        <f t="shared" si="12"/>
        <v>0</v>
      </c>
      <c r="U14" s="130">
        <f t="shared" si="12"/>
        <v>0</v>
      </c>
      <c r="V14" s="130">
        <f t="shared" si="12"/>
        <v>0</v>
      </c>
      <c r="W14" s="130">
        <f t="shared" si="12"/>
        <v>0</v>
      </c>
      <c r="X14" s="130">
        <f t="shared" si="12"/>
        <v>0</v>
      </c>
      <c r="Y14" s="130">
        <f t="shared" si="12"/>
        <v>0</v>
      </c>
      <c r="Z14" s="130">
        <f t="shared" si="12"/>
        <v>0</v>
      </c>
      <c r="AA14" s="130">
        <f t="shared" si="12"/>
        <v>0</v>
      </c>
      <c r="AB14" s="130">
        <f t="shared" si="12"/>
        <v>0</v>
      </c>
      <c r="AC14" s="130">
        <f t="shared" si="12"/>
        <v>0</v>
      </c>
      <c r="AD14" s="130">
        <f t="shared" si="12"/>
        <v>0</v>
      </c>
      <c r="AE14" s="130">
        <f t="shared" si="12"/>
        <v>0</v>
      </c>
      <c r="AF14" s="130">
        <f t="shared" si="12"/>
        <v>0</v>
      </c>
      <c r="AG14" s="130">
        <f t="shared" si="12"/>
        <v>0</v>
      </c>
      <c r="AH14" s="108"/>
      <c r="AI14" s="66"/>
      <c r="AJ14" s="109"/>
    </row>
    <row r="15" spans="1:36" ht="32.1" customHeight="1" x14ac:dyDescent="0.3">
      <c r="A15" s="159" t="s">
        <v>14</v>
      </c>
      <c r="B15" s="160"/>
      <c r="C15" s="58">
        <f>C123/60</f>
        <v>0</v>
      </c>
      <c r="D15" s="43">
        <f t="shared" ref="D15:AG15" si="13">D123/60</f>
        <v>0</v>
      </c>
      <c r="E15" s="43">
        <f t="shared" si="13"/>
        <v>0</v>
      </c>
      <c r="F15" s="46">
        <f t="shared" si="11"/>
        <v>0</v>
      </c>
      <c r="G15" s="43">
        <f t="shared" si="13"/>
        <v>0</v>
      </c>
      <c r="H15" s="43">
        <f t="shared" si="13"/>
        <v>0</v>
      </c>
      <c r="I15" s="43">
        <f t="shared" si="13"/>
        <v>0</v>
      </c>
      <c r="J15" s="43">
        <f t="shared" si="13"/>
        <v>0</v>
      </c>
      <c r="K15" s="43">
        <f t="shared" si="13"/>
        <v>0.26666666666666666</v>
      </c>
      <c r="L15" s="43">
        <f>L123/60</f>
        <v>0</v>
      </c>
      <c r="M15" s="43">
        <f t="shared" si="13"/>
        <v>0</v>
      </c>
      <c r="N15" s="43">
        <f t="shared" si="13"/>
        <v>0.53333333333333333</v>
      </c>
      <c r="O15" s="43">
        <f t="shared" si="13"/>
        <v>0</v>
      </c>
      <c r="P15" s="43">
        <f t="shared" si="13"/>
        <v>0</v>
      </c>
      <c r="Q15" s="123">
        <f t="shared" si="13"/>
        <v>0</v>
      </c>
      <c r="R15" s="43">
        <f t="shared" si="13"/>
        <v>0</v>
      </c>
      <c r="S15" s="43">
        <f t="shared" si="13"/>
        <v>0</v>
      </c>
      <c r="T15" s="43">
        <f t="shared" si="13"/>
        <v>0.05</v>
      </c>
      <c r="U15" s="43">
        <f t="shared" si="13"/>
        <v>0</v>
      </c>
      <c r="V15" s="43">
        <f t="shared" si="13"/>
        <v>0</v>
      </c>
      <c r="W15" s="43">
        <f t="shared" si="13"/>
        <v>0</v>
      </c>
      <c r="X15" s="43">
        <f t="shared" si="13"/>
        <v>0.51666666666666672</v>
      </c>
      <c r="Y15" s="43">
        <f t="shared" si="13"/>
        <v>0.55000000000000004</v>
      </c>
      <c r="Z15" s="43">
        <f t="shared" si="13"/>
        <v>0</v>
      </c>
      <c r="AA15" s="43">
        <f t="shared" si="13"/>
        <v>0</v>
      </c>
      <c r="AB15" s="43">
        <f t="shared" si="13"/>
        <v>0</v>
      </c>
      <c r="AC15" s="43">
        <f t="shared" si="13"/>
        <v>0</v>
      </c>
      <c r="AD15" s="43">
        <f t="shared" si="13"/>
        <v>0</v>
      </c>
      <c r="AE15" s="43">
        <f t="shared" si="13"/>
        <v>0</v>
      </c>
      <c r="AF15" s="43">
        <f t="shared" si="13"/>
        <v>0</v>
      </c>
      <c r="AG15" s="43">
        <f t="shared" si="13"/>
        <v>0</v>
      </c>
      <c r="AH15" s="108">
        <f>SUM(C15:AG15)</f>
        <v>1.9166666666666667</v>
      </c>
      <c r="AI15" s="66">
        <f>AH2/7</f>
        <v>354.85714285714283</v>
      </c>
      <c r="AJ15" s="109">
        <f t="shared" si="5"/>
        <v>5.4012345679012351E-3</v>
      </c>
    </row>
    <row r="16" spans="1:36" ht="32.1" customHeight="1" x14ac:dyDescent="0.3">
      <c r="A16" s="161" t="s">
        <v>9</v>
      </c>
      <c r="B16" s="162"/>
      <c r="C16" s="130">
        <v>0.05</v>
      </c>
      <c r="D16" s="130">
        <f t="shared" ref="D16:AG16" si="14">D15/15</f>
        <v>0</v>
      </c>
      <c r="E16" s="130">
        <f t="shared" si="14"/>
        <v>0</v>
      </c>
      <c r="F16" s="130">
        <f t="shared" si="14"/>
        <v>0</v>
      </c>
      <c r="G16" s="130">
        <f t="shared" si="14"/>
        <v>0</v>
      </c>
      <c r="H16" s="130">
        <f t="shared" si="14"/>
        <v>0</v>
      </c>
      <c r="I16" s="130">
        <f t="shared" si="14"/>
        <v>0</v>
      </c>
      <c r="J16" s="130">
        <f t="shared" si="14"/>
        <v>0</v>
      </c>
      <c r="K16" s="130">
        <f t="shared" si="14"/>
        <v>1.7777777777777778E-2</v>
      </c>
      <c r="L16" s="130">
        <f>L15/15</f>
        <v>0</v>
      </c>
      <c r="M16" s="130">
        <f t="shared" si="14"/>
        <v>0</v>
      </c>
      <c r="N16" s="130">
        <f t="shared" si="14"/>
        <v>3.5555555555555556E-2</v>
      </c>
      <c r="O16" s="130">
        <f t="shared" si="14"/>
        <v>0</v>
      </c>
      <c r="P16" s="130">
        <f t="shared" si="14"/>
        <v>0</v>
      </c>
      <c r="Q16" s="130">
        <f t="shared" si="14"/>
        <v>0</v>
      </c>
      <c r="R16" s="130">
        <f t="shared" si="14"/>
        <v>0</v>
      </c>
      <c r="S16" s="130">
        <f t="shared" si="14"/>
        <v>0</v>
      </c>
      <c r="T16" s="130">
        <f t="shared" si="14"/>
        <v>3.3333333333333335E-3</v>
      </c>
      <c r="U16" s="130">
        <f t="shared" si="14"/>
        <v>0</v>
      </c>
      <c r="V16" s="130">
        <f t="shared" si="14"/>
        <v>0</v>
      </c>
      <c r="W16" s="130">
        <f t="shared" si="14"/>
        <v>0</v>
      </c>
      <c r="X16" s="130">
        <f t="shared" si="14"/>
        <v>3.4444444444444451E-2</v>
      </c>
      <c r="Y16" s="130">
        <f t="shared" si="14"/>
        <v>3.6666666666666667E-2</v>
      </c>
      <c r="Z16" s="130">
        <f t="shared" si="14"/>
        <v>0</v>
      </c>
      <c r="AA16" s="130">
        <f t="shared" si="14"/>
        <v>0</v>
      </c>
      <c r="AB16" s="130">
        <f t="shared" si="14"/>
        <v>0</v>
      </c>
      <c r="AC16" s="130">
        <f t="shared" si="14"/>
        <v>0</v>
      </c>
      <c r="AD16" s="130">
        <f t="shared" si="14"/>
        <v>0</v>
      </c>
      <c r="AE16" s="130">
        <f t="shared" si="14"/>
        <v>0</v>
      </c>
      <c r="AF16" s="130">
        <f t="shared" si="14"/>
        <v>0</v>
      </c>
      <c r="AG16" s="130">
        <f t="shared" si="14"/>
        <v>0</v>
      </c>
      <c r="AH16" s="108"/>
      <c r="AI16" s="66"/>
      <c r="AJ16" s="109"/>
    </row>
    <row r="17" spans="1:36" ht="32.1" customHeight="1" x14ac:dyDescent="0.3">
      <c r="A17" s="159" t="s">
        <v>15</v>
      </c>
      <c r="B17" s="160"/>
      <c r="C17" s="58">
        <f>C136/60</f>
        <v>0</v>
      </c>
      <c r="D17" s="43">
        <f t="shared" ref="D17:AG17" si="15">D136/60</f>
        <v>0</v>
      </c>
      <c r="E17" s="43">
        <f t="shared" si="15"/>
        <v>0</v>
      </c>
      <c r="F17" s="43">
        <f t="shared" si="15"/>
        <v>0</v>
      </c>
      <c r="G17" s="43">
        <f t="shared" si="15"/>
        <v>0</v>
      </c>
      <c r="H17" s="43">
        <f t="shared" si="15"/>
        <v>0</v>
      </c>
      <c r="I17" s="43">
        <f t="shared" si="15"/>
        <v>0</v>
      </c>
      <c r="J17" s="43">
        <f t="shared" si="15"/>
        <v>0</v>
      </c>
      <c r="K17" s="43">
        <f t="shared" si="15"/>
        <v>0</v>
      </c>
      <c r="L17" s="43">
        <f t="shared" si="15"/>
        <v>0</v>
      </c>
      <c r="M17" s="43">
        <f t="shared" si="15"/>
        <v>0</v>
      </c>
      <c r="N17" s="43">
        <f t="shared" si="15"/>
        <v>0</v>
      </c>
      <c r="O17" s="43">
        <f t="shared" si="15"/>
        <v>0</v>
      </c>
      <c r="P17" s="43">
        <f t="shared" si="15"/>
        <v>0</v>
      </c>
      <c r="Q17" s="123">
        <f t="shared" si="15"/>
        <v>0</v>
      </c>
      <c r="R17" s="43">
        <f t="shared" si="15"/>
        <v>0</v>
      </c>
      <c r="S17" s="43">
        <f t="shared" si="15"/>
        <v>0</v>
      </c>
      <c r="T17" s="43">
        <f t="shared" si="15"/>
        <v>0</v>
      </c>
      <c r="U17" s="43">
        <f t="shared" si="15"/>
        <v>0</v>
      </c>
      <c r="V17" s="43">
        <f t="shared" si="15"/>
        <v>0</v>
      </c>
      <c r="W17" s="43">
        <f t="shared" si="15"/>
        <v>0</v>
      </c>
      <c r="X17" s="43">
        <f t="shared" si="15"/>
        <v>0</v>
      </c>
      <c r="Y17" s="43">
        <f t="shared" si="15"/>
        <v>0</v>
      </c>
      <c r="Z17" s="43">
        <f t="shared" si="15"/>
        <v>0</v>
      </c>
      <c r="AA17" s="43">
        <f t="shared" si="15"/>
        <v>0</v>
      </c>
      <c r="AB17" s="43">
        <f t="shared" si="15"/>
        <v>0</v>
      </c>
      <c r="AC17" s="43">
        <f t="shared" si="15"/>
        <v>0</v>
      </c>
      <c r="AD17" s="43">
        <f t="shared" si="15"/>
        <v>0</v>
      </c>
      <c r="AE17" s="43">
        <f t="shared" si="15"/>
        <v>0</v>
      </c>
      <c r="AF17" s="43">
        <f t="shared" si="15"/>
        <v>0</v>
      </c>
      <c r="AG17" s="43">
        <f t="shared" si="15"/>
        <v>0</v>
      </c>
      <c r="AH17" s="108">
        <f>SUM(C17:AG17)</f>
        <v>0</v>
      </c>
      <c r="AI17" s="66">
        <f>AH2/7</f>
        <v>354.85714285714283</v>
      </c>
      <c r="AJ17" s="109">
        <f t="shared" si="5"/>
        <v>0</v>
      </c>
    </row>
    <row r="18" spans="1:36" ht="32.1" customHeight="1" x14ac:dyDescent="0.3">
      <c r="A18" s="161" t="s">
        <v>9</v>
      </c>
      <c r="B18" s="162"/>
      <c r="C18" s="130">
        <f>C17/15</f>
        <v>0</v>
      </c>
      <c r="D18" s="130">
        <f t="shared" ref="D18:AG18" si="16">D17/15</f>
        <v>0</v>
      </c>
      <c r="E18" s="130">
        <f t="shared" si="16"/>
        <v>0</v>
      </c>
      <c r="F18" s="130">
        <f t="shared" si="16"/>
        <v>0</v>
      </c>
      <c r="G18" s="130">
        <f t="shared" si="16"/>
        <v>0</v>
      </c>
      <c r="H18" s="130">
        <f t="shared" si="16"/>
        <v>0</v>
      </c>
      <c r="I18" s="130">
        <f t="shared" si="16"/>
        <v>0</v>
      </c>
      <c r="J18" s="130">
        <f t="shared" si="16"/>
        <v>0</v>
      </c>
      <c r="K18" s="130">
        <f t="shared" si="16"/>
        <v>0</v>
      </c>
      <c r="L18" s="130">
        <f t="shared" si="16"/>
        <v>0</v>
      </c>
      <c r="M18" s="130">
        <f t="shared" si="16"/>
        <v>0</v>
      </c>
      <c r="N18" s="130">
        <f t="shared" si="16"/>
        <v>0</v>
      </c>
      <c r="O18" s="130">
        <f t="shared" si="16"/>
        <v>0</v>
      </c>
      <c r="P18" s="130">
        <f t="shared" si="16"/>
        <v>0</v>
      </c>
      <c r="Q18" s="130">
        <f t="shared" si="16"/>
        <v>0</v>
      </c>
      <c r="R18" s="130">
        <f t="shared" si="16"/>
        <v>0</v>
      </c>
      <c r="S18" s="130">
        <f t="shared" si="16"/>
        <v>0</v>
      </c>
      <c r="T18" s="130">
        <f t="shared" si="16"/>
        <v>0</v>
      </c>
      <c r="U18" s="130">
        <f t="shared" si="16"/>
        <v>0</v>
      </c>
      <c r="V18" s="130">
        <f t="shared" si="16"/>
        <v>0</v>
      </c>
      <c r="W18" s="130">
        <f t="shared" si="16"/>
        <v>0</v>
      </c>
      <c r="X18" s="130">
        <f t="shared" si="16"/>
        <v>0</v>
      </c>
      <c r="Y18" s="130">
        <f t="shared" si="16"/>
        <v>0</v>
      </c>
      <c r="Z18" s="130">
        <f t="shared" si="16"/>
        <v>0</v>
      </c>
      <c r="AA18" s="130">
        <f t="shared" si="16"/>
        <v>0</v>
      </c>
      <c r="AB18" s="130">
        <f t="shared" si="16"/>
        <v>0</v>
      </c>
      <c r="AC18" s="130">
        <f t="shared" si="16"/>
        <v>0</v>
      </c>
      <c r="AD18" s="130">
        <f t="shared" si="16"/>
        <v>0</v>
      </c>
      <c r="AE18" s="130">
        <f t="shared" si="16"/>
        <v>0</v>
      </c>
      <c r="AF18" s="130">
        <f t="shared" si="16"/>
        <v>0</v>
      </c>
      <c r="AG18" s="130">
        <f t="shared" si="16"/>
        <v>0</v>
      </c>
      <c r="AH18" s="108"/>
      <c r="AI18" s="66"/>
      <c r="AJ18" s="109"/>
    </row>
    <row r="19" spans="1:36" ht="32.1" customHeight="1" x14ac:dyDescent="0.3">
      <c r="A19" s="195" t="s">
        <v>16</v>
      </c>
      <c r="B19" s="196"/>
      <c r="C19" s="114">
        <f>C149/60</f>
        <v>0</v>
      </c>
      <c r="D19" s="115">
        <f t="shared" ref="D19:AG19" si="17">D149/60</f>
        <v>0</v>
      </c>
      <c r="E19" s="115">
        <f t="shared" si="17"/>
        <v>0</v>
      </c>
      <c r="F19" s="115">
        <f t="shared" si="17"/>
        <v>0</v>
      </c>
      <c r="G19" s="115">
        <f t="shared" si="17"/>
        <v>0</v>
      </c>
      <c r="H19" s="115">
        <f t="shared" si="17"/>
        <v>0</v>
      </c>
      <c r="I19" s="115">
        <f t="shared" si="17"/>
        <v>0</v>
      </c>
      <c r="J19" s="115">
        <f t="shared" si="17"/>
        <v>0</v>
      </c>
      <c r="K19" s="115">
        <f t="shared" si="17"/>
        <v>0</v>
      </c>
      <c r="L19" s="115">
        <f t="shared" si="17"/>
        <v>0</v>
      </c>
      <c r="M19" s="115">
        <f t="shared" si="17"/>
        <v>0</v>
      </c>
      <c r="N19" s="115">
        <f t="shared" si="17"/>
        <v>0</v>
      </c>
      <c r="O19" s="115">
        <f t="shared" si="17"/>
        <v>0</v>
      </c>
      <c r="P19" s="115">
        <f t="shared" si="17"/>
        <v>0</v>
      </c>
      <c r="Q19" s="124">
        <f t="shared" si="17"/>
        <v>0</v>
      </c>
      <c r="R19" s="115">
        <f t="shared" si="17"/>
        <v>0</v>
      </c>
      <c r="S19" s="115">
        <f t="shared" si="17"/>
        <v>0</v>
      </c>
      <c r="T19" s="115">
        <f t="shared" si="17"/>
        <v>0</v>
      </c>
      <c r="U19" s="115">
        <f t="shared" si="17"/>
        <v>0</v>
      </c>
      <c r="V19" s="115">
        <f t="shared" si="17"/>
        <v>0</v>
      </c>
      <c r="W19" s="115">
        <f t="shared" si="17"/>
        <v>0</v>
      </c>
      <c r="X19" s="115">
        <f t="shared" si="17"/>
        <v>0</v>
      </c>
      <c r="Y19" s="115">
        <f t="shared" si="17"/>
        <v>0</v>
      </c>
      <c r="Z19" s="115">
        <f t="shared" si="17"/>
        <v>0</v>
      </c>
      <c r="AA19" s="115">
        <f t="shared" si="17"/>
        <v>0</v>
      </c>
      <c r="AB19" s="115">
        <f t="shared" si="17"/>
        <v>0</v>
      </c>
      <c r="AC19" s="115">
        <f t="shared" si="17"/>
        <v>0</v>
      </c>
      <c r="AD19" s="115">
        <f t="shared" si="17"/>
        <v>0</v>
      </c>
      <c r="AE19" s="115">
        <f t="shared" si="17"/>
        <v>0</v>
      </c>
      <c r="AF19" s="115">
        <f t="shared" si="17"/>
        <v>0</v>
      </c>
      <c r="AG19" s="115">
        <f t="shared" si="17"/>
        <v>0</v>
      </c>
      <c r="AH19" s="117">
        <f>SUM(C19:AG19)</f>
        <v>0</v>
      </c>
      <c r="AI19" s="116">
        <v>339.43</v>
      </c>
      <c r="AJ19" s="109">
        <f t="shared" si="5"/>
        <v>0</v>
      </c>
    </row>
    <row r="20" spans="1:36" ht="32.1" customHeight="1" thickBot="1" x14ac:dyDescent="0.35">
      <c r="A20" s="197" t="s">
        <v>9</v>
      </c>
      <c r="B20" s="198"/>
      <c r="C20" s="131">
        <f>C19/15</f>
        <v>0</v>
      </c>
      <c r="D20" s="131">
        <f t="shared" ref="D20:AG20" si="18">D19/15</f>
        <v>0</v>
      </c>
      <c r="E20" s="131">
        <f t="shared" si="18"/>
        <v>0</v>
      </c>
      <c r="F20" s="131">
        <f t="shared" si="18"/>
        <v>0</v>
      </c>
      <c r="G20" s="131">
        <f t="shared" si="18"/>
        <v>0</v>
      </c>
      <c r="H20" s="131">
        <f t="shared" si="18"/>
        <v>0</v>
      </c>
      <c r="I20" s="131">
        <f t="shared" si="18"/>
        <v>0</v>
      </c>
      <c r="J20" s="131">
        <f t="shared" si="18"/>
        <v>0</v>
      </c>
      <c r="K20" s="131">
        <f t="shared" si="18"/>
        <v>0</v>
      </c>
      <c r="L20" s="131">
        <f t="shared" si="18"/>
        <v>0</v>
      </c>
      <c r="M20" s="131">
        <f t="shared" si="18"/>
        <v>0</v>
      </c>
      <c r="N20" s="131">
        <f t="shared" si="18"/>
        <v>0</v>
      </c>
      <c r="O20" s="131">
        <f t="shared" si="18"/>
        <v>0</v>
      </c>
      <c r="P20" s="131">
        <f t="shared" si="18"/>
        <v>0</v>
      </c>
      <c r="Q20" s="131">
        <f t="shared" si="18"/>
        <v>0</v>
      </c>
      <c r="R20" s="131">
        <f t="shared" si="18"/>
        <v>0</v>
      </c>
      <c r="S20" s="131">
        <f t="shared" si="18"/>
        <v>0</v>
      </c>
      <c r="T20" s="131">
        <f t="shared" si="18"/>
        <v>0</v>
      </c>
      <c r="U20" s="131">
        <f t="shared" si="18"/>
        <v>0</v>
      </c>
      <c r="V20" s="131">
        <f t="shared" si="18"/>
        <v>0</v>
      </c>
      <c r="W20" s="131">
        <f t="shared" si="18"/>
        <v>0</v>
      </c>
      <c r="X20" s="131">
        <f t="shared" si="18"/>
        <v>0</v>
      </c>
      <c r="Y20" s="131">
        <f t="shared" si="18"/>
        <v>0</v>
      </c>
      <c r="Z20" s="131">
        <f t="shared" si="18"/>
        <v>0</v>
      </c>
      <c r="AA20" s="131">
        <f t="shared" si="18"/>
        <v>0</v>
      </c>
      <c r="AB20" s="131">
        <f t="shared" si="18"/>
        <v>0</v>
      </c>
      <c r="AC20" s="131">
        <f t="shared" si="18"/>
        <v>0</v>
      </c>
      <c r="AD20" s="131">
        <f t="shared" si="18"/>
        <v>0</v>
      </c>
      <c r="AE20" s="131">
        <f t="shared" si="18"/>
        <v>0</v>
      </c>
      <c r="AF20" s="131">
        <f t="shared" si="18"/>
        <v>0</v>
      </c>
      <c r="AG20" s="131">
        <f t="shared" si="18"/>
        <v>0</v>
      </c>
      <c r="AH20" s="126"/>
      <c r="AI20" s="127"/>
      <c r="AJ20" s="128"/>
    </row>
    <row r="21" spans="1:36" ht="44.25" customHeight="1" thickBot="1" x14ac:dyDescent="0.35">
      <c r="A21" s="199" t="s">
        <v>17</v>
      </c>
      <c r="B21" s="200"/>
      <c r="C21" s="50">
        <f>SUM(C5:C19)</f>
        <v>0.05</v>
      </c>
      <c r="D21" s="47">
        <f t="shared" ref="D21:AG21" si="19">SUM(D5:D19)</f>
        <v>3.3777777777777778</v>
      </c>
      <c r="E21" s="44">
        <f t="shared" si="19"/>
        <v>0</v>
      </c>
      <c r="F21" s="47">
        <f t="shared" si="19"/>
        <v>2.6311111111111112</v>
      </c>
      <c r="G21" s="44">
        <f t="shared" si="19"/>
        <v>3.4311111111111114</v>
      </c>
      <c r="H21" s="44">
        <f t="shared" si="19"/>
        <v>0</v>
      </c>
      <c r="I21" s="44">
        <f t="shared" si="19"/>
        <v>0</v>
      </c>
      <c r="J21" s="47">
        <f t="shared" si="19"/>
        <v>4.4622222222222225</v>
      </c>
      <c r="K21" s="44">
        <f t="shared" si="19"/>
        <v>3.1822222222222218</v>
      </c>
      <c r="L21" s="47">
        <f t="shared" si="19"/>
        <v>4.6577777777777776</v>
      </c>
      <c r="M21" s="44">
        <f t="shared" si="19"/>
        <v>4.4799999999999995</v>
      </c>
      <c r="N21" s="47">
        <f t="shared" si="19"/>
        <v>5.333333333333333</v>
      </c>
      <c r="O21" s="52">
        <f t="shared" si="19"/>
        <v>0</v>
      </c>
      <c r="P21" s="44">
        <f t="shared" si="19"/>
        <v>0</v>
      </c>
      <c r="Q21" s="125">
        <f t="shared" si="19"/>
        <v>6.4533333333333331</v>
      </c>
      <c r="R21" s="44">
        <f t="shared" si="19"/>
        <v>2.3111111111111109</v>
      </c>
      <c r="S21" s="44">
        <f t="shared" si="19"/>
        <v>2.9333333333333336</v>
      </c>
      <c r="T21" s="44">
        <f t="shared" si="19"/>
        <v>1.2622222222222224</v>
      </c>
      <c r="U21" s="44">
        <f t="shared" si="19"/>
        <v>2.9688888888888885</v>
      </c>
      <c r="V21" s="44">
        <f t="shared" si="19"/>
        <v>0</v>
      </c>
      <c r="W21" s="44">
        <f t="shared" si="19"/>
        <v>0</v>
      </c>
      <c r="X21" s="44">
        <f t="shared" si="19"/>
        <v>2.1688888888888891</v>
      </c>
      <c r="Y21" s="47">
        <f t="shared" si="19"/>
        <v>3.52</v>
      </c>
      <c r="Z21" s="44">
        <f t="shared" si="19"/>
        <v>1.9911111111111113</v>
      </c>
      <c r="AA21" s="44">
        <f t="shared" si="19"/>
        <v>2.72</v>
      </c>
      <c r="AB21" s="44">
        <f t="shared" si="19"/>
        <v>2.097777777777778</v>
      </c>
      <c r="AC21" s="44">
        <f t="shared" si="19"/>
        <v>0</v>
      </c>
      <c r="AD21" s="44">
        <f t="shared" si="19"/>
        <v>0</v>
      </c>
      <c r="AE21" s="44">
        <f t="shared" si="19"/>
        <v>2.5777777777777779</v>
      </c>
      <c r="AF21" s="44">
        <f t="shared" si="19"/>
        <v>3.0933333333333333</v>
      </c>
      <c r="AG21" s="44">
        <f t="shared" si="19"/>
        <v>1.5822222222222222</v>
      </c>
      <c r="AH21" s="98" t="s">
        <v>18</v>
      </c>
    </row>
    <row r="22" spans="1:36" ht="15" customHeight="1" x14ac:dyDescent="0.3">
      <c r="D22" s="157" t="s">
        <v>8</v>
      </c>
      <c r="E22" s="157"/>
      <c r="F22" s="157"/>
      <c r="G22" s="157"/>
      <c r="O22" s="178" t="s">
        <v>10</v>
      </c>
      <c r="P22" s="178"/>
      <c r="Q22" s="178"/>
      <c r="R22" s="178"/>
      <c r="S22" s="178"/>
      <c r="Z22" s="178" t="s">
        <v>11</v>
      </c>
      <c r="AA22" s="178"/>
      <c r="AB22" s="178"/>
      <c r="AC22" s="178"/>
      <c r="AD22" s="178"/>
      <c r="AH22" s="180">
        <f>SUM(AH5:AH19)</f>
        <v>63.033333333333339</v>
      </c>
    </row>
    <row r="23" spans="1:36" ht="15.75" customHeight="1" thickBot="1" x14ac:dyDescent="0.35">
      <c r="D23" s="158"/>
      <c r="E23" s="158"/>
      <c r="F23" s="158"/>
      <c r="G23" s="158"/>
      <c r="O23" s="179"/>
      <c r="P23" s="179"/>
      <c r="Q23" s="179"/>
      <c r="R23" s="179"/>
      <c r="S23" s="179"/>
      <c r="Z23" s="179"/>
      <c r="AA23" s="179"/>
      <c r="AB23" s="179"/>
      <c r="AC23" s="179"/>
      <c r="AD23" s="179"/>
      <c r="AH23" s="181"/>
    </row>
    <row r="24" spans="1:36" x14ac:dyDescent="0.3">
      <c r="AH24" s="182">
        <f>AH22/AH2</f>
        <v>2.5375738056897478E-2</v>
      </c>
    </row>
    <row r="25" spans="1:36" ht="15" thickBot="1" x14ac:dyDescent="0.35">
      <c r="AH25" s="183"/>
    </row>
    <row r="26" spans="1:36" ht="15" thickBot="1" x14ac:dyDescent="0.35"/>
    <row r="27" spans="1:36" x14ac:dyDescent="0.3">
      <c r="AH27" s="184" t="s">
        <v>19</v>
      </c>
      <c r="AI27" s="185"/>
      <c r="AJ27" s="186"/>
    </row>
    <row r="28" spans="1:36" x14ac:dyDescent="0.3">
      <c r="AH28" s="102">
        <v>7.66</v>
      </c>
      <c r="AI28" s="6">
        <f>AH28*2</f>
        <v>15.32</v>
      </c>
      <c r="AJ28" s="103">
        <f>AI29/AI28</f>
        <v>6.5274151436031325E-2</v>
      </c>
    </row>
    <row r="29" spans="1:36" ht="15" thickBot="1" x14ac:dyDescent="0.35">
      <c r="AH29" s="132" t="s">
        <v>20</v>
      </c>
      <c r="AI29" s="104">
        <v>1</v>
      </c>
      <c r="AJ29" s="105"/>
    </row>
    <row r="39" spans="4:30" x14ac:dyDescent="0.3">
      <c r="D39" s="158" t="s">
        <v>13</v>
      </c>
      <c r="E39" s="158"/>
      <c r="F39" s="158"/>
      <c r="G39" s="158"/>
      <c r="P39" s="158" t="s">
        <v>16</v>
      </c>
      <c r="Q39" s="158"/>
      <c r="R39" s="158"/>
      <c r="S39" s="158"/>
      <c r="Z39" s="179" t="s">
        <v>21</v>
      </c>
      <c r="AA39" s="179"/>
      <c r="AB39" s="179"/>
      <c r="AC39" s="179"/>
      <c r="AD39" s="179"/>
    </row>
    <row r="40" spans="4:30" x14ac:dyDescent="0.3">
      <c r="D40" s="158"/>
      <c r="E40" s="158"/>
      <c r="F40" s="158"/>
      <c r="G40" s="158"/>
      <c r="P40" s="158"/>
      <c r="Q40" s="158"/>
      <c r="R40" s="158"/>
      <c r="S40" s="158"/>
      <c r="Z40" s="179"/>
      <c r="AA40" s="179"/>
      <c r="AB40" s="179"/>
      <c r="AC40" s="179"/>
      <c r="AD40" s="179"/>
    </row>
    <row r="53" spans="1:35" ht="15" thickBot="1" x14ac:dyDescent="0.35"/>
    <row r="54" spans="1:35" ht="15" thickBot="1" x14ac:dyDescent="0.35">
      <c r="A54" s="163" t="s">
        <v>22</v>
      </c>
      <c r="B54" s="164"/>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5"/>
    </row>
    <row r="55" spans="1:35" ht="15" customHeight="1" x14ac:dyDescent="0.3">
      <c r="A55" s="166"/>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8"/>
      <c r="AH55" s="169" t="s">
        <v>23</v>
      </c>
      <c r="AI55" s="170"/>
    </row>
    <row r="56" spans="1:35" ht="18.75" customHeight="1" x14ac:dyDescent="0.3">
      <c r="A56" s="148" t="s">
        <v>24</v>
      </c>
      <c r="B56" s="149"/>
      <c r="C56" s="174" t="s">
        <v>25</v>
      </c>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5"/>
      <c r="AH56" s="171"/>
      <c r="AI56" s="172"/>
    </row>
    <row r="57" spans="1:35" ht="18.75" customHeight="1" x14ac:dyDescent="0.3">
      <c r="A57" s="176"/>
      <c r="B57" s="177"/>
      <c r="C57" s="6">
        <v>1</v>
      </c>
      <c r="D57" s="6">
        <v>2</v>
      </c>
      <c r="E57" s="6">
        <v>3</v>
      </c>
      <c r="F57" s="6">
        <v>4</v>
      </c>
      <c r="G57" s="6">
        <v>5</v>
      </c>
      <c r="H57" s="6">
        <v>6</v>
      </c>
      <c r="I57" s="6">
        <v>7</v>
      </c>
      <c r="J57" s="6">
        <v>8</v>
      </c>
      <c r="K57" s="6">
        <v>9</v>
      </c>
      <c r="L57" s="6">
        <v>10</v>
      </c>
      <c r="M57" s="6">
        <v>11</v>
      </c>
      <c r="N57" s="6">
        <v>12</v>
      </c>
      <c r="O57" s="6">
        <v>13</v>
      </c>
      <c r="P57" s="6">
        <v>14</v>
      </c>
      <c r="Q57" s="6">
        <v>15</v>
      </c>
      <c r="R57" s="6">
        <v>16</v>
      </c>
      <c r="S57" s="6">
        <v>17</v>
      </c>
      <c r="T57" s="6">
        <v>18</v>
      </c>
      <c r="U57" s="6">
        <v>19</v>
      </c>
      <c r="V57" s="6">
        <v>20</v>
      </c>
      <c r="W57" s="6">
        <v>21</v>
      </c>
      <c r="X57" s="6">
        <v>22</v>
      </c>
      <c r="Y57" s="6">
        <v>23</v>
      </c>
      <c r="Z57" s="6">
        <v>24</v>
      </c>
      <c r="AA57" s="6">
        <v>25</v>
      </c>
      <c r="AB57" s="6">
        <v>26</v>
      </c>
      <c r="AC57" s="6">
        <v>27</v>
      </c>
      <c r="AD57" s="6">
        <v>28</v>
      </c>
      <c r="AE57" s="6">
        <v>29</v>
      </c>
      <c r="AF57" s="6">
        <v>30</v>
      </c>
      <c r="AG57" s="36">
        <v>31</v>
      </c>
      <c r="AH57" s="171"/>
      <c r="AI57" s="172"/>
    </row>
    <row r="58" spans="1:35" ht="21.6" thickBot="1" x14ac:dyDescent="0.35">
      <c r="A58" s="155" t="s">
        <v>8</v>
      </c>
      <c r="B58" s="156"/>
      <c r="C58" s="99">
        <f>SUM(C59:C70)</f>
        <v>0</v>
      </c>
      <c r="D58" s="99">
        <f t="shared" ref="D58:N58" si="20">SUM(D59:D70)</f>
        <v>58</v>
      </c>
      <c r="E58" s="99">
        <f t="shared" si="20"/>
        <v>0</v>
      </c>
      <c r="F58" s="99">
        <f t="shared" si="20"/>
        <v>64</v>
      </c>
      <c r="G58" s="99">
        <f t="shared" si="20"/>
        <v>35</v>
      </c>
      <c r="H58" s="99">
        <f t="shared" si="20"/>
        <v>0</v>
      </c>
      <c r="I58" s="99">
        <f t="shared" si="20"/>
        <v>0</v>
      </c>
      <c r="J58" s="99">
        <f t="shared" si="20"/>
        <v>14</v>
      </c>
      <c r="K58" s="99">
        <f t="shared" si="20"/>
        <v>2</v>
      </c>
      <c r="L58" s="99">
        <f t="shared" si="20"/>
        <v>11</v>
      </c>
      <c r="M58" s="99">
        <f t="shared" si="20"/>
        <v>38</v>
      </c>
      <c r="N58" s="99">
        <f t="shared" si="20"/>
        <v>39</v>
      </c>
      <c r="O58" s="99">
        <f>SUM(O59:O70)</f>
        <v>0</v>
      </c>
      <c r="P58" s="99">
        <f t="shared" ref="P58:AG58" si="21">SUM(P59:P70)</f>
        <v>0</v>
      </c>
      <c r="Q58" s="99">
        <f t="shared" si="21"/>
        <v>30</v>
      </c>
      <c r="R58" s="99">
        <f t="shared" si="21"/>
        <v>24</v>
      </c>
      <c r="S58" s="99">
        <f t="shared" si="21"/>
        <v>16</v>
      </c>
      <c r="T58" s="99">
        <f t="shared" si="21"/>
        <v>17</v>
      </c>
      <c r="U58" s="99">
        <f t="shared" si="21"/>
        <v>32</v>
      </c>
      <c r="V58" s="99">
        <f t="shared" si="21"/>
        <v>0</v>
      </c>
      <c r="W58" s="99">
        <f t="shared" si="21"/>
        <v>0</v>
      </c>
      <c r="X58" s="99">
        <f t="shared" si="21"/>
        <v>41</v>
      </c>
      <c r="Y58" s="99">
        <f t="shared" si="21"/>
        <v>5</v>
      </c>
      <c r="Z58" s="99">
        <f t="shared" si="21"/>
        <v>9</v>
      </c>
      <c r="AA58" s="99">
        <f t="shared" si="21"/>
        <v>46</v>
      </c>
      <c r="AB58" s="99">
        <f t="shared" si="21"/>
        <v>20</v>
      </c>
      <c r="AC58" s="99">
        <f t="shared" si="21"/>
        <v>0</v>
      </c>
      <c r="AD58" s="99">
        <f t="shared" si="21"/>
        <v>0</v>
      </c>
      <c r="AE58" s="99">
        <f t="shared" si="21"/>
        <v>10</v>
      </c>
      <c r="AF58" s="99">
        <f t="shared" si="21"/>
        <v>15</v>
      </c>
      <c r="AG58" s="100">
        <f t="shared" si="21"/>
        <v>14</v>
      </c>
      <c r="AH58" s="173"/>
      <c r="AI58" s="172"/>
    </row>
    <row r="59" spans="1:35" ht="18.600000000000001" thickBot="1" x14ac:dyDescent="0.35">
      <c r="A59" s="148" t="s">
        <v>26</v>
      </c>
      <c r="B59" s="149"/>
      <c r="C59" s="6"/>
      <c r="D59" s="6">
        <v>5</v>
      </c>
      <c r="E59" s="6"/>
      <c r="F59" s="6">
        <v>4</v>
      </c>
      <c r="G59" s="6"/>
      <c r="H59" s="6"/>
      <c r="I59" s="6"/>
      <c r="J59" s="6">
        <v>8</v>
      </c>
      <c r="K59" s="6"/>
      <c r="L59" s="6">
        <v>9</v>
      </c>
      <c r="M59" s="6"/>
      <c r="N59" s="6">
        <v>5</v>
      </c>
      <c r="O59" s="6"/>
      <c r="P59" s="6"/>
      <c r="Q59" s="6"/>
      <c r="R59" s="6"/>
      <c r="S59" s="6"/>
      <c r="T59" s="6"/>
      <c r="U59" s="6">
        <v>9</v>
      </c>
      <c r="V59" s="6"/>
      <c r="W59" s="6"/>
      <c r="X59" s="6">
        <v>6</v>
      </c>
      <c r="Y59" s="6"/>
      <c r="Z59" s="6">
        <v>3</v>
      </c>
      <c r="AA59" s="6">
        <v>13</v>
      </c>
      <c r="AB59" s="6"/>
      <c r="AC59" s="6"/>
      <c r="AD59" s="6"/>
      <c r="AE59" s="6">
        <v>6</v>
      </c>
      <c r="AF59" s="6"/>
      <c r="AG59" s="36"/>
      <c r="AH59" s="69">
        <f>SUM(D59:AG59)</f>
        <v>68</v>
      </c>
      <c r="AI59" s="71">
        <f>AH59/AH71</f>
        <v>0.12592592592592591</v>
      </c>
    </row>
    <row r="60" spans="1:35" ht="18.600000000000001" thickBot="1" x14ac:dyDescent="0.35">
      <c r="A60" s="148" t="s">
        <v>27</v>
      </c>
      <c r="B60" s="149"/>
      <c r="C60" s="6"/>
      <c r="D60" s="6">
        <v>11</v>
      </c>
      <c r="E60" s="6"/>
      <c r="F60" s="6">
        <v>44</v>
      </c>
      <c r="G60" s="6"/>
      <c r="H60" s="6"/>
      <c r="I60" s="6"/>
      <c r="J60" s="6">
        <v>6</v>
      </c>
      <c r="K60" s="6"/>
      <c r="L60" s="6"/>
      <c r="M60" s="6">
        <v>8</v>
      </c>
      <c r="N60" s="6">
        <v>3</v>
      </c>
      <c r="O60" s="6"/>
      <c r="P60" s="6"/>
      <c r="Q60" s="6">
        <v>30</v>
      </c>
      <c r="R60" s="6">
        <v>16</v>
      </c>
      <c r="S60" s="6">
        <v>4</v>
      </c>
      <c r="T60" s="6">
        <v>6</v>
      </c>
      <c r="U60" s="6">
        <v>2</v>
      </c>
      <c r="V60" s="6"/>
      <c r="W60" s="6"/>
      <c r="X60" s="6">
        <v>25</v>
      </c>
      <c r="Y60" s="6">
        <v>5</v>
      </c>
      <c r="Z60" s="6">
        <v>6</v>
      </c>
      <c r="AA60" s="6">
        <v>25</v>
      </c>
      <c r="AB60" s="6">
        <v>12</v>
      </c>
      <c r="AC60" s="6"/>
      <c r="AD60" s="6"/>
      <c r="AE60" s="6"/>
      <c r="AF60" s="6"/>
      <c r="AG60" s="36">
        <v>8</v>
      </c>
      <c r="AH60" s="70">
        <f t="shared" ref="AH60:AH70" si="22">SUM(D60:AG60)</f>
        <v>211</v>
      </c>
      <c r="AI60" s="71">
        <f>AH60/AH71</f>
        <v>0.39074074074074072</v>
      </c>
    </row>
    <row r="61" spans="1:35" ht="18.600000000000001" thickBot="1" x14ac:dyDescent="0.35">
      <c r="A61" s="148" t="s">
        <v>28</v>
      </c>
      <c r="B61" s="149"/>
      <c r="C61" s="6"/>
      <c r="D61" s="6"/>
      <c r="E61" s="6"/>
      <c r="F61" s="6"/>
      <c r="G61" s="6"/>
      <c r="H61" s="6"/>
      <c r="I61" s="6"/>
      <c r="J61" s="6"/>
      <c r="K61" s="6"/>
      <c r="L61" s="6"/>
      <c r="M61" s="6">
        <v>25</v>
      </c>
      <c r="N61" s="6"/>
      <c r="O61" s="6"/>
      <c r="P61" s="6"/>
      <c r="Q61" s="6"/>
      <c r="R61" s="6"/>
      <c r="S61" s="6"/>
      <c r="T61" s="6">
        <v>8</v>
      </c>
      <c r="U61" s="6">
        <v>14</v>
      </c>
      <c r="V61" s="6"/>
      <c r="W61" s="6"/>
      <c r="X61" s="6"/>
      <c r="Y61" s="6"/>
      <c r="Z61" s="6"/>
      <c r="AA61" s="6"/>
      <c r="AB61" s="6"/>
      <c r="AC61" s="6"/>
      <c r="AD61" s="6"/>
      <c r="AE61" s="6"/>
      <c r="AF61" s="6"/>
      <c r="AG61" s="36"/>
      <c r="AH61" s="70">
        <f t="shared" si="22"/>
        <v>47</v>
      </c>
      <c r="AI61" s="71">
        <f>AH61/AH71</f>
        <v>8.7037037037037038E-2</v>
      </c>
    </row>
    <row r="62" spans="1:35" ht="18.600000000000001" thickBot="1" x14ac:dyDescent="0.35">
      <c r="A62" s="148" t="s">
        <v>29</v>
      </c>
      <c r="B62" s="149"/>
      <c r="C62" s="6"/>
      <c r="D62" s="6"/>
      <c r="E62" s="6"/>
      <c r="F62" s="6"/>
      <c r="G62" s="6"/>
      <c r="H62" s="6"/>
      <c r="I62" s="6"/>
      <c r="J62" s="6"/>
      <c r="K62" s="6"/>
      <c r="L62" s="6"/>
      <c r="M62" s="6"/>
      <c r="N62" s="6">
        <v>26</v>
      </c>
      <c r="O62" s="6"/>
      <c r="P62" s="6"/>
      <c r="Q62" s="6"/>
      <c r="R62" s="6"/>
      <c r="S62" s="6"/>
      <c r="T62" s="6"/>
      <c r="U62" s="6"/>
      <c r="V62" s="6"/>
      <c r="W62" s="6"/>
      <c r="X62" s="6"/>
      <c r="Y62" s="6"/>
      <c r="Z62" s="6"/>
      <c r="AA62" s="6"/>
      <c r="AB62" s="6"/>
      <c r="AC62" s="6"/>
      <c r="AD62" s="6"/>
      <c r="AE62" s="6"/>
      <c r="AF62" s="6"/>
      <c r="AG62" s="36"/>
      <c r="AH62" s="70">
        <f t="shared" si="22"/>
        <v>26</v>
      </c>
      <c r="AI62" s="71">
        <f>AH62/AH71</f>
        <v>4.8148148148148148E-2</v>
      </c>
    </row>
    <row r="63" spans="1:35" ht="18.600000000000001" thickBot="1" x14ac:dyDescent="0.35">
      <c r="A63" s="148" t="s">
        <v>30</v>
      </c>
      <c r="B63" s="149"/>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36"/>
      <c r="AH63" s="70">
        <f t="shared" si="22"/>
        <v>0</v>
      </c>
      <c r="AI63" s="71">
        <f>AH63/AH71</f>
        <v>0</v>
      </c>
    </row>
    <row r="64" spans="1:35" ht="18.600000000000001" thickBot="1" x14ac:dyDescent="0.35">
      <c r="A64" s="148" t="s">
        <v>31</v>
      </c>
      <c r="B64" s="149"/>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36"/>
      <c r="AH64" s="70">
        <f t="shared" si="22"/>
        <v>0</v>
      </c>
      <c r="AI64" s="71">
        <f>AH64/AH71</f>
        <v>0</v>
      </c>
    </row>
    <row r="65" spans="1:35" ht="18.600000000000001" thickBot="1" x14ac:dyDescent="0.35">
      <c r="A65" s="148" t="s">
        <v>32</v>
      </c>
      <c r="B65" s="149"/>
      <c r="C65" s="6"/>
      <c r="D65" s="6">
        <v>37</v>
      </c>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36"/>
      <c r="AH65" s="70">
        <f t="shared" si="22"/>
        <v>37</v>
      </c>
      <c r="AI65" s="71">
        <f>AH65/AH71</f>
        <v>6.851851851851852E-2</v>
      </c>
    </row>
    <row r="66" spans="1:35" ht="18.600000000000001" thickBot="1" x14ac:dyDescent="0.35">
      <c r="A66" s="148" t="s">
        <v>33</v>
      </c>
      <c r="B66" s="149"/>
      <c r="C66" s="6"/>
      <c r="D66" s="6"/>
      <c r="E66" s="6"/>
      <c r="F66" s="6">
        <v>16</v>
      </c>
      <c r="G66" s="6">
        <v>35</v>
      </c>
      <c r="H66" s="6"/>
      <c r="I66" s="6"/>
      <c r="J66" s="6"/>
      <c r="K66" s="6">
        <v>2</v>
      </c>
      <c r="L66" s="6">
        <v>2</v>
      </c>
      <c r="M66" s="6"/>
      <c r="N66" s="6">
        <v>5</v>
      </c>
      <c r="O66" s="6"/>
      <c r="P66" s="6"/>
      <c r="Q66" s="6"/>
      <c r="R66" s="6">
        <v>8</v>
      </c>
      <c r="S66" s="6">
        <v>10</v>
      </c>
      <c r="T66" s="6">
        <v>3</v>
      </c>
      <c r="U66" s="6"/>
      <c r="V66" s="6"/>
      <c r="W66" s="6"/>
      <c r="X66" s="6">
        <v>10</v>
      </c>
      <c r="Y66" s="6"/>
      <c r="Z66" s="6"/>
      <c r="AA66" s="6">
        <v>8</v>
      </c>
      <c r="AB66" s="6">
        <v>8</v>
      </c>
      <c r="AC66" s="6"/>
      <c r="AD66" s="6"/>
      <c r="AE66" s="6">
        <v>4</v>
      </c>
      <c r="AF66" s="6">
        <v>15</v>
      </c>
      <c r="AG66" s="36">
        <v>6</v>
      </c>
      <c r="AH66" s="70">
        <f t="shared" si="22"/>
        <v>132</v>
      </c>
      <c r="AI66" s="71">
        <f>AH66/AH71</f>
        <v>0.24444444444444444</v>
      </c>
    </row>
    <row r="67" spans="1:35" ht="18.600000000000001" thickBot="1" x14ac:dyDescent="0.35">
      <c r="A67" s="148" t="s">
        <v>34</v>
      </c>
      <c r="B67" s="149"/>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36"/>
      <c r="AH67" s="70">
        <f t="shared" si="22"/>
        <v>0</v>
      </c>
      <c r="AI67" s="71">
        <f>AH67/AH71</f>
        <v>0</v>
      </c>
    </row>
    <row r="68" spans="1:35" ht="18.600000000000001" thickBot="1" x14ac:dyDescent="0.35">
      <c r="A68" s="148" t="s">
        <v>35</v>
      </c>
      <c r="B68" s="149"/>
      <c r="C68" s="6"/>
      <c r="D68" s="6">
        <v>5</v>
      </c>
      <c r="E68" s="6"/>
      <c r="F68" s="6"/>
      <c r="G68" s="6"/>
      <c r="H68" s="6"/>
      <c r="I68" s="6"/>
      <c r="J68" s="6"/>
      <c r="K68" s="6"/>
      <c r="L68" s="6"/>
      <c r="M68" s="6">
        <v>5</v>
      </c>
      <c r="N68" s="6"/>
      <c r="O68" s="6"/>
      <c r="P68" s="6"/>
      <c r="Q68" s="6"/>
      <c r="R68" s="6"/>
      <c r="S68" s="6">
        <v>2</v>
      </c>
      <c r="T68" s="6"/>
      <c r="U68" s="6"/>
      <c r="V68" s="6"/>
      <c r="W68" s="6"/>
      <c r="X68" s="6"/>
      <c r="Y68" s="6"/>
      <c r="Z68" s="6"/>
      <c r="AA68" s="6"/>
      <c r="AB68" s="6"/>
      <c r="AC68" s="6"/>
      <c r="AD68" s="6"/>
      <c r="AE68" s="6"/>
      <c r="AF68" s="6"/>
      <c r="AG68" s="36"/>
      <c r="AH68" s="70">
        <f t="shared" si="22"/>
        <v>12</v>
      </c>
      <c r="AI68" s="71">
        <f>AH68/AH71</f>
        <v>2.2222222222222223E-2</v>
      </c>
    </row>
    <row r="69" spans="1:35" ht="18.600000000000001" thickBot="1" x14ac:dyDescent="0.35">
      <c r="A69" s="148" t="s">
        <v>36</v>
      </c>
      <c r="B69" s="149"/>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36"/>
      <c r="AH69" s="70">
        <f t="shared" si="22"/>
        <v>0</v>
      </c>
      <c r="AI69" s="71">
        <f>AH69/AH71</f>
        <v>0</v>
      </c>
    </row>
    <row r="70" spans="1:35" ht="18.600000000000001" thickBot="1" x14ac:dyDescent="0.35">
      <c r="A70" s="148" t="s">
        <v>37</v>
      </c>
      <c r="B70" s="149"/>
      <c r="C70" s="6"/>
      <c r="D70" s="6"/>
      <c r="E70" s="6"/>
      <c r="F70" s="6"/>
      <c r="G70" s="6"/>
      <c r="H70" s="6"/>
      <c r="I70" s="6"/>
      <c r="J70" s="6"/>
      <c r="K70" s="6"/>
      <c r="L70" s="6"/>
      <c r="M70" s="6"/>
      <c r="N70" s="6"/>
      <c r="O70" s="6"/>
      <c r="P70" s="6"/>
      <c r="Q70" s="6"/>
      <c r="R70" s="6"/>
      <c r="S70" s="6"/>
      <c r="T70" s="6"/>
      <c r="U70" s="6">
        <v>7</v>
      </c>
      <c r="V70" s="6"/>
      <c r="W70" s="6"/>
      <c r="X70" s="6"/>
      <c r="Y70" s="6"/>
      <c r="Z70" s="6"/>
      <c r="AA70" s="6"/>
      <c r="AB70" s="6"/>
      <c r="AC70" s="6"/>
      <c r="AD70" s="6"/>
      <c r="AE70" s="6"/>
      <c r="AF70" s="6"/>
      <c r="AG70" s="36"/>
      <c r="AH70" s="72">
        <f t="shared" si="22"/>
        <v>7</v>
      </c>
      <c r="AI70" s="85">
        <f>AH70/AH71</f>
        <v>1.2962962962962963E-2</v>
      </c>
    </row>
    <row r="71" spans="1:35" ht="21.6" thickBot="1" x14ac:dyDescent="0.35">
      <c r="A71" s="155" t="s">
        <v>10</v>
      </c>
      <c r="B71" s="156"/>
      <c r="C71" s="99">
        <f>SUM(C72:C83)</f>
        <v>0</v>
      </c>
      <c r="D71" s="99">
        <f t="shared" ref="D71:K71" si="23">SUM(D72:D83)</f>
        <v>10</v>
      </c>
      <c r="E71" s="99">
        <f t="shared" si="23"/>
        <v>0</v>
      </c>
      <c r="F71" s="99">
        <f t="shared" si="23"/>
        <v>37</v>
      </c>
      <c r="G71" s="99">
        <f t="shared" si="23"/>
        <v>44</v>
      </c>
      <c r="H71" s="99">
        <f t="shared" si="23"/>
        <v>0</v>
      </c>
      <c r="I71" s="99">
        <f t="shared" si="23"/>
        <v>0</v>
      </c>
      <c r="J71" s="99">
        <f t="shared" si="23"/>
        <v>33</v>
      </c>
      <c r="K71" s="99">
        <f t="shared" si="23"/>
        <v>34</v>
      </c>
      <c r="L71" s="99">
        <f t="shared" ref="L71:N71" si="24">SUM(L72:L83)</f>
        <v>79</v>
      </c>
      <c r="M71" s="99">
        <f t="shared" si="24"/>
        <v>54</v>
      </c>
      <c r="N71" s="99">
        <f t="shared" si="24"/>
        <v>146</v>
      </c>
      <c r="O71" s="99">
        <f>SUM(O72:O83)</f>
        <v>0</v>
      </c>
      <c r="P71" s="99">
        <f t="shared" ref="P71:AG71" si="25">SUM(P72:P83)</f>
        <v>0</v>
      </c>
      <c r="Q71" s="99">
        <f t="shared" si="25"/>
        <v>32</v>
      </c>
      <c r="R71" s="99">
        <f>SUM(R72:R83)</f>
        <v>47</v>
      </c>
      <c r="S71" s="99">
        <f t="shared" si="25"/>
        <v>21</v>
      </c>
      <c r="T71" s="99">
        <f t="shared" si="25"/>
        <v>12</v>
      </c>
      <c r="U71" s="99">
        <f t="shared" si="25"/>
        <v>70</v>
      </c>
      <c r="V71" s="99">
        <f t="shared" si="25"/>
        <v>0</v>
      </c>
      <c r="W71" s="99">
        <f t="shared" si="25"/>
        <v>0</v>
      </c>
      <c r="X71" s="99">
        <f t="shared" si="25"/>
        <v>14</v>
      </c>
      <c r="Y71" s="99">
        <f t="shared" si="25"/>
        <v>46</v>
      </c>
      <c r="Z71" s="99">
        <f t="shared" si="25"/>
        <v>81</v>
      </c>
      <c r="AA71" s="99">
        <f t="shared" si="25"/>
        <v>29</v>
      </c>
      <c r="AB71" s="99">
        <f t="shared" si="25"/>
        <v>16</v>
      </c>
      <c r="AC71" s="99">
        <f t="shared" si="25"/>
        <v>0</v>
      </c>
      <c r="AD71" s="99">
        <f t="shared" si="25"/>
        <v>0</v>
      </c>
      <c r="AE71" s="99">
        <f t="shared" si="25"/>
        <v>99</v>
      </c>
      <c r="AF71" s="99">
        <f t="shared" si="25"/>
        <v>44</v>
      </c>
      <c r="AG71" s="101">
        <f t="shared" si="25"/>
        <v>12</v>
      </c>
      <c r="AH71" s="1">
        <f>SUM(AH59:AH70)</f>
        <v>540</v>
      </c>
      <c r="AI71" s="86"/>
    </row>
    <row r="72" spans="1:35" ht="18" x14ac:dyDescent="0.3">
      <c r="A72" s="148" t="s">
        <v>38</v>
      </c>
      <c r="B72" s="149"/>
      <c r="C72" s="6"/>
      <c r="D72" s="6"/>
      <c r="E72" s="6"/>
      <c r="F72" s="6"/>
      <c r="G72" s="6"/>
      <c r="H72" s="6"/>
      <c r="I72" s="6"/>
      <c r="J72" s="6"/>
      <c r="K72" s="6"/>
      <c r="L72" s="6"/>
      <c r="M72" s="6">
        <v>32</v>
      </c>
      <c r="N72" s="6">
        <v>7</v>
      </c>
      <c r="O72" s="6"/>
      <c r="P72" s="6"/>
      <c r="Q72" s="6"/>
      <c r="R72" s="6"/>
      <c r="S72" s="6"/>
      <c r="T72" s="6"/>
      <c r="U72" s="6">
        <v>11</v>
      </c>
      <c r="V72" s="6"/>
      <c r="W72" s="6"/>
      <c r="X72" s="6">
        <v>5</v>
      </c>
      <c r="Y72" s="6">
        <v>2</v>
      </c>
      <c r="Z72" s="6">
        <v>27</v>
      </c>
      <c r="AA72" s="6"/>
      <c r="AB72" s="6"/>
      <c r="AC72" s="6"/>
      <c r="AD72" s="6"/>
      <c r="AE72" s="6"/>
      <c r="AF72" s="6"/>
      <c r="AG72" s="73">
        <v>7</v>
      </c>
      <c r="AH72" s="74">
        <f t="shared" ref="AH72:AH83" si="26">SUM(D72:AG72)</f>
        <v>91</v>
      </c>
      <c r="AI72" s="79">
        <f>AH72/AH84</f>
        <v>9.4791666666666663E-2</v>
      </c>
    </row>
    <row r="73" spans="1:35" ht="18" x14ac:dyDescent="0.3">
      <c r="A73" s="148" t="s">
        <v>27</v>
      </c>
      <c r="B73" s="149"/>
      <c r="C73" s="6"/>
      <c r="D73" s="6">
        <v>5</v>
      </c>
      <c r="E73" s="6"/>
      <c r="F73" s="6">
        <v>20</v>
      </c>
      <c r="G73" s="6">
        <v>22</v>
      </c>
      <c r="H73" s="6"/>
      <c r="I73" s="6"/>
      <c r="J73" s="6">
        <v>11</v>
      </c>
      <c r="K73" s="6">
        <v>12</v>
      </c>
      <c r="L73" s="6">
        <v>31</v>
      </c>
      <c r="M73" s="6">
        <v>12</v>
      </c>
      <c r="N73" s="6"/>
      <c r="O73" s="6"/>
      <c r="P73" s="6"/>
      <c r="Q73" s="6">
        <v>12</v>
      </c>
      <c r="R73" s="6">
        <v>19</v>
      </c>
      <c r="S73" s="6">
        <v>13</v>
      </c>
      <c r="T73" s="6">
        <v>2</v>
      </c>
      <c r="U73" s="6">
        <v>35</v>
      </c>
      <c r="V73" s="6"/>
      <c r="W73" s="6"/>
      <c r="X73" s="6">
        <v>2</v>
      </c>
      <c r="Y73" s="6">
        <v>30</v>
      </c>
      <c r="Z73" s="6">
        <v>13</v>
      </c>
      <c r="AA73" s="6"/>
      <c r="AB73" s="6"/>
      <c r="AC73" s="6"/>
      <c r="AD73" s="6"/>
      <c r="AE73" s="6">
        <v>33</v>
      </c>
      <c r="AF73" s="6">
        <v>24</v>
      </c>
      <c r="AG73" s="73"/>
      <c r="AH73" s="75">
        <f t="shared" si="26"/>
        <v>296</v>
      </c>
      <c r="AI73" s="80">
        <f>AH73/AH84</f>
        <v>0.30833333333333335</v>
      </c>
    </row>
    <row r="74" spans="1:35" ht="18.75" customHeight="1" x14ac:dyDescent="0.3">
      <c r="A74" s="148" t="s">
        <v>28</v>
      </c>
      <c r="B74" s="149"/>
      <c r="C74" s="6"/>
      <c r="D74" s="6">
        <v>5</v>
      </c>
      <c r="E74" s="6"/>
      <c r="F74" s="6"/>
      <c r="G74" s="6"/>
      <c r="H74" s="6"/>
      <c r="I74" s="6"/>
      <c r="J74" s="6"/>
      <c r="K74" s="6">
        <v>10</v>
      </c>
      <c r="L74" s="6">
        <v>35</v>
      </c>
      <c r="M74" s="6"/>
      <c r="N74" s="6"/>
      <c r="O74" s="6"/>
      <c r="P74" s="6"/>
      <c r="Q74" s="6"/>
      <c r="R74" s="6"/>
      <c r="S74" s="6"/>
      <c r="T74" s="6"/>
      <c r="U74" s="6">
        <v>15</v>
      </c>
      <c r="V74" s="6"/>
      <c r="W74" s="6"/>
      <c r="X74" s="6"/>
      <c r="Y74" s="6"/>
      <c r="Z74" s="6">
        <v>20</v>
      </c>
      <c r="AA74" s="6">
        <v>13</v>
      </c>
      <c r="AB74" s="6"/>
      <c r="AC74" s="6"/>
      <c r="AD74" s="6"/>
      <c r="AE74" s="6">
        <v>19</v>
      </c>
      <c r="AF74" s="6"/>
      <c r="AG74" s="73"/>
      <c r="AH74" s="75">
        <f t="shared" si="26"/>
        <v>117</v>
      </c>
      <c r="AI74" s="80">
        <f>AH74/AH84</f>
        <v>0.121875</v>
      </c>
    </row>
    <row r="75" spans="1:35" ht="18" x14ac:dyDescent="0.3">
      <c r="A75" s="148" t="s">
        <v>29</v>
      </c>
      <c r="B75" s="149"/>
      <c r="C75" s="6"/>
      <c r="D75" s="6"/>
      <c r="E75" s="6"/>
      <c r="F75" s="6"/>
      <c r="G75" s="6"/>
      <c r="H75" s="6"/>
      <c r="I75" s="6"/>
      <c r="J75" s="6">
        <v>7</v>
      </c>
      <c r="K75" s="6"/>
      <c r="L75" s="6"/>
      <c r="M75" s="6"/>
      <c r="N75" s="6">
        <v>100</v>
      </c>
      <c r="O75" s="6"/>
      <c r="P75" s="6"/>
      <c r="Q75" s="6"/>
      <c r="R75" s="6">
        <v>6</v>
      </c>
      <c r="S75" s="6"/>
      <c r="T75" s="6"/>
      <c r="U75" s="6"/>
      <c r="V75" s="6"/>
      <c r="W75" s="6"/>
      <c r="X75" s="6">
        <v>5</v>
      </c>
      <c r="Y75" s="6"/>
      <c r="Z75" s="6"/>
      <c r="AA75" s="6"/>
      <c r="AB75" s="6"/>
      <c r="AC75" s="6"/>
      <c r="AD75" s="6"/>
      <c r="AE75" s="6">
        <v>15</v>
      </c>
      <c r="AF75" s="6"/>
      <c r="AG75" s="73"/>
      <c r="AH75" s="75">
        <f t="shared" si="26"/>
        <v>133</v>
      </c>
      <c r="AI75" s="80">
        <f>AH75/AH84</f>
        <v>0.13854166666666667</v>
      </c>
    </row>
    <row r="76" spans="1:35" ht="18" x14ac:dyDescent="0.3">
      <c r="A76" s="148" t="s">
        <v>30</v>
      </c>
      <c r="B76" s="149"/>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73"/>
      <c r="AH76" s="75">
        <f t="shared" si="26"/>
        <v>0</v>
      </c>
      <c r="AI76" s="80">
        <f>AH76/AH84</f>
        <v>0</v>
      </c>
    </row>
    <row r="77" spans="1:35" ht="18" x14ac:dyDescent="0.3">
      <c r="A77" s="148" t="s">
        <v>31</v>
      </c>
      <c r="B77" s="149"/>
      <c r="C77" s="6"/>
      <c r="D77" s="6"/>
      <c r="E77" s="6"/>
      <c r="F77" s="6"/>
      <c r="G77" s="6"/>
      <c r="H77" s="6"/>
      <c r="I77" s="6"/>
      <c r="J77" s="6"/>
      <c r="K77" s="6"/>
      <c r="L77" s="6"/>
      <c r="M77" s="6"/>
      <c r="N77" s="6">
        <v>32</v>
      </c>
      <c r="O77" s="6"/>
      <c r="P77" s="6"/>
      <c r="Q77" s="6"/>
      <c r="R77" s="6"/>
      <c r="S77" s="6"/>
      <c r="T77" s="6"/>
      <c r="U77" s="6"/>
      <c r="V77" s="6"/>
      <c r="W77" s="6"/>
      <c r="X77" s="6"/>
      <c r="Y77" s="6"/>
      <c r="Z77" s="6"/>
      <c r="AA77" s="6"/>
      <c r="AB77" s="6"/>
      <c r="AC77" s="6"/>
      <c r="AD77" s="6"/>
      <c r="AE77" s="6">
        <v>11</v>
      </c>
      <c r="AF77" s="6"/>
      <c r="AG77" s="73"/>
      <c r="AH77" s="75">
        <f t="shared" si="26"/>
        <v>43</v>
      </c>
      <c r="AI77" s="80">
        <f>AH77/AH84</f>
        <v>4.4791666666666667E-2</v>
      </c>
    </row>
    <row r="78" spans="1:35" ht="18" x14ac:dyDescent="0.3">
      <c r="A78" s="148" t="s">
        <v>32</v>
      </c>
      <c r="B78" s="149"/>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73"/>
      <c r="AH78" s="75">
        <f t="shared" si="26"/>
        <v>0</v>
      </c>
      <c r="AI78" s="80">
        <f>AH78/AH84</f>
        <v>0</v>
      </c>
    </row>
    <row r="79" spans="1:35" ht="18" x14ac:dyDescent="0.3">
      <c r="A79" s="148" t="s">
        <v>33</v>
      </c>
      <c r="B79" s="149"/>
      <c r="C79" s="6"/>
      <c r="D79" s="6"/>
      <c r="E79" s="6"/>
      <c r="F79" s="6">
        <v>17</v>
      </c>
      <c r="G79" s="6">
        <v>9</v>
      </c>
      <c r="H79" s="6"/>
      <c r="I79" s="6"/>
      <c r="J79" s="6">
        <v>15</v>
      </c>
      <c r="K79" s="6">
        <v>7</v>
      </c>
      <c r="L79" s="6">
        <v>5</v>
      </c>
      <c r="M79" s="6">
        <v>10</v>
      </c>
      <c r="N79" s="6"/>
      <c r="O79" s="6"/>
      <c r="P79" s="6"/>
      <c r="Q79" s="6">
        <v>20</v>
      </c>
      <c r="R79" s="6">
        <v>10</v>
      </c>
      <c r="S79" s="6">
        <v>8</v>
      </c>
      <c r="T79" s="6">
        <v>10</v>
      </c>
      <c r="U79" s="6"/>
      <c r="V79" s="6"/>
      <c r="W79" s="6"/>
      <c r="X79" s="6">
        <v>2</v>
      </c>
      <c r="Y79" s="6">
        <v>14</v>
      </c>
      <c r="Z79" s="6"/>
      <c r="AA79" s="6">
        <v>16</v>
      </c>
      <c r="AB79" s="6">
        <v>2</v>
      </c>
      <c r="AC79" s="6"/>
      <c r="AD79" s="6"/>
      <c r="AE79" s="6">
        <v>13</v>
      </c>
      <c r="AF79" s="6">
        <v>15</v>
      </c>
      <c r="AG79" s="73">
        <v>5</v>
      </c>
      <c r="AH79" s="75">
        <f t="shared" si="26"/>
        <v>178</v>
      </c>
      <c r="AI79" s="80">
        <f>AH79/AH84</f>
        <v>0.18541666666666667</v>
      </c>
    </row>
    <row r="80" spans="1:35" ht="18" x14ac:dyDescent="0.3">
      <c r="A80" s="148" t="s">
        <v>34</v>
      </c>
      <c r="B80" s="14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73"/>
      <c r="AH80" s="75">
        <f t="shared" si="26"/>
        <v>0</v>
      </c>
      <c r="AI80" s="80">
        <f>AH80/AH84</f>
        <v>0</v>
      </c>
    </row>
    <row r="81" spans="1:35" ht="18" x14ac:dyDescent="0.3">
      <c r="A81" s="148" t="s">
        <v>35</v>
      </c>
      <c r="B81" s="149"/>
      <c r="C81" s="6"/>
      <c r="D81" s="6"/>
      <c r="E81" s="6"/>
      <c r="F81" s="6"/>
      <c r="G81" s="6">
        <v>13</v>
      </c>
      <c r="H81" s="6"/>
      <c r="I81" s="6"/>
      <c r="J81" s="6"/>
      <c r="K81" s="6">
        <v>5</v>
      </c>
      <c r="L81" s="6">
        <v>8</v>
      </c>
      <c r="M81" s="6"/>
      <c r="N81" s="6">
        <v>7</v>
      </c>
      <c r="O81" s="6"/>
      <c r="P81" s="6"/>
      <c r="Q81" s="6"/>
      <c r="R81" s="6">
        <v>12</v>
      </c>
      <c r="S81" s="6"/>
      <c r="T81" s="6"/>
      <c r="U81" s="6">
        <v>9</v>
      </c>
      <c r="V81" s="6"/>
      <c r="W81" s="6"/>
      <c r="X81" s="6"/>
      <c r="Y81" s="6"/>
      <c r="Z81" s="6">
        <v>21</v>
      </c>
      <c r="AA81" s="6"/>
      <c r="AB81" s="6">
        <v>6</v>
      </c>
      <c r="AC81" s="6"/>
      <c r="AD81" s="6"/>
      <c r="AE81" s="6">
        <v>8</v>
      </c>
      <c r="AF81" s="6">
        <v>5</v>
      </c>
      <c r="AG81" s="73"/>
      <c r="AH81" s="75">
        <f t="shared" si="26"/>
        <v>94</v>
      </c>
      <c r="AI81" s="80">
        <f>AH81/AH84</f>
        <v>9.7916666666666666E-2</v>
      </c>
    </row>
    <row r="82" spans="1:35" ht="18" x14ac:dyDescent="0.3">
      <c r="A82" s="148" t="s">
        <v>36</v>
      </c>
      <c r="B82" s="149"/>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73"/>
      <c r="AH82" s="75">
        <f t="shared" si="26"/>
        <v>0</v>
      </c>
      <c r="AI82" s="80">
        <f>AH82/AH84</f>
        <v>0</v>
      </c>
    </row>
    <row r="83" spans="1:35" ht="19.5" customHeight="1" thickBot="1" x14ac:dyDescent="0.35">
      <c r="A83" s="148" t="s">
        <v>37</v>
      </c>
      <c r="B83" s="149"/>
      <c r="C83" s="6"/>
      <c r="D83" s="6"/>
      <c r="E83" s="6"/>
      <c r="F83" s="6"/>
      <c r="G83" s="6"/>
      <c r="H83" s="6"/>
      <c r="I83" s="6"/>
      <c r="J83" s="6"/>
      <c r="K83" s="6"/>
      <c r="L83" s="6"/>
      <c r="M83" s="6"/>
      <c r="N83" s="6"/>
      <c r="O83" s="6"/>
      <c r="P83" s="6"/>
      <c r="Q83" s="6"/>
      <c r="R83" s="6"/>
      <c r="S83" s="6"/>
      <c r="T83" s="6"/>
      <c r="U83" s="6"/>
      <c r="V83" s="6"/>
      <c r="W83" s="6"/>
      <c r="X83" s="6"/>
      <c r="Y83" s="6"/>
      <c r="Z83" s="6"/>
      <c r="AA83" s="6"/>
      <c r="AB83" s="6">
        <v>8</v>
      </c>
      <c r="AC83" s="6"/>
      <c r="AD83" s="6"/>
      <c r="AE83" s="6"/>
      <c r="AF83" s="6"/>
      <c r="AG83" s="73"/>
      <c r="AH83" s="76">
        <f t="shared" si="26"/>
        <v>8</v>
      </c>
      <c r="AI83" s="84">
        <f>AH83/AH84</f>
        <v>8.3333333333333332E-3</v>
      </c>
    </row>
    <row r="84" spans="1:35" ht="21.6" thickBot="1" x14ac:dyDescent="0.4">
      <c r="A84" s="155" t="s">
        <v>11</v>
      </c>
      <c r="B84" s="156"/>
      <c r="C84" s="99">
        <f>SUM(C85:C96)</f>
        <v>0</v>
      </c>
      <c r="D84" s="99">
        <f t="shared" ref="D84:K84" si="27">SUM(D85:D96)</f>
        <v>28</v>
      </c>
      <c r="E84" s="99">
        <f t="shared" si="27"/>
        <v>0</v>
      </c>
      <c r="F84" s="99">
        <f t="shared" si="27"/>
        <v>27</v>
      </c>
      <c r="G84" s="99">
        <f t="shared" si="27"/>
        <v>56</v>
      </c>
      <c r="H84" s="99">
        <f t="shared" si="27"/>
        <v>0</v>
      </c>
      <c r="I84" s="99">
        <f t="shared" si="27"/>
        <v>0</v>
      </c>
      <c r="J84" s="99">
        <f t="shared" si="27"/>
        <v>94</v>
      </c>
      <c r="K84" s="99">
        <f t="shared" si="27"/>
        <v>95</v>
      </c>
      <c r="L84" s="99">
        <f t="shared" ref="L84:N84" si="28">SUM(L85:L96)</f>
        <v>38</v>
      </c>
      <c r="M84" s="99">
        <f t="shared" si="28"/>
        <v>59</v>
      </c>
      <c r="N84" s="99">
        <f t="shared" si="28"/>
        <v>45</v>
      </c>
      <c r="O84" s="99">
        <f>SUM(O85:O96)</f>
        <v>0</v>
      </c>
      <c r="P84" s="99">
        <f t="shared" ref="P84:AG84" si="29">SUM(P85:P96)</f>
        <v>0</v>
      </c>
      <c r="Q84" s="99">
        <f t="shared" si="29"/>
        <v>135</v>
      </c>
      <c r="R84" s="99">
        <f t="shared" si="29"/>
        <v>11</v>
      </c>
      <c r="S84" s="99">
        <f t="shared" si="29"/>
        <v>35</v>
      </c>
      <c r="T84" s="99">
        <f t="shared" si="29"/>
        <v>15</v>
      </c>
      <c r="U84" s="99">
        <f t="shared" si="29"/>
        <v>50</v>
      </c>
      <c r="V84" s="99">
        <f t="shared" si="29"/>
        <v>0</v>
      </c>
      <c r="W84" s="99">
        <f t="shared" si="29"/>
        <v>0</v>
      </c>
      <c r="X84" s="99">
        <f t="shared" si="29"/>
        <v>3</v>
      </c>
      <c r="Y84" s="99">
        <f t="shared" si="29"/>
        <v>74</v>
      </c>
      <c r="Z84" s="99">
        <f t="shared" si="29"/>
        <v>3</v>
      </c>
      <c r="AA84" s="99">
        <f t="shared" si="29"/>
        <v>8</v>
      </c>
      <c r="AB84" s="99">
        <f t="shared" si="29"/>
        <v>51</v>
      </c>
      <c r="AC84" s="99">
        <f t="shared" si="29"/>
        <v>0</v>
      </c>
      <c r="AD84" s="99">
        <f t="shared" si="29"/>
        <v>0</v>
      </c>
      <c r="AE84" s="99">
        <f t="shared" si="29"/>
        <v>0</v>
      </c>
      <c r="AF84" s="99">
        <f t="shared" si="29"/>
        <v>0</v>
      </c>
      <c r="AG84" s="101">
        <f t="shared" si="29"/>
        <v>40</v>
      </c>
      <c r="AH84" s="37">
        <f>SUM(AH72:AH83)</f>
        <v>960</v>
      </c>
      <c r="AI84" s="82"/>
    </row>
    <row r="85" spans="1:35" ht="18" x14ac:dyDescent="0.3">
      <c r="A85" s="148" t="s">
        <v>38</v>
      </c>
      <c r="B85" s="149"/>
      <c r="C85" s="6"/>
      <c r="D85" s="6"/>
      <c r="E85" s="6"/>
      <c r="F85" s="6"/>
      <c r="G85" s="6"/>
      <c r="H85" s="6"/>
      <c r="I85" s="6"/>
      <c r="J85" s="6"/>
      <c r="K85" s="6"/>
      <c r="L85" s="6">
        <v>9</v>
      </c>
      <c r="M85" s="6">
        <v>8</v>
      </c>
      <c r="N85" s="6">
        <v>3</v>
      </c>
      <c r="O85" s="6"/>
      <c r="P85" s="6"/>
      <c r="Q85" s="6"/>
      <c r="R85" s="6"/>
      <c r="S85" s="6">
        <v>10</v>
      </c>
      <c r="T85" s="6"/>
      <c r="U85" s="6">
        <v>6</v>
      </c>
      <c r="V85" s="6"/>
      <c r="W85" s="6"/>
      <c r="X85" s="6"/>
      <c r="Y85" s="6"/>
      <c r="Z85" s="6"/>
      <c r="AA85" s="6">
        <v>6</v>
      </c>
      <c r="AB85" s="6">
        <v>8</v>
      </c>
      <c r="AC85" s="6"/>
      <c r="AD85" s="6"/>
      <c r="AE85" s="6"/>
      <c r="AF85" s="6"/>
      <c r="AG85" s="73"/>
      <c r="AH85" s="77">
        <f t="shared" ref="AH85:AH96" si="30">SUM(D85:AG85)</f>
        <v>50</v>
      </c>
      <c r="AI85" s="79">
        <f>AH85/AH97</f>
        <v>5.7670126874279123E-2</v>
      </c>
    </row>
    <row r="86" spans="1:35" ht="18.75" customHeight="1" x14ac:dyDescent="0.3">
      <c r="A86" s="148" t="s">
        <v>27</v>
      </c>
      <c r="B86" s="149"/>
      <c r="C86" s="6"/>
      <c r="D86" s="6"/>
      <c r="E86" s="6"/>
      <c r="F86" s="6"/>
      <c r="G86" s="6"/>
      <c r="H86" s="6"/>
      <c r="I86" s="6"/>
      <c r="J86" s="6">
        <v>8</v>
      </c>
      <c r="K86" s="6">
        <v>20</v>
      </c>
      <c r="L86" s="6"/>
      <c r="M86" s="6">
        <v>32</v>
      </c>
      <c r="N86" s="6"/>
      <c r="O86" s="6"/>
      <c r="P86" s="6"/>
      <c r="Q86" s="6">
        <v>24</v>
      </c>
      <c r="R86" s="6"/>
      <c r="S86" s="6"/>
      <c r="T86" s="6">
        <v>15</v>
      </c>
      <c r="U86" s="6">
        <v>11</v>
      </c>
      <c r="V86" s="6"/>
      <c r="W86" s="6"/>
      <c r="X86" s="6"/>
      <c r="Y86" s="6">
        <v>5</v>
      </c>
      <c r="Z86" s="6"/>
      <c r="AA86" s="6"/>
      <c r="AB86" s="6">
        <v>34</v>
      </c>
      <c r="AC86" s="6"/>
      <c r="AD86" s="6"/>
      <c r="AE86" s="6"/>
      <c r="AF86" s="6"/>
      <c r="AG86" s="73">
        <v>40</v>
      </c>
      <c r="AH86" s="75">
        <f t="shared" si="30"/>
        <v>189</v>
      </c>
      <c r="AI86" s="80">
        <f>AH86/AH97</f>
        <v>0.2179930795847751</v>
      </c>
    </row>
    <row r="87" spans="1:35" ht="18.75" customHeight="1" x14ac:dyDescent="0.3">
      <c r="A87" s="148" t="s">
        <v>28</v>
      </c>
      <c r="B87" s="149"/>
      <c r="C87" s="6"/>
      <c r="D87" s="6"/>
      <c r="E87" s="6"/>
      <c r="F87" s="6"/>
      <c r="G87" s="6">
        <v>24</v>
      </c>
      <c r="H87" s="6"/>
      <c r="I87" s="6"/>
      <c r="J87" s="6"/>
      <c r="K87" s="6"/>
      <c r="L87" s="6"/>
      <c r="M87" s="6">
        <v>12</v>
      </c>
      <c r="N87" s="6"/>
      <c r="O87" s="6"/>
      <c r="P87" s="6"/>
      <c r="Q87" s="6"/>
      <c r="R87" s="6"/>
      <c r="S87" s="6"/>
      <c r="T87" s="6"/>
      <c r="U87" s="6"/>
      <c r="V87" s="6"/>
      <c r="W87" s="6"/>
      <c r="X87" s="6"/>
      <c r="Y87" s="6"/>
      <c r="Z87" s="6"/>
      <c r="AA87" s="6"/>
      <c r="AB87" s="6"/>
      <c r="AC87" s="6"/>
      <c r="AD87" s="6"/>
      <c r="AE87" s="6"/>
      <c r="AF87" s="6"/>
      <c r="AG87" s="73"/>
      <c r="AH87" s="75">
        <f t="shared" si="30"/>
        <v>36</v>
      </c>
      <c r="AI87" s="80">
        <f>AH87/AH97</f>
        <v>4.1522491349480967E-2</v>
      </c>
    </row>
    <row r="88" spans="1:35" ht="18.75" customHeight="1" x14ac:dyDescent="0.3">
      <c r="A88" s="148" t="s">
        <v>29</v>
      </c>
      <c r="B88" s="149"/>
      <c r="C88" s="6"/>
      <c r="D88" s="6"/>
      <c r="E88" s="6"/>
      <c r="F88" s="6"/>
      <c r="G88" s="6">
        <v>11</v>
      </c>
      <c r="H88" s="6"/>
      <c r="I88" s="6"/>
      <c r="J88" s="6">
        <v>13</v>
      </c>
      <c r="K88" s="6"/>
      <c r="L88" s="6"/>
      <c r="M88" s="6"/>
      <c r="N88" s="6"/>
      <c r="O88" s="6"/>
      <c r="P88" s="6"/>
      <c r="Q88" s="6">
        <v>30</v>
      </c>
      <c r="R88" s="6">
        <v>11</v>
      </c>
      <c r="S88" s="6">
        <v>11</v>
      </c>
      <c r="T88" s="6"/>
      <c r="U88" s="6"/>
      <c r="V88" s="6"/>
      <c r="W88" s="6"/>
      <c r="X88" s="6"/>
      <c r="Y88" s="6"/>
      <c r="Z88" s="6"/>
      <c r="AA88" s="6">
        <v>2</v>
      </c>
      <c r="AB88" s="6"/>
      <c r="AC88" s="6"/>
      <c r="AD88" s="6"/>
      <c r="AE88" s="6"/>
      <c r="AF88" s="6"/>
      <c r="AG88" s="73"/>
      <c r="AH88" s="75">
        <f t="shared" si="30"/>
        <v>78</v>
      </c>
      <c r="AI88" s="80">
        <f>AH88/AH97</f>
        <v>8.9965397923875437E-2</v>
      </c>
    </row>
    <row r="89" spans="1:35" ht="18.75" customHeight="1" x14ac:dyDescent="0.3">
      <c r="A89" s="148" t="s">
        <v>30</v>
      </c>
      <c r="B89" s="149"/>
      <c r="C89" s="6"/>
      <c r="D89" s="6"/>
      <c r="E89" s="6"/>
      <c r="F89" s="6"/>
      <c r="G89" s="6"/>
      <c r="H89" s="6"/>
      <c r="I89" s="6"/>
      <c r="J89" s="6">
        <v>26</v>
      </c>
      <c r="K89" s="6"/>
      <c r="L89" s="6"/>
      <c r="M89" s="6"/>
      <c r="N89" s="6"/>
      <c r="O89" s="6"/>
      <c r="P89" s="6"/>
      <c r="Q89" s="6"/>
      <c r="R89" s="6"/>
      <c r="S89" s="6"/>
      <c r="T89" s="6"/>
      <c r="U89" s="6"/>
      <c r="V89" s="6"/>
      <c r="W89" s="6"/>
      <c r="X89" s="6">
        <v>3</v>
      </c>
      <c r="Y89" s="6"/>
      <c r="Z89" s="6"/>
      <c r="AA89" s="6"/>
      <c r="AB89" s="6"/>
      <c r="AC89" s="6"/>
      <c r="AD89" s="6"/>
      <c r="AE89" s="6"/>
      <c r="AF89" s="6"/>
      <c r="AG89" s="73"/>
      <c r="AH89" s="75">
        <f t="shared" si="30"/>
        <v>29</v>
      </c>
      <c r="AI89" s="80">
        <f>AH89/AH97</f>
        <v>3.3448673587081888E-2</v>
      </c>
    </row>
    <row r="90" spans="1:35" ht="18.75" customHeight="1" x14ac:dyDescent="0.3">
      <c r="A90" s="148" t="s">
        <v>31</v>
      </c>
      <c r="B90" s="149"/>
      <c r="C90" s="6"/>
      <c r="D90" s="6"/>
      <c r="E90" s="6"/>
      <c r="F90" s="6">
        <v>22</v>
      </c>
      <c r="G90" s="6"/>
      <c r="H90" s="6"/>
      <c r="I90" s="6"/>
      <c r="J90" s="6"/>
      <c r="K90" s="6"/>
      <c r="L90" s="6"/>
      <c r="M90" s="6"/>
      <c r="N90" s="6">
        <v>42</v>
      </c>
      <c r="O90" s="6"/>
      <c r="P90" s="6"/>
      <c r="Q90" s="6">
        <v>75</v>
      </c>
      <c r="R90" s="6"/>
      <c r="S90" s="6"/>
      <c r="T90" s="6"/>
      <c r="U90" s="6">
        <v>20</v>
      </c>
      <c r="V90" s="6"/>
      <c r="W90" s="6"/>
      <c r="X90" s="6"/>
      <c r="Y90" s="6">
        <v>50</v>
      </c>
      <c r="Z90" s="6"/>
      <c r="AA90" s="6"/>
      <c r="AB90" s="6"/>
      <c r="AC90" s="6"/>
      <c r="AD90" s="6"/>
      <c r="AE90" s="6"/>
      <c r="AF90" s="6"/>
      <c r="AG90" s="73"/>
      <c r="AH90" s="75">
        <f t="shared" si="30"/>
        <v>209</v>
      </c>
      <c r="AI90" s="80">
        <f>AH90/AH97</f>
        <v>0.24106113033448673</v>
      </c>
    </row>
    <row r="91" spans="1:35" ht="18.75" customHeight="1" x14ac:dyDescent="0.3">
      <c r="A91" s="148" t="s">
        <v>32</v>
      </c>
      <c r="B91" s="149"/>
      <c r="C91" s="6"/>
      <c r="D91" s="6"/>
      <c r="E91" s="6"/>
      <c r="F91" s="6"/>
      <c r="G91" s="6"/>
      <c r="H91" s="6"/>
      <c r="I91" s="6"/>
      <c r="J91" s="6"/>
      <c r="K91" s="6">
        <v>8</v>
      </c>
      <c r="L91" s="6">
        <v>8</v>
      </c>
      <c r="M91" s="6"/>
      <c r="N91" s="6"/>
      <c r="O91" s="6"/>
      <c r="P91" s="6"/>
      <c r="Q91" s="6"/>
      <c r="R91" s="6"/>
      <c r="S91" s="6"/>
      <c r="T91" s="6"/>
      <c r="U91" s="6"/>
      <c r="V91" s="6"/>
      <c r="W91" s="6"/>
      <c r="X91" s="6"/>
      <c r="Y91" s="6"/>
      <c r="Z91" s="6"/>
      <c r="AA91" s="6"/>
      <c r="AB91" s="6"/>
      <c r="AC91" s="6"/>
      <c r="AD91" s="6"/>
      <c r="AE91" s="6"/>
      <c r="AF91" s="6"/>
      <c r="AG91" s="73"/>
      <c r="AH91" s="75">
        <f t="shared" si="30"/>
        <v>16</v>
      </c>
      <c r="AI91" s="80">
        <f>AH91/AH97</f>
        <v>1.845444059976932E-2</v>
      </c>
    </row>
    <row r="92" spans="1:35" ht="18.75" customHeight="1" x14ac:dyDescent="0.3">
      <c r="A92" s="148" t="s">
        <v>33</v>
      </c>
      <c r="B92" s="149"/>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73"/>
      <c r="AH92" s="75">
        <f t="shared" si="30"/>
        <v>0</v>
      </c>
      <c r="AI92" s="80">
        <f>AH92/AH97</f>
        <v>0</v>
      </c>
    </row>
    <row r="93" spans="1:35" ht="18.75" customHeight="1" x14ac:dyDescent="0.3">
      <c r="A93" s="148" t="s">
        <v>34</v>
      </c>
      <c r="B93" s="149"/>
      <c r="C93" s="6"/>
      <c r="D93" s="6"/>
      <c r="E93" s="6"/>
      <c r="F93" s="6"/>
      <c r="G93" s="6"/>
      <c r="H93" s="6"/>
      <c r="I93" s="6"/>
      <c r="J93" s="6"/>
      <c r="K93" s="6"/>
      <c r="L93" s="6"/>
      <c r="M93" s="6"/>
      <c r="N93" s="6"/>
      <c r="O93" s="6"/>
      <c r="P93" s="6"/>
      <c r="Q93" s="6"/>
      <c r="R93" s="6"/>
      <c r="S93" s="6"/>
      <c r="T93" s="6"/>
      <c r="U93" s="6"/>
      <c r="V93" s="6"/>
      <c r="W93" s="6"/>
      <c r="X93" s="6"/>
      <c r="Y93" s="6"/>
      <c r="Z93" s="6"/>
      <c r="AA93" s="6"/>
      <c r="AB93" s="6">
        <v>9</v>
      </c>
      <c r="AC93" s="6"/>
      <c r="AD93" s="6"/>
      <c r="AE93" s="6"/>
      <c r="AF93" s="6"/>
      <c r="AG93" s="73"/>
      <c r="AH93" s="75">
        <f t="shared" si="30"/>
        <v>9</v>
      </c>
      <c r="AI93" s="80">
        <f>AH93/AH97</f>
        <v>1.0380622837370242E-2</v>
      </c>
    </row>
    <row r="94" spans="1:35" ht="18.75" customHeight="1" x14ac:dyDescent="0.3">
      <c r="A94" s="148" t="s">
        <v>35</v>
      </c>
      <c r="B94" s="149"/>
      <c r="C94" s="6"/>
      <c r="D94" s="6">
        <v>18</v>
      </c>
      <c r="E94" s="6"/>
      <c r="F94" s="6"/>
      <c r="G94" s="6">
        <v>9</v>
      </c>
      <c r="H94" s="6"/>
      <c r="I94" s="6"/>
      <c r="J94" s="6">
        <v>8</v>
      </c>
      <c r="K94" s="6">
        <v>25</v>
      </c>
      <c r="L94" s="6">
        <v>16</v>
      </c>
      <c r="M94" s="6"/>
      <c r="N94" s="6"/>
      <c r="O94" s="6"/>
      <c r="P94" s="6"/>
      <c r="Q94" s="6">
        <v>6</v>
      </c>
      <c r="R94" s="6"/>
      <c r="S94" s="6">
        <v>9</v>
      </c>
      <c r="T94" s="6"/>
      <c r="U94" s="6">
        <v>9</v>
      </c>
      <c r="V94" s="6"/>
      <c r="W94" s="6"/>
      <c r="X94" s="6"/>
      <c r="Y94" s="6">
        <v>17</v>
      </c>
      <c r="Z94" s="6">
        <v>3</v>
      </c>
      <c r="AA94" s="6"/>
      <c r="AB94" s="6"/>
      <c r="AC94" s="6"/>
      <c r="AD94" s="6"/>
      <c r="AE94" s="6"/>
      <c r="AF94" s="6"/>
      <c r="AG94" s="73"/>
      <c r="AH94" s="75">
        <f t="shared" si="30"/>
        <v>120</v>
      </c>
      <c r="AI94" s="80">
        <f>AH94/AH97</f>
        <v>0.13840830449826991</v>
      </c>
    </row>
    <row r="95" spans="1:35" ht="18.75" customHeight="1" x14ac:dyDescent="0.3">
      <c r="A95" s="148" t="s">
        <v>36</v>
      </c>
      <c r="B95" s="149"/>
      <c r="C95" s="6"/>
      <c r="D95" s="6"/>
      <c r="E95" s="6"/>
      <c r="F95" s="6">
        <v>5</v>
      </c>
      <c r="G95" s="6"/>
      <c r="H95" s="6"/>
      <c r="I95" s="6"/>
      <c r="J95" s="6">
        <v>13</v>
      </c>
      <c r="K95" s="6"/>
      <c r="L95" s="6">
        <v>5</v>
      </c>
      <c r="M95" s="6"/>
      <c r="N95" s="6"/>
      <c r="O95" s="6"/>
      <c r="P95" s="6"/>
      <c r="Q95" s="6"/>
      <c r="R95" s="6"/>
      <c r="S95" s="6"/>
      <c r="T95" s="6"/>
      <c r="U95" s="6"/>
      <c r="V95" s="6"/>
      <c r="W95" s="6"/>
      <c r="X95" s="6"/>
      <c r="Y95" s="6"/>
      <c r="Z95" s="6"/>
      <c r="AA95" s="6"/>
      <c r="AB95" s="6"/>
      <c r="AC95" s="6"/>
      <c r="AD95" s="6"/>
      <c r="AE95" s="6"/>
      <c r="AF95" s="6"/>
      <c r="AG95" s="73"/>
      <c r="AH95" s="75">
        <f t="shared" si="30"/>
        <v>23</v>
      </c>
      <c r="AI95" s="80">
        <f>AH95/AH97</f>
        <v>2.6528258362168398E-2</v>
      </c>
    </row>
    <row r="96" spans="1:35" ht="19.5" customHeight="1" thickBot="1" x14ac:dyDescent="0.35">
      <c r="A96" s="148" t="s">
        <v>37</v>
      </c>
      <c r="B96" s="149"/>
      <c r="C96" s="6"/>
      <c r="D96" s="6">
        <v>10</v>
      </c>
      <c r="E96" s="6"/>
      <c r="F96" s="6"/>
      <c r="G96" s="6">
        <v>12</v>
      </c>
      <c r="H96" s="6"/>
      <c r="I96" s="6"/>
      <c r="J96" s="6">
        <v>26</v>
      </c>
      <c r="K96" s="6">
        <v>42</v>
      </c>
      <c r="L96" s="6"/>
      <c r="M96" s="6">
        <v>7</v>
      </c>
      <c r="N96" s="6"/>
      <c r="O96" s="6"/>
      <c r="P96" s="6"/>
      <c r="Q96" s="6"/>
      <c r="R96" s="6"/>
      <c r="S96" s="6">
        <v>5</v>
      </c>
      <c r="T96" s="6"/>
      <c r="U96" s="6">
        <v>4</v>
      </c>
      <c r="V96" s="6"/>
      <c r="W96" s="6"/>
      <c r="X96" s="6"/>
      <c r="Y96" s="6">
        <v>2</v>
      </c>
      <c r="Z96" s="6"/>
      <c r="AA96" s="6"/>
      <c r="AB96" s="6"/>
      <c r="AC96" s="6"/>
      <c r="AD96" s="6"/>
      <c r="AE96" s="6"/>
      <c r="AF96" s="6"/>
      <c r="AG96" s="73"/>
      <c r="AH96" s="76">
        <f t="shared" si="30"/>
        <v>108</v>
      </c>
      <c r="AI96" s="84">
        <f>AH96/AH97</f>
        <v>0.1245674740484429</v>
      </c>
    </row>
    <row r="97" spans="1:35" ht="21.6" thickBot="1" x14ac:dyDescent="0.35">
      <c r="A97" s="155" t="s">
        <v>21</v>
      </c>
      <c r="B97" s="156"/>
      <c r="C97" s="99">
        <f>SUM(C98:C109)</f>
        <v>0</v>
      </c>
      <c r="D97" s="99">
        <f t="shared" ref="D97:K97" si="31">SUM(D98:D109)</f>
        <v>94</v>
      </c>
      <c r="E97" s="99">
        <f t="shared" si="31"/>
        <v>0</v>
      </c>
      <c r="F97" s="99">
        <f t="shared" si="31"/>
        <v>20</v>
      </c>
      <c r="G97" s="99">
        <f t="shared" si="31"/>
        <v>58</v>
      </c>
      <c r="H97" s="99">
        <f t="shared" si="31"/>
        <v>0</v>
      </c>
      <c r="I97" s="99">
        <f t="shared" si="31"/>
        <v>0</v>
      </c>
      <c r="J97" s="99">
        <f t="shared" si="31"/>
        <v>108</v>
      </c>
      <c r="K97" s="99">
        <f t="shared" si="31"/>
        <v>32</v>
      </c>
      <c r="L97" s="99">
        <f t="shared" ref="L97:N97" si="32">SUM(L98:L109)</f>
        <v>134</v>
      </c>
      <c r="M97" s="99">
        <f t="shared" si="32"/>
        <v>101</v>
      </c>
      <c r="N97" s="99">
        <f t="shared" si="32"/>
        <v>38</v>
      </c>
      <c r="O97" s="99">
        <f>SUM(O98:O109)</f>
        <v>0</v>
      </c>
      <c r="P97" s="99">
        <f t="shared" ref="P97:AG97" si="33">SUM(P98:P109)</f>
        <v>0</v>
      </c>
      <c r="Q97" s="99">
        <f t="shared" si="33"/>
        <v>166</v>
      </c>
      <c r="R97" s="99">
        <f t="shared" si="33"/>
        <v>33</v>
      </c>
      <c r="S97" s="99">
        <f t="shared" si="33"/>
        <v>65</v>
      </c>
      <c r="T97" s="99">
        <f t="shared" si="33"/>
        <v>24</v>
      </c>
      <c r="U97" s="99">
        <f t="shared" si="33"/>
        <v>15</v>
      </c>
      <c r="V97" s="99">
        <f t="shared" si="33"/>
        <v>0</v>
      </c>
      <c r="W97" s="99">
        <f t="shared" si="33"/>
        <v>0</v>
      </c>
      <c r="X97" s="99">
        <f t="shared" si="33"/>
        <v>33</v>
      </c>
      <c r="Y97" s="99">
        <f t="shared" si="33"/>
        <v>40</v>
      </c>
      <c r="Z97" s="99">
        <f t="shared" si="33"/>
        <v>19</v>
      </c>
      <c r="AA97" s="99">
        <f t="shared" si="33"/>
        <v>70</v>
      </c>
      <c r="AB97" s="99">
        <f t="shared" si="33"/>
        <v>31</v>
      </c>
      <c r="AC97" s="99">
        <f t="shared" si="33"/>
        <v>0</v>
      </c>
      <c r="AD97" s="99">
        <f t="shared" si="33"/>
        <v>0</v>
      </c>
      <c r="AE97" s="99">
        <f t="shared" si="33"/>
        <v>36</v>
      </c>
      <c r="AF97" s="99">
        <f t="shared" si="33"/>
        <v>115</v>
      </c>
      <c r="AG97" s="101">
        <f t="shared" si="33"/>
        <v>23</v>
      </c>
      <c r="AH97" s="37">
        <f>SUM(AH85:AH96)</f>
        <v>867</v>
      </c>
      <c r="AI97" s="87"/>
    </row>
    <row r="98" spans="1:35" ht="18" x14ac:dyDescent="0.3">
      <c r="A98" s="148" t="s">
        <v>38</v>
      </c>
      <c r="B98" s="149"/>
      <c r="C98" s="6"/>
      <c r="D98" s="6">
        <v>21</v>
      </c>
      <c r="E98" s="6"/>
      <c r="F98" s="6"/>
      <c r="G98" s="6"/>
      <c r="H98" s="6"/>
      <c r="I98" s="6"/>
      <c r="J98" s="6">
        <v>7</v>
      </c>
      <c r="K98" s="6"/>
      <c r="L98" s="6">
        <v>34</v>
      </c>
      <c r="M98" s="6">
        <v>45</v>
      </c>
      <c r="N98" s="6">
        <v>15</v>
      </c>
      <c r="O98" s="6"/>
      <c r="P98" s="6"/>
      <c r="Q98" s="6">
        <v>15</v>
      </c>
      <c r="R98" s="6"/>
      <c r="S98" s="6">
        <v>2</v>
      </c>
      <c r="T98" s="6">
        <v>4</v>
      </c>
      <c r="U98" s="6">
        <v>5</v>
      </c>
      <c r="V98" s="6"/>
      <c r="W98" s="6"/>
      <c r="X98" s="6"/>
      <c r="Y98" s="6">
        <v>5</v>
      </c>
      <c r="Z98" s="6"/>
      <c r="AA98" s="6"/>
      <c r="AB98" s="6"/>
      <c r="AC98" s="6"/>
      <c r="AD98" s="6"/>
      <c r="AE98" s="6"/>
      <c r="AF98" s="73">
        <v>23</v>
      </c>
      <c r="AG98" s="73">
        <v>3</v>
      </c>
      <c r="AH98" s="74">
        <f>SUM(D98:AG98)</f>
        <v>179</v>
      </c>
      <c r="AI98" s="71">
        <f>AH98/AH110</f>
        <v>0.14262948207171314</v>
      </c>
    </row>
    <row r="99" spans="1:35" ht="18.75" customHeight="1" x14ac:dyDescent="0.3">
      <c r="A99" s="148" t="s">
        <v>27</v>
      </c>
      <c r="B99" s="149"/>
      <c r="C99" s="6"/>
      <c r="D99" s="6">
        <v>13</v>
      </c>
      <c r="E99" s="6"/>
      <c r="F99" s="6">
        <v>9</v>
      </c>
      <c r="G99" s="6"/>
      <c r="H99" s="6"/>
      <c r="I99" s="6"/>
      <c r="J99" s="6">
        <v>74</v>
      </c>
      <c r="K99" s="6"/>
      <c r="L99" s="6"/>
      <c r="M99" s="6">
        <v>13</v>
      </c>
      <c r="N99" s="6">
        <v>13</v>
      </c>
      <c r="O99" s="6"/>
      <c r="P99" s="6"/>
      <c r="Q99" s="6">
        <v>47</v>
      </c>
      <c r="R99" s="6">
        <v>24</v>
      </c>
      <c r="S99" s="6">
        <v>39</v>
      </c>
      <c r="T99" s="6">
        <v>18</v>
      </c>
      <c r="U99" s="6">
        <v>5</v>
      </c>
      <c r="V99" s="6"/>
      <c r="W99" s="6"/>
      <c r="X99" s="6">
        <v>30</v>
      </c>
      <c r="Y99" s="6">
        <v>30</v>
      </c>
      <c r="Z99" s="6">
        <v>8</v>
      </c>
      <c r="AA99" s="6">
        <v>35</v>
      </c>
      <c r="AB99" s="6">
        <v>7</v>
      </c>
      <c r="AC99" s="6"/>
      <c r="AD99" s="6"/>
      <c r="AE99" s="6">
        <v>14</v>
      </c>
      <c r="AF99" s="73"/>
      <c r="AG99" s="73">
        <v>17</v>
      </c>
      <c r="AH99" s="75">
        <f t="shared" ref="AH99:AH109" si="34">SUM(D99:AG99)</f>
        <v>396</v>
      </c>
      <c r="AI99" s="88">
        <f>AH99/AH110</f>
        <v>0.31553784860557771</v>
      </c>
    </row>
    <row r="100" spans="1:35" ht="18.75" customHeight="1" x14ac:dyDescent="0.3">
      <c r="A100" s="148" t="s">
        <v>28</v>
      </c>
      <c r="B100" s="149"/>
      <c r="C100" s="6"/>
      <c r="D100" s="6"/>
      <c r="E100" s="6"/>
      <c r="F100" s="6">
        <v>9</v>
      </c>
      <c r="G100" s="6"/>
      <c r="H100" s="6"/>
      <c r="I100" s="6"/>
      <c r="J100" s="6"/>
      <c r="K100" s="6">
        <v>6</v>
      </c>
      <c r="L100" s="6">
        <v>12</v>
      </c>
      <c r="M100" s="6">
        <v>18</v>
      </c>
      <c r="N100" s="6"/>
      <c r="O100" s="6"/>
      <c r="P100" s="6"/>
      <c r="Q100" s="6"/>
      <c r="R100" s="6"/>
      <c r="S100" s="6"/>
      <c r="T100" s="6"/>
      <c r="U100" s="6">
        <v>3</v>
      </c>
      <c r="V100" s="6"/>
      <c r="W100" s="6"/>
      <c r="X100" s="6"/>
      <c r="Y100" s="6"/>
      <c r="Z100" s="6"/>
      <c r="AA100" s="6"/>
      <c r="AB100" s="6"/>
      <c r="AC100" s="6"/>
      <c r="AD100" s="6"/>
      <c r="AE100" s="6">
        <v>16</v>
      </c>
      <c r="AF100" s="73">
        <v>20</v>
      </c>
      <c r="AG100" s="73">
        <v>3</v>
      </c>
      <c r="AH100" s="75">
        <f t="shared" si="34"/>
        <v>87</v>
      </c>
      <c r="AI100" s="88">
        <f>AH100/AH110</f>
        <v>6.932270916334661E-2</v>
      </c>
    </row>
    <row r="101" spans="1:35" ht="18.75" customHeight="1" x14ac:dyDescent="0.3">
      <c r="A101" s="148" t="s">
        <v>29</v>
      </c>
      <c r="B101" s="149"/>
      <c r="C101" s="6"/>
      <c r="D101" s="6"/>
      <c r="E101" s="6"/>
      <c r="F101" s="6"/>
      <c r="G101" s="6">
        <v>3</v>
      </c>
      <c r="H101" s="6"/>
      <c r="I101" s="6"/>
      <c r="J101" s="6">
        <v>27</v>
      </c>
      <c r="K101" s="6">
        <v>5</v>
      </c>
      <c r="L101" s="6"/>
      <c r="M101" s="6"/>
      <c r="N101" s="6"/>
      <c r="O101" s="6"/>
      <c r="P101" s="6"/>
      <c r="Q101" s="6">
        <v>33</v>
      </c>
      <c r="R101" s="6"/>
      <c r="S101" s="6"/>
      <c r="T101" s="6">
        <v>2</v>
      </c>
      <c r="U101" s="6"/>
      <c r="V101" s="6"/>
      <c r="W101" s="6"/>
      <c r="X101" s="6"/>
      <c r="Y101" s="6">
        <v>5</v>
      </c>
      <c r="Z101" s="6"/>
      <c r="AA101" s="6">
        <v>23</v>
      </c>
      <c r="AB101" s="6">
        <v>24</v>
      </c>
      <c r="AC101" s="6"/>
      <c r="AD101" s="6"/>
      <c r="AE101" s="6"/>
      <c r="AF101" s="73"/>
      <c r="AG101" s="73"/>
      <c r="AH101" s="75">
        <f t="shared" si="34"/>
        <v>122</v>
      </c>
      <c r="AI101" s="88">
        <f>AH101/AH110</f>
        <v>9.7211155378486055E-2</v>
      </c>
    </row>
    <row r="102" spans="1:35" ht="18.75" customHeight="1" x14ac:dyDescent="0.3">
      <c r="A102" s="148" t="s">
        <v>30</v>
      </c>
      <c r="B102" s="149"/>
      <c r="C102" s="6"/>
      <c r="D102" s="6"/>
      <c r="E102" s="6"/>
      <c r="F102" s="6"/>
      <c r="G102" s="6"/>
      <c r="H102" s="6"/>
      <c r="I102" s="6"/>
      <c r="J102" s="6"/>
      <c r="K102" s="6"/>
      <c r="L102" s="6"/>
      <c r="M102" s="6"/>
      <c r="N102" s="6"/>
      <c r="O102" s="6"/>
      <c r="P102" s="6"/>
      <c r="Q102" s="6">
        <v>49</v>
      </c>
      <c r="R102" s="6"/>
      <c r="S102" s="6">
        <v>24</v>
      </c>
      <c r="T102" s="6"/>
      <c r="U102" s="6"/>
      <c r="V102" s="6"/>
      <c r="W102" s="6"/>
      <c r="X102" s="6"/>
      <c r="Y102" s="6"/>
      <c r="Z102" s="6"/>
      <c r="AA102" s="6"/>
      <c r="AB102" s="6"/>
      <c r="AC102" s="6"/>
      <c r="AD102" s="6"/>
      <c r="AE102" s="6"/>
      <c r="AF102" s="73"/>
      <c r="AG102" s="73"/>
      <c r="AH102" s="75">
        <f t="shared" si="34"/>
        <v>73</v>
      </c>
      <c r="AI102" s="88">
        <f>AH102/AH110</f>
        <v>5.8167330677290838E-2</v>
      </c>
    </row>
    <row r="103" spans="1:35" ht="18.75" customHeight="1" x14ac:dyDescent="0.3">
      <c r="A103" s="148" t="s">
        <v>31</v>
      </c>
      <c r="B103" s="149"/>
      <c r="C103" s="6"/>
      <c r="D103" s="6">
        <v>50</v>
      </c>
      <c r="E103" s="6"/>
      <c r="F103" s="6"/>
      <c r="G103" s="6">
        <v>55</v>
      </c>
      <c r="H103" s="6"/>
      <c r="I103" s="6"/>
      <c r="J103" s="6"/>
      <c r="K103" s="6"/>
      <c r="L103" s="6">
        <v>77</v>
      </c>
      <c r="M103" s="6"/>
      <c r="N103" s="6"/>
      <c r="O103" s="6"/>
      <c r="P103" s="6"/>
      <c r="Q103" s="6"/>
      <c r="R103" s="6"/>
      <c r="S103" s="6"/>
      <c r="T103" s="6"/>
      <c r="U103" s="6"/>
      <c r="V103" s="6"/>
      <c r="W103" s="6"/>
      <c r="X103" s="6"/>
      <c r="Y103" s="6"/>
      <c r="Z103" s="6"/>
      <c r="AA103" s="6"/>
      <c r="AB103" s="6"/>
      <c r="AC103" s="6"/>
      <c r="AD103" s="6"/>
      <c r="AE103" s="6"/>
      <c r="AF103" s="73">
        <v>27</v>
      </c>
      <c r="AG103" s="73"/>
      <c r="AH103" s="75">
        <f t="shared" si="34"/>
        <v>209</v>
      </c>
      <c r="AI103" s="88">
        <f>AH103/AH110</f>
        <v>0.16653386454183267</v>
      </c>
    </row>
    <row r="104" spans="1:35" ht="18.75" customHeight="1" x14ac:dyDescent="0.3">
      <c r="A104" s="148" t="s">
        <v>32</v>
      </c>
      <c r="B104" s="149"/>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73"/>
      <c r="AG104" s="73"/>
      <c r="AH104" s="75">
        <f t="shared" si="34"/>
        <v>0</v>
      </c>
      <c r="AI104" s="88">
        <f>AH104/AH110</f>
        <v>0</v>
      </c>
    </row>
    <row r="105" spans="1:35" ht="18.75" customHeight="1" x14ac:dyDescent="0.3">
      <c r="A105" s="148" t="s">
        <v>33</v>
      </c>
      <c r="B105" s="149"/>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73"/>
      <c r="AG105" s="73"/>
      <c r="AH105" s="75">
        <f t="shared" si="34"/>
        <v>0</v>
      </c>
      <c r="AI105" s="88">
        <f>AH105/AH110</f>
        <v>0</v>
      </c>
    </row>
    <row r="106" spans="1:35" ht="18.75" customHeight="1" x14ac:dyDescent="0.3">
      <c r="A106" s="148" t="s">
        <v>34</v>
      </c>
      <c r="B106" s="149"/>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73"/>
      <c r="AG106" s="73"/>
      <c r="AH106" s="75">
        <f t="shared" si="34"/>
        <v>0</v>
      </c>
      <c r="AI106" s="88">
        <f>AH106/AH110</f>
        <v>0</v>
      </c>
    </row>
    <row r="107" spans="1:35" ht="18.75" customHeight="1" x14ac:dyDescent="0.3">
      <c r="A107" s="148" t="s">
        <v>35</v>
      </c>
      <c r="B107" s="149"/>
      <c r="C107" s="6"/>
      <c r="D107" s="6">
        <v>10</v>
      </c>
      <c r="E107" s="6"/>
      <c r="F107" s="6">
        <v>2</v>
      </c>
      <c r="G107" s="6"/>
      <c r="H107" s="6"/>
      <c r="I107" s="6"/>
      <c r="J107" s="6"/>
      <c r="K107" s="6">
        <v>18</v>
      </c>
      <c r="L107" s="6"/>
      <c r="M107" s="6">
        <v>25</v>
      </c>
      <c r="N107" s="6">
        <v>10</v>
      </c>
      <c r="O107" s="6"/>
      <c r="P107" s="6"/>
      <c r="Q107" s="6"/>
      <c r="R107" s="6">
        <v>9</v>
      </c>
      <c r="S107" s="6"/>
      <c r="T107" s="6"/>
      <c r="U107" s="6">
        <v>2</v>
      </c>
      <c r="V107" s="6"/>
      <c r="W107" s="6"/>
      <c r="X107" s="6"/>
      <c r="Y107" s="6"/>
      <c r="Z107" s="6"/>
      <c r="AA107" s="6">
        <v>12</v>
      </c>
      <c r="AB107" s="6"/>
      <c r="AC107" s="6"/>
      <c r="AD107" s="6"/>
      <c r="AE107" s="6">
        <v>6</v>
      </c>
      <c r="AF107" s="73"/>
      <c r="AG107" s="73"/>
      <c r="AH107" s="75">
        <f t="shared" si="34"/>
        <v>94</v>
      </c>
      <c r="AI107" s="88">
        <f>AH107/AH110</f>
        <v>7.4900398406374497E-2</v>
      </c>
    </row>
    <row r="108" spans="1:35" ht="18.75" customHeight="1" x14ac:dyDescent="0.3">
      <c r="A108" s="148" t="s">
        <v>36</v>
      </c>
      <c r="B108" s="149"/>
      <c r="C108" s="6"/>
      <c r="D108" s="6"/>
      <c r="E108" s="6"/>
      <c r="F108" s="6"/>
      <c r="G108" s="6"/>
      <c r="H108" s="6"/>
      <c r="I108" s="6"/>
      <c r="J108" s="6"/>
      <c r="K108" s="6"/>
      <c r="L108" s="6"/>
      <c r="M108" s="6"/>
      <c r="N108" s="6"/>
      <c r="O108" s="6"/>
      <c r="P108" s="6"/>
      <c r="Q108" s="6"/>
      <c r="R108" s="6"/>
      <c r="S108" s="6"/>
      <c r="T108" s="6"/>
      <c r="U108" s="6"/>
      <c r="V108" s="6"/>
      <c r="W108" s="6"/>
      <c r="X108" s="6"/>
      <c r="Y108" s="6"/>
      <c r="Z108" s="6">
        <v>2</v>
      </c>
      <c r="AA108" s="6"/>
      <c r="AB108" s="6"/>
      <c r="AC108" s="6"/>
      <c r="AD108" s="6"/>
      <c r="AE108" s="6"/>
      <c r="AF108" s="73"/>
      <c r="AG108" s="73"/>
      <c r="AH108" s="75">
        <f t="shared" si="34"/>
        <v>2</v>
      </c>
      <c r="AI108" s="88">
        <f>AH108/AH110</f>
        <v>1.5936254980079682E-3</v>
      </c>
    </row>
    <row r="109" spans="1:35" ht="19.5" customHeight="1" thickBot="1" x14ac:dyDescent="0.35">
      <c r="A109" s="148" t="s">
        <v>37</v>
      </c>
      <c r="B109" s="149"/>
      <c r="C109" s="6"/>
      <c r="D109" s="6"/>
      <c r="E109" s="6"/>
      <c r="F109" s="6"/>
      <c r="G109" s="6"/>
      <c r="H109" s="6"/>
      <c r="I109" s="6"/>
      <c r="J109" s="6"/>
      <c r="K109" s="6">
        <v>3</v>
      </c>
      <c r="L109" s="6">
        <v>11</v>
      </c>
      <c r="M109" s="6"/>
      <c r="N109" s="6"/>
      <c r="O109" s="6"/>
      <c r="P109" s="6"/>
      <c r="Q109" s="6">
        <v>22</v>
      </c>
      <c r="R109" s="6"/>
      <c r="S109" s="6"/>
      <c r="T109" s="6"/>
      <c r="U109" s="6"/>
      <c r="V109" s="6"/>
      <c r="W109" s="6"/>
      <c r="X109" s="6">
        <v>3</v>
      </c>
      <c r="Y109" s="6"/>
      <c r="Z109" s="6">
        <v>9</v>
      </c>
      <c r="AA109" s="6"/>
      <c r="AB109" s="6"/>
      <c r="AC109" s="6"/>
      <c r="AD109" s="6"/>
      <c r="AE109" s="6"/>
      <c r="AF109" s="73">
        <v>45</v>
      </c>
      <c r="AG109" s="73"/>
      <c r="AH109" s="76">
        <f t="shared" si="34"/>
        <v>93</v>
      </c>
      <c r="AI109" s="89">
        <f>AH109/AH110</f>
        <v>7.4103585657370519E-2</v>
      </c>
    </row>
    <row r="110" spans="1:35" ht="17.25" customHeight="1" thickBot="1" x14ac:dyDescent="0.35">
      <c r="A110" s="155" t="s">
        <v>13</v>
      </c>
      <c r="B110" s="156"/>
      <c r="C110" s="99">
        <f>SUM(C111:C122)</f>
        <v>0</v>
      </c>
      <c r="D110" s="99">
        <f t="shared" ref="D110:K110" si="35">SUM(D111:D122)</f>
        <v>0</v>
      </c>
      <c r="E110" s="99">
        <f t="shared" si="35"/>
        <v>0</v>
      </c>
      <c r="F110" s="99">
        <f t="shared" si="35"/>
        <v>0</v>
      </c>
      <c r="G110" s="99">
        <f t="shared" si="35"/>
        <v>0</v>
      </c>
      <c r="H110" s="99">
        <f t="shared" si="35"/>
        <v>0</v>
      </c>
      <c r="I110" s="99">
        <f t="shared" si="35"/>
        <v>0</v>
      </c>
      <c r="J110" s="99">
        <f t="shared" si="35"/>
        <v>0</v>
      </c>
      <c r="K110" s="99">
        <f t="shared" si="35"/>
        <v>0</v>
      </c>
      <c r="L110" s="99">
        <f t="shared" ref="L110:N110" si="36">SUM(L111:L122)</f>
        <v>0</v>
      </c>
      <c r="M110" s="99">
        <f t="shared" si="36"/>
        <v>0</v>
      </c>
      <c r="N110" s="99">
        <f t="shared" si="36"/>
        <v>0</v>
      </c>
      <c r="O110" s="99">
        <f>SUM(O111:O122)</f>
        <v>0</v>
      </c>
      <c r="P110" s="99">
        <f t="shared" ref="P110:AG110" si="37">SUM(P111:P122)</f>
        <v>0</v>
      </c>
      <c r="Q110" s="99">
        <f t="shared" si="37"/>
        <v>0</v>
      </c>
      <c r="R110" s="99">
        <f t="shared" si="37"/>
        <v>15</v>
      </c>
      <c r="S110" s="99">
        <f t="shared" si="37"/>
        <v>28</v>
      </c>
      <c r="T110" s="99">
        <f t="shared" si="37"/>
        <v>0</v>
      </c>
      <c r="U110" s="99">
        <f t="shared" si="37"/>
        <v>0</v>
      </c>
      <c r="V110" s="99">
        <f t="shared" si="37"/>
        <v>0</v>
      </c>
      <c r="W110" s="99">
        <f t="shared" si="37"/>
        <v>0</v>
      </c>
      <c r="X110" s="99">
        <f t="shared" si="37"/>
        <v>0</v>
      </c>
      <c r="Y110" s="99">
        <f t="shared" si="37"/>
        <v>0</v>
      </c>
      <c r="Z110" s="99">
        <f t="shared" si="37"/>
        <v>0</v>
      </c>
      <c r="AA110" s="99">
        <f t="shared" si="37"/>
        <v>0</v>
      </c>
      <c r="AB110" s="99">
        <f t="shared" si="37"/>
        <v>0</v>
      </c>
      <c r="AC110" s="99">
        <f t="shared" si="37"/>
        <v>0</v>
      </c>
      <c r="AD110" s="99">
        <f t="shared" si="37"/>
        <v>0</v>
      </c>
      <c r="AE110" s="99">
        <f t="shared" si="37"/>
        <v>0</v>
      </c>
      <c r="AF110" s="99">
        <f t="shared" si="37"/>
        <v>0</v>
      </c>
      <c r="AG110" s="101">
        <f t="shared" si="37"/>
        <v>0</v>
      </c>
      <c r="AH110" s="37">
        <f>SUM(AH98:AH109)</f>
        <v>1255</v>
      </c>
      <c r="AI110" s="90"/>
    </row>
    <row r="111" spans="1:35" ht="17.25" customHeight="1" x14ac:dyDescent="0.3">
      <c r="A111" s="148" t="s">
        <v>38</v>
      </c>
      <c r="B111" s="149"/>
      <c r="C111" s="6"/>
      <c r="D111" s="6"/>
      <c r="E111" s="6"/>
      <c r="F111" s="6"/>
      <c r="G111" s="6"/>
      <c r="H111" s="6"/>
      <c r="I111" s="6"/>
      <c r="J111" s="6"/>
      <c r="K111" s="6"/>
      <c r="L111" s="6"/>
      <c r="M111" s="6"/>
      <c r="N111" s="6"/>
      <c r="O111" s="6"/>
      <c r="P111" s="6"/>
      <c r="Q111" s="6"/>
      <c r="R111" s="6"/>
      <c r="S111" s="6">
        <v>28</v>
      </c>
      <c r="T111" s="6"/>
      <c r="U111" s="6"/>
      <c r="V111" s="6"/>
      <c r="W111" s="6"/>
      <c r="X111" s="6"/>
      <c r="Y111" s="6"/>
      <c r="Z111" s="6"/>
      <c r="AA111" s="6"/>
      <c r="AB111" s="6"/>
      <c r="AC111" s="6"/>
      <c r="AD111" s="6"/>
      <c r="AE111" s="6"/>
      <c r="AF111" s="6"/>
      <c r="AG111" s="73"/>
      <c r="AH111" s="74">
        <f t="shared" ref="AH111:AH122" si="38">SUM(D111:AG111)</f>
        <v>28</v>
      </c>
      <c r="AI111" s="79">
        <f>AH111/AH123</f>
        <v>0.65116279069767447</v>
      </c>
    </row>
    <row r="112" spans="1:35" ht="17.25" customHeight="1" x14ac:dyDescent="0.3">
      <c r="A112" s="148" t="s">
        <v>27</v>
      </c>
      <c r="B112" s="149"/>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73"/>
      <c r="AH112" s="75">
        <f t="shared" si="38"/>
        <v>0</v>
      </c>
      <c r="AI112" s="80">
        <f>AH112/AH123</f>
        <v>0</v>
      </c>
    </row>
    <row r="113" spans="1:35" ht="17.25" customHeight="1" x14ac:dyDescent="0.3">
      <c r="A113" s="148" t="s">
        <v>28</v>
      </c>
      <c r="B113" s="149"/>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73"/>
      <c r="AH113" s="75">
        <f t="shared" si="38"/>
        <v>0</v>
      </c>
      <c r="AI113" s="80">
        <f>AH113/AH123</f>
        <v>0</v>
      </c>
    </row>
    <row r="114" spans="1:35" ht="17.25" customHeight="1" x14ac:dyDescent="0.3">
      <c r="A114" s="148" t="s">
        <v>29</v>
      </c>
      <c r="B114" s="149"/>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73"/>
      <c r="AH114" s="75">
        <f t="shared" si="38"/>
        <v>0</v>
      </c>
      <c r="AI114" s="80">
        <f>AH114/AH123</f>
        <v>0</v>
      </c>
    </row>
    <row r="115" spans="1:35" ht="17.25" customHeight="1" x14ac:dyDescent="0.3">
      <c r="A115" s="148" t="s">
        <v>30</v>
      </c>
      <c r="B115" s="149"/>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73"/>
      <c r="AH115" s="75">
        <f t="shared" si="38"/>
        <v>0</v>
      </c>
      <c r="AI115" s="80">
        <f>AH115/AH123</f>
        <v>0</v>
      </c>
    </row>
    <row r="116" spans="1:35" ht="17.25" customHeight="1" x14ac:dyDescent="0.3">
      <c r="A116" s="148" t="s">
        <v>31</v>
      </c>
      <c r="B116" s="149"/>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73"/>
      <c r="AH116" s="75">
        <f t="shared" si="38"/>
        <v>0</v>
      </c>
      <c r="AI116" s="80">
        <f>AH116/AH123</f>
        <v>0</v>
      </c>
    </row>
    <row r="117" spans="1:35" ht="17.25" customHeight="1" x14ac:dyDescent="0.3">
      <c r="A117" s="148" t="s">
        <v>32</v>
      </c>
      <c r="B117" s="149"/>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73"/>
      <c r="AH117" s="75">
        <f t="shared" si="38"/>
        <v>0</v>
      </c>
      <c r="AI117" s="80">
        <f>AH117/AH123</f>
        <v>0</v>
      </c>
    </row>
    <row r="118" spans="1:35" ht="18.75" customHeight="1" x14ac:dyDescent="0.3">
      <c r="A118" s="148" t="s">
        <v>33</v>
      </c>
      <c r="B118" s="149"/>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73"/>
      <c r="AH118" s="75">
        <f t="shared" si="38"/>
        <v>0</v>
      </c>
      <c r="AI118" s="80">
        <f>AH118/AH123</f>
        <v>0</v>
      </c>
    </row>
    <row r="119" spans="1:35" ht="18.75" customHeight="1" x14ac:dyDescent="0.3">
      <c r="A119" s="148" t="s">
        <v>34</v>
      </c>
      <c r="B119" s="149"/>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73"/>
      <c r="AH119" s="75">
        <f t="shared" si="38"/>
        <v>0</v>
      </c>
      <c r="AI119" s="80">
        <f>AH119/AH123</f>
        <v>0</v>
      </c>
    </row>
    <row r="120" spans="1:35" ht="18.75" customHeight="1" x14ac:dyDescent="0.3">
      <c r="A120" s="148" t="s">
        <v>35</v>
      </c>
      <c r="B120" s="149"/>
      <c r="C120" s="6"/>
      <c r="D120" s="6"/>
      <c r="E120" s="6"/>
      <c r="F120" s="6"/>
      <c r="G120" s="6"/>
      <c r="H120" s="6"/>
      <c r="I120" s="6"/>
      <c r="J120" s="6"/>
      <c r="K120" s="6"/>
      <c r="L120" s="6"/>
      <c r="M120" s="6"/>
      <c r="N120" s="6"/>
      <c r="O120" s="6"/>
      <c r="P120" s="6"/>
      <c r="Q120" s="6"/>
      <c r="R120" s="6">
        <v>15</v>
      </c>
      <c r="S120" s="6"/>
      <c r="T120" s="6"/>
      <c r="U120" s="6"/>
      <c r="V120" s="6"/>
      <c r="W120" s="6"/>
      <c r="X120" s="6"/>
      <c r="Y120" s="6"/>
      <c r="Z120" s="6"/>
      <c r="AA120" s="6"/>
      <c r="AB120" s="6"/>
      <c r="AC120" s="6"/>
      <c r="AD120" s="6"/>
      <c r="AE120" s="6"/>
      <c r="AF120" s="6"/>
      <c r="AG120" s="73"/>
      <c r="AH120" s="75">
        <f t="shared" si="38"/>
        <v>15</v>
      </c>
      <c r="AI120" s="80">
        <f>AH120/AH123</f>
        <v>0.34883720930232559</v>
      </c>
    </row>
    <row r="121" spans="1:35" ht="18.75" customHeight="1" x14ac:dyDescent="0.3">
      <c r="A121" s="148" t="s">
        <v>36</v>
      </c>
      <c r="B121" s="149"/>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73"/>
      <c r="AH121" s="75">
        <f t="shared" si="38"/>
        <v>0</v>
      </c>
      <c r="AI121" s="80">
        <f>AH121/AH123</f>
        <v>0</v>
      </c>
    </row>
    <row r="122" spans="1:35" ht="19.5" customHeight="1" thickBot="1" x14ac:dyDescent="0.35">
      <c r="A122" s="148" t="s">
        <v>37</v>
      </c>
      <c r="B122" s="149"/>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73"/>
      <c r="AH122" s="76">
        <f t="shared" si="38"/>
        <v>0</v>
      </c>
      <c r="AI122" s="84">
        <f>AH122/AH123</f>
        <v>0</v>
      </c>
    </row>
    <row r="123" spans="1:35" ht="18.75" customHeight="1" thickBot="1" x14ac:dyDescent="0.35">
      <c r="A123" s="155" t="s">
        <v>14</v>
      </c>
      <c r="B123" s="156"/>
      <c r="C123" s="99">
        <f>SUM(C124:C135)</f>
        <v>0</v>
      </c>
      <c r="D123" s="99">
        <f t="shared" ref="D123:K123" si="39">SUM(D124:D135)</f>
        <v>0</v>
      </c>
      <c r="E123" s="99">
        <f t="shared" si="39"/>
        <v>0</v>
      </c>
      <c r="F123" s="99">
        <f t="shared" si="39"/>
        <v>0</v>
      </c>
      <c r="G123" s="99">
        <f t="shared" si="39"/>
        <v>0</v>
      </c>
      <c r="H123" s="99">
        <f t="shared" si="39"/>
        <v>0</v>
      </c>
      <c r="I123" s="99">
        <f t="shared" si="39"/>
        <v>0</v>
      </c>
      <c r="J123" s="99">
        <f t="shared" si="39"/>
        <v>0</v>
      </c>
      <c r="K123" s="99">
        <f t="shared" si="39"/>
        <v>16</v>
      </c>
      <c r="L123" s="99">
        <f t="shared" ref="L123:N123" si="40">SUM(L124:L135)</f>
        <v>0</v>
      </c>
      <c r="M123" s="99">
        <f t="shared" si="40"/>
        <v>0</v>
      </c>
      <c r="N123" s="99">
        <f t="shared" si="40"/>
        <v>32</v>
      </c>
      <c r="O123" s="99">
        <f>SUM(O124:O135)</f>
        <v>0</v>
      </c>
      <c r="P123" s="99">
        <f t="shared" ref="P123:AG123" si="41">SUM(P124:P135)</f>
        <v>0</v>
      </c>
      <c r="Q123" s="99">
        <f t="shared" si="41"/>
        <v>0</v>
      </c>
      <c r="R123" s="99">
        <f t="shared" si="41"/>
        <v>0</v>
      </c>
      <c r="S123" s="99">
        <f t="shared" si="41"/>
        <v>0</v>
      </c>
      <c r="T123" s="99">
        <f t="shared" si="41"/>
        <v>3</v>
      </c>
      <c r="U123" s="99">
        <f t="shared" si="41"/>
        <v>0</v>
      </c>
      <c r="V123" s="99">
        <f t="shared" si="41"/>
        <v>0</v>
      </c>
      <c r="W123" s="99">
        <f t="shared" si="41"/>
        <v>0</v>
      </c>
      <c r="X123" s="99">
        <f t="shared" si="41"/>
        <v>31</v>
      </c>
      <c r="Y123" s="99">
        <f t="shared" si="41"/>
        <v>33</v>
      </c>
      <c r="Z123" s="99">
        <f t="shared" si="41"/>
        <v>0</v>
      </c>
      <c r="AA123" s="99">
        <f t="shared" si="41"/>
        <v>0</v>
      </c>
      <c r="AB123" s="99">
        <f t="shared" si="41"/>
        <v>0</v>
      </c>
      <c r="AC123" s="99">
        <f t="shared" si="41"/>
        <v>0</v>
      </c>
      <c r="AD123" s="99">
        <f t="shared" si="41"/>
        <v>0</v>
      </c>
      <c r="AE123" s="99">
        <f t="shared" si="41"/>
        <v>0</v>
      </c>
      <c r="AF123" s="99">
        <f t="shared" si="41"/>
        <v>0</v>
      </c>
      <c r="AG123" s="101">
        <f t="shared" si="41"/>
        <v>0</v>
      </c>
      <c r="AH123" s="37">
        <f>SUM(AH111:AH122)</f>
        <v>43</v>
      </c>
      <c r="AI123" s="87"/>
    </row>
    <row r="124" spans="1:35" ht="18" x14ac:dyDescent="0.3">
      <c r="A124" s="148" t="s">
        <v>38</v>
      </c>
      <c r="B124" s="149"/>
      <c r="C124" s="6"/>
      <c r="D124" s="6"/>
      <c r="E124" s="6"/>
      <c r="F124" s="6"/>
      <c r="G124" s="6"/>
      <c r="H124" s="6"/>
      <c r="I124" s="6"/>
      <c r="J124" s="6"/>
      <c r="K124" s="6"/>
      <c r="L124" s="6"/>
      <c r="M124" s="6"/>
      <c r="N124" s="6"/>
      <c r="O124" s="6"/>
      <c r="P124" s="6"/>
      <c r="Q124" s="6"/>
      <c r="R124" s="6"/>
      <c r="S124" s="6"/>
      <c r="T124" s="6">
        <v>3</v>
      </c>
      <c r="U124" s="6"/>
      <c r="V124" s="6"/>
      <c r="W124" s="6"/>
      <c r="X124" s="6">
        <v>17</v>
      </c>
      <c r="Y124" s="6">
        <v>14</v>
      </c>
      <c r="Z124" s="6"/>
      <c r="AA124" s="6"/>
      <c r="AB124" s="6"/>
      <c r="AC124" s="6"/>
      <c r="AD124" s="6"/>
      <c r="AE124" s="6"/>
      <c r="AF124" s="6"/>
      <c r="AG124" s="73"/>
      <c r="AH124" s="74">
        <f t="shared" ref="AH124:AH135" si="42">SUM(D124:AG124)</f>
        <v>34</v>
      </c>
      <c r="AI124" s="71">
        <f>AH124/AH136</f>
        <v>0.29565217391304349</v>
      </c>
    </row>
    <row r="125" spans="1:35" ht="18.75" customHeight="1" x14ac:dyDescent="0.3">
      <c r="A125" s="148" t="s">
        <v>27</v>
      </c>
      <c r="B125" s="149"/>
      <c r="C125" s="6"/>
      <c r="D125" s="6"/>
      <c r="E125" s="6"/>
      <c r="F125" s="6"/>
      <c r="G125" s="6"/>
      <c r="H125" s="6"/>
      <c r="I125" s="6"/>
      <c r="J125" s="6"/>
      <c r="K125" s="6">
        <v>13</v>
      </c>
      <c r="L125" s="6"/>
      <c r="M125" s="6"/>
      <c r="N125" s="6"/>
      <c r="O125" s="6"/>
      <c r="P125" s="6"/>
      <c r="Q125" s="6"/>
      <c r="R125" s="6"/>
      <c r="S125" s="6"/>
      <c r="T125" s="6"/>
      <c r="U125" s="6"/>
      <c r="V125" s="6"/>
      <c r="W125" s="6"/>
      <c r="X125" s="6"/>
      <c r="Y125" s="6"/>
      <c r="Z125" s="6"/>
      <c r="AA125" s="6"/>
      <c r="AB125" s="6"/>
      <c r="AC125" s="6"/>
      <c r="AD125" s="6"/>
      <c r="AE125" s="6"/>
      <c r="AF125" s="6"/>
      <c r="AG125" s="73"/>
      <c r="AH125" s="75">
        <f t="shared" si="42"/>
        <v>13</v>
      </c>
      <c r="AI125" s="88">
        <f>AH125/AH136</f>
        <v>0.11304347826086956</v>
      </c>
    </row>
    <row r="126" spans="1:35" ht="18.75" customHeight="1" x14ac:dyDescent="0.3">
      <c r="A126" s="148" t="s">
        <v>28</v>
      </c>
      <c r="B126" s="149"/>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73"/>
      <c r="AH126" s="75">
        <f t="shared" si="42"/>
        <v>0</v>
      </c>
      <c r="AI126" s="88">
        <f>AH126/AH136</f>
        <v>0</v>
      </c>
    </row>
    <row r="127" spans="1:35" ht="18.75" customHeight="1" x14ac:dyDescent="0.3">
      <c r="A127" s="148" t="s">
        <v>29</v>
      </c>
      <c r="B127" s="149"/>
      <c r="C127" s="6"/>
      <c r="D127" s="6"/>
      <c r="E127" s="6"/>
      <c r="F127" s="6"/>
      <c r="G127" s="6"/>
      <c r="H127" s="6"/>
      <c r="I127" s="6"/>
      <c r="J127" s="6"/>
      <c r="K127" s="6"/>
      <c r="L127" s="6"/>
      <c r="M127" s="6"/>
      <c r="N127" s="6"/>
      <c r="O127" s="6"/>
      <c r="P127" s="6"/>
      <c r="Q127" s="6"/>
      <c r="R127" s="6"/>
      <c r="S127" s="6"/>
      <c r="T127" s="6"/>
      <c r="U127" s="6"/>
      <c r="V127" s="6"/>
      <c r="W127" s="6"/>
      <c r="X127" s="6"/>
      <c r="Y127" s="6">
        <v>19</v>
      </c>
      <c r="Z127" s="6"/>
      <c r="AA127" s="6"/>
      <c r="AB127" s="6"/>
      <c r="AC127" s="6"/>
      <c r="AD127" s="6"/>
      <c r="AE127" s="6"/>
      <c r="AF127" s="6"/>
      <c r="AG127" s="73"/>
      <c r="AH127" s="75">
        <f t="shared" si="42"/>
        <v>19</v>
      </c>
      <c r="AI127" s="88">
        <f>AH127/AH136</f>
        <v>0.16521739130434782</v>
      </c>
    </row>
    <row r="128" spans="1:35" ht="18.75" customHeight="1" x14ac:dyDescent="0.3">
      <c r="A128" s="148" t="s">
        <v>30</v>
      </c>
      <c r="B128" s="149"/>
      <c r="C128" s="6"/>
      <c r="D128" s="6"/>
      <c r="E128" s="6"/>
      <c r="F128" s="6"/>
      <c r="G128" s="6"/>
      <c r="H128" s="6"/>
      <c r="I128" s="6"/>
      <c r="J128" s="6"/>
      <c r="K128" s="6">
        <v>3</v>
      </c>
      <c r="L128" s="6"/>
      <c r="M128" s="6"/>
      <c r="N128" s="6"/>
      <c r="O128" s="6"/>
      <c r="P128" s="6"/>
      <c r="Q128" s="6"/>
      <c r="R128" s="6"/>
      <c r="S128" s="6"/>
      <c r="T128" s="6"/>
      <c r="U128" s="6"/>
      <c r="V128" s="6"/>
      <c r="W128" s="6"/>
      <c r="X128" s="6"/>
      <c r="Y128" s="6"/>
      <c r="Z128" s="6"/>
      <c r="AA128" s="6"/>
      <c r="AB128" s="6"/>
      <c r="AC128" s="6"/>
      <c r="AD128" s="6"/>
      <c r="AE128" s="6"/>
      <c r="AF128" s="6"/>
      <c r="AG128" s="73"/>
      <c r="AH128" s="75">
        <f t="shared" si="42"/>
        <v>3</v>
      </c>
      <c r="AI128" s="88">
        <f>AH128/AH136</f>
        <v>2.6086956521739129E-2</v>
      </c>
    </row>
    <row r="129" spans="1:35" ht="18.75" customHeight="1" x14ac:dyDescent="0.3">
      <c r="A129" s="148" t="s">
        <v>31</v>
      </c>
      <c r="B129" s="149"/>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73"/>
      <c r="AH129" s="75">
        <f t="shared" si="42"/>
        <v>0</v>
      </c>
      <c r="AI129" s="88">
        <f>AH129/AH136</f>
        <v>0</v>
      </c>
    </row>
    <row r="130" spans="1:35" ht="18.75" customHeight="1" x14ac:dyDescent="0.3">
      <c r="A130" s="148" t="s">
        <v>32</v>
      </c>
      <c r="B130" s="149"/>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73"/>
      <c r="AH130" s="75">
        <f t="shared" si="42"/>
        <v>0</v>
      </c>
      <c r="AI130" s="88">
        <f>AH130/AH136</f>
        <v>0</v>
      </c>
    </row>
    <row r="131" spans="1:35" ht="18.75" customHeight="1" x14ac:dyDescent="0.3">
      <c r="A131" s="148" t="s">
        <v>33</v>
      </c>
      <c r="B131" s="149"/>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73"/>
      <c r="AH131" s="75">
        <f t="shared" si="42"/>
        <v>0</v>
      </c>
      <c r="AI131" s="88">
        <f>AH131/AH136</f>
        <v>0</v>
      </c>
    </row>
    <row r="132" spans="1:35" ht="18.75" customHeight="1" x14ac:dyDescent="0.3">
      <c r="A132" s="148" t="s">
        <v>34</v>
      </c>
      <c r="B132" s="149"/>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73"/>
      <c r="AH132" s="75">
        <f t="shared" si="42"/>
        <v>0</v>
      </c>
      <c r="AI132" s="88">
        <f>AH132/AH136</f>
        <v>0</v>
      </c>
    </row>
    <row r="133" spans="1:35" ht="18.75" customHeight="1" x14ac:dyDescent="0.3">
      <c r="A133" s="148" t="s">
        <v>35</v>
      </c>
      <c r="B133" s="149"/>
      <c r="C133" s="6"/>
      <c r="D133" s="6"/>
      <c r="E133" s="6"/>
      <c r="F133" s="6"/>
      <c r="G133" s="6"/>
      <c r="H133" s="6"/>
      <c r="I133" s="6"/>
      <c r="J133" s="6"/>
      <c r="K133" s="6"/>
      <c r="L133" s="6"/>
      <c r="M133" s="6"/>
      <c r="N133" s="6"/>
      <c r="O133" s="6"/>
      <c r="P133" s="6"/>
      <c r="Q133" s="6"/>
      <c r="R133" s="6"/>
      <c r="S133" s="6"/>
      <c r="T133" s="6"/>
      <c r="U133" s="6"/>
      <c r="V133" s="6"/>
      <c r="W133" s="6"/>
      <c r="X133" s="6">
        <v>14</v>
      </c>
      <c r="Y133" s="6"/>
      <c r="Z133" s="6"/>
      <c r="AA133" s="6"/>
      <c r="AB133" s="6"/>
      <c r="AC133" s="6"/>
      <c r="AD133" s="6"/>
      <c r="AE133" s="6"/>
      <c r="AF133" s="6"/>
      <c r="AG133" s="73"/>
      <c r="AH133" s="75">
        <f t="shared" si="42"/>
        <v>14</v>
      </c>
      <c r="AI133" s="88">
        <f>AH133/AH136</f>
        <v>0.12173913043478261</v>
      </c>
    </row>
    <row r="134" spans="1:35" ht="18.75" customHeight="1" x14ac:dyDescent="0.3">
      <c r="A134" s="148" t="s">
        <v>36</v>
      </c>
      <c r="B134" s="149"/>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73"/>
      <c r="AH134" s="75">
        <f t="shared" si="42"/>
        <v>0</v>
      </c>
      <c r="AI134" s="88">
        <f>AH134/AH136</f>
        <v>0</v>
      </c>
    </row>
    <row r="135" spans="1:35" ht="19.5" customHeight="1" thickBot="1" x14ac:dyDescent="0.35">
      <c r="A135" s="148" t="s">
        <v>37</v>
      </c>
      <c r="B135" s="149"/>
      <c r="C135" s="6"/>
      <c r="D135" s="6"/>
      <c r="E135" s="6"/>
      <c r="F135" s="6"/>
      <c r="G135" s="6"/>
      <c r="H135" s="6"/>
      <c r="I135" s="6"/>
      <c r="J135" s="6"/>
      <c r="K135" s="6"/>
      <c r="L135" s="6"/>
      <c r="M135" s="6"/>
      <c r="N135" s="6">
        <v>32</v>
      </c>
      <c r="O135" s="6"/>
      <c r="P135" s="6"/>
      <c r="Q135" s="6"/>
      <c r="R135" s="6"/>
      <c r="S135" s="6"/>
      <c r="T135" s="6"/>
      <c r="U135" s="6"/>
      <c r="V135" s="6"/>
      <c r="W135" s="6"/>
      <c r="X135" s="6"/>
      <c r="Y135" s="6"/>
      <c r="Z135" s="6"/>
      <c r="AA135" s="6"/>
      <c r="AB135" s="6"/>
      <c r="AC135" s="6"/>
      <c r="AD135" s="6"/>
      <c r="AE135" s="6"/>
      <c r="AF135" s="6"/>
      <c r="AG135" s="73"/>
      <c r="AH135" s="76">
        <f t="shared" si="42"/>
        <v>32</v>
      </c>
      <c r="AI135" s="89">
        <f>AH135/AH136</f>
        <v>0.27826086956521739</v>
      </c>
    </row>
    <row r="136" spans="1:35" ht="21.6" thickBot="1" x14ac:dyDescent="0.4">
      <c r="A136" s="155" t="s">
        <v>15</v>
      </c>
      <c r="B136" s="156"/>
      <c r="C136" s="99">
        <f>SUM(C137:C148)</f>
        <v>0</v>
      </c>
      <c r="D136" s="99">
        <f t="shared" ref="D136:K136" si="43">SUM(D137:D148)</f>
        <v>0</v>
      </c>
      <c r="E136" s="99">
        <f t="shared" si="43"/>
        <v>0</v>
      </c>
      <c r="F136" s="99">
        <f t="shared" si="43"/>
        <v>0</v>
      </c>
      <c r="G136" s="99">
        <f t="shared" si="43"/>
        <v>0</v>
      </c>
      <c r="H136" s="99">
        <f t="shared" si="43"/>
        <v>0</v>
      </c>
      <c r="I136" s="99">
        <f t="shared" si="43"/>
        <v>0</v>
      </c>
      <c r="J136" s="99">
        <f t="shared" si="43"/>
        <v>0</v>
      </c>
      <c r="K136" s="99">
        <f t="shared" si="43"/>
        <v>0</v>
      </c>
      <c r="L136" s="99">
        <f t="shared" ref="L136:N136" si="44">SUM(L137:L148)</f>
        <v>0</v>
      </c>
      <c r="M136" s="99">
        <f t="shared" si="44"/>
        <v>0</v>
      </c>
      <c r="N136" s="99">
        <f t="shared" si="44"/>
        <v>0</v>
      </c>
      <c r="O136" s="99">
        <f>SUM(O137:O148)</f>
        <v>0</v>
      </c>
      <c r="P136" s="99">
        <f t="shared" ref="P136:AG136" si="45">SUM(P137:P148)</f>
        <v>0</v>
      </c>
      <c r="Q136" s="99">
        <f t="shared" si="45"/>
        <v>0</v>
      </c>
      <c r="R136" s="99">
        <f t="shared" si="45"/>
        <v>0</v>
      </c>
      <c r="S136" s="99">
        <f t="shared" si="45"/>
        <v>0</v>
      </c>
      <c r="T136" s="99">
        <f t="shared" si="45"/>
        <v>0</v>
      </c>
      <c r="U136" s="99">
        <f t="shared" si="45"/>
        <v>0</v>
      </c>
      <c r="V136" s="99">
        <f t="shared" si="45"/>
        <v>0</v>
      </c>
      <c r="W136" s="99">
        <f t="shared" si="45"/>
        <v>0</v>
      </c>
      <c r="X136" s="99">
        <f t="shared" si="45"/>
        <v>0</v>
      </c>
      <c r="Y136" s="99">
        <f t="shared" si="45"/>
        <v>0</v>
      </c>
      <c r="Z136" s="99">
        <f t="shared" si="45"/>
        <v>0</v>
      </c>
      <c r="AA136" s="99">
        <f t="shared" si="45"/>
        <v>0</v>
      </c>
      <c r="AB136" s="99">
        <f t="shared" si="45"/>
        <v>0</v>
      </c>
      <c r="AC136" s="99">
        <f t="shared" si="45"/>
        <v>0</v>
      </c>
      <c r="AD136" s="99">
        <f t="shared" si="45"/>
        <v>0</v>
      </c>
      <c r="AE136" s="99">
        <f t="shared" si="45"/>
        <v>0</v>
      </c>
      <c r="AF136" s="99">
        <f t="shared" si="45"/>
        <v>0</v>
      </c>
      <c r="AG136" s="101">
        <f t="shared" si="45"/>
        <v>0</v>
      </c>
      <c r="AH136" s="37">
        <f>SUM(AH124:AH135)</f>
        <v>115</v>
      </c>
      <c r="AI136" s="83"/>
    </row>
    <row r="137" spans="1:35" ht="18" x14ac:dyDescent="0.3">
      <c r="A137" s="148" t="s">
        <v>38</v>
      </c>
      <c r="B137" s="149"/>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73"/>
      <c r="AH137" s="74">
        <f t="shared" ref="AH137:AH148" si="46">SUM(D137:AG137)</f>
        <v>0</v>
      </c>
      <c r="AI137" s="79" t="e">
        <f>AH137/AH149</f>
        <v>#DIV/0!</v>
      </c>
    </row>
    <row r="138" spans="1:35" ht="18" x14ac:dyDescent="0.3">
      <c r="A138" s="148" t="s">
        <v>27</v>
      </c>
      <c r="B138" s="149"/>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73"/>
      <c r="AH138" s="75">
        <f t="shared" si="46"/>
        <v>0</v>
      </c>
      <c r="AI138" s="80" t="e">
        <f>AH138/AH149</f>
        <v>#DIV/0!</v>
      </c>
    </row>
    <row r="139" spans="1:35" ht="18" x14ac:dyDescent="0.3">
      <c r="A139" s="148" t="s">
        <v>28</v>
      </c>
      <c r="B139" s="149"/>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73"/>
      <c r="AH139" s="75">
        <f t="shared" si="46"/>
        <v>0</v>
      </c>
      <c r="AI139" s="80" t="e">
        <f>AH139/AH149</f>
        <v>#DIV/0!</v>
      </c>
    </row>
    <row r="140" spans="1:35" ht="18" x14ac:dyDescent="0.3">
      <c r="A140" s="148" t="s">
        <v>29</v>
      </c>
      <c r="B140" s="149"/>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73"/>
      <c r="AH140" s="75">
        <f t="shared" si="46"/>
        <v>0</v>
      </c>
      <c r="AI140" s="80" t="e">
        <f>AH140/AH149</f>
        <v>#DIV/0!</v>
      </c>
    </row>
    <row r="141" spans="1:35" ht="18" x14ac:dyDescent="0.3">
      <c r="A141" s="148" t="s">
        <v>30</v>
      </c>
      <c r="B141" s="149"/>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73"/>
      <c r="AH141" s="75">
        <f t="shared" si="46"/>
        <v>0</v>
      </c>
      <c r="AI141" s="80" t="e">
        <f>AH141/AH149</f>
        <v>#DIV/0!</v>
      </c>
    </row>
    <row r="142" spans="1:35" ht="18" x14ac:dyDescent="0.3">
      <c r="A142" s="148" t="s">
        <v>31</v>
      </c>
      <c r="B142" s="149"/>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73"/>
      <c r="AH142" s="75">
        <f t="shared" si="46"/>
        <v>0</v>
      </c>
      <c r="AI142" s="80" t="e">
        <f>AH142/AH149</f>
        <v>#DIV/0!</v>
      </c>
    </row>
    <row r="143" spans="1:35" ht="18" x14ac:dyDescent="0.3">
      <c r="A143" s="148" t="s">
        <v>32</v>
      </c>
      <c r="B143" s="149"/>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73"/>
      <c r="AH143" s="75">
        <f t="shared" si="46"/>
        <v>0</v>
      </c>
      <c r="AI143" s="80" t="e">
        <f>AH143/AH149</f>
        <v>#DIV/0!</v>
      </c>
    </row>
    <row r="144" spans="1:35" ht="18" x14ac:dyDescent="0.3">
      <c r="A144" s="148" t="s">
        <v>33</v>
      </c>
      <c r="B144" s="149"/>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73"/>
      <c r="AH144" s="75">
        <f t="shared" si="46"/>
        <v>0</v>
      </c>
      <c r="AI144" s="80" t="e">
        <f>AH144/AH149</f>
        <v>#DIV/0!</v>
      </c>
    </row>
    <row r="145" spans="1:35" ht="18" x14ac:dyDescent="0.3">
      <c r="A145" s="148" t="s">
        <v>34</v>
      </c>
      <c r="B145" s="149"/>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73"/>
      <c r="AH145" s="75">
        <f t="shared" si="46"/>
        <v>0</v>
      </c>
      <c r="AI145" s="80" t="e">
        <f>AH145/AH149</f>
        <v>#DIV/0!</v>
      </c>
    </row>
    <row r="146" spans="1:35" ht="18" x14ac:dyDescent="0.3">
      <c r="A146" s="148" t="s">
        <v>35</v>
      </c>
      <c r="B146" s="149"/>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73"/>
      <c r="AH146" s="75">
        <f t="shared" si="46"/>
        <v>0</v>
      </c>
      <c r="AI146" s="80" t="e">
        <f>AH146/AH149</f>
        <v>#DIV/0!</v>
      </c>
    </row>
    <row r="147" spans="1:35" ht="18" x14ac:dyDescent="0.3">
      <c r="A147" s="148" t="s">
        <v>36</v>
      </c>
      <c r="B147" s="149"/>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73"/>
      <c r="AH147" s="75">
        <f t="shared" si="46"/>
        <v>0</v>
      </c>
      <c r="AI147" s="80" t="e">
        <f>AH147/AH149</f>
        <v>#DIV/0!</v>
      </c>
    </row>
    <row r="148" spans="1:35" ht="18.600000000000001" thickBot="1" x14ac:dyDescent="0.35">
      <c r="A148" s="148" t="s">
        <v>37</v>
      </c>
      <c r="B148" s="149"/>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73"/>
      <c r="AH148" s="76">
        <f t="shared" si="46"/>
        <v>0</v>
      </c>
      <c r="AI148" s="84" t="e">
        <f>AH148/AH149</f>
        <v>#DIV/0!</v>
      </c>
    </row>
    <row r="149" spans="1:35" ht="21.6" thickBot="1" x14ac:dyDescent="0.35">
      <c r="A149" s="155" t="s">
        <v>16</v>
      </c>
      <c r="B149" s="156"/>
      <c r="C149" s="99">
        <f>SUM(C150:C161)</f>
        <v>0</v>
      </c>
      <c r="D149" s="99">
        <f t="shared" ref="D149:K149" si="47">SUM(D150:D161)</f>
        <v>0</v>
      </c>
      <c r="E149" s="99">
        <f t="shared" si="47"/>
        <v>0</v>
      </c>
      <c r="F149" s="99">
        <f t="shared" si="47"/>
        <v>0</v>
      </c>
      <c r="G149" s="99">
        <f t="shared" si="47"/>
        <v>0</v>
      </c>
      <c r="H149" s="99">
        <f t="shared" si="47"/>
        <v>0</v>
      </c>
      <c r="I149" s="99">
        <f t="shared" si="47"/>
        <v>0</v>
      </c>
      <c r="J149" s="99">
        <f t="shared" si="47"/>
        <v>0</v>
      </c>
      <c r="K149" s="99">
        <f t="shared" si="47"/>
        <v>0</v>
      </c>
      <c r="L149" s="99">
        <f t="shared" ref="L149:N149" si="48">SUM(L150:L161)</f>
        <v>0</v>
      </c>
      <c r="M149" s="99">
        <f t="shared" si="48"/>
        <v>0</v>
      </c>
      <c r="N149" s="99">
        <f t="shared" si="48"/>
        <v>0</v>
      </c>
      <c r="O149" s="99">
        <f>SUM(O150:O161)</f>
        <v>0</v>
      </c>
      <c r="P149" s="99">
        <f t="shared" ref="P149:AG149" si="49">SUM(P150:P161)</f>
        <v>0</v>
      </c>
      <c r="Q149" s="99">
        <f t="shared" si="49"/>
        <v>0</v>
      </c>
      <c r="R149" s="99">
        <f t="shared" si="49"/>
        <v>0</v>
      </c>
      <c r="S149" s="99">
        <f t="shared" si="49"/>
        <v>0</v>
      </c>
      <c r="T149" s="99">
        <f t="shared" si="49"/>
        <v>0</v>
      </c>
      <c r="U149" s="99">
        <f t="shared" si="49"/>
        <v>0</v>
      </c>
      <c r="V149" s="99">
        <f t="shared" si="49"/>
        <v>0</v>
      </c>
      <c r="W149" s="99">
        <f t="shared" si="49"/>
        <v>0</v>
      </c>
      <c r="X149" s="99">
        <f t="shared" si="49"/>
        <v>0</v>
      </c>
      <c r="Y149" s="99">
        <f t="shared" si="49"/>
        <v>0</v>
      </c>
      <c r="Z149" s="99">
        <f t="shared" si="49"/>
        <v>0</v>
      </c>
      <c r="AA149" s="99">
        <f t="shared" si="49"/>
        <v>0</v>
      </c>
      <c r="AB149" s="99">
        <f t="shared" si="49"/>
        <v>0</v>
      </c>
      <c r="AC149" s="99">
        <f t="shared" si="49"/>
        <v>0</v>
      </c>
      <c r="AD149" s="99">
        <f t="shared" si="49"/>
        <v>0</v>
      </c>
      <c r="AE149" s="99">
        <f t="shared" si="49"/>
        <v>0</v>
      </c>
      <c r="AF149" s="99">
        <f t="shared" si="49"/>
        <v>0</v>
      </c>
      <c r="AG149" s="101">
        <f t="shared" si="49"/>
        <v>0</v>
      </c>
      <c r="AH149" s="37">
        <f>SUM(AH137:AH148)</f>
        <v>0</v>
      </c>
      <c r="AI149" s="94"/>
    </row>
    <row r="150" spans="1:35" ht="18" x14ac:dyDescent="0.3">
      <c r="A150" s="148" t="s">
        <v>38</v>
      </c>
      <c r="B150" s="149"/>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73"/>
      <c r="AH150" s="74">
        <f t="shared" ref="AH150:AH161" si="50">SUM(D150:AG150)</f>
        <v>0</v>
      </c>
      <c r="AI150" s="91" t="e">
        <f>AH150/AH162</f>
        <v>#DIV/0!</v>
      </c>
    </row>
    <row r="151" spans="1:35" ht="18" x14ac:dyDescent="0.3">
      <c r="A151" s="148" t="s">
        <v>27</v>
      </c>
      <c r="B151" s="149"/>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73"/>
      <c r="AH151" s="75">
        <f t="shared" si="50"/>
        <v>0</v>
      </c>
      <c r="AI151" s="92" t="e">
        <f>AH151/AH162</f>
        <v>#DIV/0!</v>
      </c>
    </row>
    <row r="152" spans="1:35" ht="18" x14ac:dyDescent="0.3">
      <c r="A152" s="148" t="s">
        <v>28</v>
      </c>
      <c r="B152" s="149"/>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73"/>
      <c r="AH152" s="75">
        <f t="shared" si="50"/>
        <v>0</v>
      </c>
      <c r="AI152" s="92" t="e">
        <f>AH152/AH162</f>
        <v>#DIV/0!</v>
      </c>
    </row>
    <row r="153" spans="1:35" ht="18" x14ac:dyDescent="0.3">
      <c r="A153" s="148" t="s">
        <v>29</v>
      </c>
      <c r="B153" s="149"/>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73"/>
      <c r="AH153" s="75">
        <f t="shared" si="50"/>
        <v>0</v>
      </c>
      <c r="AI153" s="92" t="e">
        <f>AH153/AH162</f>
        <v>#DIV/0!</v>
      </c>
    </row>
    <row r="154" spans="1:35" ht="18" x14ac:dyDescent="0.3">
      <c r="A154" s="148" t="s">
        <v>30</v>
      </c>
      <c r="B154" s="149"/>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73"/>
      <c r="AH154" s="75">
        <f t="shared" si="50"/>
        <v>0</v>
      </c>
      <c r="AI154" s="92" t="e">
        <f>AH154/AH162</f>
        <v>#DIV/0!</v>
      </c>
    </row>
    <row r="155" spans="1:35" ht="18" x14ac:dyDescent="0.3">
      <c r="A155" s="148" t="s">
        <v>31</v>
      </c>
      <c r="B155" s="149"/>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73"/>
      <c r="AH155" s="75">
        <f t="shared" si="50"/>
        <v>0</v>
      </c>
      <c r="AI155" s="92" t="e">
        <f>AH155/AH162</f>
        <v>#DIV/0!</v>
      </c>
    </row>
    <row r="156" spans="1:35" ht="18" x14ac:dyDescent="0.3">
      <c r="A156" s="148" t="s">
        <v>32</v>
      </c>
      <c r="B156" s="149"/>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73"/>
      <c r="AH156" s="75">
        <f t="shared" si="50"/>
        <v>0</v>
      </c>
      <c r="AI156" s="92" t="e">
        <f>AH156/AH162</f>
        <v>#DIV/0!</v>
      </c>
    </row>
    <row r="157" spans="1:35" ht="18" x14ac:dyDescent="0.3">
      <c r="A157" s="148" t="s">
        <v>33</v>
      </c>
      <c r="B157" s="149"/>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73"/>
      <c r="AH157" s="75">
        <f t="shared" si="50"/>
        <v>0</v>
      </c>
      <c r="AI157" s="92" t="e">
        <f>AH157/AH162</f>
        <v>#DIV/0!</v>
      </c>
    </row>
    <row r="158" spans="1:35" ht="18" x14ac:dyDescent="0.3">
      <c r="A158" s="148" t="s">
        <v>34</v>
      </c>
      <c r="B158" s="149"/>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73"/>
      <c r="AH158" s="75">
        <f t="shared" si="50"/>
        <v>0</v>
      </c>
      <c r="AI158" s="92" t="e">
        <f>AH158/AH162</f>
        <v>#DIV/0!</v>
      </c>
    </row>
    <row r="159" spans="1:35" ht="18" x14ac:dyDescent="0.3">
      <c r="A159" s="148" t="s">
        <v>35</v>
      </c>
      <c r="B159" s="149"/>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73"/>
      <c r="AH159" s="75">
        <f t="shared" si="50"/>
        <v>0</v>
      </c>
      <c r="AI159" s="92" t="e">
        <f>AH159/AH162</f>
        <v>#DIV/0!</v>
      </c>
    </row>
    <row r="160" spans="1:35" ht="18" x14ac:dyDescent="0.3">
      <c r="A160" s="148" t="s">
        <v>36</v>
      </c>
      <c r="B160" s="149"/>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73"/>
      <c r="AH160" s="75">
        <f t="shared" si="50"/>
        <v>0</v>
      </c>
      <c r="AI160" s="92" t="e">
        <f>AH160/AH162</f>
        <v>#DIV/0!</v>
      </c>
    </row>
    <row r="161" spans="1:35" ht="18.600000000000001" thickBot="1" x14ac:dyDescent="0.35">
      <c r="A161" s="148" t="s">
        <v>37</v>
      </c>
      <c r="B161" s="149"/>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73"/>
      <c r="AH161" s="76">
        <f t="shared" si="50"/>
        <v>0</v>
      </c>
      <c r="AI161" s="93" t="e">
        <f>AH161/AH162</f>
        <v>#DIV/0!</v>
      </c>
    </row>
    <row r="162" spans="1:35" ht="21.6" thickBot="1" x14ac:dyDescent="0.35">
      <c r="A162" s="150"/>
      <c r="B162" s="15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55"/>
      <c r="AD162" s="55"/>
      <c r="AE162" s="55"/>
      <c r="AF162" s="55"/>
      <c r="AG162" s="78"/>
      <c r="AH162" s="37">
        <f>SUM(AH150:AH161)</f>
        <v>0</v>
      </c>
      <c r="AI162" s="81"/>
    </row>
    <row r="163" spans="1:35" ht="36.75" customHeight="1" x14ac:dyDescent="0.3">
      <c r="A163" s="59"/>
      <c r="B163" s="59"/>
      <c r="C163" s="152" t="s">
        <v>38</v>
      </c>
      <c r="D163" s="153"/>
      <c r="E163" s="153" t="s">
        <v>27</v>
      </c>
      <c r="F163" s="153"/>
      <c r="G163" s="153" t="s">
        <v>28</v>
      </c>
      <c r="H163" s="153"/>
      <c r="I163" s="154" t="s">
        <v>29</v>
      </c>
      <c r="J163" s="154"/>
      <c r="K163" s="143" t="s">
        <v>30</v>
      </c>
      <c r="L163" s="143"/>
      <c r="M163" s="143" t="s">
        <v>31</v>
      </c>
      <c r="N163" s="143"/>
      <c r="O163" s="143" t="s">
        <v>32</v>
      </c>
      <c r="P163" s="143"/>
      <c r="Q163" s="143" t="s">
        <v>33</v>
      </c>
      <c r="R163" s="143"/>
      <c r="S163" s="143" t="s">
        <v>34</v>
      </c>
      <c r="T163" s="143"/>
      <c r="U163" s="143" t="s">
        <v>35</v>
      </c>
      <c r="V163" s="143"/>
      <c r="W163" s="143" t="s">
        <v>36</v>
      </c>
      <c r="X163" s="143"/>
      <c r="Y163" s="143" t="s">
        <v>37</v>
      </c>
      <c r="Z163" s="144"/>
      <c r="AA163" s="145" t="s">
        <v>39</v>
      </c>
      <c r="AB163" s="146"/>
      <c r="AC163" s="110"/>
      <c r="AD163" s="110"/>
      <c r="AE163" s="110"/>
      <c r="AF163" s="110"/>
      <c r="AG163" s="111"/>
    </row>
    <row r="164" spans="1:35" ht="36.75" customHeight="1" thickBot="1" x14ac:dyDescent="0.35">
      <c r="A164" s="59"/>
      <c r="B164" s="59"/>
      <c r="C164" s="147">
        <f>AH59+AH72+AH85+AH98+AH111+AH124+AH137+AH150</f>
        <v>450</v>
      </c>
      <c r="D164" s="140"/>
      <c r="E164" s="140">
        <f>AH60+AH73+AH86+AH99+AH112+AH125+AH138+AH151</f>
        <v>1105</v>
      </c>
      <c r="F164" s="140"/>
      <c r="G164" s="140">
        <f>AH61+AH74+AH87+AH100+AH113+AH126+AH139+AH152</f>
        <v>287</v>
      </c>
      <c r="H164" s="140"/>
      <c r="I164" s="140">
        <f>AH62+AH75+AH88+AH101+AH114+AH127+AH140+AH153</f>
        <v>378</v>
      </c>
      <c r="J164" s="140"/>
      <c r="K164" s="140">
        <f>AH63+AH76+AH89+AH102+AH115+AH128+AH141+AH154</f>
        <v>105</v>
      </c>
      <c r="L164" s="140"/>
      <c r="M164" s="140">
        <f>AH64+AH77+AH90+AH103+AH116+AH129+AH142+AH155</f>
        <v>461</v>
      </c>
      <c r="N164" s="140"/>
      <c r="O164" s="140">
        <f>AH65+AH78+AH91+AH104+AH117+AH130+AH143+AH156</f>
        <v>53</v>
      </c>
      <c r="P164" s="140"/>
      <c r="Q164" s="140">
        <f>AH66+AH79+AH92+AH105+AH118+AH131+AH144+AH157</f>
        <v>310</v>
      </c>
      <c r="R164" s="140"/>
      <c r="S164" s="140">
        <f>AH67+AH80+AH93+AH106+AH119+AH132+AH145+AH158</f>
        <v>9</v>
      </c>
      <c r="T164" s="140"/>
      <c r="U164" s="140">
        <f>AH68+AH81+AH94+AH107+AH120+AH133+AH146+AH159</f>
        <v>349</v>
      </c>
      <c r="V164" s="140"/>
      <c r="W164" s="140">
        <f>AH69+AH80+AH95+AH108+AH121+AH134+AH147+AH160</f>
        <v>25</v>
      </c>
      <c r="X164" s="140"/>
      <c r="Y164" s="140">
        <f>AH70+AH83+AH96+AH109+AH122+AH135+AH148+AH161</f>
        <v>248</v>
      </c>
      <c r="Z164" s="140"/>
      <c r="AA164" s="141">
        <f>SUM(C164:Z164)</f>
        <v>3780</v>
      </c>
      <c r="AB164" s="142"/>
      <c r="AC164" s="112"/>
      <c r="AD164" s="112"/>
      <c r="AE164" s="112"/>
      <c r="AF164" s="112"/>
      <c r="AG164" s="113"/>
    </row>
    <row r="165" spans="1:35" ht="34.5" customHeight="1" thickBot="1" x14ac:dyDescent="0.35">
      <c r="A165" s="59"/>
      <c r="B165" s="59"/>
      <c r="C165" s="139">
        <f>C164/AA164</f>
        <v>0.11904761904761904</v>
      </c>
      <c r="D165" s="138"/>
      <c r="E165" s="138">
        <f>E164/AA164</f>
        <v>0.29232804232804233</v>
      </c>
      <c r="F165" s="138"/>
      <c r="G165" s="138">
        <f>G164/AA164</f>
        <v>7.5925925925925924E-2</v>
      </c>
      <c r="H165" s="138"/>
      <c r="I165" s="138">
        <f>I164/AA164</f>
        <v>0.1</v>
      </c>
      <c r="J165" s="138"/>
      <c r="K165" s="138">
        <f>K164/AA164</f>
        <v>2.7777777777777776E-2</v>
      </c>
      <c r="L165" s="138"/>
      <c r="M165" s="138">
        <f>M164/AA164</f>
        <v>0.12195767195767196</v>
      </c>
      <c r="N165" s="138"/>
      <c r="O165" s="138">
        <f>O164/AA164</f>
        <v>1.4021164021164021E-2</v>
      </c>
      <c r="P165" s="138"/>
      <c r="Q165" s="138">
        <f>Q164/AA164</f>
        <v>8.2010582010582006E-2</v>
      </c>
      <c r="R165" s="138"/>
      <c r="S165" s="138">
        <f>S164/AA164</f>
        <v>2.3809523809523812E-3</v>
      </c>
      <c r="T165" s="138"/>
      <c r="U165" s="138">
        <f>U164/AA164</f>
        <v>9.2328042328042328E-2</v>
      </c>
      <c r="V165" s="138"/>
      <c r="W165" s="138">
        <f>W164/AA164</f>
        <v>6.6137566137566134E-3</v>
      </c>
      <c r="X165" s="138"/>
      <c r="Y165" s="138">
        <f>Y164/AA164</f>
        <v>6.5608465608465602E-2</v>
      </c>
      <c r="Z165" s="138"/>
      <c r="AA165" s="136">
        <f>SUM(C165:Z165)</f>
        <v>1</v>
      </c>
      <c r="AB165" s="137"/>
    </row>
    <row r="166" spans="1:35" ht="15" customHeight="1" x14ac:dyDescent="0.3">
      <c r="A166" s="59"/>
      <c r="B166" s="59"/>
      <c r="C166" s="56"/>
    </row>
    <row r="167" spans="1:35" ht="15" customHeight="1" x14ac:dyDescent="0.3">
      <c r="A167" s="59"/>
      <c r="B167" s="59"/>
      <c r="C167" s="56"/>
    </row>
    <row r="168" spans="1:35" ht="15" customHeight="1" x14ac:dyDescent="0.3">
      <c r="A168" s="59"/>
      <c r="B168" s="59"/>
      <c r="C168" s="56"/>
    </row>
    <row r="169" spans="1:35" ht="15" customHeight="1" x14ac:dyDescent="0.3">
      <c r="A169" s="59"/>
      <c r="B169" s="59"/>
      <c r="C169" s="56"/>
    </row>
    <row r="170" spans="1:35" ht="15" customHeight="1" x14ac:dyDescent="0.3">
      <c r="A170" s="59"/>
      <c r="B170" s="59"/>
      <c r="C170" s="56"/>
    </row>
    <row r="171" spans="1:35" ht="17.25" customHeight="1" x14ac:dyDescent="0.3">
      <c r="A171" s="59"/>
      <c r="B171" s="59"/>
      <c r="C171" s="56"/>
    </row>
    <row r="172" spans="1:35" ht="15" customHeight="1" x14ac:dyDescent="0.3">
      <c r="A172" s="59"/>
      <c r="B172" s="59"/>
      <c r="C172" s="56"/>
    </row>
    <row r="173" spans="1:35" ht="15" customHeight="1" x14ac:dyDescent="0.3">
      <c r="A173" s="59"/>
      <c r="B173" s="59"/>
      <c r="C173" s="56"/>
    </row>
    <row r="174" spans="1:35" ht="15.75" customHeight="1" x14ac:dyDescent="0.3">
      <c r="A174" s="59"/>
      <c r="B174" s="59"/>
      <c r="C174" s="56"/>
    </row>
    <row r="175" spans="1:35" ht="18" x14ac:dyDescent="0.3">
      <c r="A175" s="60"/>
      <c r="B175" s="60" t="s">
        <v>38</v>
      </c>
      <c r="C175">
        <f>C164</f>
        <v>450</v>
      </c>
    </row>
    <row r="176" spans="1:35" ht="18.75" customHeight="1" x14ac:dyDescent="0.3">
      <c r="A176" s="60"/>
      <c r="B176" s="60" t="s">
        <v>27</v>
      </c>
      <c r="C176">
        <f>E164</f>
        <v>1105</v>
      </c>
    </row>
    <row r="177" spans="1:3" ht="18.75" customHeight="1" x14ac:dyDescent="0.3">
      <c r="A177" s="60"/>
      <c r="B177" s="60" t="s">
        <v>28</v>
      </c>
      <c r="C177">
        <f>G164</f>
        <v>287</v>
      </c>
    </row>
    <row r="178" spans="1:3" ht="18.75" customHeight="1" x14ac:dyDescent="0.3">
      <c r="A178" s="60"/>
      <c r="B178" s="60" t="s">
        <v>29</v>
      </c>
      <c r="C178">
        <f>I164</f>
        <v>378</v>
      </c>
    </row>
    <row r="179" spans="1:3" ht="18.75" customHeight="1" x14ac:dyDescent="0.3">
      <c r="A179" s="60"/>
      <c r="B179" s="60" t="s">
        <v>30</v>
      </c>
      <c r="C179">
        <f>K164</f>
        <v>105</v>
      </c>
    </row>
    <row r="180" spans="1:3" ht="18.75" customHeight="1" x14ac:dyDescent="0.3">
      <c r="A180" s="60"/>
      <c r="B180" s="60" t="s">
        <v>31</v>
      </c>
      <c r="C180">
        <f>M164</f>
        <v>461</v>
      </c>
    </row>
    <row r="181" spans="1:3" ht="18.75" customHeight="1" x14ac:dyDescent="0.3">
      <c r="A181" s="60"/>
      <c r="B181" s="60" t="s">
        <v>32</v>
      </c>
      <c r="C181">
        <f>O164</f>
        <v>53</v>
      </c>
    </row>
    <row r="182" spans="1:3" ht="18.75" customHeight="1" x14ac:dyDescent="0.3">
      <c r="A182" s="60"/>
      <c r="B182" s="60" t="s">
        <v>33</v>
      </c>
      <c r="C182">
        <f>Q164</f>
        <v>310</v>
      </c>
    </row>
    <row r="183" spans="1:3" ht="18.75" customHeight="1" x14ac:dyDescent="0.3">
      <c r="A183" s="60"/>
      <c r="B183" s="60" t="s">
        <v>34</v>
      </c>
      <c r="C183">
        <f>S164</f>
        <v>9</v>
      </c>
    </row>
    <row r="184" spans="1:3" ht="18.75" customHeight="1" x14ac:dyDescent="0.3">
      <c r="A184" s="60"/>
      <c r="B184" s="60" t="s">
        <v>35</v>
      </c>
      <c r="C184">
        <f>U164</f>
        <v>349</v>
      </c>
    </row>
    <row r="185" spans="1:3" ht="18.75" customHeight="1" x14ac:dyDescent="0.3">
      <c r="A185" s="60"/>
      <c r="B185" s="60" t="s">
        <v>36</v>
      </c>
      <c r="C185">
        <f>W164</f>
        <v>25</v>
      </c>
    </row>
    <row r="186" spans="1:3" ht="30.75" customHeight="1" x14ac:dyDescent="0.3">
      <c r="A186" s="60"/>
      <c r="B186" s="60" t="s">
        <v>37</v>
      </c>
      <c r="C186">
        <f>Y164</f>
        <v>248</v>
      </c>
    </row>
  </sheetData>
  <mergeCells count="182">
    <mergeCell ref="AI3:AI4"/>
    <mergeCell ref="AJ3:AJ4"/>
    <mergeCell ref="A4:B4"/>
    <mergeCell ref="A5:B5"/>
    <mergeCell ref="A6:B6"/>
    <mergeCell ref="A7:B7"/>
    <mergeCell ref="A8:B8"/>
    <mergeCell ref="A9:B9"/>
    <mergeCell ref="A10:B10"/>
    <mergeCell ref="A1:B1"/>
    <mergeCell ref="C1:AG1"/>
    <mergeCell ref="A2:B2"/>
    <mergeCell ref="A3:B3"/>
    <mergeCell ref="A17:B17"/>
    <mergeCell ref="A18:B18"/>
    <mergeCell ref="A19:B19"/>
    <mergeCell ref="A20:B20"/>
    <mergeCell ref="A21:B21"/>
    <mergeCell ref="D22:G23"/>
    <mergeCell ref="A11:B11"/>
    <mergeCell ref="A12:B12"/>
    <mergeCell ref="A13:B13"/>
    <mergeCell ref="A14:B14"/>
    <mergeCell ref="A15:B15"/>
    <mergeCell ref="A16:B16"/>
    <mergeCell ref="A54:AG55"/>
    <mergeCell ref="AH55:AI58"/>
    <mergeCell ref="A56:B56"/>
    <mergeCell ref="C56:AG56"/>
    <mergeCell ref="A57:B57"/>
    <mergeCell ref="A58:B58"/>
    <mergeCell ref="O22:S23"/>
    <mergeCell ref="Z22:AD23"/>
    <mergeCell ref="AH22:AH23"/>
    <mergeCell ref="AH24:AH25"/>
    <mergeCell ref="AH27:AJ27"/>
    <mergeCell ref="D39:G40"/>
    <mergeCell ref="P39:S40"/>
    <mergeCell ref="Z39:AD40"/>
    <mergeCell ref="A65:B65"/>
    <mergeCell ref="A66:B66"/>
    <mergeCell ref="A67:B67"/>
    <mergeCell ref="A68:B68"/>
    <mergeCell ref="A69:B69"/>
    <mergeCell ref="A70:B70"/>
    <mergeCell ref="A59:B59"/>
    <mergeCell ref="A60:B60"/>
    <mergeCell ref="A61:B61"/>
    <mergeCell ref="A62:B62"/>
    <mergeCell ref="A63:B63"/>
    <mergeCell ref="A64:B64"/>
    <mergeCell ref="A77:B77"/>
    <mergeCell ref="A78:B78"/>
    <mergeCell ref="A79:B79"/>
    <mergeCell ref="A80:B80"/>
    <mergeCell ref="A81:B81"/>
    <mergeCell ref="A82:B82"/>
    <mergeCell ref="A71:B71"/>
    <mergeCell ref="A72:B72"/>
    <mergeCell ref="A73:B73"/>
    <mergeCell ref="A74:B74"/>
    <mergeCell ref="A75:B75"/>
    <mergeCell ref="A76:B76"/>
    <mergeCell ref="A89:B89"/>
    <mergeCell ref="A90:B90"/>
    <mergeCell ref="A91:B91"/>
    <mergeCell ref="A92:B92"/>
    <mergeCell ref="A93:B93"/>
    <mergeCell ref="A94:B94"/>
    <mergeCell ref="A83:B83"/>
    <mergeCell ref="A84:B84"/>
    <mergeCell ref="A85:B85"/>
    <mergeCell ref="A86:B86"/>
    <mergeCell ref="A87:B87"/>
    <mergeCell ref="A88:B88"/>
    <mergeCell ref="A101:B101"/>
    <mergeCell ref="A102:B102"/>
    <mergeCell ref="A103:B103"/>
    <mergeCell ref="A104:B104"/>
    <mergeCell ref="A105:B105"/>
    <mergeCell ref="A106:B106"/>
    <mergeCell ref="A95:B95"/>
    <mergeCell ref="A96:B96"/>
    <mergeCell ref="A97:B97"/>
    <mergeCell ref="A98:B98"/>
    <mergeCell ref="A99:B99"/>
    <mergeCell ref="A100:B100"/>
    <mergeCell ref="A113:B113"/>
    <mergeCell ref="A114:B114"/>
    <mergeCell ref="A115:B115"/>
    <mergeCell ref="A116:B116"/>
    <mergeCell ref="A117:B117"/>
    <mergeCell ref="A118:B118"/>
    <mergeCell ref="A107:B107"/>
    <mergeCell ref="A108:B108"/>
    <mergeCell ref="A109:B109"/>
    <mergeCell ref="A110:B110"/>
    <mergeCell ref="A111:B111"/>
    <mergeCell ref="A112:B112"/>
    <mergeCell ref="A125:B125"/>
    <mergeCell ref="A126:B126"/>
    <mergeCell ref="A127:B127"/>
    <mergeCell ref="A128:B128"/>
    <mergeCell ref="A129:B129"/>
    <mergeCell ref="A130:B130"/>
    <mergeCell ref="A119:B119"/>
    <mergeCell ref="A120:B120"/>
    <mergeCell ref="A121:B121"/>
    <mergeCell ref="A122:B122"/>
    <mergeCell ref="A123:B123"/>
    <mergeCell ref="A124:B124"/>
    <mergeCell ref="A137:B137"/>
    <mergeCell ref="A138:B138"/>
    <mergeCell ref="A139:B139"/>
    <mergeCell ref="A140:B140"/>
    <mergeCell ref="A141:B141"/>
    <mergeCell ref="A142:B142"/>
    <mergeCell ref="A131:B131"/>
    <mergeCell ref="A132:B132"/>
    <mergeCell ref="A133:B133"/>
    <mergeCell ref="A134:B134"/>
    <mergeCell ref="A135:B135"/>
    <mergeCell ref="A136:B136"/>
    <mergeCell ref="A149:B149"/>
    <mergeCell ref="A150:B150"/>
    <mergeCell ref="A151:B151"/>
    <mergeCell ref="A152:B152"/>
    <mergeCell ref="A153:B153"/>
    <mergeCell ref="A154:B154"/>
    <mergeCell ref="A143:B143"/>
    <mergeCell ref="A144:B144"/>
    <mergeCell ref="A145:B145"/>
    <mergeCell ref="A146:B146"/>
    <mergeCell ref="A147:B147"/>
    <mergeCell ref="A148:B148"/>
    <mergeCell ref="A161:B161"/>
    <mergeCell ref="A162:B162"/>
    <mergeCell ref="C163:D163"/>
    <mergeCell ref="E163:F163"/>
    <mergeCell ref="G163:H163"/>
    <mergeCell ref="I163:J163"/>
    <mergeCell ref="A155:B155"/>
    <mergeCell ref="A156:B156"/>
    <mergeCell ref="A157:B157"/>
    <mergeCell ref="A158:B158"/>
    <mergeCell ref="A159:B159"/>
    <mergeCell ref="A160:B160"/>
    <mergeCell ref="C164:D164"/>
    <mergeCell ref="E164:F164"/>
    <mergeCell ref="G164:H164"/>
    <mergeCell ref="I164:J164"/>
    <mergeCell ref="K164:L164"/>
    <mergeCell ref="M164:N164"/>
    <mergeCell ref="O164:P164"/>
    <mergeCell ref="K163:L163"/>
    <mergeCell ref="M163:N163"/>
    <mergeCell ref="O163:P163"/>
    <mergeCell ref="Q164:R164"/>
    <mergeCell ref="S164:T164"/>
    <mergeCell ref="U164:V164"/>
    <mergeCell ref="W164:X164"/>
    <mergeCell ref="Y164:Z164"/>
    <mergeCell ref="AA164:AB164"/>
    <mergeCell ref="W163:X163"/>
    <mergeCell ref="Y163:Z163"/>
    <mergeCell ref="AA163:AB163"/>
    <mergeCell ref="Q163:R163"/>
    <mergeCell ref="S163:T163"/>
    <mergeCell ref="U163:V163"/>
    <mergeCell ref="AA165:AB165"/>
    <mergeCell ref="O165:P165"/>
    <mergeCell ref="Q165:R165"/>
    <mergeCell ref="S165:T165"/>
    <mergeCell ref="U165:V165"/>
    <mergeCell ref="W165:X165"/>
    <mergeCell ref="Y165:Z165"/>
    <mergeCell ref="C165:D165"/>
    <mergeCell ref="E165:F165"/>
    <mergeCell ref="G165:H165"/>
    <mergeCell ref="I165:J165"/>
    <mergeCell ref="K165:L165"/>
    <mergeCell ref="M165:N165"/>
  </mergeCells>
  <conditionalFormatting sqref="C5:AG20">
    <cfRule type="cellIs" dxfId="30" priority="1" operator="greaterThan">
      <formula>0.7</formula>
    </cfRule>
    <cfRule type="cellIs" dxfId="29" priority="2" operator="greaterThan">
      <formula>$AI$29</formula>
    </cfRule>
  </conditionalFormatting>
  <pageMargins left="0.7" right="0.7" top="0.75" bottom="0.75" header="0.3" footer="0.3"/>
  <pageSetup paperSize="17" scale="59" orientation="landscape"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J186"/>
  <sheetViews>
    <sheetView zoomScale="50" zoomScaleNormal="50" workbookViewId="0">
      <pane xSplit="2" ySplit="4" topLeftCell="C154" activePane="bottomRight" state="frozen"/>
      <selection pane="topRight" activeCell="C1" sqref="C1"/>
      <selection pane="bottomLeft" activeCell="A4" sqref="A4"/>
      <selection pane="bottomRight" activeCell="C179" sqref="C179"/>
    </sheetView>
  </sheetViews>
  <sheetFormatPr defaultColWidth="9.109375" defaultRowHeight="14.4" x14ac:dyDescent="0.3"/>
  <cols>
    <col min="2" max="2" width="20.5546875" customWidth="1"/>
    <col min="3" max="33" width="9.44140625" customWidth="1"/>
    <col min="34" max="34" width="10.88671875" customWidth="1"/>
    <col min="35" max="35" width="10.44140625" customWidth="1"/>
    <col min="36" max="36" width="11.88671875" customWidth="1"/>
  </cols>
  <sheetData>
    <row r="1" spans="1:36" ht="38.25" customHeight="1" thickBot="1" x14ac:dyDescent="0.35">
      <c r="A1" s="187">
        <f ca="1">NOW()</f>
        <v>45007.579243865737</v>
      </c>
      <c r="B1" s="146"/>
      <c r="C1" s="188" t="s">
        <v>0</v>
      </c>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90"/>
      <c r="AH1" s="95" t="s">
        <v>1</v>
      </c>
      <c r="AI1" s="95" t="s">
        <v>2</v>
      </c>
    </row>
    <row r="2" spans="1:36" ht="21" customHeight="1" thickBot="1" x14ac:dyDescent="0.35">
      <c r="A2" s="191" t="s">
        <v>3</v>
      </c>
      <c r="B2" s="192"/>
      <c r="C2" s="57">
        <v>108</v>
      </c>
      <c r="D2" s="57">
        <v>108</v>
      </c>
      <c r="E2" s="57">
        <v>108</v>
      </c>
      <c r="F2" s="57">
        <v>0</v>
      </c>
      <c r="G2" s="118">
        <v>0</v>
      </c>
      <c r="H2" s="57">
        <v>108</v>
      </c>
      <c r="I2" s="57">
        <v>108</v>
      </c>
      <c r="J2" s="57">
        <v>108</v>
      </c>
      <c r="K2" s="57">
        <v>108</v>
      </c>
      <c r="L2" s="57">
        <v>108</v>
      </c>
      <c r="M2" s="57">
        <v>0</v>
      </c>
      <c r="N2" s="57">
        <v>0</v>
      </c>
      <c r="O2" s="57">
        <v>108</v>
      </c>
      <c r="P2" s="57">
        <v>108</v>
      </c>
      <c r="Q2" s="118">
        <v>108</v>
      </c>
      <c r="R2" s="57">
        <v>108</v>
      </c>
      <c r="S2" s="57">
        <v>108</v>
      </c>
      <c r="T2" s="57">
        <v>0</v>
      </c>
      <c r="U2" s="57">
        <v>0</v>
      </c>
      <c r="V2" s="57">
        <v>108</v>
      </c>
      <c r="W2" s="57">
        <v>108</v>
      </c>
      <c r="X2" s="57">
        <v>108</v>
      </c>
      <c r="Y2" s="57">
        <v>108</v>
      </c>
      <c r="Z2" s="57">
        <v>108</v>
      </c>
      <c r="AA2" s="57">
        <v>0</v>
      </c>
      <c r="AB2" s="57">
        <v>0</v>
      </c>
      <c r="AC2" s="57">
        <v>108</v>
      </c>
      <c r="AD2" s="57">
        <v>108</v>
      </c>
      <c r="AE2" s="57">
        <v>108</v>
      </c>
      <c r="AF2" s="57">
        <v>0</v>
      </c>
      <c r="AG2" s="57">
        <v>0</v>
      </c>
      <c r="AH2" s="96">
        <f>SUM(C2:AG2)</f>
        <v>2268</v>
      </c>
      <c r="AI2" s="97">
        <f>COUNT(C2:AG2)</f>
        <v>31</v>
      </c>
    </row>
    <row r="3" spans="1:36" ht="19.5" customHeight="1" thickBot="1" x14ac:dyDescent="0.35">
      <c r="A3" s="193" t="s">
        <v>4</v>
      </c>
      <c r="B3" s="194"/>
      <c r="C3" s="39">
        <f>C21/C2</f>
        <v>4.6296296296296298E-4</v>
      </c>
      <c r="D3" s="38">
        <f>D21/D2</f>
        <v>0</v>
      </c>
      <c r="E3" s="38">
        <f>E21/E2</f>
        <v>0</v>
      </c>
      <c r="F3" s="38" t="e">
        <f>F21/F2</f>
        <v>#DIV/0!</v>
      </c>
      <c r="G3" s="38" t="e">
        <f>G21/G2</f>
        <v>#DIV/0!</v>
      </c>
      <c r="H3" s="38">
        <f t="shared" ref="H3:AG3" si="0">H21/H2</f>
        <v>0</v>
      </c>
      <c r="I3" s="38">
        <f>I21/I2</f>
        <v>0</v>
      </c>
      <c r="J3" s="38">
        <f t="shared" si="0"/>
        <v>0</v>
      </c>
      <c r="K3" s="38">
        <f t="shared" si="0"/>
        <v>0</v>
      </c>
      <c r="L3" s="38">
        <f t="shared" si="0"/>
        <v>0</v>
      </c>
      <c r="M3" s="38" t="e">
        <f t="shared" si="0"/>
        <v>#DIV/0!</v>
      </c>
      <c r="N3" s="38" t="e">
        <f t="shared" si="0"/>
        <v>#DIV/0!</v>
      </c>
      <c r="O3" s="38">
        <f t="shared" si="0"/>
        <v>0</v>
      </c>
      <c r="P3" s="38">
        <f t="shared" si="0"/>
        <v>0</v>
      </c>
      <c r="Q3" s="119">
        <f t="shared" si="0"/>
        <v>0</v>
      </c>
      <c r="R3" s="38">
        <f t="shared" si="0"/>
        <v>0</v>
      </c>
      <c r="S3" s="38">
        <f t="shared" si="0"/>
        <v>0</v>
      </c>
      <c r="T3" s="38" t="e">
        <f t="shared" si="0"/>
        <v>#DIV/0!</v>
      </c>
      <c r="U3" s="38" t="e">
        <f t="shared" si="0"/>
        <v>#DIV/0!</v>
      </c>
      <c r="V3" s="38">
        <f t="shared" si="0"/>
        <v>0</v>
      </c>
      <c r="W3" s="38">
        <f t="shared" si="0"/>
        <v>0</v>
      </c>
      <c r="X3" s="38">
        <f t="shared" si="0"/>
        <v>0</v>
      </c>
      <c r="Y3" s="38">
        <f t="shared" si="0"/>
        <v>0</v>
      </c>
      <c r="Z3" s="65">
        <f t="shared" si="0"/>
        <v>0</v>
      </c>
      <c r="AA3" s="38" t="e">
        <f t="shared" si="0"/>
        <v>#DIV/0!</v>
      </c>
      <c r="AB3" s="38" t="e">
        <f t="shared" si="0"/>
        <v>#DIV/0!</v>
      </c>
      <c r="AC3" s="38">
        <f t="shared" si="0"/>
        <v>0</v>
      </c>
      <c r="AD3" s="38">
        <f t="shared" si="0"/>
        <v>0</v>
      </c>
      <c r="AE3" s="38">
        <f t="shared" si="0"/>
        <v>0</v>
      </c>
      <c r="AF3" s="38" t="e">
        <f t="shared" si="0"/>
        <v>#DIV/0!</v>
      </c>
      <c r="AG3" s="38" t="e">
        <f t="shared" si="0"/>
        <v>#DIV/0!</v>
      </c>
      <c r="AH3" s="67"/>
      <c r="AI3" s="201" t="s">
        <v>5</v>
      </c>
      <c r="AJ3" s="201" t="s">
        <v>6</v>
      </c>
    </row>
    <row r="4" spans="1:36" ht="36" customHeight="1" thickBot="1" x14ac:dyDescent="0.35">
      <c r="A4" s="203"/>
      <c r="B4" s="204"/>
      <c r="C4" s="53">
        <v>1</v>
      </c>
      <c r="D4" s="48">
        <v>2</v>
      </c>
      <c r="E4" s="41">
        <v>3</v>
      </c>
      <c r="F4" s="48">
        <v>4</v>
      </c>
      <c r="G4" s="41">
        <v>5</v>
      </c>
      <c r="H4" s="41">
        <v>6</v>
      </c>
      <c r="I4" s="41">
        <v>7</v>
      </c>
      <c r="J4" s="40">
        <v>8</v>
      </c>
      <c r="K4" s="15">
        <v>9</v>
      </c>
      <c r="L4" s="15">
        <v>10</v>
      </c>
      <c r="M4" s="15">
        <v>11</v>
      </c>
      <c r="N4" s="15">
        <v>12</v>
      </c>
      <c r="O4" s="16">
        <v>13</v>
      </c>
      <c r="P4" s="41">
        <v>14</v>
      </c>
      <c r="Q4" s="120">
        <v>15</v>
      </c>
      <c r="R4" s="40">
        <v>16</v>
      </c>
      <c r="S4" s="15">
        <v>17</v>
      </c>
      <c r="T4" s="15">
        <v>18</v>
      </c>
      <c r="U4" s="15">
        <v>19</v>
      </c>
      <c r="V4" s="15">
        <v>20</v>
      </c>
      <c r="W4" s="15">
        <v>21</v>
      </c>
      <c r="X4" s="15">
        <v>22</v>
      </c>
      <c r="Y4" s="15">
        <v>23</v>
      </c>
      <c r="Z4" s="15">
        <v>24</v>
      </c>
      <c r="AA4" s="15">
        <v>25</v>
      </c>
      <c r="AB4" s="15">
        <v>26</v>
      </c>
      <c r="AC4" s="15">
        <v>27</v>
      </c>
      <c r="AD4" s="15">
        <v>28</v>
      </c>
      <c r="AE4" s="15">
        <v>29</v>
      </c>
      <c r="AF4" s="15">
        <v>30</v>
      </c>
      <c r="AG4" s="16">
        <v>31</v>
      </c>
      <c r="AH4" s="68" t="s">
        <v>7</v>
      </c>
      <c r="AI4" s="202"/>
      <c r="AJ4" s="202"/>
    </row>
    <row r="5" spans="1:36" ht="36" customHeight="1" x14ac:dyDescent="0.3">
      <c r="A5" s="205" t="s">
        <v>8</v>
      </c>
      <c r="B5" s="206"/>
      <c r="C5" s="54">
        <f>C58/60</f>
        <v>0</v>
      </c>
      <c r="D5" s="129">
        <f t="shared" ref="D5:AG5" si="1">D58/60</f>
        <v>0</v>
      </c>
      <c r="E5" s="45">
        <f t="shared" si="1"/>
        <v>0</v>
      </c>
      <c r="F5" s="129">
        <f t="shared" si="1"/>
        <v>0</v>
      </c>
      <c r="G5" s="45">
        <f t="shared" si="1"/>
        <v>0</v>
      </c>
      <c r="H5" s="45">
        <f t="shared" si="1"/>
        <v>0</v>
      </c>
      <c r="I5" s="45">
        <f t="shared" si="1"/>
        <v>0</v>
      </c>
      <c r="J5" s="129">
        <f t="shared" si="1"/>
        <v>0</v>
      </c>
      <c r="K5" s="45">
        <f t="shared" si="1"/>
        <v>0</v>
      </c>
      <c r="L5" s="129">
        <f t="shared" si="1"/>
        <v>0</v>
      </c>
      <c r="M5" s="45">
        <f t="shared" si="1"/>
        <v>0</v>
      </c>
      <c r="N5" s="129">
        <f t="shared" si="1"/>
        <v>0</v>
      </c>
      <c r="O5" s="51">
        <f t="shared" si="1"/>
        <v>0</v>
      </c>
      <c r="P5" s="45">
        <f t="shared" si="1"/>
        <v>0</v>
      </c>
      <c r="Q5" s="121">
        <f t="shared" si="1"/>
        <v>0</v>
      </c>
      <c r="R5" s="45">
        <f t="shared" si="1"/>
        <v>0</v>
      </c>
      <c r="S5" s="45">
        <f t="shared" si="1"/>
        <v>0</v>
      </c>
      <c r="T5" s="45">
        <f t="shared" si="1"/>
        <v>0</v>
      </c>
      <c r="U5" s="45">
        <f t="shared" si="1"/>
        <v>0</v>
      </c>
      <c r="V5" s="45">
        <f t="shared" si="1"/>
        <v>0</v>
      </c>
      <c r="W5" s="45">
        <f t="shared" si="1"/>
        <v>0</v>
      </c>
      <c r="X5" s="45">
        <f t="shared" si="1"/>
        <v>0</v>
      </c>
      <c r="Y5" s="129">
        <f t="shared" si="1"/>
        <v>0</v>
      </c>
      <c r="Z5" s="45">
        <f t="shared" si="1"/>
        <v>0</v>
      </c>
      <c r="AA5" s="45">
        <f t="shared" si="1"/>
        <v>0</v>
      </c>
      <c r="AB5" s="45">
        <f t="shared" si="1"/>
        <v>0</v>
      </c>
      <c r="AC5" s="45">
        <f t="shared" si="1"/>
        <v>0</v>
      </c>
      <c r="AD5" s="45">
        <f t="shared" si="1"/>
        <v>0</v>
      </c>
      <c r="AE5" s="45">
        <f t="shared" si="1"/>
        <v>0</v>
      </c>
      <c r="AF5" s="45">
        <f t="shared" si="1"/>
        <v>0</v>
      </c>
      <c r="AG5" s="45">
        <f t="shared" si="1"/>
        <v>0</v>
      </c>
      <c r="AH5" s="106">
        <f>SUM(C5:AG5)</f>
        <v>0</v>
      </c>
      <c r="AI5" s="66">
        <f>AH2/7</f>
        <v>324</v>
      </c>
      <c r="AJ5" s="109">
        <f>AH5/AI5</f>
        <v>0</v>
      </c>
    </row>
    <row r="6" spans="1:36" ht="24.75" customHeight="1" x14ac:dyDescent="0.3">
      <c r="A6" s="161" t="s">
        <v>9</v>
      </c>
      <c r="B6" s="162"/>
      <c r="C6" s="130">
        <f>C5/15</f>
        <v>0</v>
      </c>
      <c r="D6" s="130">
        <f t="shared" ref="D6:AG6" si="2">D5/15</f>
        <v>0</v>
      </c>
      <c r="E6" s="130">
        <f t="shared" si="2"/>
        <v>0</v>
      </c>
      <c r="F6" s="130">
        <f t="shared" si="2"/>
        <v>0</v>
      </c>
      <c r="G6" s="130">
        <f t="shared" si="2"/>
        <v>0</v>
      </c>
      <c r="H6" s="130">
        <f t="shared" si="2"/>
        <v>0</v>
      </c>
      <c r="I6" s="130">
        <f t="shared" si="2"/>
        <v>0</v>
      </c>
      <c r="J6" s="130">
        <f t="shared" si="2"/>
        <v>0</v>
      </c>
      <c r="K6" s="130">
        <f t="shared" si="2"/>
        <v>0</v>
      </c>
      <c r="L6" s="130">
        <f t="shared" si="2"/>
        <v>0</v>
      </c>
      <c r="M6" s="130">
        <f t="shared" si="2"/>
        <v>0</v>
      </c>
      <c r="N6" s="130">
        <f t="shared" si="2"/>
        <v>0</v>
      </c>
      <c r="O6" s="130">
        <f t="shared" si="2"/>
        <v>0</v>
      </c>
      <c r="P6" s="130">
        <f t="shared" si="2"/>
        <v>0</v>
      </c>
      <c r="Q6" s="130">
        <f t="shared" si="2"/>
        <v>0</v>
      </c>
      <c r="R6" s="130">
        <f t="shared" si="2"/>
        <v>0</v>
      </c>
      <c r="S6" s="130">
        <f t="shared" si="2"/>
        <v>0</v>
      </c>
      <c r="T6" s="130">
        <f t="shared" si="2"/>
        <v>0</v>
      </c>
      <c r="U6" s="130">
        <f t="shared" si="2"/>
        <v>0</v>
      </c>
      <c r="V6" s="130">
        <f t="shared" si="2"/>
        <v>0</v>
      </c>
      <c r="W6" s="130">
        <f t="shared" si="2"/>
        <v>0</v>
      </c>
      <c r="X6" s="130">
        <f t="shared" si="2"/>
        <v>0</v>
      </c>
      <c r="Y6" s="130">
        <f t="shared" si="2"/>
        <v>0</v>
      </c>
      <c r="Z6" s="130">
        <f t="shared" si="2"/>
        <v>0</v>
      </c>
      <c r="AA6" s="130">
        <f t="shared" si="2"/>
        <v>0</v>
      </c>
      <c r="AB6" s="130">
        <f t="shared" si="2"/>
        <v>0</v>
      </c>
      <c r="AC6" s="130">
        <f t="shared" si="2"/>
        <v>0</v>
      </c>
      <c r="AD6" s="130">
        <f t="shared" si="2"/>
        <v>0</v>
      </c>
      <c r="AE6" s="130">
        <f t="shared" si="2"/>
        <v>0</v>
      </c>
      <c r="AF6" s="130">
        <f t="shared" si="2"/>
        <v>0</v>
      </c>
      <c r="AG6" s="130">
        <f t="shared" si="2"/>
        <v>0</v>
      </c>
      <c r="AH6" s="106"/>
      <c r="AI6" s="66"/>
      <c r="AJ6" s="109"/>
    </row>
    <row r="7" spans="1:36" ht="32.1" customHeight="1" x14ac:dyDescent="0.3">
      <c r="A7" s="159" t="s">
        <v>10</v>
      </c>
      <c r="B7" s="160"/>
      <c r="C7" s="49">
        <f t="shared" ref="C7:AG7" si="3">C71/60</f>
        <v>0</v>
      </c>
      <c r="D7" s="46">
        <f t="shared" si="3"/>
        <v>0</v>
      </c>
      <c r="E7" s="42">
        <f t="shared" si="3"/>
        <v>0</v>
      </c>
      <c r="F7" s="46">
        <f t="shared" si="3"/>
        <v>0</v>
      </c>
      <c r="G7" s="42">
        <f t="shared" si="3"/>
        <v>0</v>
      </c>
      <c r="H7" s="42">
        <f t="shared" si="3"/>
        <v>0</v>
      </c>
      <c r="I7" s="42">
        <f t="shared" si="3"/>
        <v>0</v>
      </c>
      <c r="J7" s="46">
        <f t="shared" si="3"/>
        <v>0</v>
      </c>
      <c r="K7" s="42">
        <f t="shared" si="3"/>
        <v>0</v>
      </c>
      <c r="L7" s="46">
        <f t="shared" si="3"/>
        <v>0</v>
      </c>
      <c r="M7" s="42">
        <f>M71/60</f>
        <v>0</v>
      </c>
      <c r="N7" s="46">
        <f t="shared" si="3"/>
        <v>0</v>
      </c>
      <c r="O7" s="18">
        <f t="shared" si="3"/>
        <v>0</v>
      </c>
      <c r="P7" s="42">
        <f t="shared" si="3"/>
        <v>0</v>
      </c>
      <c r="Q7" s="122">
        <f t="shared" si="3"/>
        <v>0</v>
      </c>
      <c r="R7" s="42">
        <f t="shared" si="3"/>
        <v>0</v>
      </c>
      <c r="S7" s="42">
        <f t="shared" si="3"/>
        <v>0</v>
      </c>
      <c r="T7" s="42">
        <f t="shared" si="3"/>
        <v>0</v>
      </c>
      <c r="U7" s="42">
        <f t="shared" si="3"/>
        <v>0</v>
      </c>
      <c r="V7" s="42">
        <f t="shared" si="3"/>
        <v>0</v>
      </c>
      <c r="W7" s="42">
        <f t="shared" si="3"/>
        <v>0</v>
      </c>
      <c r="X7" s="42">
        <f t="shared" si="3"/>
        <v>0</v>
      </c>
      <c r="Y7" s="46">
        <f t="shared" si="3"/>
        <v>0</v>
      </c>
      <c r="Z7" s="42">
        <f t="shared" si="3"/>
        <v>0</v>
      </c>
      <c r="AA7" s="42">
        <f t="shared" si="3"/>
        <v>0</v>
      </c>
      <c r="AB7" s="42">
        <f t="shared" si="3"/>
        <v>0</v>
      </c>
      <c r="AC7" s="42">
        <f t="shared" si="3"/>
        <v>0</v>
      </c>
      <c r="AD7" s="42">
        <f t="shared" si="3"/>
        <v>0</v>
      </c>
      <c r="AE7" s="42">
        <f t="shared" si="3"/>
        <v>0</v>
      </c>
      <c r="AF7" s="42">
        <f t="shared" si="3"/>
        <v>0</v>
      </c>
      <c r="AG7" s="42">
        <f t="shared" si="3"/>
        <v>0</v>
      </c>
      <c r="AH7" s="107">
        <f t="shared" ref="AH7:AH13" si="4">SUM(C7:AG7)</f>
        <v>0</v>
      </c>
      <c r="AI7" s="66">
        <f>AH2/7</f>
        <v>324</v>
      </c>
      <c r="AJ7" s="109">
        <f t="shared" ref="AJ7:AJ19" si="5">AH7/AI7</f>
        <v>0</v>
      </c>
    </row>
    <row r="8" spans="1:36" ht="21" customHeight="1" x14ac:dyDescent="0.3">
      <c r="A8" s="161" t="s">
        <v>9</v>
      </c>
      <c r="B8" s="162"/>
      <c r="C8" s="130">
        <f>C7/15</f>
        <v>0</v>
      </c>
      <c r="D8" s="130">
        <f t="shared" ref="D8:AG8" si="6">D7/15</f>
        <v>0</v>
      </c>
      <c r="E8" s="130">
        <f t="shared" si="6"/>
        <v>0</v>
      </c>
      <c r="F8" s="130">
        <f t="shared" si="6"/>
        <v>0</v>
      </c>
      <c r="G8" s="130">
        <f t="shared" si="6"/>
        <v>0</v>
      </c>
      <c r="H8" s="130">
        <f t="shared" si="6"/>
        <v>0</v>
      </c>
      <c r="I8" s="130">
        <f t="shared" si="6"/>
        <v>0</v>
      </c>
      <c r="J8" s="130">
        <f t="shared" si="6"/>
        <v>0</v>
      </c>
      <c r="K8" s="130">
        <f t="shared" si="6"/>
        <v>0</v>
      </c>
      <c r="L8" s="130">
        <f t="shared" si="6"/>
        <v>0</v>
      </c>
      <c r="M8" s="130">
        <f t="shared" si="6"/>
        <v>0</v>
      </c>
      <c r="N8" s="130">
        <f t="shared" si="6"/>
        <v>0</v>
      </c>
      <c r="O8" s="130">
        <f t="shared" si="6"/>
        <v>0</v>
      </c>
      <c r="P8" s="130">
        <f t="shared" si="6"/>
        <v>0</v>
      </c>
      <c r="Q8" s="130">
        <f t="shared" si="6"/>
        <v>0</v>
      </c>
      <c r="R8" s="130">
        <f t="shared" si="6"/>
        <v>0</v>
      </c>
      <c r="S8" s="130">
        <f t="shared" si="6"/>
        <v>0</v>
      </c>
      <c r="T8" s="130">
        <f t="shared" si="6"/>
        <v>0</v>
      </c>
      <c r="U8" s="130">
        <f t="shared" si="6"/>
        <v>0</v>
      </c>
      <c r="V8" s="130">
        <f t="shared" si="6"/>
        <v>0</v>
      </c>
      <c r="W8" s="130">
        <f t="shared" si="6"/>
        <v>0</v>
      </c>
      <c r="X8" s="130">
        <f t="shared" si="6"/>
        <v>0</v>
      </c>
      <c r="Y8" s="130">
        <f t="shared" si="6"/>
        <v>0</v>
      </c>
      <c r="Z8" s="130">
        <f t="shared" si="6"/>
        <v>0</v>
      </c>
      <c r="AA8" s="130">
        <f t="shared" si="6"/>
        <v>0</v>
      </c>
      <c r="AB8" s="130">
        <f t="shared" si="6"/>
        <v>0</v>
      </c>
      <c r="AC8" s="130">
        <f t="shared" si="6"/>
        <v>0</v>
      </c>
      <c r="AD8" s="130">
        <f t="shared" si="6"/>
        <v>0</v>
      </c>
      <c r="AE8" s="130">
        <f t="shared" si="6"/>
        <v>0</v>
      </c>
      <c r="AF8" s="130">
        <f t="shared" si="6"/>
        <v>0</v>
      </c>
      <c r="AG8" s="130">
        <f t="shared" si="6"/>
        <v>0</v>
      </c>
      <c r="AH8" s="107"/>
      <c r="AI8" s="66"/>
      <c r="AJ8" s="109"/>
    </row>
    <row r="9" spans="1:36" ht="32.1" customHeight="1" x14ac:dyDescent="0.3">
      <c r="A9" s="159" t="s">
        <v>11</v>
      </c>
      <c r="B9" s="160"/>
      <c r="C9" s="49">
        <f t="shared" ref="C9:AG9" si="7">C84/60</f>
        <v>0</v>
      </c>
      <c r="D9" s="46">
        <f t="shared" si="7"/>
        <v>0</v>
      </c>
      <c r="E9" s="42">
        <f t="shared" si="7"/>
        <v>0</v>
      </c>
      <c r="F9" s="46">
        <f t="shared" si="7"/>
        <v>0</v>
      </c>
      <c r="G9" s="42">
        <f t="shared" si="7"/>
        <v>0</v>
      </c>
      <c r="H9" s="42">
        <f t="shared" si="7"/>
        <v>0</v>
      </c>
      <c r="I9" s="42">
        <f t="shared" si="7"/>
        <v>0</v>
      </c>
      <c r="J9" s="46">
        <f t="shared" si="7"/>
        <v>0</v>
      </c>
      <c r="K9" s="42">
        <f t="shared" si="7"/>
        <v>0</v>
      </c>
      <c r="L9" s="46">
        <f t="shared" si="7"/>
        <v>0</v>
      </c>
      <c r="M9" s="42">
        <f t="shared" si="7"/>
        <v>0</v>
      </c>
      <c r="N9" s="46">
        <f t="shared" si="7"/>
        <v>0</v>
      </c>
      <c r="O9" s="18">
        <f t="shared" si="7"/>
        <v>0</v>
      </c>
      <c r="P9" s="42">
        <f t="shared" si="7"/>
        <v>0</v>
      </c>
      <c r="Q9" s="122">
        <f t="shared" si="7"/>
        <v>0</v>
      </c>
      <c r="R9" s="42">
        <f t="shared" si="7"/>
        <v>0</v>
      </c>
      <c r="S9" s="42">
        <f t="shared" si="7"/>
        <v>0</v>
      </c>
      <c r="T9" s="42">
        <f t="shared" si="7"/>
        <v>0</v>
      </c>
      <c r="U9" s="42">
        <f t="shared" si="7"/>
        <v>0</v>
      </c>
      <c r="V9" s="42">
        <f t="shared" si="7"/>
        <v>0</v>
      </c>
      <c r="W9" s="42">
        <f t="shared" si="7"/>
        <v>0</v>
      </c>
      <c r="X9" s="42">
        <f t="shared" si="7"/>
        <v>0</v>
      </c>
      <c r="Y9" s="46">
        <f t="shared" si="7"/>
        <v>0</v>
      </c>
      <c r="Z9" s="42">
        <f t="shared" si="7"/>
        <v>0</v>
      </c>
      <c r="AA9" s="42">
        <f t="shared" si="7"/>
        <v>0</v>
      </c>
      <c r="AB9" s="42">
        <f t="shared" si="7"/>
        <v>0</v>
      </c>
      <c r="AC9" s="42">
        <f t="shared" si="7"/>
        <v>0</v>
      </c>
      <c r="AD9" s="42">
        <f t="shared" si="7"/>
        <v>0</v>
      </c>
      <c r="AE9" s="42">
        <f t="shared" si="7"/>
        <v>0</v>
      </c>
      <c r="AF9" s="42">
        <f t="shared" si="7"/>
        <v>0</v>
      </c>
      <c r="AG9" s="42">
        <f t="shared" si="7"/>
        <v>0</v>
      </c>
      <c r="AH9" s="107">
        <f t="shared" si="4"/>
        <v>0</v>
      </c>
      <c r="AI9" s="66">
        <f>AH2/7</f>
        <v>324</v>
      </c>
      <c r="AJ9" s="109">
        <f t="shared" si="5"/>
        <v>0</v>
      </c>
    </row>
    <row r="10" spans="1:36" ht="32.1" customHeight="1" x14ac:dyDescent="0.3">
      <c r="A10" s="161" t="s">
        <v>9</v>
      </c>
      <c r="B10" s="162"/>
      <c r="C10" s="130">
        <f>C9/15</f>
        <v>0</v>
      </c>
      <c r="D10" s="130">
        <f t="shared" ref="D10:AG10" si="8">D9/15</f>
        <v>0</v>
      </c>
      <c r="E10" s="130">
        <f t="shared" si="8"/>
        <v>0</v>
      </c>
      <c r="F10" s="130">
        <f t="shared" si="8"/>
        <v>0</v>
      </c>
      <c r="G10" s="130">
        <f t="shared" si="8"/>
        <v>0</v>
      </c>
      <c r="H10" s="130">
        <f t="shared" si="8"/>
        <v>0</v>
      </c>
      <c r="I10" s="130">
        <f t="shared" si="8"/>
        <v>0</v>
      </c>
      <c r="J10" s="130">
        <f t="shared" si="8"/>
        <v>0</v>
      </c>
      <c r="K10" s="130">
        <f t="shared" si="8"/>
        <v>0</v>
      </c>
      <c r="L10" s="130">
        <f t="shared" si="8"/>
        <v>0</v>
      </c>
      <c r="M10" s="130">
        <f t="shared" si="8"/>
        <v>0</v>
      </c>
      <c r="N10" s="130">
        <f t="shared" si="8"/>
        <v>0</v>
      </c>
      <c r="O10" s="130">
        <f t="shared" si="8"/>
        <v>0</v>
      </c>
      <c r="P10" s="130">
        <f t="shared" si="8"/>
        <v>0</v>
      </c>
      <c r="Q10" s="130">
        <f t="shared" si="8"/>
        <v>0</v>
      </c>
      <c r="R10" s="130">
        <f t="shared" si="8"/>
        <v>0</v>
      </c>
      <c r="S10" s="130">
        <f t="shared" si="8"/>
        <v>0</v>
      </c>
      <c r="T10" s="130">
        <f t="shared" si="8"/>
        <v>0</v>
      </c>
      <c r="U10" s="130">
        <f t="shared" si="8"/>
        <v>0</v>
      </c>
      <c r="V10" s="130">
        <f t="shared" si="8"/>
        <v>0</v>
      </c>
      <c r="W10" s="130">
        <f t="shared" si="8"/>
        <v>0</v>
      </c>
      <c r="X10" s="130">
        <f t="shared" si="8"/>
        <v>0</v>
      </c>
      <c r="Y10" s="130">
        <f t="shared" si="8"/>
        <v>0</v>
      </c>
      <c r="Z10" s="130">
        <f t="shared" si="8"/>
        <v>0</v>
      </c>
      <c r="AA10" s="130">
        <f t="shared" si="8"/>
        <v>0</v>
      </c>
      <c r="AB10" s="130">
        <f t="shared" si="8"/>
        <v>0</v>
      </c>
      <c r="AC10" s="130">
        <f t="shared" si="8"/>
        <v>0</v>
      </c>
      <c r="AD10" s="130">
        <f t="shared" si="8"/>
        <v>0</v>
      </c>
      <c r="AE10" s="130">
        <f t="shared" si="8"/>
        <v>0</v>
      </c>
      <c r="AF10" s="130">
        <f t="shared" si="8"/>
        <v>0</v>
      </c>
      <c r="AG10" s="130">
        <f t="shared" si="8"/>
        <v>0</v>
      </c>
      <c r="AH10" s="107"/>
      <c r="AI10" s="66"/>
      <c r="AJ10" s="109"/>
    </row>
    <row r="11" spans="1:36" ht="32.1" customHeight="1" x14ac:dyDescent="0.3">
      <c r="A11" s="159" t="s">
        <v>12</v>
      </c>
      <c r="B11" s="160"/>
      <c r="C11" s="49">
        <f t="shared" ref="C11:AG11" si="9">C97/60</f>
        <v>0</v>
      </c>
      <c r="D11" s="46">
        <f t="shared" si="9"/>
        <v>0</v>
      </c>
      <c r="E11" s="42">
        <f t="shared" si="9"/>
        <v>0</v>
      </c>
      <c r="F11" s="46">
        <f t="shared" si="9"/>
        <v>0</v>
      </c>
      <c r="G11" s="42">
        <f t="shared" si="9"/>
        <v>0</v>
      </c>
      <c r="H11" s="42">
        <f t="shared" si="9"/>
        <v>0</v>
      </c>
      <c r="I11" s="42">
        <f t="shared" si="9"/>
        <v>0</v>
      </c>
      <c r="J11" s="46">
        <f t="shared" si="9"/>
        <v>0</v>
      </c>
      <c r="K11" s="42">
        <f>K97/60</f>
        <v>0</v>
      </c>
      <c r="L11" s="46">
        <f t="shared" si="9"/>
        <v>0</v>
      </c>
      <c r="M11" s="42">
        <f t="shared" si="9"/>
        <v>0</v>
      </c>
      <c r="N11" s="46">
        <f t="shared" si="9"/>
        <v>0</v>
      </c>
      <c r="O11" s="18">
        <f>O97/60</f>
        <v>0</v>
      </c>
      <c r="P11" s="42">
        <f t="shared" si="9"/>
        <v>0</v>
      </c>
      <c r="Q11" s="122">
        <f t="shared" si="9"/>
        <v>0</v>
      </c>
      <c r="R11" s="42">
        <f t="shared" si="9"/>
        <v>0</v>
      </c>
      <c r="S11" s="42">
        <f t="shared" si="9"/>
        <v>0</v>
      </c>
      <c r="T11" s="42">
        <f t="shared" si="9"/>
        <v>0</v>
      </c>
      <c r="U11" s="42">
        <f t="shared" si="9"/>
        <v>0</v>
      </c>
      <c r="V11" s="42">
        <f t="shared" si="9"/>
        <v>0</v>
      </c>
      <c r="W11" s="42">
        <f t="shared" si="9"/>
        <v>0</v>
      </c>
      <c r="X11" s="42">
        <f t="shared" si="9"/>
        <v>0</v>
      </c>
      <c r="Y11" s="46">
        <f t="shared" si="9"/>
        <v>0</v>
      </c>
      <c r="Z11" s="42">
        <f t="shared" si="9"/>
        <v>0</v>
      </c>
      <c r="AA11" s="42">
        <f t="shared" si="9"/>
        <v>0</v>
      </c>
      <c r="AB11" s="42">
        <f t="shared" si="9"/>
        <v>0</v>
      </c>
      <c r="AC11" s="42">
        <f t="shared" si="9"/>
        <v>0</v>
      </c>
      <c r="AD11" s="42">
        <f t="shared" si="9"/>
        <v>0</v>
      </c>
      <c r="AE11" s="42">
        <f t="shared" si="9"/>
        <v>0</v>
      </c>
      <c r="AF11" s="42">
        <f t="shared" si="9"/>
        <v>0</v>
      </c>
      <c r="AG11" s="42">
        <f t="shared" si="9"/>
        <v>0</v>
      </c>
      <c r="AH11" s="107">
        <f t="shared" si="4"/>
        <v>0</v>
      </c>
      <c r="AI11" s="66">
        <f>AH2/7</f>
        <v>324</v>
      </c>
      <c r="AJ11" s="109">
        <f t="shared" si="5"/>
        <v>0</v>
      </c>
    </row>
    <row r="12" spans="1:36" ht="32.1" customHeight="1" x14ac:dyDescent="0.3">
      <c r="A12" s="161" t="s">
        <v>9</v>
      </c>
      <c r="B12" s="162"/>
      <c r="C12" s="130">
        <f>C11/15</f>
        <v>0</v>
      </c>
      <c r="D12" s="130">
        <f t="shared" ref="D12:AG12" si="10">D11/15</f>
        <v>0</v>
      </c>
      <c r="E12" s="130">
        <f t="shared" si="10"/>
        <v>0</v>
      </c>
      <c r="F12" s="130">
        <f t="shared" si="10"/>
        <v>0</v>
      </c>
      <c r="G12" s="130">
        <f t="shared" si="10"/>
        <v>0</v>
      </c>
      <c r="H12" s="130">
        <f t="shared" si="10"/>
        <v>0</v>
      </c>
      <c r="I12" s="130">
        <f t="shared" si="10"/>
        <v>0</v>
      </c>
      <c r="J12" s="130">
        <f t="shared" si="10"/>
        <v>0</v>
      </c>
      <c r="K12" s="130">
        <f t="shared" si="10"/>
        <v>0</v>
      </c>
      <c r="L12" s="130">
        <f t="shared" si="10"/>
        <v>0</v>
      </c>
      <c r="M12" s="130">
        <f t="shared" si="10"/>
        <v>0</v>
      </c>
      <c r="N12" s="130">
        <f t="shared" si="10"/>
        <v>0</v>
      </c>
      <c r="O12" s="130">
        <f t="shared" si="10"/>
        <v>0</v>
      </c>
      <c r="P12" s="130">
        <f t="shared" si="10"/>
        <v>0</v>
      </c>
      <c r="Q12" s="130">
        <f t="shared" si="10"/>
        <v>0</v>
      </c>
      <c r="R12" s="130">
        <f t="shared" si="10"/>
        <v>0</v>
      </c>
      <c r="S12" s="130">
        <f t="shared" si="10"/>
        <v>0</v>
      </c>
      <c r="T12" s="130">
        <f t="shared" si="10"/>
        <v>0</v>
      </c>
      <c r="U12" s="130">
        <f t="shared" si="10"/>
        <v>0</v>
      </c>
      <c r="V12" s="130">
        <f t="shared" si="10"/>
        <v>0</v>
      </c>
      <c r="W12" s="130">
        <f t="shared" si="10"/>
        <v>0</v>
      </c>
      <c r="X12" s="130">
        <f t="shared" si="10"/>
        <v>0</v>
      </c>
      <c r="Y12" s="130">
        <f t="shared" si="10"/>
        <v>0</v>
      </c>
      <c r="Z12" s="130">
        <f t="shared" si="10"/>
        <v>0</v>
      </c>
      <c r="AA12" s="130">
        <f t="shared" si="10"/>
        <v>0</v>
      </c>
      <c r="AB12" s="130">
        <f t="shared" si="10"/>
        <v>0</v>
      </c>
      <c r="AC12" s="130">
        <f t="shared" si="10"/>
        <v>0</v>
      </c>
      <c r="AD12" s="130">
        <f t="shared" si="10"/>
        <v>0</v>
      </c>
      <c r="AE12" s="130">
        <f t="shared" si="10"/>
        <v>0</v>
      </c>
      <c r="AF12" s="130">
        <f t="shared" si="10"/>
        <v>0</v>
      </c>
      <c r="AG12" s="130">
        <f t="shared" si="10"/>
        <v>0</v>
      </c>
      <c r="AH12" s="107"/>
      <c r="AI12" s="66"/>
      <c r="AJ12" s="109"/>
    </row>
    <row r="13" spans="1:36" ht="32.1" customHeight="1" x14ac:dyDescent="0.3">
      <c r="A13" s="159" t="s">
        <v>13</v>
      </c>
      <c r="B13" s="160"/>
      <c r="C13" s="49">
        <f t="shared" ref="C13:AG15" si="11">C110/60</f>
        <v>0</v>
      </c>
      <c r="D13" s="46">
        <f t="shared" si="11"/>
        <v>0</v>
      </c>
      <c r="E13" s="42">
        <f t="shared" si="11"/>
        <v>0</v>
      </c>
      <c r="F13" s="46">
        <f t="shared" si="11"/>
        <v>0</v>
      </c>
      <c r="G13" s="42">
        <f t="shared" si="11"/>
        <v>0</v>
      </c>
      <c r="H13" s="42">
        <f t="shared" si="11"/>
        <v>0</v>
      </c>
      <c r="I13" s="42">
        <f t="shared" si="11"/>
        <v>0</v>
      </c>
      <c r="J13" s="46">
        <f t="shared" si="11"/>
        <v>0</v>
      </c>
      <c r="K13" s="42">
        <f t="shared" si="11"/>
        <v>0</v>
      </c>
      <c r="L13" s="46">
        <f t="shared" si="11"/>
        <v>0</v>
      </c>
      <c r="M13" s="42">
        <f t="shared" si="11"/>
        <v>0</v>
      </c>
      <c r="N13" s="46">
        <f t="shared" si="11"/>
        <v>0</v>
      </c>
      <c r="O13" s="18">
        <f t="shared" si="11"/>
        <v>0</v>
      </c>
      <c r="P13" s="42">
        <f t="shared" si="11"/>
        <v>0</v>
      </c>
      <c r="Q13" s="122">
        <f t="shared" si="11"/>
        <v>0</v>
      </c>
      <c r="R13" s="42">
        <f t="shared" si="11"/>
        <v>0</v>
      </c>
      <c r="S13" s="42">
        <f t="shared" si="11"/>
        <v>0</v>
      </c>
      <c r="T13" s="42">
        <f t="shared" si="11"/>
        <v>0</v>
      </c>
      <c r="U13" s="42">
        <f t="shared" si="11"/>
        <v>0</v>
      </c>
      <c r="V13" s="42">
        <f t="shared" si="11"/>
        <v>0</v>
      </c>
      <c r="W13" s="42">
        <f t="shared" si="11"/>
        <v>0</v>
      </c>
      <c r="X13" s="42">
        <f t="shared" si="11"/>
        <v>0</v>
      </c>
      <c r="Y13" s="46">
        <f t="shared" si="11"/>
        <v>0</v>
      </c>
      <c r="Z13" s="42">
        <f t="shared" si="11"/>
        <v>0</v>
      </c>
      <c r="AA13" s="42">
        <f t="shared" si="11"/>
        <v>0</v>
      </c>
      <c r="AB13" s="42">
        <f t="shared" si="11"/>
        <v>0</v>
      </c>
      <c r="AC13" s="42">
        <f t="shared" si="11"/>
        <v>0</v>
      </c>
      <c r="AD13" s="42">
        <f t="shared" si="11"/>
        <v>0</v>
      </c>
      <c r="AE13" s="42">
        <f t="shared" si="11"/>
        <v>0</v>
      </c>
      <c r="AF13" s="42">
        <f t="shared" si="11"/>
        <v>0</v>
      </c>
      <c r="AG13" s="42">
        <f t="shared" si="11"/>
        <v>0</v>
      </c>
      <c r="AH13" s="107">
        <f t="shared" si="4"/>
        <v>0</v>
      </c>
      <c r="AI13" s="66">
        <f>AH2/7</f>
        <v>324</v>
      </c>
      <c r="AJ13" s="109">
        <f t="shared" si="5"/>
        <v>0</v>
      </c>
    </row>
    <row r="14" spans="1:36" ht="32.1" customHeight="1" x14ac:dyDescent="0.3">
      <c r="A14" s="161" t="s">
        <v>9</v>
      </c>
      <c r="B14" s="162"/>
      <c r="C14" s="130">
        <f>C13/15</f>
        <v>0</v>
      </c>
      <c r="D14" s="130">
        <f t="shared" ref="D14:AG14" si="12">D13/15</f>
        <v>0</v>
      </c>
      <c r="E14" s="130">
        <f t="shared" si="12"/>
        <v>0</v>
      </c>
      <c r="F14" s="130">
        <f t="shared" si="12"/>
        <v>0</v>
      </c>
      <c r="G14" s="130">
        <f t="shared" si="12"/>
        <v>0</v>
      </c>
      <c r="H14" s="130">
        <f t="shared" si="12"/>
        <v>0</v>
      </c>
      <c r="I14" s="130">
        <f t="shared" si="12"/>
        <v>0</v>
      </c>
      <c r="J14" s="130">
        <f t="shared" si="12"/>
        <v>0</v>
      </c>
      <c r="K14" s="130">
        <f t="shared" si="12"/>
        <v>0</v>
      </c>
      <c r="L14" s="130">
        <f t="shared" si="12"/>
        <v>0</v>
      </c>
      <c r="M14" s="130">
        <f t="shared" si="12"/>
        <v>0</v>
      </c>
      <c r="N14" s="130">
        <f t="shared" si="12"/>
        <v>0</v>
      </c>
      <c r="O14" s="130">
        <f t="shared" si="12"/>
        <v>0</v>
      </c>
      <c r="P14" s="130">
        <f t="shared" si="12"/>
        <v>0</v>
      </c>
      <c r="Q14" s="130">
        <f t="shared" si="12"/>
        <v>0</v>
      </c>
      <c r="R14" s="130">
        <f t="shared" si="12"/>
        <v>0</v>
      </c>
      <c r="S14" s="130">
        <f t="shared" si="12"/>
        <v>0</v>
      </c>
      <c r="T14" s="130">
        <f t="shared" si="12"/>
        <v>0</v>
      </c>
      <c r="U14" s="130">
        <f t="shared" si="12"/>
        <v>0</v>
      </c>
      <c r="V14" s="130">
        <f t="shared" si="12"/>
        <v>0</v>
      </c>
      <c r="W14" s="130">
        <f t="shared" si="12"/>
        <v>0</v>
      </c>
      <c r="X14" s="130">
        <f t="shared" si="12"/>
        <v>0</v>
      </c>
      <c r="Y14" s="130">
        <f t="shared" si="12"/>
        <v>0</v>
      </c>
      <c r="Z14" s="130">
        <f t="shared" si="12"/>
        <v>0</v>
      </c>
      <c r="AA14" s="130">
        <f t="shared" si="12"/>
        <v>0</v>
      </c>
      <c r="AB14" s="130">
        <f t="shared" si="12"/>
        <v>0</v>
      </c>
      <c r="AC14" s="130">
        <f t="shared" si="12"/>
        <v>0</v>
      </c>
      <c r="AD14" s="130">
        <f t="shared" si="12"/>
        <v>0</v>
      </c>
      <c r="AE14" s="130">
        <f t="shared" si="12"/>
        <v>0</v>
      </c>
      <c r="AF14" s="130">
        <f t="shared" si="12"/>
        <v>0</v>
      </c>
      <c r="AG14" s="130">
        <f t="shared" si="12"/>
        <v>0</v>
      </c>
      <c r="AH14" s="108"/>
      <c r="AI14" s="66"/>
      <c r="AJ14" s="109"/>
    </row>
    <row r="15" spans="1:36" ht="32.1" customHeight="1" x14ac:dyDescent="0.3">
      <c r="A15" s="159" t="s">
        <v>44</v>
      </c>
      <c r="B15" s="160"/>
      <c r="C15" s="58">
        <f>C123/60</f>
        <v>0</v>
      </c>
      <c r="D15" s="43">
        <f t="shared" ref="D15:AG15" si="13">D123/60</f>
        <v>0</v>
      </c>
      <c r="E15" s="43">
        <f t="shared" si="13"/>
        <v>0</v>
      </c>
      <c r="F15" s="46">
        <f t="shared" si="11"/>
        <v>0</v>
      </c>
      <c r="G15" s="43">
        <f t="shared" si="13"/>
        <v>0</v>
      </c>
      <c r="H15" s="43">
        <f t="shared" si="13"/>
        <v>0</v>
      </c>
      <c r="I15" s="43">
        <f t="shared" si="13"/>
        <v>0</v>
      </c>
      <c r="J15" s="43">
        <f t="shared" si="13"/>
        <v>0</v>
      </c>
      <c r="K15" s="43">
        <f t="shared" si="13"/>
        <v>0</v>
      </c>
      <c r="L15" s="43">
        <f>L123/60</f>
        <v>0</v>
      </c>
      <c r="M15" s="43">
        <f t="shared" si="13"/>
        <v>0</v>
      </c>
      <c r="N15" s="43">
        <f t="shared" si="13"/>
        <v>0</v>
      </c>
      <c r="O15" s="43">
        <f t="shared" si="13"/>
        <v>0</v>
      </c>
      <c r="P15" s="43">
        <f t="shared" si="13"/>
        <v>0</v>
      </c>
      <c r="Q15" s="123">
        <f t="shared" si="13"/>
        <v>0</v>
      </c>
      <c r="R15" s="43">
        <f t="shared" si="13"/>
        <v>0</v>
      </c>
      <c r="S15" s="43">
        <f t="shared" si="13"/>
        <v>0</v>
      </c>
      <c r="T15" s="43">
        <f t="shared" si="13"/>
        <v>0</v>
      </c>
      <c r="U15" s="43">
        <f t="shared" si="13"/>
        <v>0</v>
      </c>
      <c r="V15" s="43">
        <f t="shared" si="13"/>
        <v>0</v>
      </c>
      <c r="W15" s="43">
        <f t="shared" si="13"/>
        <v>0</v>
      </c>
      <c r="X15" s="43">
        <f t="shared" si="13"/>
        <v>0</v>
      </c>
      <c r="Y15" s="43">
        <f t="shared" si="13"/>
        <v>0</v>
      </c>
      <c r="Z15" s="43">
        <f t="shared" si="13"/>
        <v>0</v>
      </c>
      <c r="AA15" s="43">
        <f t="shared" si="13"/>
        <v>0</v>
      </c>
      <c r="AB15" s="43">
        <f t="shared" si="13"/>
        <v>0</v>
      </c>
      <c r="AC15" s="43">
        <f t="shared" si="13"/>
        <v>0</v>
      </c>
      <c r="AD15" s="43">
        <f t="shared" si="13"/>
        <v>0</v>
      </c>
      <c r="AE15" s="43">
        <f t="shared" si="13"/>
        <v>0</v>
      </c>
      <c r="AF15" s="43">
        <f t="shared" si="13"/>
        <v>0</v>
      </c>
      <c r="AG15" s="43">
        <f t="shared" si="13"/>
        <v>0</v>
      </c>
      <c r="AH15" s="108">
        <f>SUM(C15:AG15)</f>
        <v>0</v>
      </c>
      <c r="AI15" s="66">
        <f>AH2/7</f>
        <v>324</v>
      </c>
      <c r="AJ15" s="109">
        <f t="shared" si="5"/>
        <v>0</v>
      </c>
    </row>
    <row r="16" spans="1:36" ht="32.1" customHeight="1" x14ac:dyDescent="0.3">
      <c r="A16" s="161" t="s">
        <v>9</v>
      </c>
      <c r="B16" s="162"/>
      <c r="C16" s="130">
        <v>0.05</v>
      </c>
      <c r="D16" s="130">
        <f t="shared" ref="D16:AG16" si="14">D15/15</f>
        <v>0</v>
      </c>
      <c r="E16" s="130">
        <f t="shared" si="14"/>
        <v>0</v>
      </c>
      <c r="F16" s="130">
        <f t="shared" si="14"/>
        <v>0</v>
      </c>
      <c r="G16" s="130">
        <f t="shared" si="14"/>
        <v>0</v>
      </c>
      <c r="H16" s="130">
        <f t="shared" si="14"/>
        <v>0</v>
      </c>
      <c r="I16" s="130">
        <f t="shared" si="14"/>
        <v>0</v>
      </c>
      <c r="J16" s="130">
        <f t="shared" si="14"/>
        <v>0</v>
      </c>
      <c r="K16" s="130">
        <f t="shared" si="14"/>
        <v>0</v>
      </c>
      <c r="L16" s="130">
        <f>L15/15</f>
        <v>0</v>
      </c>
      <c r="M16" s="130">
        <f t="shared" si="14"/>
        <v>0</v>
      </c>
      <c r="N16" s="130">
        <f t="shared" si="14"/>
        <v>0</v>
      </c>
      <c r="O16" s="130">
        <f t="shared" si="14"/>
        <v>0</v>
      </c>
      <c r="P16" s="130">
        <f t="shared" si="14"/>
        <v>0</v>
      </c>
      <c r="Q16" s="130">
        <f t="shared" si="14"/>
        <v>0</v>
      </c>
      <c r="R16" s="130">
        <f t="shared" si="14"/>
        <v>0</v>
      </c>
      <c r="S16" s="130">
        <f t="shared" si="14"/>
        <v>0</v>
      </c>
      <c r="T16" s="130">
        <f t="shared" si="14"/>
        <v>0</v>
      </c>
      <c r="U16" s="130">
        <f t="shared" si="14"/>
        <v>0</v>
      </c>
      <c r="V16" s="130">
        <f t="shared" si="14"/>
        <v>0</v>
      </c>
      <c r="W16" s="130">
        <f t="shared" si="14"/>
        <v>0</v>
      </c>
      <c r="X16" s="130">
        <f t="shared" si="14"/>
        <v>0</v>
      </c>
      <c r="Y16" s="130">
        <f t="shared" si="14"/>
        <v>0</v>
      </c>
      <c r="Z16" s="130">
        <f t="shared" si="14"/>
        <v>0</v>
      </c>
      <c r="AA16" s="130">
        <f t="shared" si="14"/>
        <v>0</v>
      </c>
      <c r="AB16" s="130">
        <f t="shared" si="14"/>
        <v>0</v>
      </c>
      <c r="AC16" s="130">
        <f t="shared" si="14"/>
        <v>0</v>
      </c>
      <c r="AD16" s="130">
        <f t="shared" si="14"/>
        <v>0</v>
      </c>
      <c r="AE16" s="130">
        <f t="shared" si="14"/>
        <v>0</v>
      </c>
      <c r="AF16" s="130">
        <f t="shared" si="14"/>
        <v>0</v>
      </c>
      <c r="AG16" s="130">
        <f t="shared" si="14"/>
        <v>0</v>
      </c>
      <c r="AH16" s="108"/>
      <c r="AI16" s="66"/>
      <c r="AJ16" s="109"/>
    </row>
    <row r="17" spans="1:36" ht="32.1" customHeight="1" x14ac:dyDescent="0.3">
      <c r="A17" s="159" t="s">
        <v>42</v>
      </c>
      <c r="B17" s="160"/>
      <c r="C17" s="58">
        <f>C136/60</f>
        <v>0</v>
      </c>
      <c r="D17" s="43">
        <f t="shared" ref="D17:AG17" si="15">D136/60</f>
        <v>0</v>
      </c>
      <c r="E17" s="43">
        <f t="shared" si="15"/>
        <v>0</v>
      </c>
      <c r="F17" s="43">
        <f t="shared" si="15"/>
        <v>0</v>
      </c>
      <c r="G17" s="43">
        <f t="shared" si="15"/>
        <v>0</v>
      </c>
      <c r="H17" s="43">
        <f t="shared" si="15"/>
        <v>0</v>
      </c>
      <c r="I17" s="43">
        <f t="shared" si="15"/>
        <v>0</v>
      </c>
      <c r="J17" s="43">
        <f t="shared" si="15"/>
        <v>0</v>
      </c>
      <c r="K17" s="43">
        <f t="shared" si="15"/>
        <v>0</v>
      </c>
      <c r="L17" s="43">
        <f t="shared" si="15"/>
        <v>0</v>
      </c>
      <c r="M17" s="43">
        <f t="shared" si="15"/>
        <v>0</v>
      </c>
      <c r="N17" s="43">
        <f t="shared" si="15"/>
        <v>0</v>
      </c>
      <c r="O17" s="43">
        <f t="shared" si="15"/>
        <v>0</v>
      </c>
      <c r="P17" s="43">
        <f t="shared" si="15"/>
        <v>0</v>
      </c>
      <c r="Q17" s="123">
        <f t="shared" si="15"/>
        <v>0</v>
      </c>
      <c r="R17" s="43">
        <f t="shared" si="15"/>
        <v>0</v>
      </c>
      <c r="S17" s="43">
        <f t="shared" si="15"/>
        <v>0</v>
      </c>
      <c r="T17" s="43">
        <f t="shared" si="15"/>
        <v>0</v>
      </c>
      <c r="U17" s="43">
        <f t="shared" si="15"/>
        <v>0</v>
      </c>
      <c r="V17" s="43">
        <f t="shared" si="15"/>
        <v>0</v>
      </c>
      <c r="W17" s="43">
        <f t="shared" si="15"/>
        <v>0</v>
      </c>
      <c r="X17" s="43">
        <f t="shared" si="15"/>
        <v>0</v>
      </c>
      <c r="Y17" s="43">
        <f t="shared" si="15"/>
        <v>0</v>
      </c>
      <c r="Z17" s="43">
        <f t="shared" si="15"/>
        <v>0</v>
      </c>
      <c r="AA17" s="43">
        <f t="shared" si="15"/>
        <v>0</v>
      </c>
      <c r="AB17" s="43">
        <f t="shared" si="15"/>
        <v>0</v>
      </c>
      <c r="AC17" s="43">
        <f t="shared" si="15"/>
        <v>0</v>
      </c>
      <c r="AD17" s="43">
        <f t="shared" si="15"/>
        <v>0</v>
      </c>
      <c r="AE17" s="43">
        <f t="shared" si="15"/>
        <v>0</v>
      </c>
      <c r="AF17" s="43">
        <f t="shared" si="15"/>
        <v>0</v>
      </c>
      <c r="AG17" s="43">
        <f t="shared" si="15"/>
        <v>0</v>
      </c>
      <c r="AH17" s="108">
        <f>SUM(C17:AG17)</f>
        <v>0</v>
      </c>
      <c r="AI17" s="66">
        <f>AH2/7</f>
        <v>324</v>
      </c>
      <c r="AJ17" s="109">
        <f t="shared" si="5"/>
        <v>0</v>
      </c>
    </row>
    <row r="18" spans="1:36" ht="32.1" customHeight="1" x14ac:dyDescent="0.3">
      <c r="A18" s="161" t="s">
        <v>9</v>
      </c>
      <c r="B18" s="162"/>
      <c r="C18" s="130">
        <f>C17/15</f>
        <v>0</v>
      </c>
      <c r="D18" s="130">
        <f t="shared" ref="D18:AG18" si="16">D17/15</f>
        <v>0</v>
      </c>
      <c r="E18" s="130">
        <f t="shared" si="16"/>
        <v>0</v>
      </c>
      <c r="F18" s="130">
        <f t="shared" si="16"/>
        <v>0</v>
      </c>
      <c r="G18" s="130">
        <f t="shared" si="16"/>
        <v>0</v>
      </c>
      <c r="H18" s="130">
        <f t="shared" si="16"/>
        <v>0</v>
      </c>
      <c r="I18" s="130">
        <f t="shared" si="16"/>
        <v>0</v>
      </c>
      <c r="J18" s="130">
        <f t="shared" si="16"/>
        <v>0</v>
      </c>
      <c r="K18" s="130">
        <f t="shared" si="16"/>
        <v>0</v>
      </c>
      <c r="L18" s="130">
        <f t="shared" si="16"/>
        <v>0</v>
      </c>
      <c r="M18" s="130">
        <f t="shared" si="16"/>
        <v>0</v>
      </c>
      <c r="N18" s="130">
        <f t="shared" si="16"/>
        <v>0</v>
      </c>
      <c r="O18" s="130">
        <f t="shared" si="16"/>
        <v>0</v>
      </c>
      <c r="P18" s="130">
        <f t="shared" si="16"/>
        <v>0</v>
      </c>
      <c r="Q18" s="130">
        <f t="shared" si="16"/>
        <v>0</v>
      </c>
      <c r="R18" s="130">
        <f t="shared" si="16"/>
        <v>0</v>
      </c>
      <c r="S18" s="130">
        <f t="shared" si="16"/>
        <v>0</v>
      </c>
      <c r="T18" s="130">
        <f t="shared" si="16"/>
        <v>0</v>
      </c>
      <c r="U18" s="130">
        <f t="shared" si="16"/>
        <v>0</v>
      </c>
      <c r="V18" s="130">
        <f t="shared" si="16"/>
        <v>0</v>
      </c>
      <c r="W18" s="130">
        <f t="shared" si="16"/>
        <v>0</v>
      </c>
      <c r="X18" s="130">
        <f t="shared" si="16"/>
        <v>0</v>
      </c>
      <c r="Y18" s="130">
        <f t="shared" si="16"/>
        <v>0</v>
      </c>
      <c r="Z18" s="130">
        <f t="shared" si="16"/>
        <v>0</v>
      </c>
      <c r="AA18" s="130">
        <f t="shared" si="16"/>
        <v>0</v>
      </c>
      <c r="AB18" s="130">
        <f t="shared" si="16"/>
        <v>0</v>
      </c>
      <c r="AC18" s="130">
        <f t="shared" si="16"/>
        <v>0</v>
      </c>
      <c r="AD18" s="130">
        <f t="shared" si="16"/>
        <v>0</v>
      </c>
      <c r="AE18" s="130">
        <f t="shared" si="16"/>
        <v>0</v>
      </c>
      <c r="AF18" s="130">
        <f t="shared" si="16"/>
        <v>0</v>
      </c>
      <c r="AG18" s="130">
        <f t="shared" si="16"/>
        <v>0</v>
      </c>
      <c r="AH18" s="108"/>
      <c r="AI18" s="66"/>
      <c r="AJ18" s="109"/>
    </row>
    <row r="19" spans="1:36" ht="32.1" customHeight="1" x14ac:dyDescent="0.3">
      <c r="A19" s="195" t="s">
        <v>43</v>
      </c>
      <c r="B19" s="196"/>
      <c r="C19" s="114">
        <f>C149/60</f>
        <v>0</v>
      </c>
      <c r="D19" s="115">
        <f t="shared" ref="D19:AG19" si="17">D149/60</f>
        <v>0</v>
      </c>
      <c r="E19" s="115">
        <f t="shared" si="17"/>
        <v>0</v>
      </c>
      <c r="F19" s="115">
        <f t="shared" si="17"/>
        <v>0</v>
      </c>
      <c r="G19" s="115">
        <f t="shared" si="17"/>
        <v>0</v>
      </c>
      <c r="H19" s="115">
        <f t="shared" si="17"/>
        <v>0</v>
      </c>
      <c r="I19" s="115">
        <f t="shared" si="17"/>
        <v>0</v>
      </c>
      <c r="J19" s="115">
        <f t="shared" si="17"/>
        <v>0</v>
      </c>
      <c r="K19" s="115">
        <f t="shared" si="17"/>
        <v>0</v>
      </c>
      <c r="L19" s="115">
        <f t="shared" si="17"/>
        <v>0</v>
      </c>
      <c r="M19" s="115">
        <f t="shared" si="17"/>
        <v>0</v>
      </c>
      <c r="N19" s="115">
        <f t="shared" si="17"/>
        <v>0</v>
      </c>
      <c r="O19" s="115">
        <f t="shared" si="17"/>
        <v>0</v>
      </c>
      <c r="P19" s="115">
        <f t="shared" si="17"/>
        <v>0</v>
      </c>
      <c r="Q19" s="124">
        <f t="shared" si="17"/>
        <v>0</v>
      </c>
      <c r="R19" s="115">
        <f t="shared" si="17"/>
        <v>0</v>
      </c>
      <c r="S19" s="115">
        <f t="shared" si="17"/>
        <v>0</v>
      </c>
      <c r="T19" s="115">
        <f t="shared" si="17"/>
        <v>0</v>
      </c>
      <c r="U19" s="115">
        <f t="shared" si="17"/>
        <v>0</v>
      </c>
      <c r="V19" s="115">
        <f t="shared" si="17"/>
        <v>0</v>
      </c>
      <c r="W19" s="115">
        <f t="shared" si="17"/>
        <v>0</v>
      </c>
      <c r="X19" s="115">
        <f t="shared" si="17"/>
        <v>0</v>
      </c>
      <c r="Y19" s="115">
        <f t="shared" si="17"/>
        <v>0</v>
      </c>
      <c r="Z19" s="115">
        <f t="shared" si="17"/>
        <v>0</v>
      </c>
      <c r="AA19" s="115">
        <f t="shared" si="17"/>
        <v>0</v>
      </c>
      <c r="AB19" s="115">
        <f t="shared" si="17"/>
        <v>0</v>
      </c>
      <c r="AC19" s="115">
        <f t="shared" si="17"/>
        <v>0</v>
      </c>
      <c r="AD19" s="115">
        <f t="shared" si="17"/>
        <v>0</v>
      </c>
      <c r="AE19" s="115">
        <f t="shared" si="17"/>
        <v>0</v>
      </c>
      <c r="AF19" s="115">
        <f t="shared" si="17"/>
        <v>0</v>
      </c>
      <c r="AG19" s="115">
        <f t="shared" si="17"/>
        <v>0</v>
      </c>
      <c r="AH19" s="117">
        <f>SUM(C19:AG19)</f>
        <v>0</v>
      </c>
      <c r="AI19" s="116">
        <v>339.43</v>
      </c>
      <c r="AJ19" s="109">
        <f t="shared" si="5"/>
        <v>0</v>
      </c>
    </row>
    <row r="20" spans="1:36" ht="32.1" customHeight="1" thickBot="1" x14ac:dyDescent="0.35">
      <c r="A20" s="197" t="s">
        <v>9</v>
      </c>
      <c r="B20" s="198"/>
      <c r="C20" s="131">
        <f>C19/15</f>
        <v>0</v>
      </c>
      <c r="D20" s="131">
        <f t="shared" ref="D20:AG20" si="18">D19/15</f>
        <v>0</v>
      </c>
      <c r="E20" s="131">
        <f t="shared" si="18"/>
        <v>0</v>
      </c>
      <c r="F20" s="131">
        <f t="shared" si="18"/>
        <v>0</v>
      </c>
      <c r="G20" s="131">
        <f t="shared" si="18"/>
        <v>0</v>
      </c>
      <c r="H20" s="131">
        <f t="shared" si="18"/>
        <v>0</v>
      </c>
      <c r="I20" s="131">
        <f t="shared" si="18"/>
        <v>0</v>
      </c>
      <c r="J20" s="131">
        <f t="shared" si="18"/>
        <v>0</v>
      </c>
      <c r="K20" s="131">
        <f t="shared" si="18"/>
        <v>0</v>
      </c>
      <c r="L20" s="131">
        <f t="shared" si="18"/>
        <v>0</v>
      </c>
      <c r="M20" s="131">
        <f t="shared" si="18"/>
        <v>0</v>
      </c>
      <c r="N20" s="131">
        <f t="shared" si="18"/>
        <v>0</v>
      </c>
      <c r="O20" s="131">
        <f t="shared" si="18"/>
        <v>0</v>
      </c>
      <c r="P20" s="131">
        <f t="shared" si="18"/>
        <v>0</v>
      </c>
      <c r="Q20" s="131">
        <f t="shared" si="18"/>
        <v>0</v>
      </c>
      <c r="R20" s="131">
        <f t="shared" si="18"/>
        <v>0</v>
      </c>
      <c r="S20" s="131">
        <f t="shared" si="18"/>
        <v>0</v>
      </c>
      <c r="T20" s="131">
        <f t="shared" si="18"/>
        <v>0</v>
      </c>
      <c r="U20" s="131">
        <f t="shared" si="18"/>
        <v>0</v>
      </c>
      <c r="V20" s="131">
        <f t="shared" si="18"/>
        <v>0</v>
      </c>
      <c r="W20" s="131">
        <f t="shared" si="18"/>
        <v>0</v>
      </c>
      <c r="X20" s="131">
        <f t="shared" si="18"/>
        <v>0</v>
      </c>
      <c r="Y20" s="131">
        <f t="shared" si="18"/>
        <v>0</v>
      </c>
      <c r="Z20" s="131">
        <f t="shared" si="18"/>
        <v>0</v>
      </c>
      <c r="AA20" s="131">
        <f t="shared" si="18"/>
        <v>0</v>
      </c>
      <c r="AB20" s="131">
        <f t="shared" si="18"/>
        <v>0</v>
      </c>
      <c r="AC20" s="131">
        <f t="shared" si="18"/>
        <v>0</v>
      </c>
      <c r="AD20" s="131">
        <f t="shared" si="18"/>
        <v>0</v>
      </c>
      <c r="AE20" s="131">
        <f t="shared" si="18"/>
        <v>0</v>
      </c>
      <c r="AF20" s="131">
        <f t="shared" si="18"/>
        <v>0</v>
      </c>
      <c r="AG20" s="131">
        <f t="shared" si="18"/>
        <v>0</v>
      </c>
      <c r="AH20" s="126"/>
      <c r="AI20" s="127"/>
      <c r="AJ20" s="128"/>
    </row>
    <row r="21" spans="1:36" ht="44.25" customHeight="1" thickBot="1" x14ac:dyDescent="0.35">
      <c r="A21" s="199" t="s">
        <v>17</v>
      </c>
      <c r="B21" s="200"/>
      <c r="C21" s="50">
        <f>SUM(C5:C19)</f>
        <v>0.05</v>
      </c>
      <c r="D21" s="47">
        <f t="shared" ref="D21:AG21" si="19">SUM(D5:D19)</f>
        <v>0</v>
      </c>
      <c r="E21" s="44">
        <f t="shared" si="19"/>
        <v>0</v>
      </c>
      <c r="F21" s="47">
        <f t="shared" si="19"/>
        <v>0</v>
      </c>
      <c r="G21" s="44">
        <f t="shared" si="19"/>
        <v>0</v>
      </c>
      <c r="H21" s="44">
        <f t="shared" si="19"/>
        <v>0</v>
      </c>
      <c r="I21" s="44">
        <f t="shared" si="19"/>
        <v>0</v>
      </c>
      <c r="J21" s="47">
        <f t="shared" si="19"/>
        <v>0</v>
      </c>
      <c r="K21" s="44">
        <f t="shared" si="19"/>
        <v>0</v>
      </c>
      <c r="L21" s="47">
        <f t="shared" si="19"/>
        <v>0</v>
      </c>
      <c r="M21" s="44">
        <f t="shared" si="19"/>
        <v>0</v>
      </c>
      <c r="N21" s="47">
        <f t="shared" si="19"/>
        <v>0</v>
      </c>
      <c r="O21" s="52">
        <f t="shared" si="19"/>
        <v>0</v>
      </c>
      <c r="P21" s="44">
        <f t="shared" si="19"/>
        <v>0</v>
      </c>
      <c r="Q21" s="125">
        <f t="shared" si="19"/>
        <v>0</v>
      </c>
      <c r="R21" s="44">
        <f t="shared" si="19"/>
        <v>0</v>
      </c>
      <c r="S21" s="44">
        <f t="shared" si="19"/>
        <v>0</v>
      </c>
      <c r="T21" s="44">
        <f t="shared" si="19"/>
        <v>0</v>
      </c>
      <c r="U21" s="44">
        <f t="shared" si="19"/>
        <v>0</v>
      </c>
      <c r="V21" s="44">
        <f t="shared" si="19"/>
        <v>0</v>
      </c>
      <c r="W21" s="44">
        <f t="shared" si="19"/>
        <v>0</v>
      </c>
      <c r="X21" s="44">
        <f t="shared" si="19"/>
        <v>0</v>
      </c>
      <c r="Y21" s="47">
        <f t="shared" si="19"/>
        <v>0</v>
      </c>
      <c r="Z21" s="44">
        <f t="shared" si="19"/>
        <v>0</v>
      </c>
      <c r="AA21" s="44">
        <f t="shared" si="19"/>
        <v>0</v>
      </c>
      <c r="AB21" s="44">
        <f t="shared" si="19"/>
        <v>0</v>
      </c>
      <c r="AC21" s="44">
        <f t="shared" si="19"/>
        <v>0</v>
      </c>
      <c r="AD21" s="44">
        <f t="shared" si="19"/>
        <v>0</v>
      </c>
      <c r="AE21" s="44">
        <f t="shared" si="19"/>
        <v>0</v>
      </c>
      <c r="AF21" s="44">
        <f t="shared" si="19"/>
        <v>0</v>
      </c>
      <c r="AG21" s="44">
        <f t="shared" si="19"/>
        <v>0</v>
      </c>
      <c r="AH21" s="98" t="s">
        <v>18</v>
      </c>
    </row>
    <row r="22" spans="1:36" ht="15" customHeight="1" x14ac:dyDescent="0.3">
      <c r="D22" s="157" t="s">
        <v>8</v>
      </c>
      <c r="E22" s="157"/>
      <c r="F22" s="157"/>
      <c r="G22" s="157"/>
      <c r="O22" s="178" t="s">
        <v>10</v>
      </c>
      <c r="P22" s="178"/>
      <c r="Q22" s="178"/>
      <c r="R22" s="178"/>
      <c r="S22" s="178"/>
      <c r="Z22" s="178" t="s">
        <v>11</v>
      </c>
      <c r="AA22" s="178"/>
      <c r="AB22" s="178"/>
      <c r="AC22" s="178"/>
      <c r="AD22" s="178"/>
      <c r="AH22" s="180">
        <f>SUM(AH5:AH19)</f>
        <v>0</v>
      </c>
    </row>
    <row r="23" spans="1:36" ht="15.75" customHeight="1" thickBot="1" x14ac:dyDescent="0.35">
      <c r="D23" s="158"/>
      <c r="E23" s="158"/>
      <c r="F23" s="158"/>
      <c r="G23" s="158"/>
      <c r="O23" s="179"/>
      <c r="P23" s="179"/>
      <c r="Q23" s="179"/>
      <c r="R23" s="179"/>
      <c r="S23" s="179"/>
      <c r="Z23" s="179"/>
      <c r="AA23" s="179"/>
      <c r="AB23" s="179"/>
      <c r="AC23" s="179"/>
      <c r="AD23" s="179"/>
      <c r="AH23" s="181"/>
    </row>
    <row r="24" spans="1:36" x14ac:dyDescent="0.3">
      <c r="AH24" s="182">
        <f>AH22/AH2</f>
        <v>0</v>
      </c>
    </row>
    <row r="25" spans="1:36" ht="15" thickBot="1" x14ac:dyDescent="0.35">
      <c r="AH25" s="183"/>
    </row>
    <row r="26" spans="1:36" ht="15" thickBot="1" x14ac:dyDescent="0.35"/>
    <row r="27" spans="1:36" x14ac:dyDescent="0.3">
      <c r="AH27" s="184" t="s">
        <v>19</v>
      </c>
      <c r="AI27" s="185"/>
      <c r="AJ27" s="186"/>
    </row>
    <row r="28" spans="1:36" x14ac:dyDescent="0.3">
      <c r="AH28" s="102">
        <v>7.66</v>
      </c>
      <c r="AI28" s="6">
        <f>AH28*2</f>
        <v>15.32</v>
      </c>
      <c r="AJ28" s="103">
        <f>AI29/AI28</f>
        <v>6.5274151436031325E-2</v>
      </c>
    </row>
    <row r="29" spans="1:36" ht="15" thickBot="1" x14ac:dyDescent="0.35">
      <c r="AH29" s="132" t="s">
        <v>20</v>
      </c>
      <c r="AI29" s="104">
        <v>1</v>
      </c>
      <c r="AJ29" s="105"/>
    </row>
    <row r="39" spans="4:30" x14ac:dyDescent="0.3">
      <c r="D39" s="158" t="s">
        <v>13</v>
      </c>
      <c r="E39" s="158"/>
      <c r="F39" s="158"/>
      <c r="G39" s="158"/>
      <c r="P39" s="158" t="s">
        <v>16</v>
      </c>
      <c r="Q39" s="158"/>
      <c r="R39" s="158"/>
      <c r="S39" s="158"/>
      <c r="Z39" s="179" t="s">
        <v>21</v>
      </c>
      <c r="AA39" s="179"/>
      <c r="AB39" s="179"/>
      <c r="AC39" s="179"/>
      <c r="AD39" s="179"/>
    </row>
    <row r="40" spans="4:30" x14ac:dyDescent="0.3">
      <c r="D40" s="158"/>
      <c r="E40" s="158"/>
      <c r="F40" s="158"/>
      <c r="G40" s="158"/>
      <c r="P40" s="158"/>
      <c r="Q40" s="158"/>
      <c r="R40" s="158"/>
      <c r="S40" s="158"/>
      <c r="Z40" s="179"/>
      <c r="AA40" s="179"/>
      <c r="AB40" s="179"/>
      <c r="AC40" s="179"/>
      <c r="AD40" s="179"/>
    </row>
    <row r="53" spans="1:35" ht="15" thickBot="1" x14ac:dyDescent="0.35"/>
    <row r="54" spans="1:35" ht="15" thickBot="1" x14ac:dyDescent="0.35">
      <c r="A54" s="163" t="s">
        <v>22</v>
      </c>
      <c r="B54" s="164"/>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5"/>
    </row>
    <row r="55" spans="1:35" ht="15" customHeight="1" x14ac:dyDescent="0.3">
      <c r="A55" s="166"/>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8"/>
      <c r="AH55" s="169" t="s">
        <v>23</v>
      </c>
      <c r="AI55" s="170"/>
    </row>
    <row r="56" spans="1:35" ht="18.75" customHeight="1" x14ac:dyDescent="0.3">
      <c r="A56" s="148" t="s">
        <v>24</v>
      </c>
      <c r="B56" s="149"/>
      <c r="C56" s="174" t="s">
        <v>25</v>
      </c>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5"/>
      <c r="AH56" s="171"/>
      <c r="AI56" s="172"/>
    </row>
    <row r="57" spans="1:35" ht="18.75" customHeight="1" x14ac:dyDescent="0.3">
      <c r="A57" s="176"/>
      <c r="B57" s="177"/>
      <c r="C57" s="6">
        <v>1</v>
      </c>
      <c r="D57" s="6">
        <v>2</v>
      </c>
      <c r="E57" s="6">
        <v>3</v>
      </c>
      <c r="F57" s="6">
        <v>4</v>
      </c>
      <c r="G57" s="6">
        <v>5</v>
      </c>
      <c r="H57" s="6">
        <v>6</v>
      </c>
      <c r="I57" s="6">
        <v>7</v>
      </c>
      <c r="J57" s="6">
        <v>8</v>
      </c>
      <c r="K57" s="6">
        <v>9</v>
      </c>
      <c r="L57" s="6">
        <v>10</v>
      </c>
      <c r="M57" s="6">
        <v>11</v>
      </c>
      <c r="N57" s="6">
        <v>12</v>
      </c>
      <c r="O57" s="6">
        <v>13</v>
      </c>
      <c r="P57" s="6">
        <v>14</v>
      </c>
      <c r="Q57" s="6">
        <v>15</v>
      </c>
      <c r="R57" s="6">
        <v>16</v>
      </c>
      <c r="S57" s="6">
        <v>17</v>
      </c>
      <c r="T57" s="6">
        <v>18</v>
      </c>
      <c r="U57" s="6">
        <v>19</v>
      </c>
      <c r="V57" s="6">
        <v>20</v>
      </c>
      <c r="W57" s="6">
        <v>21</v>
      </c>
      <c r="X57" s="6">
        <v>22</v>
      </c>
      <c r="Y57" s="6">
        <v>23</v>
      </c>
      <c r="Z57" s="6">
        <v>24</v>
      </c>
      <c r="AA57" s="6">
        <v>25</v>
      </c>
      <c r="AB57" s="6">
        <v>26</v>
      </c>
      <c r="AC57" s="6">
        <v>27</v>
      </c>
      <c r="AD57" s="6">
        <v>28</v>
      </c>
      <c r="AE57" s="6">
        <v>29</v>
      </c>
      <c r="AF57" s="6">
        <v>30</v>
      </c>
      <c r="AG57" s="36">
        <v>31</v>
      </c>
      <c r="AH57" s="171"/>
      <c r="AI57" s="172"/>
    </row>
    <row r="58" spans="1:35" ht="21.6" thickBot="1" x14ac:dyDescent="0.35">
      <c r="A58" s="155" t="s">
        <v>8</v>
      </c>
      <c r="B58" s="156"/>
      <c r="C58" s="99">
        <f>SUM(C59:C70)</f>
        <v>0</v>
      </c>
      <c r="D58" s="99">
        <f t="shared" ref="D58:N58" si="20">SUM(D59:D70)</f>
        <v>0</v>
      </c>
      <c r="E58" s="99">
        <f t="shared" si="20"/>
        <v>0</v>
      </c>
      <c r="F58" s="99">
        <f t="shared" si="20"/>
        <v>0</v>
      </c>
      <c r="G58" s="99">
        <f t="shared" si="20"/>
        <v>0</v>
      </c>
      <c r="H58" s="99">
        <f t="shared" si="20"/>
        <v>0</v>
      </c>
      <c r="I58" s="99">
        <f t="shared" si="20"/>
        <v>0</v>
      </c>
      <c r="J58" s="99">
        <f t="shared" si="20"/>
        <v>0</v>
      </c>
      <c r="K58" s="99">
        <f t="shared" si="20"/>
        <v>0</v>
      </c>
      <c r="L58" s="99">
        <f t="shared" si="20"/>
        <v>0</v>
      </c>
      <c r="M58" s="99">
        <f t="shared" si="20"/>
        <v>0</v>
      </c>
      <c r="N58" s="99">
        <f t="shared" si="20"/>
        <v>0</v>
      </c>
      <c r="O58" s="99">
        <f>SUM(O59:O70)</f>
        <v>0</v>
      </c>
      <c r="P58" s="99">
        <f t="shared" ref="P58:AG58" si="21">SUM(P59:P70)</f>
        <v>0</v>
      </c>
      <c r="Q58" s="99">
        <f t="shared" si="21"/>
        <v>0</v>
      </c>
      <c r="R58" s="99">
        <f t="shared" si="21"/>
        <v>0</v>
      </c>
      <c r="S58" s="99">
        <f t="shared" si="21"/>
        <v>0</v>
      </c>
      <c r="T58" s="99">
        <f t="shared" si="21"/>
        <v>0</v>
      </c>
      <c r="U58" s="99">
        <f t="shared" si="21"/>
        <v>0</v>
      </c>
      <c r="V58" s="99">
        <f t="shared" si="21"/>
        <v>0</v>
      </c>
      <c r="W58" s="99">
        <f t="shared" si="21"/>
        <v>0</v>
      </c>
      <c r="X58" s="99">
        <f t="shared" si="21"/>
        <v>0</v>
      </c>
      <c r="Y58" s="99">
        <f t="shared" si="21"/>
        <v>0</v>
      </c>
      <c r="Z58" s="99">
        <f t="shared" si="21"/>
        <v>0</v>
      </c>
      <c r="AA58" s="99">
        <f t="shared" si="21"/>
        <v>0</v>
      </c>
      <c r="AB58" s="99">
        <f t="shared" si="21"/>
        <v>0</v>
      </c>
      <c r="AC58" s="99">
        <f t="shared" si="21"/>
        <v>0</v>
      </c>
      <c r="AD58" s="99">
        <f t="shared" si="21"/>
        <v>0</v>
      </c>
      <c r="AE58" s="99">
        <f t="shared" si="21"/>
        <v>0</v>
      </c>
      <c r="AF58" s="99">
        <f t="shared" si="21"/>
        <v>0</v>
      </c>
      <c r="AG58" s="100">
        <f t="shared" si="21"/>
        <v>0</v>
      </c>
      <c r="AH58" s="173"/>
      <c r="AI58" s="172"/>
    </row>
    <row r="59" spans="1:35" ht="18.600000000000001" thickBot="1" x14ac:dyDescent="0.35">
      <c r="A59" s="148" t="s">
        <v>26</v>
      </c>
      <c r="B59" s="149"/>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36"/>
      <c r="AH59" s="69">
        <f>SUM(D59:AG59)</f>
        <v>0</v>
      </c>
      <c r="AI59" s="71" t="e">
        <f>AH59/AH71</f>
        <v>#DIV/0!</v>
      </c>
    </row>
    <row r="60" spans="1:35" ht="18.600000000000001" thickBot="1" x14ac:dyDescent="0.35">
      <c r="A60" s="148" t="s">
        <v>27</v>
      </c>
      <c r="B60" s="149"/>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36"/>
      <c r="AH60" s="70">
        <f t="shared" ref="AH60:AH70" si="22">SUM(D60:AG60)</f>
        <v>0</v>
      </c>
      <c r="AI60" s="71" t="e">
        <f>AH60/AH71</f>
        <v>#DIV/0!</v>
      </c>
    </row>
    <row r="61" spans="1:35" ht="18.600000000000001" thickBot="1" x14ac:dyDescent="0.35">
      <c r="A61" s="148" t="s">
        <v>28</v>
      </c>
      <c r="B61" s="149"/>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36"/>
      <c r="AH61" s="70">
        <f t="shared" si="22"/>
        <v>0</v>
      </c>
      <c r="AI61" s="71" t="e">
        <f>AH61/AH71</f>
        <v>#DIV/0!</v>
      </c>
    </row>
    <row r="62" spans="1:35" ht="18.600000000000001" thickBot="1" x14ac:dyDescent="0.35">
      <c r="A62" s="148" t="s">
        <v>29</v>
      </c>
      <c r="B62" s="149"/>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36"/>
      <c r="AH62" s="70">
        <f t="shared" si="22"/>
        <v>0</v>
      </c>
      <c r="AI62" s="71" t="e">
        <f>AH62/AH71</f>
        <v>#DIV/0!</v>
      </c>
    </row>
    <row r="63" spans="1:35" ht="18.600000000000001" thickBot="1" x14ac:dyDescent="0.35">
      <c r="A63" s="148" t="s">
        <v>30</v>
      </c>
      <c r="B63" s="149"/>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36"/>
      <c r="AH63" s="70">
        <f t="shared" si="22"/>
        <v>0</v>
      </c>
      <c r="AI63" s="71" t="e">
        <f>AH63/AH71</f>
        <v>#DIV/0!</v>
      </c>
    </row>
    <row r="64" spans="1:35" ht="18.600000000000001" thickBot="1" x14ac:dyDescent="0.35">
      <c r="A64" s="148" t="s">
        <v>31</v>
      </c>
      <c r="B64" s="149"/>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36"/>
      <c r="AH64" s="70">
        <f t="shared" si="22"/>
        <v>0</v>
      </c>
      <c r="AI64" s="71" t="e">
        <f>AH64/AH71</f>
        <v>#DIV/0!</v>
      </c>
    </row>
    <row r="65" spans="1:35" ht="18.600000000000001" thickBot="1" x14ac:dyDescent="0.35">
      <c r="A65" s="148" t="s">
        <v>32</v>
      </c>
      <c r="B65" s="149"/>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36"/>
      <c r="AH65" s="70">
        <f t="shared" si="22"/>
        <v>0</v>
      </c>
      <c r="AI65" s="71" t="e">
        <f>AH65/AH71</f>
        <v>#DIV/0!</v>
      </c>
    </row>
    <row r="66" spans="1:35" ht="18.600000000000001" thickBot="1" x14ac:dyDescent="0.35">
      <c r="A66" s="148" t="s">
        <v>33</v>
      </c>
      <c r="B66" s="149"/>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36"/>
      <c r="AH66" s="70">
        <f t="shared" si="22"/>
        <v>0</v>
      </c>
      <c r="AI66" s="71" t="e">
        <f>AH66/AH71</f>
        <v>#DIV/0!</v>
      </c>
    </row>
    <row r="67" spans="1:35" ht="18.600000000000001" thickBot="1" x14ac:dyDescent="0.35">
      <c r="A67" s="148" t="s">
        <v>34</v>
      </c>
      <c r="B67" s="149"/>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36"/>
      <c r="AH67" s="70">
        <f t="shared" si="22"/>
        <v>0</v>
      </c>
      <c r="AI67" s="71" t="e">
        <f>AH67/AH71</f>
        <v>#DIV/0!</v>
      </c>
    </row>
    <row r="68" spans="1:35" ht="18.600000000000001" thickBot="1" x14ac:dyDescent="0.35">
      <c r="A68" s="148" t="s">
        <v>35</v>
      </c>
      <c r="B68" s="149"/>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36"/>
      <c r="AH68" s="70">
        <f t="shared" si="22"/>
        <v>0</v>
      </c>
      <c r="AI68" s="71" t="e">
        <f>AH68/AH71</f>
        <v>#DIV/0!</v>
      </c>
    </row>
    <row r="69" spans="1:35" ht="18.600000000000001" thickBot="1" x14ac:dyDescent="0.35">
      <c r="A69" s="148" t="s">
        <v>36</v>
      </c>
      <c r="B69" s="149"/>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36"/>
      <c r="AH69" s="70">
        <f t="shared" si="22"/>
        <v>0</v>
      </c>
      <c r="AI69" s="71" t="e">
        <f>AH69/AH71</f>
        <v>#DIV/0!</v>
      </c>
    </row>
    <row r="70" spans="1:35" ht="18.600000000000001" thickBot="1" x14ac:dyDescent="0.35">
      <c r="A70" s="148" t="s">
        <v>37</v>
      </c>
      <c r="B70" s="149"/>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36"/>
      <c r="AH70" s="72">
        <f t="shared" si="22"/>
        <v>0</v>
      </c>
      <c r="AI70" s="85" t="e">
        <f>AH70/AH71</f>
        <v>#DIV/0!</v>
      </c>
    </row>
    <row r="71" spans="1:35" ht="21.6" thickBot="1" x14ac:dyDescent="0.35">
      <c r="A71" s="155" t="s">
        <v>10</v>
      </c>
      <c r="B71" s="156"/>
      <c r="C71" s="99">
        <f>SUM(C72:C83)</f>
        <v>0</v>
      </c>
      <c r="D71" s="99">
        <f t="shared" ref="D71:N71" si="23">SUM(D72:D83)</f>
        <v>0</v>
      </c>
      <c r="E71" s="99">
        <f t="shared" si="23"/>
        <v>0</v>
      </c>
      <c r="F71" s="99">
        <f t="shared" si="23"/>
        <v>0</v>
      </c>
      <c r="G71" s="99">
        <f t="shared" si="23"/>
        <v>0</v>
      </c>
      <c r="H71" s="99">
        <f t="shared" si="23"/>
        <v>0</v>
      </c>
      <c r="I71" s="99">
        <f t="shared" si="23"/>
        <v>0</v>
      </c>
      <c r="J71" s="99">
        <f t="shared" si="23"/>
        <v>0</v>
      </c>
      <c r="K71" s="99">
        <f t="shared" si="23"/>
        <v>0</v>
      </c>
      <c r="L71" s="99">
        <f t="shared" si="23"/>
        <v>0</v>
      </c>
      <c r="M71" s="99">
        <f t="shared" si="23"/>
        <v>0</v>
      </c>
      <c r="N71" s="99">
        <f t="shared" si="23"/>
        <v>0</v>
      </c>
      <c r="O71" s="99">
        <f>SUM(O72:O83)</f>
        <v>0</v>
      </c>
      <c r="P71" s="99">
        <f t="shared" ref="P71:AG71" si="24">SUM(P72:P83)</f>
        <v>0</v>
      </c>
      <c r="Q71" s="99">
        <f t="shared" si="24"/>
        <v>0</v>
      </c>
      <c r="R71" s="99">
        <f>SUM(R72:R83)</f>
        <v>0</v>
      </c>
      <c r="S71" s="99">
        <f t="shared" si="24"/>
        <v>0</v>
      </c>
      <c r="T71" s="99">
        <f t="shared" si="24"/>
        <v>0</v>
      </c>
      <c r="U71" s="99">
        <f t="shared" si="24"/>
        <v>0</v>
      </c>
      <c r="V71" s="99">
        <f t="shared" si="24"/>
        <v>0</v>
      </c>
      <c r="W71" s="99">
        <f t="shared" si="24"/>
        <v>0</v>
      </c>
      <c r="X71" s="99">
        <f t="shared" si="24"/>
        <v>0</v>
      </c>
      <c r="Y71" s="99">
        <f t="shared" si="24"/>
        <v>0</v>
      </c>
      <c r="Z71" s="99">
        <f t="shared" si="24"/>
        <v>0</v>
      </c>
      <c r="AA71" s="99">
        <f t="shared" si="24"/>
        <v>0</v>
      </c>
      <c r="AB71" s="99">
        <f t="shared" si="24"/>
        <v>0</v>
      </c>
      <c r="AC71" s="99">
        <f t="shared" si="24"/>
        <v>0</v>
      </c>
      <c r="AD71" s="99">
        <f t="shared" si="24"/>
        <v>0</v>
      </c>
      <c r="AE71" s="99">
        <f t="shared" si="24"/>
        <v>0</v>
      </c>
      <c r="AF71" s="99">
        <f t="shared" si="24"/>
        <v>0</v>
      </c>
      <c r="AG71" s="101">
        <f t="shared" si="24"/>
        <v>0</v>
      </c>
      <c r="AH71" s="1">
        <f>SUM(AH59:AH70)</f>
        <v>0</v>
      </c>
      <c r="AI71" s="86"/>
    </row>
    <row r="72" spans="1:35" ht="18" x14ac:dyDescent="0.3">
      <c r="A72" s="148" t="s">
        <v>38</v>
      </c>
      <c r="B72" s="149"/>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73"/>
      <c r="AH72" s="74">
        <f t="shared" ref="AH72:AH83" si="25">SUM(D72:AG72)</f>
        <v>0</v>
      </c>
      <c r="AI72" s="79" t="e">
        <f>AH72/AH84</f>
        <v>#DIV/0!</v>
      </c>
    </row>
    <row r="73" spans="1:35" ht="18" x14ac:dyDescent="0.3">
      <c r="A73" s="148" t="s">
        <v>27</v>
      </c>
      <c r="B73" s="149"/>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73"/>
      <c r="AH73" s="75">
        <f t="shared" si="25"/>
        <v>0</v>
      </c>
      <c r="AI73" s="80" t="e">
        <f>AH73/AH84</f>
        <v>#DIV/0!</v>
      </c>
    </row>
    <row r="74" spans="1:35" ht="18.75" customHeight="1" x14ac:dyDescent="0.3">
      <c r="A74" s="148" t="s">
        <v>28</v>
      </c>
      <c r="B74" s="149"/>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73"/>
      <c r="AH74" s="75">
        <f t="shared" si="25"/>
        <v>0</v>
      </c>
      <c r="AI74" s="80" t="e">
        <f>AH74/AH84</f>
        <v>#DIV/0!</v>
      </c>
    </row>
    <row r="75" spans="1:35" ht="18" x14ac:dyDescent="0.3">
      <c r="A75" s="148" t="s">
        <v>29</v>
      </c>
      <c r="B75" s="149"/>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73"/>
      <c r="AH75" s="75">
        <f t="shared" si="25"/>
        <v>0</v>
      </c>
      <c r="AI75" s="80" t="e">
        <f>AH75/AH84</f>
        <v>#DIV/0!</v>
      </c>
    </row>
    <row r="76" spans="1:35" ht="18" x14ac:dyDescent="0.3">
      <c r="A76" s="148" t="s">
        <v>30</v>
      </c>
      <c r="B76" s="149"/>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73"/>
      <c r="AH76" s="75">
        <f t="shared" si="25"/>
        <v>0</v>
      </c>
      <c r="AI76" s="80" t="e">
        <f>AH76/AH84</f>
        <v>#DIV/0!</v>
      </c>
    </row>
    <row r="77" spans="1:35" ht="18" x14ac:dyDescent="0.3">
      <c r="A77" s="148" t="s">
        <v>31</v>
      </c>
      <c r="B77" s="149"/>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73"/>
      <c r="AH77" s="75">
        <f t="shared" si="25"/>
        <v>0</v>
      </c>
      <c r="AI77" s="80" t="e">
        <f>AH77/AH84</f>
        <v>#DIV/0!</v>
      </c>
    </row>
    <row r="78" spans="1:35" ht="18" x14ac:dyDescent="0.3">
      <c r="A78" s="148" t="s">
        <v>32</v>
      </c>
      <c r="B78" s="149"/>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73"/>
      <c r="AH78" s="75">
        <f t="shared" si="25"/>
        <v>0</v>
      </c>
      <c r="AI78" s="80" t="e">
        <f>AH78/AH84</f>
        <v>#DIV/0!</v>
      </c>
    </row>
    <row r="79" spans="1:35" ht="18" x14ac:dyDescent="0.3">
      <c r="A79" s="148" t="s">
        <v>33</v>
      </c>
      <c r="B79" s="149"/>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73"/>
      <c r="AH79" s="75">
        <f t="shared" si="25"/>
        <v>0</v>
      </c>
      <c r="AI79" s="80" t="e">
        <f>AH79/AH84</f>
        <v>#DIV/0!</v>
      </c>
    </row>
    <row r="80" spans="1:35" ht="18" x14ac:dyDescent="0.3">
      <c r="A80" s="148" t="s">
        <v>34</v>
      </c>
      <c r="B80" s="14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73"/>
      <c r="AH80" s="75">
        <f t="shared" si="25"/>
        <v>0</v>
      </c>
      <c r="AI80" s="80" t="e">
        <f>AH80/AH84</f>
        <v>#DIV/0!</v>
      </c>
    </row>
    <row r="81" spans="1:35" ht="18" x14ac:dyDescent="0.3">
      <c r="A81" s="148" t="s">
        <v>35</v>
      </c>
      <c r="B81" s="149"/>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73"/>
      <c r="AH81" s="75">
        <f t="shared" si="25"/>
        <v>0</v>
      </c>
      <c r="AI81" s="80" t="e">
        <f>AH81/AH84</f>
        <v>#DIV/0!</v>
      </c>
    </row>
    <row r="82" spans="1:35" ht="18" x14ac:dyDescent="0.3">
      <c r="A82" s="148" t="s">
        <v>36</v>
      </c>
      <c r="B82" s="149"/>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73"/>
      <c r="AH82" s="75">
        <f t="shared" si="25"/>
        <v>0</v>
      </c>
      <c r="AI82" s="80" t="e">
        <f>AH82/AH84</f>
        <v>#DIV/0!</v>
      </c>
    </row>
    <row r="83" spans="1:35" ht="19.5" customHeight="1" thickBot="1" x14ac:dyDescent="0.35">
      <c r="A83" s="148" t="s">
        <v>37</v>
      </c>
      <c r="B83" s="149"/>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73"/>
      <c r="AH83" s="76">
        <f t="shared" si="25"/>
        <v>0</v>
      </c>
      <c r="AI83" s="84" t="e">
        <f>AH83/AH84</f>
        <v>#DIV/0!</v>
      </c>
    </row>
    <row r="84" spans="1:35" ht="21.6" thickBot="1" x14ac:dyDescent="0.4">
      <c r="A84" s="155" t="s">
        <v>11</v>
      </c>
      <c r="B84" s="156"/>
      <c r="C84" s="99">
        <f>SUM(C85:C96)</f>
        <v>0</v>
      </c>
      <c r="D84" s="99">
        <f t="shared" ref="D84:N84" si="26">SUM(D85:D96)</f>
        <v>0</v>
      </c>
      <c r="E84" s="99">
        <f t="shared" si="26"/>
        <v>0</v>
      </c>
      <c r="F84" s="99">
        <f t="shared" si="26"/>
        <v>0</v>
      </c>
      <c r="G84" s="99">
        <f t="shared" si="26"/>
        <v>0</v>
      </c>
      <c r="H84" s="99">
        <f t="shared" si="26"/>
        <v>0</v>
      </c>
      <c r="I84" s="99">
        <f t="shared" si="26"/>
        <v>0</v>
      </c>
      <c r="J84" s="99">
        <f t="shared" si="26"/>
        <v>0</v>
      </c>
      <c r="K84" s="99">
        <f t="shared" si="26"/>
        <v>0</v>
      </c>
      <c r="L84" s="99">
        <f t="shared" si="26"/>
        <v>0</v>
      </c>
      <c r="M84" s="99">
        <f t="shared" si="26"/>
        <v>0</v>
      </c>
      <c r="N84" s="99">
        <f t="shared" si="26"/>
        <v>0</v>
      </c>
      <c r="O84" s="99">
        <f>SUM(O85:O96)</f>
        <v>0</v>
      </c>
      <c r="P84" s="99">
        <f t="shared" ref="P84:AG84" si="27">SUM(P85:P96)</f>
        <v>0</v>
      </c>
      <c r="Q84" s="99">
        <f t="shared" si="27"/>
        <v>0</v>
      </c>
      <c r="R84" s="99">
        <f t="shared" si="27"/>
        <v>0</v>
      </c>
      <c r="S84" s="99">
        <f t="shared" si="27"/>
        <v>0</v>
      </c>
      <c r="T84" s="99">
        <f t="shared" si="27"/>
        <v>0</v>
      </c>
      <c r="U84" s="99">
        <f t="shared" si="27"/>
        <v>0</v>
      </c>
      <c r="V84" s="99">
        <f t="shared" si="27"/>
        <v>0</v>
      </c>
      <c r="W84" s="99">
        <f t="shared" si="27"/>
        <v>0</v>
      </c>
      <c r="X84" s="99">
        <f t="shared" si="27"/>
        <v>0</v>
      </c>
      <c r="Y84" s="99">
        <f t="shared" si="27"/>
        <v>0</v>
      </c>
      <c r="Z84" s="99">
        <f t="shared" si="27"/>
        <v>0</v>
      </c>
      <c r="AA84" s="99">
        <f t="shared" si="27"/>
        <v>0</v>
      </c>
      <c r="AB84" s="99">
        <f t="shared" si="27"/>
        <v>0</v>
      </c>
      <c r="AC84" s="99">
        <f t="shared" si="27"/>
        <v>0</v>
      </c>
      <c r="AD84" s="99">
        <f t="shared" si="27"/>
        <v>0</v>
      </c>
      <c r="AE84" s="99">
        <f t="shared" si="27"/>
        <v>0</v>
      </c>
      <c r="AF84" s="99">
        <f t="shared" si="27"/>
        <v>0</v>
      </c>
      <c r="AG84" s="101">
        <f t="shared" si="27"/>
        <v>0</v>
      </c>
      <c r="AH84" s="37">
        <f>SUM(AH72:AH83)</f>
        <v>0</v>
      </c>
      <c r="AI84" s="82"/>
    </row>
    <row r="85" spans="1:35" ht="18" x14ac:dyDescent="0.3">
      <c r="A85" s="148" t="s">
        <v>38</v>
      </c>
      <c r="B85" s="149"/>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73"/>
      <c r="AH85" s="77">
        <f t="shared" ref="AH85:AH96" si="28">SUM(D85:AG85)</f>
        <v>0</v>
      </c>
      <c r="AI85" s="79" t="e">
        <f>AH85/AH97</f>
        <v>#DIV/0!</v>
      </c>
    </row>
    <row r="86" spans="1:35" ht="18.75" customHeight="1" x14ac:dyDescent="0.3">
      <c r="A86" s="148" t="s">
        <v>27</v>
      </c>
      <c r="B86" s="149"/>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73"/>
      <c r="AH86" s="75">
        <f t="shared" si="28"/>
        <v>0</v>
      </c>
      <c r="AI86" s="80" t="e">
        <f>AH86/AH97</f>
        <v>#DIV/0!</v>
      </c>
    </row>
    <row r="87" spans="1:35" ht="18.75" customHeight="1" x14ac:dyDescent="0.3">
      <c r="A87" s="148" t="s">
        <v>28</v>
      </c>
      <c r="B87" s="149"/>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73"/>
      <c r="AH87" s="75">
        <f t="shared" si="28"/>
        <v>0</v>
      </c>
      <c r="AI87" s="80" t="e">
        <f>AH87/AH97</f>
        <v>#DIV/0!</v>
      </c>
    </row>
    <row r="88" spans="1:35" ht="18.75" customHeight="1" x14ac:dyDescent="0.3">
      <c r="A88" s="148" t="s">
        <v>29</v>
      </c>
      <c r="B88" s="149"/>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73"/>
      <c r="AH88" s="75">
        <f t="shared" si="28"/>
        <v>0</v>
      </c>
      <c r="AI88" s="80" t="e">
        <f>AH88/AH97</f>
        <v>#DIV/0!</v>
      </c>
    </row>
    <row r="89" spans="1:35" ht="18.75" customHeight="1" x14ac:dyDescent="0.3">
      <c r="A89" s="148" t="s">
        <v>30</v>
      </c>
      <c r="B89" s="149"/>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73"/>
      <c r="AH89" s="75">
        <f t="shared" si="28"/>
        <v>0</v>
      </c>
      <c r="AI89" s="80" t="e">
        <f>AH89/AH97</f>
        <v>#DIV/0!</v>
      </c>
    </row>
    <row r="90" spans="1:35" ht="18.75" customHeight="1" x14ac:dyDescent="0.3">
      <c r="A90" s="148" t="s">
        <v>31</v>
      </c>
      <c r="B90" s="149"/>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73"/>
      <c r="AH90" s="75">
        <f t="shared" si="28"/>
        <v>0</v>
      </c>
      <c r="AI90" s="80" t="e">
        <f>AH90/AH97</f>
        <v>#DIV/0!</v>
      </c>
    </row>
    <row r="91" spans="1:35" ht="18.75" customHeight="1" x14ac:dyDescent="0.3">
      <c r="A91" s="148" t="s">
        <v>32</v>
      </c>
      <c r="B91" s="149"/>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73"/>
      <c r="AH91" s="75">
        <f t="shared" si="28"/>
        <v>0</v>
      </c>
      <c r="AI91" s="80" t="e">
        <f>AH91/AH97</f>
        <v>#DIV/0!</v>
      </c>
    </row>
    <row r="92" spans="1:35" ht="18.75" customHeight="1" x14ac:dyDescent="0.3">
      <c r="A92" s="148" t="s">
        <v>33</v>
      </c>
      <c r="B92" s="149"/>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73"/>
      <c r="AH92" s="75">
        <f t="shared" si="28"/>
        <v>0</v>
      </c>
      <c r="AI92" s="80" t="e">
        <f>AH92/AH97</f>
        <v>#DIV/0!</v>
      </c>
    </row>
    <row r="93" spans="1:35" ht="18.75" customHeight="1" x14ac:dyDescent="0.3">
      <c r="A93" s="148" t="s">
        <v>34</v>
      </c>
      <c r="B93" s="149"/>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73"/>
      <c r="AH93" s="75">
        <f t="shared" si="28"/>
        <v>0</v>
      </c>
      <c r="AI93" s="80" t="e">
        <f>AH93/AH97</f>
        <v>#DIV/0!</v>
      </c>
    </row>
    <row r="94" spans="1:35" ht="18.75" customHeight="1" x14ac:dyDescent="0.3">
      <c r="A94" s="148" t="s">
        <v>35</v>
      </c>
      <c r="B94" s="149"/>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73"/>
      <c r="AH94" s="75">
        <f t="shared" si="28"/>
        <v>0</v>
      </c>
      <c r="AI94" s="80" t="e">
        <f>AH94/AH97</f>
        <v>#DIV/0!</v>
      </c>
    </row>
    <row r="95" spans="1:35" ht="18.75" customHeight="1" x14ac:dyDescent="0.3">
      <c r="A95" s="148" t="s">
        <v>36</v>
      </c>
      <c r="B95" s="149"/>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73"/>
      <c r="AH95" s="75">
        <f t="shared" si="28"/>
        <v>0</v>
      </c>
      <c r="AI95" s="80" t="e">
        <f>AH95/AH97</f>
        <v>#DIV/0!</v>
      </c>
    </row>
    <row r="96" spans="1:35" ht="19.5" customHeight="1" thickBot="1" x14ac:dyDescent="0.35">
      <c r="A96" s="148" t="s">
        <v>37</v>
      </c>
      <c r="B96" s="149"/>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73"/>
      <c r="AH96" s="76">
        <f t="shared" si="28"/>
        <v>0</v>
      </c>
      <c r="AI96" s="84" t="e">
        <f>AH96/AH97</f>
        <v>#DIV/0!</v>
      </c>
    </row>
    <row r="97" spans="1:35" ht="21.6" thickBot="1" x14ac:dyDescent="0.35">
      <c r="A97" s="155" t="s">
        <v>21</v>
      </c>
      <c r="B97" s="156"/>
      <c r="C97" s="99">
        <f>SUM(C98:C109)</f>
        <v>0</v>
      </c>
      <c r="D97" s="99">
        <f t="shared" ref="D97:N97" si="29">SUM(D98:D109)</f>
        <v>0</v>
      </c>
      <c r="E97" s="99">
        <f t="shared" si="29"/>
        <v>0</v>
      </c>
      <c r="F97" s="99">
        <f t="shared" si="29"/>
        <v>0</v>
      </c>
      <c r="G97" s="99">
        <f t="shared" si="29"/>
        <v>0</v>
      </c>
      <c r="H97" s="99">
        <f t="shared" si="29"/>
        <v>0</v>
      </c>
      <c r="I97" s="99">
        <f t="shared" si="29"/>
        <v>0</v>
      </c>
      <c r="J97" s="99">
        <f t="shared" si="29"/>
        <v>0</v>
      </c>
      <c r="K97" s="99">
        <f t="shared" si="29"/>
        <v>0</v>
      </c>
      <c r="L97" s="99">
        <f t="shared" si="29"/>
        <v>0</v>
      </c>
      <c r="M97" s="99">
        <f t="shared" si="29"/>
        <v>0</v>
      </c>
      <c r="N97" s="99">
        <f t="shared" si="29"/>
        <v>0</v>
      </c>
      <c r="O97" s="99">
        <f>SUM(O98:O109)</f>
        <v>0</v>
      </c>
      <c r="P97" s="99">
        <f t="shared" ref="P97:AG97" si="30">SUM(P98:P109)</f>
        <v>0</v>
      </c>
      <c r="Q97" s="99">
        <f t="shared" si="30"/>
        <v>0</v>
      </c>
      <c r="R97" s="99">
        <f t="shared" si="30"/>
        <v>0</v>
      </c>
      <c r="S97" s="99">
        <f t="shared" si="30"/>
        <v>0</v>
      </c>
      <c r="T97" s="99">
        <f t="shared" si="30"/>
        <v>0</v>
      </c>
      <c r="U97" s="99">
        <f t="shared" si="30"/>
        <v>0</v>
      </c>
      <c r="V97" s="99">
        <f t="shared" si="30"/>
        <v>0</v>
      </c>
      <c r="W97" s="99">
        <f t="shared" si="30"/>
        <v>0</v>
      </c>
      <c r="X97" s="99">
        <f t="shared" si="30"/>
        <v>0</v>
      </c>
      <c r="Y97" s="99">
        <f t="shared" si="30"/>
        <v>0</v>
      </c>
      <c r="Z97" s="99">
        <f t="shared" si="30"/>
        <v>0</v>
      </c>
      <c r="AA97" s="99">
        <f t="shared" si="30"/>
        <v>0</v>
      </c>
      <c r="AB97" s="99">
        <f t="shared" si="30"/>
        <v>0</v>
      </c>
      <c r="AC97" s="99">
        <f t="shared" si="30"/>
        <v>0</v>
      </c>
      <c r="AD97" s="99">
        <f t="shared" si="30"/>
        <v>0</v>
      </c>
      <c r="AE97" s="99">
        <f t="shared" si="30"/>
        <v>0</v>
      </c>
      <c r="AF97" s="99">
        <f t="shared" si="30"/>
        <v>0</v>
      </c>
      <c r="AG97" s="101">
        <f t="shared" si="30"/>
        <v>0</v>
      </c>
      <c r="AH97" s="37">
        <f>SUM(AH85:AH96)</f>
        <v>0</v>
      </c>
      <c r="AI97" s="87"/>
    </row>
    <row r="98" spans="1:35" ht="18" x14ac:dyDescent="0.3">
      <c r="A98" s="148" t="s">
        <v>38</v>
      </c>
      <c r="B98" s="149"/>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73"/>
      <c r="AH98" s="74">
        <f>SUM(D98:AG98)</f>
        <v>0</v>
      </c>
      <c r="AI98" s="71" t="e">
        <f>AH98/AH110</f>
        <v>#DIV/0!</v>
      </c>
    </row>
    <row r="99" spans="1:35" ht="18.75" customHeight="1" x14ac:dyDescent="0.3">
      <c r="A99" s="148" t="s">
        <v>27</v>
      </c>
      <c r="B99" s="149"/>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73"/>
      <c r="AH99" s="75">
        <f t="shared" ref="AH99:AH109" si="31">SUM(D99:AG99)</f>
        <v>0</v>
      </c>
      <c r="AI99" s="88" t="e">
        <f>AH99/AH110</f>
        <v>#DIV/0!</v>
      </c>
    </row>
    <row r="100" spans="1:35" ht="18.75" customHeight="1" x14ac:dyDescent="0.3">
      <c r="A100" s="148" t="s">
        <v>28</v>
      </c>
      <c r="B100" s="149"/>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73"/>
      <c r="AH100" s="75">
        <f t="shared" si="31"/>
        <v>0</v>
      </c>
      <c r="AI100" s="88" t="e">
        <f>AH100/AH110</f>
        <v>#DIV/0!</v>
      </c>
    </row>
    <row r="101" spans="1:35" ht="18.75" customHeight="1" x14ac:dyDescent="0.3">
      <c r="A101" s="148" t="s">
        <v>29</v>
      </c>
      <c r="B101" s="149"/>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73"/>
      <c r="AH101" s="75">
        <f t="shared" si="31"/>
        <v>0</v>
      </c>
      <c r="AI101" s="88" t="e">
        <f>AH101/AH110</f>
        <v>#DIV/0!</v>
      </c>
    </row>
    <row r="102" spans="1:35" ht="18.75" customHeight="1" x14ac:dyDescent="0.3">
      <c r="A102" s="148" t="s">
        <v>30</v>
      </c>
      <c r="B102" s="149"/>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73"/>
      <c r="AH102" s="75">
        <f t="shared" si="31"/>
        <v>0</v>
      </c>
      <c r="AI102" s="88" t="e">
        <f>AH102/AH110</f>
        <v>#DIV/0!</v>
      </c>
    </row>
    <row r="103" spans="1:35" ht="18.75" customHeight="1" x14ac:dyDescent="0.3">
      <c r="A103" s="148" t="s">
        <v>31</v>
      </c>
      <c r="B103" s="149"/>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73"/>
      <c r="AH103" s="75">
        <f t="shared" si="31"/>
        <v>0</v>
      </c>
      <c r="AI103" s="88" t="e">
        <f>AH103/AH110</f>
        <v>#DIV/0!</v>
      </c>
    </row>
    <row r="104" spans="1:35" ht="18.75" customHeight="1" x14ac:dyDescent="0.3">
      <c r="A104" s="148" t="s">
        <v>32</v>
      </c>
      <c r="B104" s="149"/>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73"/>
      <c r="AH104" s="75">
        <f t="shared" si="31"/>
        <v>0</v>
      </c>
      <c r="AI104" s="88" t="e">
        <f>AH104/AH110</f>
        <v>#DIV/0!</v>
      </c>
    </row>
    <row r="105" spans="1:35" ht="18.75" customHeight="1" x14ac:dyDescent="0.3">
      <c r="A105" s="148" t="s">
        <v>33</v>
      </c>
      <c r="B105" s="149"/>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73"/>
      <c r="AH105" s="75">
        <f t="shared" si="31"/>
        <v>0</v>
      </c>
      <c r="AI105" s="88" t="e">
        <f>AH105/AH110</f>
        <v>#DIV/0!</v>
      </c>
    </row>
    <row r="106" spans="1:35" ht="18.75" customHeight="1" x14ac:dyDescent="0.3">
      <c r="A106" s="148" t="s">
        <v>34</v>
      </c>
      <c r="B106" s="149"/>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73"/>
      <c r="AH106" s="75">
        <f t="shared" si="31"/>
        <v>0</v>
      </c>
      <c r="AI106" s="88" t="e">
        <f>AH106/AH110</f>
        <v>#DIV/0!</v>
      </c>
    </row>
    <row r="107" spans="1:35" ht="18.75" customHeight="1" x14ac:dyDescent="0.3">
      <c r="A107" s="148" t="s">
        <v>35</v>
      </c>
      <c r="B107" s="149"/>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73"/>
      <c r="AH107" s="75">
        <f t="shared" si="31"/>
        <v>0</v>
      </c>
      <c r="AI107" s="88" t="e">
        <f>AH107/AH110</f>
        <v>#DIV/0!</v>
      </c>
    </row>
    <row r="108" spans="1:35" ht="18.75" customHeight="1" x14ac:dyDescent="0.3">
      <c r="A108" s="148" t="s">
        <v>36</v>
      </c>
      <c r="B108" s="149"/>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73"/>
      <c r="AH108" s="75">
        <f t="shared" si="31"/>
        <v>0</v>
      </c>
      <c r="AI108" s="88" t="e">
        <f>AH108/AH110</f>
        <v>#DIV/0!</v>
      </c>
    </row>
    <row r="109" spans="1:35" ht="19.5" customHeight="1" thickBot="1" x14ac:dyDescent="0.35">
      <c r="A109" s="148" t="s">
        <v>37</v>
      </c>
      <c r="B109" s="149"/>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73"/>
      <c r="AH109" s="76">
        <f t="shared" si="31"/>
        <v>0</v>
      </c>
      <c r="AI109" s="89" t="e">
        <f>AH109/AH110</f>
        <v>#DIV/0!</v>
      </c>
    </row>
    <row r="110" spans="1:35" ht="17.25" customHeight="1" thickBot="1" x14ac:dyDescent="0.35">
      <c r="A110" s="155" t="s">
        <v>13</v>
      </c>
      <c r="B110" s="156"/>
      <c r="C110" s="99">
        <f>SUM(C111:C122)</f>
        <v>0</v>
      </c>
      <c r="D110" s="99">
        <f t="shared" ref="D110:N110" si="32">SUM(D111:D122)</f>
        <v>0</v>
      </c>
      <c r="E110" s="99">
        <f t="shared" si="32"/>
        <v>0</v>
      </c>
      <c r="F110" s="99">
        <f t="shared" si="32"/>
        <v>0</v>
      </c>
      <c r="G110" s="99">
        <f t="shared" si="32"/>
        <v>0</v>
      </c>
      <c r="H110" s="99">
        <f t="shared" si="32"/>
        <v>0</v>
      </c>
      <c r="I110" s="99">
        <f t="shared" si="32"/>
        <v>0</v>
      </c>
      <c r="J110" s="99">
        <f t="shared" si="32"/>
        <v>0</v>
      </c>
      <c r="K110" s="99">
        <f t="shared" si="32"/>
        <v>0</v>
      </c>
      <c r="L110" s="99">
        <f t="shared" si="32"/>
        <v>0</v>
      </c>
      <c r="M110" s="99">
        <f t="shared" si="32"/>
        <v>0</v>
      </c>
      <c r="N110" s="99">
        <f t="shared" si="32"/>
        <v>0</v>
      </c>
      <c r="O110" s="99">
        <f>SUM(O111:O122)</f>
        <v>0</v>
      </c>
      <c r="P110" s="99">
        <f t="shared" ref="P110:AG110" si="33">SUM(P111:P122)</f>
        <v>0</v>
      </c>
      <c r="Q110" s="99">
        <f t="shared" si="33"/>
        <v>0</v>
      </c>
      <c r="R110" s="99">
        <f t="shared" si="33"/>
        <v>0</v>
      </c>
      <c r="S110" s="99">
        <f t="shared" si="33"/>
        <v>0</v>
      </c>
      <c r="T110" s="99">
        <f t="shared" si="33"/>
        <v>0</v>
      </c>
      <c r="U110" s="99">
        <f t="shared" si="33"/>
        <v>0</v>
      </c>
      <c r="V110" s="99">
        <f t="shared" si="33"/>
        <v>0</v>
      </c>
      <c r="W110" s="99">
        <f t="shared" si="33"/>
        <v>0</v>
      </c>
      <c r="X110" s="99">
        <f t="shared" si="33"/>
        <v>0</v>
      </c>
      <c r="Y110" s="99">
        <f t="shared" si="33"/>
        <v>0</v>
      </c>
      <c r="Z110" s="99">
        <f t="shared" si="33"/>
        <v>0</v>
      </c>
      <c r="AA110" s="99">
        <f t="shared" si="33"/>
        <v>0</v>
      </c>
      <c r="AB110" s="99">
        <f t="shared" si="33"/>
        <v>0</v>
      </c>
      <c r="AC110" s="99">
        <f t="shared" si="33"/>
        <v>0</v>
      </c>
      <c r="AD110" s="99">
        <f t="shared" si="33"/>
        <v>0</v>
      </c>
      <c r="AE110" s="99">
        <f t="shared" si="33"/>
        <v>0</v>
      </c>
      <c r="AF110" s="99">
        <f t="shared" si="33"/>
        <v>0</v>
      </c>
      <c r="AG110" s="101">
        <f t="shared" si="33"/>
        <v>0</v>
      </c>
      <c r="AH110" s="37">
        <f>SUM(AH98:AH109)</f>
        <v>0</v>
      </c>
      <c r="AI110" s="90"/>
    </row>
    <row r="111" spans="1:35" ht="17.25" customHeight="1" x14ac:dyDescent="0.3">
      <c r="A111" s="148" t="s">
        <v>38</v>
      </c>
      <c r="B111" s="149"/>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73"/>
      <c r="AH111" s="74">
        <f t="shared" ref="AH111:AH122" si="34">SUM(D111:AG111)</f>
        <v>0</v>
      </c>
      <c r="AI111" s="79" t="e">
        <f>AH111/AH123</f>
        <v>#DIV/0!</v>
      </c>
    </row>
    <row r="112" spans="1:35" ht="17.25" customHeight="1" x14ac:dyDescent="0.3">
      <c r="A112" s="148" t="s">
        <v>27</v>
      </c>
      <c r="B112" s="149"/>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73"/>
      <c r="AH112" s="75">
        <f t="shared" si="34"/>
        <v>0</v>
      </c>
      <c r="AI112" s="80" t="e">
        <f>AH112/AH123</f>
        <v>#DIV/0!</v>
      </c>
    </row>
    <row r="113" spans="1:35" ht="17.25" customHeight="1" x14ac:dyDescent="0.3">
      <c r="A113" s="148" t="s">
        <v>28</v>
      </c>
      <c r="B113" s="149"/>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73"/>
      <c r="AH113" s="75">
        <f t="shared" si="34"/>
        <v>0</v>
      </c>
      <c r="AI113" s="80" t="e">
        <f>AH113/AH123</f>
        <v>#DIV/0!</v>
      </c>
    </row>
    <row r="114" spans="1:35" ht="17.25" customHeight="1" x14ac:dyDescent="0.3">
      <c r="A114" s="148" t="s">
        <v>29</v>
      </c>
      <c r="B114" s="149"/>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73"/>
      <c r="AH114" s="75">
        <f t="shared" si="34"/>
        <v>0</v>
      </c>
      <c r="AI114" s="80" t="e">
        <f>AH114/AH123</f>
        <v>#DIV/0!</v>
      </c>
    </row>
    <row r="115" spans="1:35" ht="17.25" customHeight="1" x14ac:dyDescent="0.3">
      <c r="A115" s="148" t="s">
        <v>30</v>
      </c>
      <c r="B115" s="149"/>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73"/>
      <c r="AH115" s="75">
        <f t="shared" si="34"/>
        <v>0</v>
      </c>
      <c r="AI115" s="80" t="e">
        <f>AH115/AH123</f>
        <v>#DIV/0!</v>
      </c>
    </row>
    <row r="116" spans="1:35" ht="17.25" customHeight="1" x14ac:dyDescent="0.3">
      <c r="A116" s="148" t="s">
        <v>31</v>
      </c>
      <c r="B116" s="149"/>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73"/>
      <c r="AH116" s="75">
        <f t="shared" si="34"/>
        <v>0</v>
      </c>
      <c r="AI116" s="80" t="e">
        <f>AH116/AH123</f>
        <v>#DIV/0!</v>
      </c>
    </row>
    <row r="117" spans="1:35" ht="17.25" customHeight="1" x14ac:dyDescent="0.3">
      <c r="A117" s="148" t="s">
        <v>32</v>
      </c>
      <c r="B117" s="149"/>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73"/>
      <c r="AH117" s="75">
        <f t="shared" si="34"/>
        <v>0</v>
      </c>
      <c r="AI117" s="80" t="e">
        <f>AH117/AH123</f>
        <v>#DIV/0!</v>
      </c>
    </row>
    <row r="118" spans="1:35" ht="18.75" customHeight="1" x14ac:dyDescent="0.3">
      <c r="A118" s="148" t="s">
        <v>33</v>
      </c>
      <c r="B118" s="149"/>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73"/>
      <c r="AH118" s="75">
        <f t="shared" si="34"/>
        <v>0</v>
      </c>
      <c r="AI118" s="80" t="e">
        <f>AH118/AH123</f>
        <v>#DIV/0!</v>
      </c>
    </row>
    <row r="119" spans="1:35" ht="18.75" customHeight="1" x14ac:dyDescent="0.3">
      <c r="A119" s="148" t="s">
        <v>34</v>
      </c>
      <c r="B119" s="149"/>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73"/>
      <c r="AH119" s="75">
        <f t="shared" si="34"/>
        <v>0</v>
      </c>
      <c r="AI119" s="80" t="e">
        <f>AH119/AH123</f>
        <v>#DIV/0!</v>
      </c>
    </row>
    <row r="120" spans="1:35" ht="18.75" customHeight="1" x14ac:dyDescent="0.3">
      <c r="A120" s="148" t="s">
        <v>35</v>
      </c>
      <c r="B120" s="149"/>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73"/>
      <c r="AH120" s="75">
        <f t="shared" si="34"/>
        <v>0</v>
      </c>
      <c r="AI120" s="80" t="e">
        <f>AH120/AH123</f>
        <v>#DIV/0!</v>
      </c>
    </row>
    <row r="121" spans="1:35" ht="18.75" customHeight="1" x14ac:dyDescent="0.3">
      <c r="A121" s="148" t="s">
        <v>36</v>
      </c>
      <c r="B121" s="149"/>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73"/>
      <c r="AH121" s="75">
        <f t="shared" si="34"/>
        <v>0</v>
      </c>
      <c r="AI121" s="80" t="e">
        <f>AH121/AH123</f>
        <v>#DIV/0!</v>
      </c>
    </row>
    <row r="122" spans="1:35" ht="19.5" customHeight="1" thickBot="1" x14ac:dyDescent="0.35">
      <c r="A122" s="148" t="s">
        <v>37</v>
      </c>
      <c r="B122" s="149"/>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73"/>
      <c r="AH122" s="76">
        <f t="shared" si="34"/>
        <v>0</v>
      </c>
      <c r="AI122" s="84" t="e">
        <f>AH122/AH123</f>
        <v>#DIV/0!</v>
      </c>
    </row>
    <row r="123" spans="1:35" ht="18.75" customHeight="1" thickBot="1" x14ac:dyDescent="0.35">
      <c r="A123" s="155" t="s">
        <v>44</v>
      </c>
      <c r="B123" s="156"/>
      <c r="C123" s="99">
        <f>SUM(C124:C135)</f>
        <v>0</v>
      </c>
      <c r="D123" s="99">
        <f t="shared" ref="D123:N123" si="35">SUM(D124:D135)</f>
        <v>0</v>
      </c>
      <c r="E123" s="99">
        <f t="shared" si="35"/>
        <v>0</v>
      </c>
      <c r="F123" s="99">
        <f t="shared" si="35"/>
        <v>0</v>
      </c>
      <c r="G123" s="99">
        <f t="shared" si="35"/>
        <v>0</v>
      </c>
      <c r="H123" s="99">
        <f t="shared" si="35"/>
        <v>0</v>
      </c>
      <c r="I123" s="99">
        <f t="shared" si="35"/>
        <v>0</v>
      </c>
      <c r="J123" s="99">
        <f t="shared" si="35"/>
        <v>0</v>
      </c>
      <c r="K123" s="99">
        <f t="shared" si="35"/>
        <v>0</v>
      </c>
      <c r="L123" s="99">
        <f t="shared" si="35"/>
        <v>0</v>
      </c>
      <c r="M123" s="99">
        <f t="shared" si="35"/>
        <v>0</v>
      </c>
      <c r="N123" s="99">
        <f t="shared" si="35"/>
        <v>0</v>
      </c>
      <c r="O123" s="99">
        <f>SUM(O124:O135)</f>
        <v>0</v>
      </c>
      <c r="P123" s="99">
        <f t="shared" ref="P123:AG123" si="36">SUM(P124:P135)</f>
        <v>0</v>
      </c>
      <c r="Q123" s="99">
        <f t="shared" si="36"/>
        <v>0</v>
      </c>
      <c r="R123" s="99">
        <f t="shared" si="36"/>
        <v>0</v>
      </c>
      <c r="S123" s="99">
        <f t="shared" si="36"/>
        <v>0</v>
      </c>
      <c r="T123" s="99">
        <f t="shared" si="36"/>
        <v>0</v>
      </c>
      <c r="U123" s="99">
        <f t="shared" si="36"/>
        <v>0</v>
      </c>
      <c r="V123" s="99">
        <f t="shared" si="36"/>
        <v>0</v>
      </c>
      <c r="W123" s="99">
        <f t="shared" si="36"/>
        <v>0</v>
      </c>
      <c r="X123" s="99">
        <f t="shared" si="36"/>
        <v>0</v>
      </c>
      <c r="Y123" s="99">
        <f t="shared" si="36"/>
        <v>0</v>
      </c>
      <c r="Z123" s="99">
        <f t="shared" si="36"/>
        <v>0</v>
      </c>
      <c r="AA123" s="99">
        <f t="shared" si="36"/>
        <v>0</v>
      </c>
      <c r="AB123" s="99">
        <f t="shared" si="36"/>
        <v>0</v>
      </c>
      <c r="AC123" s="99">
        <f t="shared" si="36"/>
        <v>0</v>
      </c>
      <c r="AD123" s="99">
        <f t="shared" si="36"/>
        <v>0</v>
      </c>
      <c r="AE123" s="99">
        <f t="shared" si="36"/>
        <v>0</v>
      </c>
      <c r="AF123" s="99">
        <f t="shared" si="36"/>
        <v>0</v>
      </c>
      <c r="AG123" s="101">
        <f t="shared" si="36"/>
        <v>0</v>
      </c>
      <c r="AH123" s="37">
        <f>SUM(AH111:AH122)</f>
        <v>0</v>
      </c>
      <c r="AI123" s="87"/>
    </row>
    <row r="124" spans="1:35" ht="18" x14ac:dyDescent="0.3">
      <c r="A124" s="148" t="s">
        <v>38</v>
      </c>
      <c r="B124" s="149"/>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73"/>
      <c r="AH124" s="74">
        <f t="shared" ref="AH124:AH135" si="37">SUM(D124:AG124)</f>
        <v>0</v>
      </c>
      <c r="AI124" s="71" t="e">
        <f>AH124/AH136</f>
        <v>#DIV/0!</v>
      </c>
    </row>
    <row r="125" spans="1:35" ht="18.75" customHeight="1" x14ac:dyDescent="0.3">
      <c r="A125" s="148" t="s">
        <v>27</v>
      </c>
      <c r="B125" s="149"/>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73"/>
      <c r="AH125" s="75">
        <f t="shared" si="37"/>
        <v>0</v>
      </c>
      <c r="AI125" s="88" t="e">
        <f>AH125/AH136</f>
        <v>#DIV/0!</v>
      </c>
    </row>
    <row r="126" spans="1:35" ht="18.75" customHeight="1" x14ac:dyDescent="0.3">
      <c r="A126" s="148" t="s">
        <v>28</v>
      </c>
      <c r="B126" s="149"/>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73"/>
      <c r="AH126" s="75">
        <f t="shared" si="37"/>
        <v>0</v>
      </c>
      <c r="AI126" s="88" t="e">
        <f>AH126/AH136</f>
        <v>#DIV/0!</v>
      </c>
    </row>
    <row r="127" spans="1:35" ht="18.75" customHeight="1" x14ac:dyDescent="0.3">
      <c r="A127" s="148" t="s">
        <v>29</v>
      </c>
      <c r="B127" s="149"/>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73"/>
      <c r="AH127" s="75">
        <f t="shared" si="37"/>
        <v>0</v>
      </c>
      <c r="AI127" s="88" t="e">
        <f>AH127/AH136</f>
        <v>#DIV/0!</v>
      </c>
    </row>
    <row r="128" spans="1:35" ht="18.75" customHeight="1" x14ac:dyDescent="0.3">
      <c r="A128" s="148" t="s">
        <v>30</v>
      </c>
      <c r="B128" s="149"/>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73"/>
      <c r="AH128" s="75">
        <f t="shared" si="37"/>
        <v>0</v>
      </c>
      <c r="AI128" s="88" t="e">
        <f>AH128/AH136</f>
        <v>#DIV/0!</v>
      </c>
    </row>
    <row r="129" spans="1:35" ht="18.75" customHeight="1" x14ac:dyDescent="0.3">
      <c r="A129" s="148" t="s">
        <v>31</v>
      </c>
      <c r="B129" s="149"/>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73"/>
      <c r="AH129" s="75">
        <f t="shared" si="37"/>
        <v>0</v>
      </c>
      <c r="AI129" s="88" t="e">
        <f>AH129/AH136</f>
        <v>#DIV/0!</v>
      </c>
    </row>
    <row r="130" spans="1:35" ht="18.75" customHeight="1" x14ac:dyDescent="0.3">
      <c r="A130" s="148" t="s">
        <v>32</v>
      </c>
      <c r="B130" s="149"/>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73"/>
      <c r="AH130" s="75">
        <f t="shared" si="37"/>
        <v>0</v>
      </c>
      <c r="AI130" s="88" t="e">
        <f>AH130/AH136</f>
        <v>#DIV/0!</v>
      </c>
    </row>
    <row r="131" spans="1:35" ht="18.75" customHeight="1" x14ac:dyDescent="0.3">
      <c r="A131" s="148" t="s">
        <v>33</v>
      </c>
      <c r="B131" s="149"/>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73"/>
      <c r="AH131" s="75">
        <f t="shared" si="37"/>
        <v>0</v>
      </c>
      <c r="AI131" s="88" t="e">
        <f>AH131/AH136</f>
        <v>#DIV/0!</v>
      </c>
    </row>
    <row r="132" spans="1:35" ht="18.75" customHeight="1" x14ac:dyDescent="0.3">
      <c r="A132" s="148" t="s">
        <v>34</v>
      </c>
      <c r="B132" s="149"/>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73"/>
      <c r="AH132" s="75">
        <f t="shared" si="37"/>
        <v>0</v>
      </c>
      <c r="AI132" s="88" t="e">
        <f>AH132/AH136</f>
        <v>#DIV/0!</v>
      </c>
    </row>
    <row r="133" spans="1:35" ht="18.75" customHeight="1" x14ac:dyDescent="0.3">
      <c r="A133" s="148" t="s">
        <v>35</v>
      </c>
      <c r="B133" s="149"/>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73"/>
      <c r="AH133" s="75">
        <f t="shared" si="37"/>
        <v>0</v>
      </c>
      <c r="AI133" s="88" t="e">
        <f>AH133/AH136</f>
        <v>#DIV/0!</v>
      </c>
    </row>
    <row r="134" spans="1:35" ht="18.75" customHeight="1" x14ac:dyDescent="0.3">
      <c r="A134" s="148" t="s">
        <v>36</v>
      </c>
      <c r="B134" s="149"/>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73"/>
      <c r="AH134" s="75">
        <f t="shared" si="37"/>
        <v>0</v>
      </c>
      <c r="AI134" s="88" t="e">
        <f>AH134/AH136</f>
        <v>#DIV/0!</v>
      </c>
    </row>
    <row r="135" spans="1:35" ht="19.5" customHeight="1" thickBot="1" x14ac:dyDescent="0.35">
      <c r="A135" s="148" t="s">
        <v>37</v>
      </c>
      <c r="B135" s="149"/>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73"/>
      <c r="AH135" s="76">
        <f t="shared" si="37"/>
        <v>0</v>
      </c>
      <c r="AI135" s="89" t="e">
        <f>AH135/AH136</f>
        <v>#DIV/0!</v>
      </c>
    </row>
    <row r="136" spans="1:35" ht="21.6" thickBot="1" x14ac:dyDescent="0.4">
      <c r="A136" s="155" t="s">
        <v>42</v>
      </c>
      <c r="B136" s="156"/>
      <c r="C136" s="99">
        <f>SUM(C137:C148)</f>
        <v>0</v>
      </c>
      <c r="D136" s="99">
        <f t="shared" ref="D136:N136" si="38">SUM(D137:D148)</f>
        <v>0</v>
      </c>
      <c r="E136" s="99">
        <f t="shared" si="38"/>
        <v>0</v>
      </c>
      <c r="F136" s="99">
        <f t="shared" si="38"/>
        <v>0</v>
      </c>
      <c r="G136" s="99">
        <f t="shared" si="38"/>
        <v>0</v>
      </c>
      <c r="H136" s="99">
        <f t="shared" si="38"/>
        <v>0</v>
      </c>
      <c r="I136" s="99">
        <f t="shared" si="38"/>
        <v>0</v>
      </c>
      <c r="J136" s="99">
        <f t="shared" si="38"/>
        <v>0</v>
      </c>
      <c r="K136" s="99">
        <f t="shared" si="38"/>
        <v>0</v>
      </c>
      <c r="L136" s="99">
        <f t="shared" si="38"/>
        <v>0</v>
      </c>
      <c r="M136" s="99">
        <f t="shared" si="38"/>
        <v>0</v>
      </c>
      <c r="N136" s="99">
        <f t="shared" si="38"/>
        <v>0</v>
      </c>
      <c r="O136" s="99">
        <f>SUM(O137:O148)</f>
        <v>0</v>
      </c>
      <c r="P136" s="99">
        <f t="shared" ref="P136:AG136" si="39">SUM(P137:P148)</f>
        <v>0</v>
      </c>
      <c r="Q136" s="99">
        <f t="shared" si="39"/>
        <v>0</v>
      </c>
      <c r="R136" s="99">
        <f t="shared" si="39"/>
        <v>0</v>
      </c>
      <c r="S136" s="99">
        <f t="shared" si="39"/>
        <v>0</v>
      </c>
      <c r="T136" s="99">
        <f t="shared" si="39"/>
        <v>0</v>
      </c>
      <c r="U136" s="99">
        <f t="shared" si="39"/>
        <v>0</v>
      </c>
      <c r="V136" s="99">
        <f t="shared" si="39"/>
        <v>0</v>
      </c>
      <c r="W136" s="99">
        <f t="shared" si="39"/>
        <v>0</v>
      </c>
      <c r="X136" s="99">
        <f t="shared" si="39"/>
        <v>0</v>
      </c>
      <c r="Y136" s="99">
        <f t="shared" si="39"/>
        <v>0</v>
      </c>
      <c r="Z136" s="99">
        <f t="shared" si="39"/>
        <v>0</v>
      </c>
      <c r="AA136" s="99">
        <f t="shared" si="39"/>
        <v>0</v>
      </c>
      <c r="AB136" s="99">
        <f t="shared" si="39"/>
        <v>0</v>
      </c>
      <c r="AC136" s="99">
        <f t="shared" si="39"/>
        <v>0</v>
      </c>
      <c r="AD136" s="99">
        <f t="shared" si="39"/>
        <v>0</v>
      </c>
      <c r="AE136" s="99">
        <f t="shared" si="39"/>
        <v>0</v>
      </c>
      <c r="AF136" s="99">
        <f t="shared" si="39"/>
        <v>0</v>
      </c>
      <c r="AG136" s="101">
        <f t="shared" si="39"/>
        <v>0</v>
      </c>
      <c r="AH136" s="37">
        <f>SUM(AH124:AH135)</f>
        <v>0</v>
      </c>
      <c r="AI136" s="83"/>
    </row>
    <row r="137" spans="1:35" ht="18" x14ac:dyDescent="0.3">
      <c r="A137" s="148" t="s">
        <v>38</v>
      </c>
      <c r="B137" s="149"/>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73"/>
      <c r="AH137" s="74">
        <f t="shared" ref="AH137:AH148" si="40">SUM(D137:AG137)</f>
        <v>0</v>
      </c>
      <c r="AI137" s="79" t="e">
        <f>AH137/AH149</f>
        <v>#DIV/0!</v>
      </c>
    </row>
    <row r="138" spans="1:35" ht="18" x14ac:dyDescent="0.3">
      <c r="A138" s="148" t="s">
        <v>27</v>
      </c>
      <c r="B138" s="149"/>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73"/>
      <c r="AH138" s="75">
        <f t="shared" si="40"/>
        <v>0</v>
      </c>
      <c r="AI138" s="80" t="e">
        <f>AH138/AH149</f>
        <v>#DIV/0!</v>
      </c>
    </row>
    <row r="139" spans="1:35" ht="18" x14ac:dyDescent="0.3">
      <c r="A139" s="148" t="s">
        <v>28</v>
      </c>
      <c r="B139" s="149"/>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73"/>
      <c r="AH139" s="75">
        <f t="shared" si="40"/>
        <v>0</v>
      </c>
      <c r="AI139" s="80" t="e">
        <f>AH139/AH149</f>
        <v>#DIV/0!</v>
      </c>
    </row>
    <row r="140" spans="1:35" ht="18" x14ac:dyDescent="0.3">
      <c r="A140" s="148" t="s">
        <v>29</v>
      </c>
      <c r="B140" s="149"/>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73"/>
      <c r="AH140" s="75">
        <f t="shared" si="40"/>
        <v>0</v>
      </c>
      <c r="AI140" s="80" t="e">
        <f>AH140/AH149</f>
        <v>#DIV/0!</v>
      </c>
    </row>
    <row r="141" spans="1:35" ht="18" x14ac:dyDescent="0.3">
      <c r="A141" s="148" t="s">
        <v>30</v>
      </c>
      <c r="B141" s="149"/>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73"/>
      <c r="AH141" s="75">
        <f t="shared" si="40"/>
        <v>0</v>
      </c>
      <c r="AI141" s="80" t="e">
        <f>AH141/AH149</f>
        <v>#DIV/0!</v>
      </c>
    </row>
    <row r="142" spans="1:35" ht="18" x14ac:dyDescent="0.3">
      <c r="A142" s="148" t="s">
        <v>31</v>
      </c>
      <c r="B142" s="149"/>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73"/>
      <c r="AH142" s="75">
        <f t="shared" si="40"/>
        <v>0</v>
      </c>
      <c r="AI142" s="80" t="e">
        <f>AH142/AH149</f>
        <v>#DIV/0!</v>
      </c>
    </row>
    <row r="143" spans="1:35" ht="18" x14ac:dyDescent="0.3">
      <c r="A143" s="148" t="s">
        <v>32</v>
      </c>
      <c r="B143" s="149"/>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73"/>
      <c r="AH143" s="75">
        <f t="shared" si="40"/>
        <v>0</v>
      </c>
      <c r="AI143" s="80" t="e">
        <f>AH143/AH149</f>
        <v>#DIV/0!</v>
      </c>
    </row>
    <row r="144" spans="1:35" ht="18" x14ac:dyDescent="0.3">
      <c r="A144" s="148" t="s">
        <v>33</v>
      </c>
      <c r="B144" s="149"/>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73"/>
      <c r="AH144" s="75">
        <f t="shared" si="40"/>
        <v>0</v>
      </c>
      <c r="AI144" s="80" t="e">
        <f>AH144/AH149</f>
        <v>#DIV/0!</v>
      </c>
    </row>
    <row r="145" spans="1:35" ht="18" x14ac:dyDescent="0.3">
      <c r="A145" s="148" t="s">
        <v>34</v>
      </c>
      <c r="B145" s="149"/>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73"/>
      <c r="AH145" s="75">
        <f t="shared" si="40"/>
        <v>0</v>
      </c>
      <c r="AI145" s="80" t="e">
        <f>AH145/AH149</f>
        <v>#DIV/0!</v>
      </c>
    </row>
    <row r="146" spans="1:35" ht="18" x14ac:dyDescent="0.3">
      <c r="A146" s="148" t="s">
        <v>35</v>
      </c>
      <c r="B146" s="149"/>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73"/>
      <c r="AH146" s="75">
        <f t="shared" si="40"/>
        <v>0</v>
      </c>
      <c r="AI146" s="80" t="e">
        <f>AH146/AH149</f>
        <v>#DIV/0!</v>
      </c>
    </row>
    <row r="147" spans="1:35" ht="18" x14ac:dyDescent="0.3">
      <c r="A147" s="148" t="s">
        <v>36</v>
      </c>
      <c r="B147" s="149"/>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73"/>
      <c r="AH147" s="75">
        <f t="shared" si="40"/>
        <v>0</v>
      </c>
      <c r="AI147" s="80" t="e">
        <f>AH147/AH149</f>
        <v>#DIV/0!</v>
      </c>
    </row>
    <row r="148" spans="1:35" ht="18.600000000000001" thickBot="1" x14ac:dyDescent="0.35">
      <c r="A148" s="148" t="s">
        <v>37</v>
      </c>
      <c r="B148" s="149"/>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73"/>
      <c r="AH148" s="76">
        <f t="shared" si="40"/>
        <v>0</v>
      </c>
      <c r="AI148" s="84" t="e">
        <f>AH148/AH149</f>
        <v>#DIV/0!</v>
      </c>
    </row>
    <row r="149" spans="1:35" ht="21.6" thickBot="1" x14ac:dyDescent="0.35">
      <c r="A149" s="155" t="s">
        <v>43</v>
      </c>
      <c r="B149" s="156"/>
      <c r="C149" s="99">
        <f>SUM(C150:C161)</f>
        <v>0</v>
      </c>
      <c r="D149" s="99">
        <f t="shared" ref="D149:N149" si="41">SUM(D150:D161)</f>
        <v>0</v>
      </c>
      <c r="E149" s="99">
        <f t="shared" si="41"/>
        <v>0</v>
      </c>
      <c r="F149" s="99">
        <f t="shared" si="41"/>
        <v>0</v>
      </c>
      <c r="G149" s="99">
        <f t="shared" si="41"/>
        <v>0</v>
      </c>
      <c r="H149" s="99">
        <f t="shared" si="41"/>
        <v>0</v>
      </c>
      <c r="I149" s="99">
        <f t="shared" si="41"/>
        <v>0</v>
      </c>
      <c r="J149" s="99">
        <f t="shared" si="41"/>
        <v>0</v>
      </c>
      <c r="K149" s="99">
        <f t="shared" si="41"/>
        <v>0</v>
      </c>
      <c r="L149" s="99">
        <f t="shared" si="41"/>
        <v>0</v>
      </c>
      <c r="M149" s="99">
        <f t="shared" si="41"/>
        <v>0</v>
      </c>
      <c r="N149" s="99">
        <f t="shared" si="41"/>
        <v>0</v>
      </c>
      <c r="O149" s="99">
        <f>SUM(O150:O161)</f>
        <v>0</v>
      </c>
      <c r="P149" s="99">
        <f t="shared" ref="P149:AG149" si="42">SUM(P150:P161)</f>
        <v>0</v>
      </c>
      <c r="Q149" s="99">
        <f t="shared" si="42"/>
        <v>0</v>
      </c>
      <c r="R149" s="99">
        <f t="shared" si="42"/>
        <v>0</v>
      </c>
      <c r="S149" s="99">
        <f t="shared" si="42"/>
        <v>0</v>
      </c>
      <c r="T149" s="99">
        <f t="shared" si="42"/>
        <v>0</v>
      </c>
      <c r="U149" s="99">
        <f t="shared" si="42"/>
        <v>0</v>
      </c>
      <c r="V149" s="99">
        <f t="shared" si="42"/>
        <v>0</v>
      </c>
      <c r="W149" s="99">
        <f t="shared" si="42"/>
        <v>0</v>
      </c>
      <c r="X149" s="99">
        <f t="shared" si="42"/>
        <v>0</v>
      </c>
      <c r="Y149" s="99">
        <f t="shared" si="42"/>
        <v>0</v>
      </c>
      <c r="Z149" s="99">
        <f t="shared" si="42"/>
        <v>0</v>
      </c>
      <c r="AA149" s="99">
        <f t="shared" si="42"/>
        <v>0</v>
      </c>
      <c r="AB149" s="99">
        <f t="shared" si="42"/>
        <v>0</v>
      </c>
      <c r="AC149" s="99">
        <f t="shared" si="42"/>
        <v>0</v>
      </c>
      <c r="AD149" s="99">
        <f t="shared" si="42"/>
        <v>0</v>
      </c>
      <c r="AE149" s="99">
        <f t="shared" si="42"/>
        <v>0</v>
      </c>
      <c r="AF149" s="99">
        <f t="shared" si="42"/>
        <v>0</v>
      </c>
      <c r="AG149" s="101">
        <f t="shared" si="42"/>
        <v>0</v>
      </c>
      <c r="AH149" s="37">
        <f>SUM(AH137:AH148)</f>
        <v>0</v>
      </c>
      <c r="AI149" s="94"/>
    </row>
    <row r="150" spans="1:35" ht="18" x14ac:dyDescent="0.3">
      <c r="A150" s="148" t="s">
        <v>38</v>
      </c>
      <c r="B150" s="149"/>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73"/>
      <c r="AH150" s="74">
        <f t="shared" ref="AH150:AH161" si="43">SUM(D150:AG150)</f>
        <v>0</v>
      </c>
      <c r="AI150" s="91" t="e">
        <f>AH150/AH162</f>
        <v>#DIV/0!</v>
      </c>
    </row>
    <row r="151" spans="1:35" ht="18" x14ac:dyDescent="0.3">
      <c r="A151" s="148" t="s">
        <v>27</v>
      </c>
      <c r="B151" s="149"/>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73"/>
      <c r="AH151" s="75">
        <f>SUM(D151:AG151)</f>
        <v>0</v>
      </c>
      <c r="AI151" s="92" t="e">
        <f>AH151/AH162</f>
        <v>#DIV/0!</v>
      </c>
    </row>
    <row r="152" spans="1:35" ht="18" x14ac:dyDescent="0.3">
      <c r="A152" s="148" t="s">
        <v>28</v>
      </c>
      <c r="B152" s="149"/>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73"/>
      <c r="AH152" s="75">
        <f t="shared" si="43"/>
        <v>0</v>
      </c>
      <c r="AI152" s="92" t="e">
        <f>AH152/AH162</f>
        <v>#DIV/0!</v>
      </c>
    </row>
    <row r="153" spans="1:35" ht="18" x14ac:dyDescent="0.3">
      <c r="A153" s="148" t="s">
        <v>29</v>
      </c>
      <c r="B153" s="149"/>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73"/>
      <c r="AH153" s="75">
        <f t="shared" si="43"/>
        <v>0</v>
      </c>
      <c r="AI153" s="92" t="e">
        <f>AH153/AH162</f>
        <v>#DIV/0!</v>
      </c>
    </row>
    <row r="154" spans="1:35" ht="18" x14ac:dyDescent="0.3">
      <c r="A154" s="148" t="s">
        <v>30</v>
      </c>
      <c r="B154" s="149"/>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73"/>
      <c r="AH154" s="75">
        <f t="shared" si="43"/>
        <v>0</v>
      </c>
      <c r="AI154" s="92" t="e">
        <f>AH154/AH162</f>
        <v>#DIV/0!</v>
      </c>
    </row>
    <row r="155" spans="1:35" ht="18" x14ac:dyDescent="0.3">
      <c r="A155" s="148" t="s">
        <v>45</v>
      </c>
      <c r="B155" s="149"/>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73"/>
      <c r="AH155" s="75">
        <f t="shared" si="43"/>
        <v>0</v>
      </c>
      <c r="AI155" s="92" t="e">
        <f>AH155/AH162</f>
        <v>#DIV/0!</v>
      </c>
    </row>
    <row r="156" spans="1:35" ht="18" x14ac:dyDescent="0.3">
      <c r="A156" s="148" t="s">
        <v>46</v>
      </c>
      <c r="B156" s="149"/>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73"/>
      <c r="AH156" s="75">
        <f t="shared" si="43"/>
        <v>0</v>
      </c>
      <c r="AI156" s="92" t="e">
        <f>AH156/AH162</f>
        <v>#DIV/0!</v>
      </c>
    </row>
    <row r="157" spans="1:35" ht="18" x14ac:dyDescent="0.3">
      <c r="A157" s="148" t="s">
        <v>47</v>
      </c>
      <c r="B157" s="149"/>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73"/>
      <c r="AH157" s="75">
        <f t="shared" si="43"/>
        <v>0</v>
      </c>
      <c r="AI157" s="92" t="e">
        <f>AH157/AH162</f>
        <v>#DIV/0!</v>
      </c>
    </row>
    <row r="158" spans="1:35" ht="18" x14ac:dyDescent="0.3">
      <c r="A158" s="148" t="s">
        <v>48</v>
      </c>
      <c r="B158" s="149"/>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73"/>
      <c r="AH158" s="75">
        <f t="shared" si="43"/>
        <v>0</v>
      </c>
      <c r="AI158" s="92" t="e">
        <f>AH158/AH162</f>
        <v>#DIV/0!</v>
      </c>
    </row>
    <row r="159" spans="1:35" ht="18" x14ac:dyDescent="0.3">
      <c r="A159" s="148" t="s">
        <v>35</v>
      </c>
      <c r="B159" s="149"/>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73"/>
      <c r="AH159" s="75">
        <f t="shared" si="43"/>
        <v>0</v>
      </c>
      <c r="AI159" s="92" t="e">
        <f>AH159/AH162</f>
        <v>#DIV/0!</v>
      </c>
    </row>
    <row r="160" spans="1:35" ht="18" x14ac:dyDescent="0.3">
      <c r="A160" s="148" t="s">
        <v>36</v>
      </c>
      <c r="B160" s="149"/>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73"/>
      <c r="AH160" s="75">
        <f t="shared" si="43"/>
        <v>0</v>
      </c>
      <c r="AI160" s="92" t="e">
        <f>AH160/AH162</f>
        <v>#DIV/0!</v>
      </c>
    </row>
    <row r="161" spans="1:35" ht="18.600000000000001" thickBot="1" x14ac:dyDescent="0.35">
      <c r="A161" s="148" t="s">
        <v>49</v>
      </c>
      <c r="B161" s="149"/>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73"/>
      <c r="AH161" s="76">
        <f t="shared" si="43"/>
        <v>0</v>
      </c>
      <c r="AI161" s="93" t="e">
        <f>AH161/AH162</f>
        <v>#DIV/0!</v>
      </c>
    </row>
    <row r="162" spans="1:35" ht="21" x14ac:dyDescent="0.3">
      <c r="A162" s="150"/>
      <c r="B162" s="15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55"/>
      <c r="AD162" s="55"/>
      <c r="AE162" s="55"/>
      <c r="AF162" s="55"/>
      <c r="AG162" s="78"/>
      <c r="AH162" s="37">
        <f>SUM(AH150:AH161)</f>
        <v>0</v>
      </c>
      <c r="AI162" s="81"/>
    </row>
    <row r="163" spans="1:35" ht="36.75" customHeight="1" x14ac:dyDescent="0.3">
      <c r="A163" s="59"/>
      <c r="B163" s="59"/>
      <c r="C163" s="152" t="s">
        <v>38</v>
      </c>
      <c r="D163" s="153"/>
      <c r="E163" s="153" t="s">
        <v>27</v>
      </c>
      <c r="F163" s="153"/>
      <c r="G163" s="153" t="s">
        <v>28</v>
      </c>
      <c r="H163" s="153"/>
      <c r="I163" s="154" t="s">
        <v>29</v>
      </c>
      <c r="J163" s="154"/>
      <c r="K163" s="143" t="s">
        <v>30</v>
      </c>
      <c r="L163" s="143"/>
      <c r="M163" s="143" t="s">
        <v>31</v>
      </c>
      <c r="N163" s="143"/>
      <c r="O163" s="143" t="s">
        <v>32</v>
      </c>
      <c r="P163" s="143"/>
      <c r="Q163" s="143" t="s">
        <v>33</v>
      </c>
      <c r="R163" s="143"/>
      <c r="S163" s="143" t="s">
        <v>34</v>
      </c>
      <c r="T163" s="143"/>
      <c r="U163" s="143" t="s">
        <v>35</v>
      </c>
      <c r="V163" s="143"/>
      <c r="W163" s="143" t="s">
        <v>36</v>
      </c>
      <c r="X163" s="143"/>
      <c r="Y163" s="143" t="s">
        <v>37</v>
      </c>
      <c r="Z163" s="144"/>
      <c r="AA163" s="145" t="s">
        <v>39</v>
      </c>
      <c r="AB163" s="146"/>
      <c r="AC163" s="110"/>
      <c r="AD163" s="110"/>
      <c r="AE163" s="110"/>
      <c r="AF163" s="110"/>
      <c r="AG163" s="111"/>
    </row>
    <row r="164" spans="1:35" ht="36.75" customHeight="1" thickBot="1" x14ac:dyDescent="0.35">
      <c r="A164" s="59"/>
      <c r="B164" s="59"/>
      <c r="C164" s="147">
        <f>AH59+AH72+AH85+AH98+AH111+AH124+AH137+AH150</f>
        <v>0</v>
      </c>
      <c r="D164" s="140"/>
      <c r="E164" s="140">
        <f>AH60+AH73+AH86+AH99+AH112+AH125+AH138+AH151</f>
        <v>0</v>
      </c>
      <c r="F164" s="140"/>
      <c r="G164" s="140">
        <f>AH61+AH74+AH87+AH100+AH113+AH126+AH139+AH152</f>
        <v>0</v>
      </c>
      <c r="H164" s="140"/>
      <c r="I164" s="140">
        <f>AH62+AH75+AH88+AH101+AH114+AH127+AH140+AH153</f>
        <v>0</v>
      </c>
      <c r="J164" s="140"/>
      <c r="K164" s="140">
        <f>AH63+AH76+AH89+AH102+AH115+AH128+AH141+AH154</f>
        <v>0</v>
      </c>
      <c r="L164" s="140"/>
      <c r="M164" s="140">
        <f>AH64+AH77+AH90+AH103+AH116+AH129+AH142+AH155</f>
        <v>0</v>
      </c>
      <c r="N164" s="140"/>
      <c r="O164" s="140">
        <f>AH65+AH78+AH91+AH104+AH117+AH130+AH143+AH156</f>
        <v>0</v>
      </c>
      <c r="P164" s="140"/>
      <c r="Q164" s="140">
        <f>AH66+AH79+AH92+AH105+AH118+AH131+AH144+AH157</f>
        <v>0</v>
      </c>
      <c r="R164" s="140"/>
      <c r="S164" s="140">
        <f>AH67+AH80+AH93+AH106+AH119+AH132+AH145+AH158</f>
        <v>0</v>
      </c>
      <c r="T164" s="140"/>
      <c r="U164" s="140">
        <f>AH68+AH81+AH94+AH107+AH120+AH133+AH146+AH159</f>
        <v>0</v>
      </c>
      <c r="V164" s="140"/>
      <c r="W164" s="140">
        <f>AH69+AH80+AH95+AH108+AH121+AH134+AH147+AH160</f>
        <v>0</v>
      </c>
      <c r="X164" s="140"/>
      <c r="Y164" s="140">
        <f>AH70+AH83+AH96+AH109+AH122+AH135+AH148+AH161</f>
        <v>0</v>
      </c>
      <c r="Z164" s="140"/>
      <c r="AA164" s="141">
        <f>SUM(C164:Z164)</f>
        <v>0</v>
      </c>
      <c r="AB164" s="142"/>
      <c r="AC164" s="112"/>
      <c r="AD164" s="112"/>
      <c r="AE164" s="112"/>
      <c r="AF164" s="112"/>
      <c r="AG164" s="113"/>
    </row>
    <row r="165" spans="1:35" ht="34.5" customHeight="1" thickBot="1" x14ac:dyDescent="0.35">
      <c r="A165" s="59"/>
      <c r="B165" s="59"/>
      <c r="C165" s="139" t="e">
        <f>C164/AA164</f>
        <v>#DIV/0!</v>
      </c>
      <c r="D165" s="138"/>
      <c r="E165" s="138" t="e">
        <f>E164/AA164</f>
        <v>#DIV/0!</v>
      </c>
      <c r="F165" s="138"/>
      <c r="G165" s="138" t="e">
        <f>G164/AA164</f>
        <v>#DIV/0!</v>
      </c>
      <c r="H165" s="138"/>
      <c r="I165" s="138" t="e">
        <f>I164/AA164</f>
        <v>#DIV/0!</v>
      </c>
      <c r="J165" s="138"/>
      <c r="K165" s="138" t="e">
        <f>K164/AA164</f>
        <v>#DIV/0!</v>
      </c>
      <c r="L165" s="138"/>
      <c r="M165" s="138" t="e">
        <f>M164/AA164</f>
        <v>#DIV/0!</v>
      </c>
      <c r="N165" s="138"/>
      <c r="O165" s="138" t="e">
        <f>O164/AA164</f>
        <v>#DIV/0!</v>
      </c>
      <c r="P165" s="138"/>
      <c r="Q165" s="138" t="e">
        <f>Q164/AA164</f>
        <v>#DIV/0!</v>
      </c>
      <c r="R165" s="138"/>
      <c r="S165" s="138" t="e">
        <f>S164/AA164</f>
        <v>#DIV/0!</v>
      </c>
      <c r="T165" s="138"/>
      <c r="U165" s="138" t="e">
        <f>U164/AA164</f>
        <v>#DIV/0!</v>
      </c>
      <c r="V165" s="138"/>
      <c r="W165" s="138" t="e">
        <f>W164/AA164</f>
        <v>#DIV/0!</v>
      </c>
      <c r="X165" s="138"/>
      <c r="Y165" s="138" t="e">
        <f>Y164/AA164</f>
        <v>#DIV/0!</v>
      </c>
      <c r="Z165" s="138"/>
      <c r="AA165" s="136" t="e">
        <f>SUM(C165:Z165)</f>
        <v>#DIV/0!</v>
      </c>
      <c r="AB165" s="137"/>
    </row>
    <row r="166" spans="1:35" ht="15" customHeight="1" x14ac:dyDescent="0.3">
      <c r="A166" s="59"/>
      <c r="B166" s="59"/>
      <c r="C166" s="56"/>
    </row>
    <row r="167" spans="1:35" ht="15" customHeight="1" x14ac:dyDescent="0.3">
      <c r="A167" s="59"/>
      <c r="B167" s="59"/>
      <c r="C167" s="56"/>
    </row>
    <row r="168" spans="1:35" ht="15" customHeight="1" x14ac:dyDescent="0.3">
      <c r="A168" s="59"/>
      <c r="B168" s="59"/>
      <c r="C168" s="56"/>
    </row>
    <row r="169" spans="1:35" ht="15" customHeight="1" x14ac:dyDescent="0.3">
      <c r="A169" s="59"/>
      <c r="B169" s="59"/>
      <c r="C169" s="56"/>
    </row>
    <row r="170" spans="1:35" ht="15" customHeight="1" x14ac:dyDescent="0.3">
      <c r="A170" s="59"/>
      <c r="B170" s="59"/>
      <c r="C170" s="56"/>
    </row>
    <row r="171" spans="1:35" ht="17.25" customHeight="1" x14ac:dyDescent="0.3">
      <c r="A171" s="59"/>
      <c r="B171" s="59"/>
      <c r="C171" s="56"/>
    </row>
    <row r="172" spans="1:35" ht="15" customHeight="1" x14ac:dyDescent="0.3">
      <c r="A172" s="59"/>
      <c r="B172" s="59"/>
      <c r="C172" s="56"/>
    </row>
    <row r="173" spans="1:35" ht="15" customHeight="1" x14ac:dyDescent="0.3">
      <c r="A173" s="59"/>
      <c r="B173" s="59"/>
      <c r="C173" s="56"/>
    </row>
    <row r="174" spans="1:35" ht="15.75" customHeight="1" x14ac:dyDescent="0.3">
      <c r="A174" s="59"/>
      <c r="B174" s="59"/>
      <c r="C174" s="56"/>
    </row>
    <row r="175" spans="1:35" ht="18" x14ac:dyDescent="0.3">
      <c r="A175" s="60"/>
      <c r="B175" s="60" t="s">
        <v>38</v>
      </c>
      <c r="C175">
        <f>C164</f>
        <v>0</v>
      </c>
    </row>
    <row r="176" spans="1:35" ht="18.75" customHeight="1" x14ac:dyDescent="0.3">
      <c r="A176" s="60"/>
      <c r="B176" s="60" t="s">
        <v>27</v>
      </c>
      <c r="C176">
        <f>E164</f>
        <v>0</v>
      </c>
    </row>
    <row r="177" spans="1:3" ht="18.75" customHeight="1" x14ac:dyDescent="0.3">
      <c r="A177" s="60"/>
      <c r="B177" s="60" t="s">
        <v>28</v>
      </c>
      <c r="C177">
        <f>G164</f>
        <v>0</v>
      </c>
    </row>
    <row r="178" spans="1:3" ht="18.75" customHeight="1" x14ac:dyDescent="0.3">
      <c r="A178" s="60"/>
      <c r="B178" s="60" t="s">
        <v>29</v>
      </c>
      <c r="C178">
        <f>I164</f>
        <v>0</v>
      </c>
    </row>
    <row r="179" spans="1:3" ht="18.75" customHeight="1" x14ac:dyDescent="0.3">
      <c r="A179" s="60"/>
      <c r="B179" s="60" t="s">
        <v>30</v>
      </c>
      <c r="C179">
        <f>K164</f>
        <v>0</v>
      </c>
    </row>
    <row r="180" spans="1:3" ht="18.75" customHeight="1" x14ac:dyDescent="0.3">
      <c r="A180" s="60"/>
      <c r="B180" s="60" t="s">
        <v>31</v>
      </c>
      <c r="C180">
        <f>M164</f>
        <v>0</v>
      </c>
    </row>
    <row r="181" spans="1:3" ht="18.75" customHeight="1" x14ac:dyDescent="0.3">
      <c r="A181" s="60"/>
      <c r="B181" s="60" t="s">
        <v>32</v>
      </c>
      <c r="C181">
        <f>O164</f>
        <v>0</v>
      </c>
    </row>
    <row r="182" spans="1:3" ht="18.75" customHeight="1" x14ac:dyDescent="0.3">
      <c r="A182" s="60"/>
      <c r="B182" s="60" t="s">
        <v>33</v>
      </c>
      <c r="C182">
        <f>Q164</f>
        <v>0</v>
      </c>
    </row>
    <row r="183" spans="1:3" ht="18.75" customHeight="1" x14ac:dyDescent="0.3">
      <c r="A183" s="60"/>
      <c r="B183" s="60" t="s">
        <v>34</v>
      </c>
      <c r="C183">
        <f>S164</f>
        <v>0</v>
      </c>
    </row>
    <row r="184" spans="1:3" ht="18.75" customHeight="1" x14ac:dyDescent="0.3">
      <c r="A184" s="60"/>
      <c r="B184" s="60" t="s">
        <v>35</v>
      </c>
      <c r="C184">
        <f>U164</f>
        <v>0</v>
      </c>
    </row>
    <row r="185" spans="1:3" ht="18.75" customHeight="1" x14ac:dyDescent="0.3">
      <c r="A185" s="60"/>
      <c r="B185" s="60" t="s">
        <v>36</v>
      </c>
      <c r="C185">
        <f>W164</f>
        <v>0</v>
      </c>
    </row>
    <row r="186" spans="1:3" ht="30.75" customHeight="1" x14ac:dyDescent="0.3">
      <c r="A186" s="60"/>
      <c r="B186" s="60" t="s">
        <v>37</v>
      </c>
      <c r="C186">
        <f>Y164</f>
        <v>0</v>
      </c>
    </row>
  </sheetData>
  <mergeCells count="182">
    <mergeCell ref="AA165:AB165"/>
    <mergeCell ref="O165:P165"/>
    <mergeCell ref="Q165:R165"/>
    <mergeCell ref="S165:T165"/>
    <mergeCell ref="U165:V165"/>
    <mergeCell ref="W165:X165"/>
    <mergeCell ref="Y165:Z165"/>
    <mergeCell ref="C165:D165"/>
    <mergeCell ref="E165:F165"/>
    <mergeCell ref="G165:H165"/>
    <mergeCell ref="I165:J165"/>
    <mergeCell ref="K165:L165"/>
    <mergeCell ref="M165:N165"/>
    <mergeCell ref="Q164:R164"/>
    <mergeCell ref="S164:T164"/>
    <mergeCell ref="U164:V164"/>
    <mergeCell ref="W164:X164"/>
    <mergeCell ref="Y164:Z164"/>
    <mergeCell ref="AA164:AB164"/>
    <mergeCell ref="W163:X163"/>
    <mergeCell ref="Y163:Z163"/>
    <mergeCell ref="AA163:AB163"/>
    <mergeCell ref="Q163:R163"/>
    <mergeCell ref="S163:T163"/>
    <mergeCell ref="U163:V163"/>
    <mergeCell ref="C164:D164"/>
    <mergeCell ref="E164:F164"/>
    <mergeCell ref="G164:H164"/>
    <mergeCell ref="I164:J164"/>
    <mergeCell ref="K164:L164"/>
    <mergeCell ref="M164:N164"/>
    <mergeCell ref="O164:P164"/>
    <mergeCell ref="K163:L163"/>
    <mergeCell ref="M163:N163"/>
    <mergeCell ref="O163:P163"/>
    <mergeCell ref="A161:B161"/>
    <mergeCell ref="A162:B162"/>
    <mergeCell ref="C163:D163"/>
    <mergeCell ref="E163:F163"/>
    <mergeCell ref="G163:H163"/>
    <mergeCell ref="I163:J163"/>
    <mergeCell ref="A155:B155"/>
    <mergeCell ref="A156:B156"/>
    <mergeCell ref="A157:B157"/>
    <mergeCell ref="A158:B158"/>
    <mergeCell ref="A159:B159"/>
    <mergeCell ref="A160:B160"/>
    <mergeCell ref="A149:B149"/>
    <mergeCell ref="A150:B150"/>
    <mergeCell ref="A151:B151"/>
    <mergeCell ref="A152:B152"/>
    <mergeCell ref="A153:B153"/>
    <mergeCell ref="A154:B154"/>
    <mergeCell ref="A143:B143"/>
    <mergeCell ref="A144:B144"/>
    <mergeCell ref="A145:B145"/>
    <mergeCell ref="A146:B146"/>
    <mergeCell ref="A147:B147"/>
    <mergeCell ref="A148:B148"/>
    <mergeCell ref="A137:B137"/>
    <mergeCell ref="A138:B138"/>
    <mergeCell ref="A139:B139"/>
    <mergeCell ref="A140:B140"/>
    <mergeCell ref="A141:B141"/>
    <mergeCell ref="A142:B142"/>
    <mergeCell ref="A131:B131"/>
    <mergeCell ref="A132:B132"/>
    <mergeCell ref="A133:B133"/>
    <mergeCell ref="A134:B134"/>
    <mergeCell ref="A135:B135"/>
    <mergeCell ref="A136:B136"/>
    <mergeCell ref="A125:B125"/>
    <mergeCell ref="A126:B126"/>
    <mergeCell ref="A127:B127"/>
    <mergeCell ref="A128:B128"/>
    <mergeCell ref="A129:B129"/>
    <mergeCell ref="A130:B130"/>
    <mergeCell ref="A119:B119"/>
    <mergeCell ref="A120:B120"/>
    <mergeCell ref="A121:B121"/>
    <mergeCell ref="A122:B122"/>
    <mergeCell ref="A123:B123"/>
    <mergeCell ref="A124:B124"/>
    <mergeCell ref="A113:B113"/>
    <mergeCell ref="A114:B114"/>
    <mergeCell ref="A115:B115"/>
    <mergeCell ref="A116:B116"/>
    <mergeCell ref="A117:B117"/>
    <mergeCell ref="A118:B118"/>
    <mergeCell ref="A107:B107"/>
    <mergeCell ref="A108:B108"/>
    <mergeCell ref="A109:B109"/>
    <mergeCell ref="A110:B110"/>
    <mergeCell ref="A111:B111"/>
    <mergeCell ref="A112:B112"/>
    <mergeCell ref="A101:B101"/>
    <mergeCell ref="A102:B102"/>
    <mergeCell ref="A103:B103"/>
    <mergeCell ref="A104:B104"/>
    <mergeCell ref="A105:B105"/>
    <mergeCell ref="A106:B106"/>
    <mergeCell ref="A95:B95"/>
    <mergeCell ref="A96:B96"/>
    <mergeCell ref="A97:B97"/>
    <mergeCell ref="A98:B98"/>
    <mergeCell ref="A99:B99"/>
    <mergeCell ref="A100:B100"/>
    <mergeCell ref="A89:B89"/>
    <mergeCell ref="A90:B90"/>
    <mergeCell ref="A91:B91"/>
    <mergeCell ref="A92:B92"/>
    <mergeCell ref="A93:B93"/>
    <mergeCell ref="A94:B94"/>
    <mergeCell ref="A83:B83"/>
    <mergeCell ref="A84:B84"/>
    <mergeCell ref="A85:B85"/>
    <mergeCell ref="A86:B86"/>
    <mergeCell ref="A87:B87"/>
    <mergeCell ref="A88:B88"/>
    <mergeCell ref="A77:B77"/>
    <mergeCell ref="A78:B78"/>
    <mergeCell ref="A79:B79"/>
    <mergeCell ref="A80:B80"/>
    <mergeCell ref="A81:B81"/>
    <mergeCell ref="A82:B82"/>
    <mergeCell ref="A71:B71"/>
    <mergeCell ref="A72:B72"/>
    <mergeCell ref="A73:B73"/>
    <mergeCell ref="A74:B74"/>
    <mergeCell ref="A75:B75"/>
    <mergeCell ref="A76:B76"/>
    <mergeCell ref="A65:B65"/>
    <mergeCell ref="A66:B66"/>
    <mergeCell ref="A67:B67"/>
    <mergeCell ref="A68:B68"/>
    <mergeCell ref="A69:B69"/>
    <mergeCell ref="A70:B70"/>
    <mergeCell ref="A59:B59"/>
    <mergeCell ref="A60:B60"/>
    <mergeCell ref="A61:B61"/>
    <mergeCell ref="A62:B62"/>
    <mergeCell ref="A63:B63"/>
    <mergeCell ref="A64:B64"/>
    <mergeCell ref="D22:G23"/>
    <mergeCell ref="A11:B11"/>
    <mergeCell ref="A12:B12"/>
    <mergeCell ref="A13:B13"/>
    <mergeCell ref="A14:B14"/>
    <mergeCell ref="A15:B15"/>
    <mergeCell ref="A16:B16"/>
    <mergeCell ref="A54:AG55"/>
    <mergeCell ref="AH55:AI58"/>
    <mergeCell ref="A56:B56"/>
    <mergeCell ref="C56:AG56"/>
    <mergeCell ref="A57:B57"/>
    <mergeCell ref="A58:B58"/>
    <mergeCell ref="O22:S23"/>
    <mergeCell ref="Z22:AD23"/>
    <mergeCell ref="AH22:AH23"/>
    <mergeCell ref="AH24:AH25"/>
    <mergeCell ref="AH27:AJ27"/>
    <mergeCell ref="D39:G40"/>
    <mergeCell ref="P39:S40"/>
    <mergeCell ref="Z39:AD40"/>
    <mergeCell ref="A1:B1"/>
    <mergeCell ref="C1:AG1"/>
    <mergeCell ref="A2:B2"/>
    <mergeCell ref="A3:B3"/>
    <mergeCell ref="A17:B17"/>
    <mergeCell ref="A18:B18"/>
    <mergeCell ref="A19:B19"/>
    <mergeCell ref="A20:B20"/>
    <mergeCell ref="A21:B21"/>
    <mergeCell ref="AI3:AI4"/>
    <mergeCell ref="AJ3:AJ4"/>
    <mergeCell ref="A4:B4"/>
    <mergeCell ref="A5:B5"/>
    <mergeCell ref="A6:B6"/>
    <mergeCell ref="A7:B7"/>
    <mergeCell ref="A8:B8"/>
    <mergeCell ref="A9:B9"/>
    <mergeCell ref="A10:B10"/>
  </mergeCells>
  <conditionalFormatting sqref="C5:AG20">
    <cfRule type="cellIs" dxfId="5" priority="1" operator="greaterThan">
      <formula>0.7</formula>
    </cfRule>
    <cfRule type="cellIs" dxfId="4" priority="2" operator="greaterThan">
      <formula>$AI$29</formula>
    </cfRule>
  </conditionalFormatting>
  <pageMargins left="0.7" right="0.7" top="0.75" bottom="0.75" header="0.3" footer="0.3"/>
  <pageSetup paperSize="17" scale="5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118"/>
  <sheetViews>
    <sheetView tabSelected="1" zoomScale="70" zoomScaleNormal="70" workbookViewId="0">
      <pane xSplit="2" ySplit="4" topLeftCell="C62" activePane="bottomRight" state="frozen"/>
      <selection pane="topRight" activeCell="C1" sqref="C1"/>
      <selection pane="bottomLeft" activeCell="A4" sqref="A4"/>
      <selection pane="bottomRight" activeCell="T67" sqref="T67"/>
    </sheetView>
  </sheetViews>
  <sheetFormatPr defaultColWidth="9.109375" defaultRowHeight="14.4" x14ac:dyDescent="0.3"/>
  <cols>
    <col min="2" max="2" width="20.5546875" customWidth="1"/>
    <col min="3" max="33" width="9.44140625" customWidth="1"/>
    <col min="34" max="34" width="10.88671875" customWidth="1"/>
    <col min="35" max="35" width="10.44140625" customWidth="1"/>
    <col min="36" max="36" width="11.88671875" customWidth="1"/>
  </cols>
  <sheetData>
    <row r="1" spans="1:36" ht="38.25" customHeight="1" thickBot="1" x14ac:dyDescent="0.35">
      <c r="A1" s="187">
        <f ca="1">NOW()</f>
        <v>45007.579243865737</v>
      </c>
      <c r="B1" s="146"/>
      <c r="C1" s="188" t="s">
        <v>0</v>
      </c>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90"/>
      <c r="AH1" s="95" t="s">
        <v>1</v>
      </c>
      <c r="AI1" s="95" t="s">
        <v>2</v>
      </c>
    </row>
    <row r="2" spans="1:36" ht="21" customHeight="1" thickBot="1" x14ac:dyDescent="0.35">
      <c r="A2" s="191" t="s">
        <v>3</v>
      </c>
      <c r="B2" s="192"/>
      <c r="C2" s="57">
        <v>0</v>
      </c>
      <c r="D2" s="57">
        <v>0</v>
      </c>
      <c r="E2" s="57">
        <v>0</v>
      </c>
      <c r="F2" s="57">
        <v>0</v>
      </c>
      <c r="G2" s="118">
        <v>0</v>
      </c>
      <c r="H2" s="57">
        <v>0</v>
      </c>
      <c r="I2" s="57">
        <v>0</v>
      </c>
      <c r="J2" s="57">
        <v>0</v>
      </c>
      <c r="K2" s="57">
        <v>0</v>
      </c>
      <c r="L2" s="57">
        <v>0</v>
      </c>
      <c r="M2" s="57">
        <v>0</v>
      </c>
      <c r="N2" s="57">
        <v>0</v>
      </c>
      <c r="O2" s="57">
        <v>0</v>
      </c>
      <c r="P2" s="57">
        <v>0</v>
      </c>
      <c r="Q2" s="118">
        <v>0</v>
      </c>
      <c r="R2" s="57">
        <v>0</v>
      </c>
      <c r="S2" s="57">
        <v>0</v>
      </c>
      <c r="T2" s="57">
        <v>0</v>
      </c>
      <c r="U2" s="57">
        <v>0</v>
      </c>
      <c r="V2" s="57">
        <v>0</v>
      </c>
      <c r="W2" s="57">
        <v>0</v>
      </c>
      <c r="X2" s="57">
        <v>0</v>
      </c>
      <c r="Y2" s="57">
        <v>0</v>
      </c>
      <c r="Z2" s="57">
        <v>0</v>
      </c>
      <c r="AA2" s="57">
        <v>0</v>
      </c>
      <c r="AB2" s="57">
        <v>0</v>
      </c>
      <c r="AC2" s="57">
        <v>0</v>
      </c>
      <c r="AD2" s="57">
        <v>0</v>
      </c>
      <c r="AE2" s="57">
        <v>0</v>
      </c>
      <c r="AF2" s="57">
        <v>0</v>
      </c>
      <c r="AG2" s="57">
        <v>0</v>
      </c>
      <c r="AH2" s="96">
        <f>SUM(C2:AG2)</f>
        <v>0</v>
      </c>
      <c r="AI2" s="97">
        <f>COUNT(C2:AG2)</f>
        <v>31</v>
      </c>
    </row>
    <row r="3" spans="1:36" ht="19.5" customHeight="1" thickBot="1" x14ac:dyDescent="0.35">
      <c r="A3" s="193" t="s">
        <v>4</v>
      </c>
      <c r="B3" s="194"/>
      <c r="C3" s="39" t="e">
        <f t="shared" ref="C3:AG3" si="0">C11/C2</f>
        <v>#DIV/0!</v>
      </c>
      <c r="D3" s="38" t="e">
        <f t="shared" si="0"/>
        <v>#DIV/0!</v>
      </c>
      <c r="E3" s="38" t="e">
        <f t="shared" si="0"/>
        <v>#DIV/0!</v>
      </c>
      <c r="F3" s="38" t="e">
        <f t="shared" si="0"/>
        <v>#DIV/0!</v>
      </c>
      <c r="G3" s="38" t="e">
        <f t="shared" si="0"/>
        <v>#DIV/0!</v>
      </c>
      <c r="H3" s="38" t="e">
        <f t="shared" si="0"/>
        <v>#DIV/0!</v>
      </c>
      <c r="I3" s="38" t="e">
        <f t="shared" si="0"/>
        <v>#DIV/0!</v>
      </c>
      <c r="J3" s="38" t="e">
        <f t="shared" si="0"/>
        <v>#DIV/0!</v>
      </c>
      <c r="K3" s="38" t="e">
        <f t="shared" si="0"/>
        <v>#DIV/0!</v>
      </c>
      <c r="L3" s="38" t="e">
        <f t="shared" si="0"/>
        <v>#DIV/0!</v>
      </c>
      <c r="M3" s="38" t="e">
        <f t="shared" si="0"/>
        <v>#DIV/0!</v>
      </c>
      <c r="N3" s="38" t="e">
        <f t="shared" si="0"/>
        <v>#DIV/0!</v>
      </c>
      <c r="O3" s="38" t="e">
        <f t="shared" si="0"/>
        <v>#DIV/0!</v>
      </c>
      <c r="P3" s="38" t="e">
        <f t="shared" si="0"/>
        <v>#DIV/0!</v>
      </c>
      <c r="Q3" s="119" t="e">
        <f t="shared" si="0"/>
        <v>#DIV/0!</v>
      </c>
      <c r="R3" s="38" t="e">
        <f t="shared" si="0"/>
        <v>#DIV/0!</v>
      </c>
      <c r="S3" s="38" t="e">
        <f t="shared" si="0"/>
        <v>#DIV/0!</v>
      </c>
      <c r="T3" s="38" t="e">
        <f t="shared" si="0"/>
        <v>#DIV/0!</v>
      </c>
      <c r="U3" s="38" t="e">
        <f t="shared" si="0"/>
        <v>#DIV/0!</v>
      </c>
      <c r="V3" s="38" t="e">
        <f t="shared" si="0"/>
        <v>#DIV/0!</v>
      </c>
      <c r="W3" s="38" t="e">
        <f t="shared" si="0"/>
        <v>#DIV/0!</v>
      </c>
      <c r="X3" s="38" t="e">
        <f t="shared" si="0"/>
        <v>#DIV/0!</v>
      </c>
      <c r="Y3" s="38" t="e">
        <f t="shared" si="0"/>
        <v>#DIV/0!</v>
      </c>
      <c r="Z3" s="65" t="e">
        <f t="shared" si="0"/>
        <v>#DIV/0!</v>
      </c>
      <c r="AA3" s="38" t="e">
        <f t="shared" si="0"/>
        <v>#DIV/0!</v>
      </c>
      <c r="AB3" s="38" t="e">
        <f t="shared" si="0"/>
        <v>#DIV/0!</v>
      </c>
      <c r="AC3" s="38" t="e">
        <f t="shared" si="0"/>
        <v>#DIV/0!</v>
      </c>
      <c r="AD3" s="38" t="e">
        <f t="shared" si="0"/>
        <v>#DIV/0!</v>
      </c>
      <c r="AE3" s="38" t="e">
        <f t="shared" si="0"/>
        <v>#DIV/0!</v>
      </c>
      <c r="AF3" s="38" t="e">
        <f t="shared" si="0"/>
        <v>#DIV/0!</v>
      </c>
      <c r="AG3" s="38" t="e">
        <f t="shared" si="0"/>
        <v>#DIV/0!</v>
      </c>
      <c r="AH3" s="67"/>
      <c r="AI3" s="201" t="s">
        <v>5</v>
      </c>
      <c r="AJ3" s="201" t="s">
        <v>6</v>
      </c>
    </row>
    <row r="4" spans="1:36" ht="36" customHeight="1" thickBot="1" x14ac:dyDescent="0.35">
      <c r="A4" s="203"/>
      <c r="B4" s="204"/>
      <c r="C4" s="53">
        <v>1</v>
      </c>
      <c r="D4" s="48">
        <v>2</v>
      </c>
      <c r="E4" s="41">
        <v>3</v>
      </c>
      <c r="F4" s="48">
        <v>4</v>
      </c>
      <c r="G4" s="41">
        <v>5</v>
      </c>
      <c r="H4" s="41">
        <v>6</v>
      </c>
      <c r="I4" s="41">
        <v>7</v>
      </c>
      <c r="J4" s="40">
        <v>8</v>
      </c>
      <c r="K4" s="15">
        <v>9</v>
      </c>
      <c r="L4" s="15">
        <v>10</v>
      </c>
      <c r="M4" s="15">
        <v>11</v>
      </c>
      <c r="N4" s="15">
        <v>12</v>
      </c>
      <c r="O4" s="16">
        <v>13</v>
      </c>
      <c r="P4" s="41">
        <v>14</v>
      </c>
      <c r="Q4" s="120">
        <v>15</v>
      </c>
      <c r="R4" s="40">
        <v>16</v>
      </c>
      <c r="S4" s="15">
        <v>17</v>
      </c>
      <c r="T4" s="15">
        <v>18</v>
      </c>
      <c r="U4" s="15">
        <v>19</v>
      </c>
      <c r="V4" s="15">
        <v>20</v>
      </c>
      <c r="W4" s="15">
        <v>21</v>
      </c>
      <c r="X4" s="15">
        <v>22</v>
      </c>
      <c r="Y4" s="15">
        <v>23</v>
      </c>
      <c r="Z4" s="15">
        <v>24</v>
      </c>
      <c r="AA4" s="15">
        <v>25</v>
      </c>
      <c r="AB4" s="15">
        <v>26</v>
      </c>
      <c r="AC4" s="15">
        <v>27</v>
      </c>
      <c r="AD4" s="15">
        <v>28</v>
      </c>
      <c r="AE4" s="15">
        <v>29</v>
      </c>
      <c r="AF4" s="15">
        <v>30</v>
      </c>
      <c r="AG4" s="16">
        <v>31</v>
      </c>
      <c r="AH4" s="68" t="s">
        <v>7</v>
      </c>
      <c r="AI4" s="202"/>
      <c r="AJ4" s="202"/>
    </row>
    <row r="5" spans="1:36" ht="36" customHeight="1" x14ac:dyDescent="0.3">
      <c r="A5" s="205" t="s">
        <v>50</v>
      </c>
      <c r="B5" s="206"/>
      <c r="C5" s="54">
        <f>C34/60</f>
        <v>0</v>
      </c>
      <c r="D5" s="129">
        <f t="shared" ref="D5:AG5" si="1">D34/60</f>
        <v>0</v>
      </c>
      <c r="E5" s="45">
        <f>E34/60</f>
        <v>0</v>
      </c>
      <c r="F5" s="129">
        <f t="shared" si="1"/>
        <v>0</v>
      </c>
      <c r="G5" s="45">
        <f t="shared" si="1"/>
        <v>0</v>
      </c>
      <c r="H5" s="45">
        <f>H34/60</f>
        <v>0</v>
      </c>
      <c r="I5" s="45">
        <f t="shared" si="1"/>
        <v>0</v>
      </c>
      <c r="J5" s="129">
        <f>J34/60</f>
        <v>0</v>
      </c>
      <c r="K5" s="45">
        <f t="shared" si="1"/>
        <v>0</v>
      </c>
      <c r="L5" s="129">
        <f t="shared" si="1"/>
        <v>0</v>
      </c>
      <c r="M5" s="45">
        <f>M34/60</f>
        <v>0</v>
      </c>
      <c r="N5" s="129">
        <f t="shared" si="1"/>
        <v>0</v>
      </c>
      <c r="O5" s="51">
        <f>O34/60</f>
        <v>0</v>
      </c>
      <c r="P5" s="45">
        <f t="shared" si="1"/>
        <v>0</v>
      </c>
      <c r="Q5" s="121">
        <f>Q34/60</f>
        <v>0</v>
      </c>
      <c r="R5" s="45">
        <f t="shared" si="1"/>
        <v>0</v>
      </c>
      <c r="S5" s="45">
        <f t="shared" si="1"/>
        <v>0</v>
      </c>
      <c r="T5" s="45">
        <f t="shared" si="1"/>
        <v>0</v>
      </c>
      <c r="U5" s="45">
        <f t="shared" si="1"/>
        <v>0</v>
      </c>
      <c r="V5" s="45">
        <f t="shared" si="1"/>
        <v>0</v>
      </c>
      <c r="W5" s="45">
        <f t="shared" si="1"/>
        <v>0</v>
      </c>
      <c r="X5" s="45">
        <f t="shared" si="1"/>
        <v>0</v>
      </c>
      <c r="Y5" s="129">
        <f t="shared" si="1"/>
        <v>0</v>
      </c>
      <c r="Z5" s="45">
        <f t="shared" si="1"/>
        <v>0</v>
      </c>
      <c r="AA5" s="45">
        <f t="shared" si="1"/>
        <v>0</v>
      </c>
      <c r="AB5" s="45">
        <f t="shared" si="1"/>
        <v>0</v>
      </c>
      <c r="AC5" s="45">
        <f t="shared" si="1"/>
        <v>0</v>
      </c>
      <c r="AD5" s="45">
        <f t="shared" si="1"/>
        <v>0</v>
      </c>
      <c r="AE5" s="45">
        <f t="shared" si="1"/>
        <v>0</v>
      </c>
      <c r="AF5" s="45">
        <f t="shared" si="1"/>
        <v>0</v>
      </c>
      <c r="AG5" s="45">
        <f t="shared" si="1"/>
        <v>0</v>
      </c>
      <c r="AH5" s="106">
        <f>SUM(C5:AG5)</f>
        <v>0</v>
      </c>
      <c r="AI5" s="66">
        <f>AH2/7</f>
        <v>0</v>
      </c>
      <c r="AJ5" s="109" t="e">
        <f>AH5/AI5</f>
        <v>#DIV/0!</v>
      </c>
    </row>
    <row r="6" spans="1:36" ht="24.75" customHeight="1" x14ac:dyDescent="0.3">
      <c r="A6" s="161" t="s">
        <v>9</v>
      </c>
      <c r="B6" s="162"/>
      <c r="C6" s="130">
        <f>C5/15</f>
        <v>0</v>
      </c>
      <c r="D6" s="130">
        <f t="shared" ref="D6:AG6" si="2">D5/15</f>
        <v>0</v>
      </c>
      <c r="E6" s="130">
        <f t="shared" si="2"/>
        <v>0</v>
      </c>
      <c r="F6" s="130">
        <f t="shared" si="2"/>
        <v>0</v>
      </c>
      <c r="G6" s="130">
        <f t="shared" si="2"/>
        <v>0</v>
      </c>
      <c r="H6" s="130">
        <f t="shared" si="2"/>
        <v>0</v>
      </c>
      <c r="I6" s="130">
        <f t="shared" si="2"/>
        <v>0</v>
      </c>
      <c r="J6" s="130">
        <f t="shared" si="2"/>
        <v>0</v>
      </c>
      <c r="K6" s="130">
        <f t="shared" si="2"/>
        <v>0</v>
      </c>
      <c r="L6" s="130">
        <f t="shared" si="2"/>
        <v>0</v>
      </c>
      <c r="M6" s="130">
        <f t="shared" si="2"/>
        <v>0</v>
      </c>
      <c r="N6" s="130">
        <f t="shared" si="2"/>
        <v>0</v>
      </c>
      <c r="O6" s="130">
        <f t="shared" si="2"/>
        <v>0</v>
      </c>
      <c r="P6" s="130">
        <f t="shared" si="2"/>
        <v>0</v>
      </c>
      <c r="Q6" s="130">
        <f t="shared" si="2"/>
        <v>0</v>
      </c>
      <c r="R6" s="130">
        <f t="shared" si="2"/>
        <v>0</v>
      </c>
      <c r="S6" s="130">
        <f t="shared" si="2"/>
        <v>0</v>
      </c>
      <c r="T6" s="130">
        <f t="shared" si="2"/>
        <v>0</v>
      </c>
      <c r="U6" s="130">
        <f t="shared" si="2"/>
        <v>0</v>
      </c>
      <c r="V6" s="130">
        <f t="shared" si="2"/>
        <v>0</v>
      </c>
      <c r="W6" s="130">
        <f t="shared" si="2"/>
        <v>0</v>
      </c>
      <c r="X6" s="130">
        <f t="shared" si="2"/>
        <v>0</v>
      </c>
      <c r="Y6" s="130">
        <f t="shared" si="2"/>
        <v>0</v>
      </c>
      <c r="Z6" s="130">
        <f t="shared" si="2"/>
        <v>0</v>
      </c>
      <c r="AA6" s="130">
        <f t="shared" si="2"/>
        <v>0</v>
      </c>
      <c r="AB6" s="130">
        <f t="shared" si="2"/>
        <v>0</v>
      </c>
      <c r="AC6" s="130">
        <f t="shared" si="2"/>
        <v>0</v>
      </c>
      <c r="AD6" s="130">
        <f t="shared" si="2"/>
        <v>0</v>
      </c>
      <c r="AE6" s="130">
        <f t="shared" si="2"/>
        <v>0</v>
      </c>
      <c r="AF6" s="130">
        <f t="shared" si="2"/>
        <v>0</v>
      </c>
      <c r="AG6" s="130">
        <f t="shared" si="2"/>
        <v>0</v>
      </c>
      <c r="AH6" s="106"/>
      <c r="AI6" s="66"/>
      <c r="AJ6" s="109"/>
    </row>
    <row r="7" spans="1:36" ht="32.1" customHeight="1" x14ac:dyDescent="0.3">
      <c r="A7" s="159" t="s">
        <v>51</v>
      </c>
      <c r="B7" s="160"/>
      <c r="C7" s="49">
        <f t="shared" ref="C7:AG7" si="3">C53/60</f>
        <v>0</v>
      </c>
      <c r="D7" s="46">
        <f t="shared" si="3"/>
        <v>0</v>
      </c>
      <c r="E7" s="42">
        <f t="shared" si="3"/>
        <v>0</v>
      </c>
      <c r="F7" s="46">
        <f t="shared" si="3"/>
        <v>0</v>
      </c>
      <c r="G7" s="42">
        <f t="shared" si="3"/>
        <v>0</v>
      </c>
      <c r="H7" s="42">
        <f t="shared" si="3"/>
        <v>0</v>
      </c>
      <c r="I7" s="42">
        <f t="shared" si="3"/>
        <v>0</v>
      </c>
      <c r="J7" s="46">
        <f t="shared" si="3"/>
        <v>0</v>
      </c>
      <c r="K7" s="42">
        <f t="shared" si="3"/>
        <v>0</v>
      </c>
      <c r="L7" s="46">
        <f t="shared" si="3"/>
        <v>0</v>
      </c>
      <c r="M7" s="42">
        <f>M53/60</f>
        <v>0</v>
      </c>
      <c r="N7" s="46">
        <f t="shared" si="3"/>
        <v>0</v>
      </c>
      <c r="O7" s="18">
        <f t="shared" si="3"/>
        <v>0</v>
      </c>
      <c r="P7" s="42">
        <f t="shared" si="3"/>
        <v>0</v>
      </c>
      <c r="Q7" s="122">
        <f t="shared" si="3"/>
        <v>0</v>
      </c>
      <c r="R7" s="42">
        <f t="shared" si="3"/>
        <v>0</v>
      </c>
      <c r="S7" s="42">
        <f t="shared" si="3"/>
        <v>0</v>
      </c>
      <c r="T7" s="42">
        <f t="shared" si="3"/>
        <v>0</v>
      </c>
      <c r="U7" s="42">
        <f t="shared" si="3"/>
        <v>0</v>
      </c>
      <c r="V7" s="42">
        <f t="shared" si="3"/>
        <v>0</v>
      </c>
      <c r="W7" s="42">
        <f t="shared" si="3"/>
        <v>0</v>
      </c>
      <c r="X7" s="42">
        <f t="shared" si="3"/>
        <v>0</v>
      </c>
      <c r="Y7" s="46">
        <f t="shared" si="3"/>
        <v>0</v>
      </c>
      <c r="Z7" s="42">
        <f t="shared" si="3"/>
        <v>0</v>
      </c>
      <c r="AA7" s="42">
        <f t="shared" si="3"/>
        <v>0</v>
      </c>
      <c r="AB7" s="42">
        <f t="shared" si="3"/>
        <v>0</v>
      </c>
      <c r="AC7" s="42">
        <f t="shared" si="3"/>
        <v>0</v>
      </c>
      <c r="AD7" s="42">
        <f t="shared" si="3"/>
        <v>0</v>
      </c>
      <c r="AE7" s="42">
        <f t="shared" si="3"/>
        <v>0</v>
      </c>
      <c r="AF7" s="42">
        <f t="shared" si="3"/>
        <v>0</v>
      </c>
      <c r="AG7" s="42">
        <f t="shared" si="3"/>
        <v>0</v>
      </c>
      <c r="AH7" s="107">
        <f t="shared" ref="AH7:AH9" si="4">SUM(C7:AG7)</f>
        <v>0</v>
      </c>
      <c r="AI7" s="66">
        <f>AH2/7</f>
        <v>0</v>
      </c>
      <c r="AJ7" s="109" t="e">
        <f t="shared" ref="AJ7:AJ9" si="5">AH7/AI7</f>
        <v>#DIV/0!</v>
      </c>
    </row>
    <row r="8" spans="1:36" ht="21" customHeight="1" x14ac:dyDescent="0.3">
      <c r="A8" s="161" t="s">
        <v>9</v>
      </c>
      <c r="B8" s="162"/>
      <c r="C8" s="130">
        <f>C7/15</f>
        <v>0</v>
      </c>
      <c r="D8" s="130">
        <f t="shared" ref="D8:AG8" si="6">D7/15</f>
        <v>0</v>
      </c>
      <c r="E8" s="130">
        <f t="shared" si="6"/>
        <v>0</v>
      </c>
      <c r="F8" s="130">
        <f t="shared" si="6"/>
        <v>0</v>
      </c>
      <c r="G8" s="130">
        <f t="shared" si="6"/>
        <v>0</v>
      </c>
      <c r="H8" s="130">
        <f t="shared" si="6"/>
        <v>0</v>
      </c>
      <c r="I8" s="130">
        <f t="shared" si="6"/>
        <v>0</v>
      </c>
      <c r="J8" s="130">
        <f t="shared" si="6"/>
        <v>0</v>
      </c>
      <c r="K8" s="130">
        <f t="shared" si="6"/>
        <v>0</v>
      </c>
      <c r="L8" s="130">
        <f t="shared" si="6"/>
        <v>0</v>
      </c>
      <c r="M8" s="130">
        <f t="shared" si="6"/>
        <v>0</v>
      </c>
      <c r="N8" s="130">
        <f t="shared" si="6"/>
        <v>0</v>
      </c>
      <c r="O8" s="130">
        <f>O7/15</f>
        <v>0</v>
      </c>
      <c r="P8" s="130">
        <f>P7/15</f>
        <v>0</v>
      </c>
      <c r="Q8" s="130">
        <f>Q7/15</f>
        <v>0</v>
      </c>
      <c r="R8" s="130">
        <f t="shared" si="6"/>
        <v>0</v>
      </c>
      <c r="S8" s="130">
        <f t="shared" si="6"/>
        <v>0</v>
      </c>
      <c r="T8" s="130">
        <f t="shared" si="6"/>
        <v>0</v>
      </c>
      <c r="U8" s="130">
        <f t="shared" si="6"/>
        <v>0</v>
      </c>
      <c r="V8" s="130">
        <f t="shared" si="6"/>
        <v>0</v>
      </c>
      <c r="W8" s="130">
        <f t="shared" si="6"/>
        <v>0</v>
      </c>
      <c r="X8" s="130">
        <f t="shared" si="6"/>
        <v>0</v>
      </c>
      <c r="Y8" s="130">
        <f t="shared" si="6"/>
        <v>0</v>
      </c>
      <c r="Z8" s="130">
        <f t="shared" si="6"/>
        <v>0</v>
      </c>
      <c r="AA8" s="130">
        <f t="shared" si="6"/>
        <v>0</v>
      </c>
      <c r="AB8" s="130">
        <f t="shared" si="6"/>
        <v>0</v>
      </c>
      <c r="AC8" s="130">
        <f t="shared" si="6"/>
        <v>0</v>
      </c>
      <c r="AD8" s="130">
        <f t="shared" si="6"/>
        <v>0</v>
      </c>
      <c r="AE8" s="130">
        <f t="shared" si="6"/>
        <v>0</v>
      </c>
      <c r="AF8" s="130">
        <f t="shared" si="6"/>
        <v>0</v>
      </c>
      <c r="AG8" s="130">
        <f t="shared" si="6"/>
        <v>0</v>
      </c>
      <c r="AH8" s="107"/>
      <c r="AI8" s="66"/>
      <c r="AJ8" s="109"/>
    </row>
    <row r="9" spans="1:36" ht="32.1" customHeight="1" x14ac:dyDescent="0.3">
      <c r="A9" s="159" t="s">
        <v>52</v>
      </c>
      <c r="B9" s="160"/>
      <c r="C9" s="49">
        <f t="shared" ref="C9:AG9" si="7">C71/60</f>
        <v>0</v>
      </c>
      <c r="D9" s="46">
        <f t="shared" si="7"/>
        <v>0</v>
      </c>
      <c r="E9" s="42">
        <f t="shared" si="7"/>
        <v>0</v>
      </c>
      <c r="F9" s="46">
        <f t="shared" si="7"/>
        <v>0</v>
      </c>
      <c r="G9" s="42">
        <f t="shared" si="7"/>
        <v>0</v>
      </c>
      <c r="H9" s="42">
        <f t="shared" si="7"/>
        <v>0</v>
      </c>
      <c r="I9" s="42">
        <f t="shared" si="7"/>
        <v>0</v>
      </c>
      <c r="J9" s="46">
        <f t="shared" si="7"/>
        <v>0</v>
      </c>
      <c r="K9" s="42">
        <f t="shared" si="7"/>
        <v>0</v>
      </c>
      <c r="L9" s="46">
        <f t="shared" si="7"/>
        <v>0</v>
      </c>
      <c r="M9" s="42">
        <f t="shared" si="7"/>
        <v>0</v>
      </c>
      <c r="N9" s="46">
        <f t="shared" si="7"/>
        <v>0</v>
      </c>
      <c r="O9" s="18">
        <f t="shared" si="7"/>
        <v>0</v>
      </c>
      <c r="P9" s="42">
        <f t="shared" si="7"/>
        <v>0</v>
      </c>
      <c r="Q9" s="122">
        <f t="shared" si="7"/>
        <v>0</v>
      </c>
      <c r="R9" s="42">
        <f t="shared" si="7"/>
        <v>0</v>
      </c>
      <c r="S9" s="42">
        <f t="shared" si="7"/>
        <v>0</v>
      </c>
      <c r="T9" s="42">
        <f t="shared" si="7"/>
        <v>0</v>
      </c>
      <c r="U9" s="42">
        <f t="shared" si="7"/>
        <v>0</v>
      </c>
      <c r="V9" s="42">
        <f t="shared" si="7"/>
        <v>0</v>
      </c>
      <c r="W9" s="42">
        <f t="shared" si="7"/>
        <v>0</v>
      </c>
      <c r="X9" s="42">
        <f t="shared" si="7"/>
        <v>0</v>
      </c>
      <c r="Y9" s="46">
        <f t="shared" si="7"/>
        <v>0</v>
      </c>
      <c r="Z9" s="42">
        <f t="shared" si="7"/>
        <v>0</v>
      </c>
      <c r="AA9" s="42">
        <f t="shared" si="7"/>
        <v>0</v>
      </c>
      <c r="AB9" s="42">
        <f t="shared" si="7"/>
        <v>0</v>
      </c>
      <c r="AC9" s="42">
        <f t="shared" si="7"/>
        <v>0</v>
      </c>
      <c r="AD9" s="42">
        <f t="shared" si="7"/>
        <v>0</v>
      </c>
      <c r="AE9" s="42">
        <f t="shared" si="7"/>
        <v>0</v>
      </c>
      <c r="AF9" s="42">
        <f t="shared" si="7"/>
        <v>0</v>
      </c>
      <c r="AG9" s="42">
        <f t="shared" si="7"/>
        <v>0</v>
      </c>
      <c r="AH9" s="107">
        <f t="shared" si="4"/>
        <v>0</v>
      </c>
      <c r="AI9" s="66">
        <f>AH2/7</f>
        <v>0</v>
      </c>
      <c r="AJ9" s="109" t="e">
        <f t="shared" si="5"/>
        <v>#DIV/0!</v>
      </c>
    </row>
    <row r="10" spans="1:36" ht="32.1" customHeight="1" x14ac:dyDescent="0.3">
      <c r="A10" s="161" t="s">
        <v>9</v>
      </c>
      <c r="B10" s="162"/>
      <c r="C10" s="130">
        <f>C9/15</f>
        <v>0</v>
      </c>
      <c r="D10" s="130">
        <f t="shared" ref="D10:AG10" si="8">D9/15</f>
        <v>0</v>
      </c>
      <c r="E10" s="130">
        <f t="shared" si="8"/>
        <v>0</v>
      </c>
      <c r="F10" s="130">
        <f t="shared" si="8"/>
        <v>0</v>
      </c>
      <c r="G10" s="130">
        <f t="shared" si="8"/>
        <v>0</v>
      </c>
      <c r="H10" s="130">
        <f t="shared" si="8"/>
        <v>0</v>
      </c>
      <c r="I10" s="130">
        <f t="shared" si="8"/>
        <v>0</v>
      </c>
      <c r="J10" s="130">
        <f t="shared" si="8"/>
        <v>0</v>
      </c>
      <c r="K10" s="130">
        <f t="shared" si="8"/>
        <v>0</v>
      </c>
      <c r="L10" s="130">
        <f t="shared" si="8"/>
        <v>0</v>
      </c>
      <c r="M10" s="130">
        <f t="shared" si="8"/>
        <v>0</v>
      </c>
      <c r="N10" s="130">
        <f t="shared" si="8"/>
        <v>0</v>
      </c>
      <c r="O10" s="130">
        <f t="shared" si="8"/>
        <v>0</v>
      </c>
      <c r="P10" s="130">
        <f t="shared" si="8"/>
        <v>0</v>
      </c>
      <c r="Q10" s="130">
        <f t="shared" si="8"/>
        <v>0</v>
      </c>
      <c r="R10" s="130">
        <f t="shared" si="8"/>
        <v>0</v>
      </c>
      <c r="S10" s="130">
        <f t="shared" si="8"/>
        <v>0</v>
      </c>
      <c r="T10" s="130">
        <f t="shared" si="8"/>
        <v>0</v>
      </c>
      <c r="U10" s="130">
        <f t="shared" si="8"/>
        <v>0</v>
      </c>
      <c r="V10" s="130">
        <f t="shared" si="8"/>
        <v>0</v>
      </c>
      <c r="W10" s="130">
        <f t="shared" si="8"/>
        <v>0</v>
      </c>
      <c r="X10" s="130">
        <f t="shared" si="8"/>
        <v>0</v>
      </c>
      <c r="Y10" s="130">
        <f t="shared" si="8"/>
        <v>0</v>
      </c>
      <c r="Z10" s="130">
        <f t="shared" si="8"/>
        <v>0</v>
      </c>
      <c r="AA10" s="130">
        <f t="shared" si="8"/>
        <v>0</v>
      </c>
      <c r="AB10" s="130">
        <f t="shared" si="8"/>
        <v>0</v>
      </c>
      <c r="AC10" s="130">
        <f t="shared" si="8"/>
        <v>0</v>
      </c>
      <c r="AD10" s="130">
        <f t="shared" si="8"/>
        <v>0</v>
      </c>
      <c r="AE10" s="130">
        <f t="shared" si="8"/>
        <v>0</v>
      </c>
      <c r="AF10" s="130">
        <f t="shared" si="8"/>
        <v>0</v>
      </c>
      <c r="AG10" s="130">
        <f t="shared" si="8"/>
        <v>0</v>
      </c>
      <c r="AH10" s="107"/>
      <c r="AI10" s="66"/>
      <c r="AJ10" s="109"/>
    </row>
    <row r="11" spans="1:36" ht="44.25" customHeight="1" x14ac:dyDescent="0.3">
      <c r="A11" s="199" t="s">
        <v>17</v>
      </c>
      <c r="B11" s="200"/>
      <c r="C11" s="50">
        <f t="shared" ref="C11:AG11" si="9">SUM(C5:C10)</f>
        <v>0</v>
      </c>
      <c r="D11" s="47">
        <f t="shared" si="9"/>
        <v>0</v>
      </c>
      <c r="E11" s="44">
        <f t="shared" si="9"/>
        <v>0</v>
      </c>
      <c r="F11" s="47">
        <f t="shared" si="9"/>
        <v>0</v>
      </c>
      <c r="G11" s="44">
        <f t="shared" si="9"/>
        <v>0</v>
      </c>
      <c r="H11" s="44">
        <f t="shared" si="9"/>
        <v>0</v>
      </c>
      <c r="I11" s="44">
        <f t="shared" si="9"/>
        <v>0</v>
      </c>
      <c r="J11" s="47">
        <f t="shared" si="9"/>
        <v>0</v>
      </c>
      <c r="K11" s="44">
        <f t="shared" si="9"/>
        <v>0</v>
      </c>
      <c r="L11" s="47">
        <f t="shared" si="9"/>
        <v>0</v>
      </c>
      <c r="M11" s="44">
        <f t="shared" si="9"/>
        <v>0</v>
      </c>
      <c r="N11" s="47">
        <f t="shared" si="9"/>
        <v>0</v>
      </c>
      <c r="O11" s="52">
        <f t="shared" si="9"/>
        <v>0</v>
      </c>
      <c r="P11" s="44">
        <f t="shared" si="9"/>
        <v>0</v>
      </c>
      <c r="Q11" s="125">
        <f t="shared" si="9"/>
        <v>0</v>
      </c>
      <c r="R11" s="44">
        <f t="shared" si="9"/>
        <v>0</v>
      </c>
      <c r="S11" s="44">
        <f t="shared" si="9"/>
        <v>0</v>
      </c>
      <c r="T11" s="44">
        <f t="shared" si="9"/>
        <v>0</v>
      </c>
      <c r="U11" s="44">
        <f t="shared" si="9"/>
        <v>0</v>
      </c>
      <c r="V11" s="44">
        <f t="shared" si="9"/>
        <v>0</v>
      </c>
      <c r="W11" s="44">
        <f t="shared" si="9"/>
        <v>0</v>
      </c>
      <c r="X11" s="44">
        <f t="shared" si="9"/>
        <v>0</v>
      </c>
      <c r="Y11" s="47">
        <f t="shared" si="9"/>
        <v>0</v>
      </c>
      <c r="Z11" s="44">
        <f t="shared" si="9"/>
        <v>0</v>
      </c>
      <c r="AA11" s="44">
        <f t="shared" si="9"/>
        <v>0</v>
      </c>
      <c r="AB11" s="44">
        <f t="shared" si="9"/>
        <v>0</v>
      </c>
      <c r="AC11" s="44">
        <f t="shared" si="9"/>
        <v>0</v>
      </c>
      <c r="AD11" s="44">
        <f t="shared" si="9"/>
        <v>0</v>
      </c>
      <c r="AE11" s="44">
        <f t="shared" si="9"/>
        <v>0</v>
      </c>
      <c r="AF11" s="44">
        <f t="shared" si="9"/>
        <v>0</v>
      </c>
      <c r="AG11" s="44">
        <f t="shared" si="9"/>
        <v>0</v>
      </c>
      <c r="AH11" s="98" t="s">
        <v>18</v>
      </c>
    </row>
    <row r="12" spans="1:36" ht="15" customHeight="1" x14ac:dyDescent="0.3">
      <c r="D12" s="157" t="s">
        <v>50</v>
      </c>
      <c r="E12" s="157"/>
      <c r="F12" s="157"/>
      <c r="G12" s="157"/>
      <c r="O12" s="178" t="s">
        <v>51</v>
      </c>
      <c r="P12" s="178"/>
      <c r="Q12" s="178"/>
      <c r="R12" s="178"/>
      <c r="S12" s="178"/>
      <c r="Z12" s="178" t="s">
        <v>52</v>
      </c>
      <c r="AA12" s="178"/>
      <c r="AB12" s="178"/>
      <c r="AC12" s="178"/>
      <c r="AD12" s="178"/>
      <c r="AH12" s="180">
        <f>SUM(AH5:AH10)</f>
        <v>0</v>
      </c>
    </row>
    <row r="13" spans="1:36" ht="15.75" customHeight="1" thickBot="1" x14ac:dyDescent="0.35">
      <c r="D13" s="158"/>
      <c r="E13" s="158"/>
      <c r="F13" s="158"/>
      <c r="G13" s="158"/>
      <c r="O13" s="179"/>
      <c r="P13" s="179"/>
      <c r="Q13" s="179"/>
      <c r="R13" s="179"/>
      <c r="S13" s="179"/>
      <c r="Z13" s="179"/>
      <c r="AA13" s="179"/>
      <c r="AB13" s="179"/>
      <c r="AC13" s="179"/>
      <c r="AD13" s="179"/>
      <c r="AH13" s="181"/>
    </row>
    <row r="14" spans="1:36" x14ac:dyDescent="0.3">
      <c r="AH14" s="182" t="e">
        <f>AH12/AH2</f>
        <v>#DIV/0!</v>
      </c>
    </row>
    <row r="15" spans="1:36" ht="15" thickBot="1" x14ac:dyDescent="0.35">
      <c r="AH15" s="183"/>
    </row>
    <row r="16" spans="1:36" ht="15" thickBot="1" x14ac:dyDescent="0.35"/>
    <row r="17" spans="1:36" x14ac:dyDescent="0.3">
      <c r="AH17" s="184" t="s">
        <v>19</v>
      </c>
      <c r="AI17" s="185"/>
      <c r="AJ17" s="186"/>
    </row>
    <row r="18" spans="1:36" x14ac:dyDescent="0.3">
      <c r="AH18" s="102">
        <v>7.66</v>
      </c>
      <c r="AI18" s="6">
        <f>AH18*2</f>
        <v>15.32</v>
      </c>
      <c r="AJ18" s="103">
        <f>AI19/AI18</f>
        <v>6.5274151436031325E-2</v>
      </c>
    </row>
    <row r="19" spans="1:36" ht="15" thickBot="1" x14ac:dyDescent="0.35">
      <c r="AH19" s="132" t="s">
        <v>20</v>
      </c>
      <c r="AI19" s="104">
        <v>1</v>
      </c>
      <c r="AJ19" s="105"/>
    </row>
    <row r="29" spans="1:36" ht="14.25" customHeight="1" thickBot="1" x14ac:dyDescent="0.35">
      <c r="D29" s="133"/>
      <c r="E29" s="133"/>
      <c r="F29" s="133"/>
      <c r="G29" s="133"/>
      <c r="O29" s="133"/>
      <c r="P29" s="133"/>
      <c r="Q29" s="133"/>
      <c r="R29" s="133"/>
      <c r="Z29" s="133"/>
      <c r="AA29" s="133"/>
      <c r="AB29" s="133"/>
      <c r="AC29" s="133"/>
    </row>
    <row r="30" spans="1:36" ht="15" thickBot="1" x14ac:dyDescent="0.35">
      <c r="A30" s="163" t="s">
        <v>22</v>
      </c>
      <c r="B30" s="164"/>
      <c r="C30" s="164"/>
      <c r="D30" s="164"/>
      <c r="E30" s="164"/>
      <c r="F30" s="164"/>
      <c r="G30" s="164"/>
      <c r="H30" s="164"/>
      <c r="I30" s="164"/>
      <c r="J30" s="164"/>
      <c r="K30" s="164"/>
      <c r="L30" s="164"/>
      <c r="M30" s="164"/>
      <c r="N30" s="164"/>
      <c r="O30" s="164"/>
      <c r="P30" s="164"/>
      <c r="Q30" s="164"/>
      <c r="R30" s="164"/>
      <c r="S30" s="164"/>
      <c r="T30" s="164"/>
      <c r="U30" s="164"/>
      <c r="V30" s="164"/>
      <c r="W30" s="164"/>
      <c r="X30" s="164"/>
      <c r="Y30" s="164"/>
      <c r="Z30" s="164"/>
      <c r="AA30" s="164"/>
      <c r="AB30" s="164"/>
      <c r="AC30" s="164"/>
      <c r="AD30" s="164"/>
      <c r="AE30" s="164"/>
      <c r="AF30" s="164"/>
      <c r="AG30" s="165"/>
    </row>
    <row r="31" spans="1:36" ht="15" customHeight="1" x14ac:dyDescent="0.3">
      <c r="A31" s="166"/>
      <c r="B31" s="167"/>
      <c r="C31" s="167"/>
      <c r="D31" s="167"/>
      <c r="E31" s="167"/>
      <c r="F31" s="167"/>
      <c r="G31" s="167"/>
      <c r="H31" s="167"/>
      <c r="I31" s="167"/>
      <c r="J31" s="167"/>
      <c r="K31" s="167"/>
      <c r="L31" s="167"/>
      <c r="M31" s="167"/>
      <c r="N31" s="167"/>
      <c r="O31" s="167"/>
      <c r="P31" s="167"/>
      <c r="Q31" s="167"/>
      <c r="R31" s="167"/>
      <c r="S31" s="167"/>
      <c r="T31" s="167"/>
      <c r="U31" s="167"/>
      <c r="V31" s="167"/>
      <c r="W31" s="167"/>
      <c r="X31" s="167"/>
      <c r="Y31" s="167"/>
      <c r="Z31" s="167"/>
      <c r="AA31" s="167"/>
      <c r="AB31" s="167"/>
      <c r="AC31" s="167"/>
      <c r="AD31" s="167"/>
      <c r="AE31" s="167"/>
      <c r="AF31" s="167"/>
      <c r="AG31" s="168"/>
      <c r="AH31" s="169" t="s">
        <v>23</v>
      </c>
      <c r="AI31" s="170"/>
    </row>
    <row r="32" spans="1:36" ht="18.75" customHeight="1" x14ac:dyDescent="0.3">
      <c r="A32" s="148" t="s">
        <v>24</v>
      </c>
      <c r="B32" s="149"/>
      <c r="C32" s="174" t="s">
        <v>25</v>
      </c>
      <c r="D32" s="174"/>
      <c r="E32" s="174"/>
      <c r="F32" s="174"/>
      <c r="G32" s="174"/>
      <c r="H32" s="174"/>
      <c r="I32" s="174"/>
      <c r="J32" s="174"/>
      <c r="K32" s="174"/>
      <c r="L32" s="174"/>
      <c r="M32" s="174"/>
      <c r="N32" s="174"/>
      <c r="O32" s="174"/>
      <c r="P32" s="174"/>
      <c r="Q32" s="174"/>
      <c r="R32" s="174"/>
      <c r="S32" s="174"/>
      <c r="T32" s="174"/>
      <c r="U32" s="174"/>
      <c r="V32" s="174"/>
      <c r="W32" s="174"/>
      <c r="X32" s="174"/>
      <c r="Y32" s="174"/>
      <c r="Z32" s="174"/>
      <c r="AA32" s="174"/>
      <c r="AB32" s="174"/>
      <c r="AC32" s="174"/>
      <c r="AD32" s="174"/>
      <c r="AE32" s="174"/>
      <c r="AF32" s="174"/>
      <c r="AG32" s="175"/>
      <c r="AH32" s="171"/>
      <c r="AI32" s="172"/>
    </row>
    <row r="33" spans="1:35" ht="18.75" customHeight="1" x14ac:dyDescent="0.3">
      <c r="A33" s="176"/>
      <c r="B33" s="177"/>
      <c r="C33" s="6">
        <v>1</v>
      </c>
      <c r="D33" s="6">
        <v>2</v>
      </c>
      <c r="E33" s="6">
        <v>3</v>
      </c>
      <c r="F33" s="6">
        <v>4</v>
      </c>
      <c r="G33" s="6">
        <v>5</v>
      </c>
      <c r="H33" s="6">
        <v>6</v>
      </c>
      <c r="I33" s="6">
        <v>7</v>
      </c>
      <c r="J33" s="6">
        <v>8</v>
      </c>
      <c r="K33" s="6">
        <v>9</v>
      </c>
      <c r="L33" s="6">
        <v>10</v>
      </c>
      <c r="M33" s="6">
        <v>11</v>
      </c>
      <c r="N33" s="6">
        <v>12</v>
      </c>
      <c r="O33" s="6">
        <v>13</v>
      </c>
      <c r="P33" s="6">
        <v>14</v>
      </c>
      <c r="Q33" s="6">
        <v>15</v>
      </c>
      <c r="R33" s="6">
        <v>16</v>
      </c>
      <c r="S33" s="6">
        <v>17</v>
      </c>
      <c r="T33" s="6">
        <v>18</v>
      </c>
      <c r="U33" s="6">
        <v>19</v>
      </c>
      <c r="V33" s="6">
        <v>20</v>
      </c>
      <c r="W33" s="6">
        <v>21</v>
      </c>
      <c r="X33" s="6">
        <v>22</v>
      </c>
      <c r="Y33" s="6">
        <v>23</v>
      </c>
      <c r="Z33" s="6">
        <v>24</v>
      </c>
      <c r="AA33" s="6">
        <v>25</v>
      </c>
      <c r="AB33" s="6">
        <v>26</v>
      </c>
      <c r="AC33" s="6">
        <v>27</v>
      </c>
      <c r="AD33" s="6">
        <v>28</v>
      </c>
      <c r="AE33" s="6">
        <v>29</v>
      </c>
      <c r="AF33" s="6">
        <v>30</v>
      </c>
      <c r="AG33" s="36">
        <v>31</v>
      </c>
      <c r="AH33" s="171"/>
      <c r="AI33" s="172"/>
    </row>
    <row r="34" spans="1:35" ht="21" x14ac:dyDescent="0.3">
      <c r="A34" s="155" t="s">
        <v>50</v>
      </c>
      <c r="B34" s="156"/>
      <c r="C34" s="99">
        <f t="shared" ref="C34:AG34" si="10">SUM(C35:C52)</f>
        <v>0</v>
      </c>
      <c r="D34" s="99">
        <f t="shared" si="10"/>
        <v>0</v>
      </c>
      <c r="E34" s="99">
        <f t="shared" si="10"/>
        <v>0</v>
      </c>
      <c r="F34" s="99">
        <f t="shared" si="10"/>
        <v>0</v>
      </c>
      <c r="G34" s="99">
        <f t="shared" si="10"/>
        <v>0</v>
      </c>
      <c r="H34" s="99">
        <f t="shared" si="10"/>
        <v>0</v>
      </c>
      <c r="I34" s="99">
        <f t="shared" si="10"/>
        <v>0</v>
      </c>
      <c r="J34" s="99">
        <f t="shared" si="10"/>
        <v>0</v>
      </c>
      <c r="K34" s="99">
        <f t="shared" si="10"/>
        <v>0</v>
      </c>
      <c r="L34" s="99">
        <f t="shared" si="10"/>
        <v>0</v>
      </c>
      <c r="M34" s="99">
        <f t="shared" si="10"/>
        <v>0</v>
      </c>
      <c r="N34" s="99">
        <f t="shared" si="10"/>
        <v>0</v>
      </c>
      <c r="O34" s="99">
        <f t="shared" si="10"/>
        <v>0</v>
      </c>
      <c r="P34" s="99">
        <f t="shared" si="10"/>
        <v>0</v>
      </c>
      <c r="Q34" s="99">
        <f t="shared" si="10"/>
        <v>0</v>
      </c>
      <c r="R34" s="99">
        <f t="shared" si="10"/>
        <v>0</v>
      </c>
      <c r="S34" s="99">
        <f t="shared" si="10"/>
        <v>0</v>
      </c>
      <c r="T34" s="99">
        <f t="shared" si="10"/>
        <v>0</v>
      </c>
      <c r="U34" s="99">
        <f t="shared" si="10"/>
        <v>0</v>
      </c>
      <c r="V34" s="99">
        <f t="shared" si="10"/>
        <v>0</v>
      </c>
      <c r="W34" s="99">
        <f t="shared" si="10"/>
        <v>0</v>
      </c>
      <c r="X34" s="99">
        <f t="shared" si="10"/>
        <v>0</v>
      </c>
      <c r="Y34" s="99">
        <f t="shared" si="10"/>
        <v>0</v>
      </c>
      <c r="Z34" s="99">
        <f t="shared" si="10"/>
        <v>0</v>
      </c>
      <c r="AA34" s="99">
        <f t="shared" si="10"/>
        <v>0</v>
      </c>
      <c r="AB34" s="99">
        <f t="shared" si="10"/>
        <v>0</v>
      </c>
      <c r="AC34" s="99">
        <f t="shared" si="10"/>
        <v>0</v>
      </c>
      <c r="AD34" s="99">
        <f t="shared" si="10"/>
        <v>0</v>
      </c>
      <c r="AE34" s="99">
        <f t="shared" si="10"/>
        <v>0</v>
      </c>
      <c r="AF34" s="99">
        <f t="shared" si="10"/>
        <v>0</v>
      </c>
      <c r="AG34" s="100">
        <f t="shared" si="10"/>
        <v>0</v>
      </c>
      <c r="AH34" s="173"/>
      <c r="AI34" s="172"/>
    </row>
    <row r="35" spans="1:35" ht="18.600000000000001" customHeight="1" x14ac:dyDescent="0.3">
      <c r="A35" s="215" t="s">
        <v>53</v>
      </c>
      <c r="B35" s="21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36"/>
      <c r="AH35" s="69">
        <f>SUM(D35:AG35)</f>
        <v>0</v>
      </c>
      <c r="AI35" s="71" t="e">
        <f>AH35/AH53</f>
        <v>#DIV/0!</v>
      </c>
    </row>
    <row r="36" spans="1:35" ht="18.600000000000001" customHeight="1" x14ac:dyDescent="0.3">
      <c r="A36" s="215" t="s">
        <v>54</v>
      </c>
      <c r="B36" s="21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36"/>
      <c r="AH36" s="70">
        <f t="shared" ref="AH36:AH45" si="11">SUM(D36:AG36)</f>
        <v>0</v>
      </c>
      <c r="AI36" s="71" t="e">
        <f>AH36/AH53</f>
        <v>#DIV/0!</v>
      </c>
    </row>
    <row r="37" spans="1:35" ht="18.600000000000001" customHeight="1" x14ac:dyDescent="0.3">
      <c r="A37" s="215" t="s">
        <v>55</v>
      </c>
      <c r="B37" s="21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36"/>
      <c r="AH37" s="70">
        <f t="shared" si="11"/>
        <v>0</v>
      </c>
      <c r="AI37" s="71" t="e">
        <f>AH37/AH53</f>
        <v>#DIV/0!</v>
      </c>
    </row>
    <row r="38" spans="1:35" ht="18.600000000000001" customHeight="1" x14ac:dyDescent="0.3">
      <c r="A38" s="215" t="s">
        <v>56</v>
      </c>
      <c r="B38" s="21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36"/>
      <c r="AH38" s="70">
        <f>SUM(D38:AG38)</f>
        <v>0</v>
      </c>
      <c r="AI38" s="71" t="e">
        <f>AH38/AH53</f>
        <v>#DIV/0!</v>
      </c>
    </row>
    <row r="39" spans="1:35" ht="18.600000000000001" customHeight="1" thickBot="1" x14ac:dyDescent="0.35">
      <c r="A39" s="215" t="s">
        <v>57</v>
      </c>
      <c r="B39" s="21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36"/>
      <c r="AH39" s="70">
        <f t="shared" si="11"/>
        <v>0</v>
      </c>
      <c r="AI39" s="71" t="e">
        <f>AH39/AH53</f>
        <v>#DIV/0!</v>
      </c>
    </row>
    <row r="40" spans="1:35" ht="18.600000000000001" customHeight="1" thickBot="1" x14ac:dyDescent="0.35">
      <c r="A40" s="215" t="s">
        <v>83</v>
      </c>
      <c r="B40" s="21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36"/>
      <c r="AH40" s="70"/>
      <c r="AI40" s="71"/>
    </row>
    <row r="41" spans="1:35" ht="18.600000000000001" customHeight="1" thickBot="1" x14ac:dyDescent="0.35">
      <c r="A41" s="215" t="s">
        <v>58</v>
      </c>
      <c r="B41" s="21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36"/>
      <c r="AH41" s="70">
        <f t="shared" si="11"/>
        <v>0</v>
      </c>
      <c r="AI41" s="71" t="e">
        <f>AH41/AH53</f>
        <v>#DIV/0!</v>
      </c>
    </row>
    <row r="42" spans="1:35" ht="18.600000000000001" customHeight="1" x14ac:dyDescent="0.3">
      <c r="A42" s="215" t="s">
        <v>59</v>
      </c>
      <c r="B42" s="21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36"/>
      <c r="AH42" s="70">
        <f t="shared" si="11"/>
        <v>0</v>
      </c>
      <c r="AI42" s="71" t="e">
        <f>AH42/AH53</f>
        <v>#DIV/0!</v>
      </c>
    </row>
    <row r="43" spans="1:35" ht="18.600000000000001" customHeight="1" x14ac:dyDescent="0.3">
      <c r="A43" s="215" t="s">
        <v>60</v>
      </c>
      <c r="B43" s="21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36"/>
      <c r="AH43" s="70">
        <f t="shared" si="11"/>
        <v>0</v>
      </c>
      <c r="AI43" s="71" t="e">
        <f>AH43/AH53</f>
        <v>#DIV/0!</v>
      </c>
    </row>
    <row r="44" spans="1:35" ht="18.600000000000001" customHeight="1" x14ac:dyDescent="0.3">
      <c r="A44" s="215" t="s">
        <v>70</v>
      </c>
      <c r="B44" s="21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36"/>
      <c r="AH44" s="70">
        <f t="shared" si="11"/>
        <v>0</v>
      </c>
      <c r="AI44" s="71" t="e">
        <f>AH44/AH53</f>
        <v>#DIV/0!</v>
      </c>
    </row>
    <row r="45" spans="1:35" ht="18.75" customHeight="1" x14ac:dyDescent="0.3">
      <c r="A45" s="215" t="s">
        <v>62</v>
      </c>
      <c r="B45" s="21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36"/>
      <c r="AH45" s="70">
        <f t="shared" si="11"/>
        <v>0</v>
      </c>
      <c r="AI45" s="71" t="e">
        <f>AH45/AH53</f>
        <v>#DIV/0!</v>
      </c>
    </row>
    <row r="46" spans="1:35" ht="18.600000000000001" customHeight="1" x14ac:dyDescent="0.3">
      <c r="A46" s="215" t="s">
        <v>63</v>
      </c>
      <c r="B46" s="21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36"/>
      <c r="AH46" s="72">
        <f t="shared" ref="AH46:AH52" si="12">SUM(D46:AG46)</f>
        <v>0</v>
      </c>
      <c r="AI46" s="85" t="e">
        <f>AH46/AH53</f>
        <v>#DIV/0!</v>
      </c>
    </row>
    <row r="47" spans="1:35" ht="18.600000000000001" customHeight="1" x14ac:dyDescent="0.3">
      <c r="A47" s="215" t="s">
        <v>64</v>
      </c>
      <c r="B47" s="21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36"/>
      <c r="AH47" s="72">
        <f t="shared" si="12"/>
        <v>0</v>
      </c>
      <c r="AI47" s="85" t="e">
        <f>AH47/AH53</f>
        <v>#DIV/0!</v>
      </c>
    </row>
    <row r="48" spans="1:35" ht="18.600000000000001" customHeight="1" x14ac:dyDescent="0.3">
      <c r="A48" s="215" t="s">
        <v>65</v>
      </c>
      <c r="B48" s="21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36"/>
      <c r="AH48" s="72">
        <f t="shared" si="12"/>
        <v>0</v>
      </c>
      <c r="AI48" s="85" t="e">
        <f>AH48/AH53</f>
        <v>#DIV/0!</v>
      </c>
    </row>
    <row r="49" spans="1:35" ht="18.600000000000001" customHeight="1" x14ac:dyDescent="0.3">
      <c r="A49" s="215" t="s">
        <v>66</v>
      </c>
      <c r="B49" s="21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36"/>
      <c r="AH49" s="72">
        <f t="shared" si="12"/>
        <v>0</v>
      </c>
      <c r="AI49" s="85" t="e">
        <f>AH49/AH53</f>
        <v>#DIV/0!</v>
      </c>
    </row>
    <row r="50" spans="1:35" ht="18.600000000000001" customHeight="1" x14ac:dyDescent="0.3">
      <c r="A50" s="215" t="s">
        <v>67</v>
      </c>
      <c r="B50" s="21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36"/>
      <c r="AH50" s="72">
        <f t="shared" si="12"/>
        <v>0</v>
      </c>
      <c r="AI50" s="85" t="e">
        <f>AH50/AH53</f>
        <v>#DIV/0!</v>
      </c>
    </row>
    <row r="51" spans="1:35" ht="18.600000000000001" customHeight="1" x14ac:dyDescent="0.3">
      <c r="A51" s="215" t="s">
        <v>68</v>
      </c>
      <c r="B51" s="21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36"/>
      <c r="AH51" s="72">
        <f t="shared" si="12"/>
        <v>0</v>
      </c>
      <c r="AI51" s="85" t="e">
        <f>AH51/AH53</f>
        <v>#DIV/0!</v>
      </c>
    </row>
    <row r="52" spans="1:35" ht="18.600000000000001" customHeight="1" x14ac:dyDescent="0.3">
      <c r="A52" s="215" t="s">
        <v>69</v>
      </c>
      <c r="B52" s="21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36"/>
      <c r="AH52" s="72">
        <f t="shared" si="12"/>
        <v>0</v>
      </c>
      <c r="AI52" s="85" t="e">
        <f>AH52/AH53</f>
        <v>#DIV/0!</v>
      </c>
    </row>
    <row r="53" spans="1:35" ht="18.75" customHeight="1" x14ac:dyDescent="0.3">
      <c r="A53" s="217" t="s">
        <v>51</v>
      </c>
      <c r="B53" s="218"/>
      <c r="C53" s="99">
        <f t="shared" ref="C53:AG53" si="13">SUM(C54:C70)</f>
        <v>0</v>
      </c>
      <c r="D53" s="99">
        <f t="shared" si="13"/>
        <v>0</v>
      </c>
      <c r="E53" s="99">
        <f t="shared" si="13"/>
        <v>0</v>
      </c>
      <c r="F53" s="99">
        <f t="shared" si="13"/>
        <v>0</v>
      </c>
      <c r="G53" s="99">
        <f t="shared" si="13"/>
        <v>0</v>
      </c>
      <c r="H53" s="99">
        <f t="shared" si="13"/>
        <v>0</v>
      </c>
      <c r="I53" s="99">
        <f t="shared" si="13"/>
        <v>0</v>
      </c>
      <c r="J53" s="99">
        <f t="shared" si="13"/>
        <v>0</v>
      </c>
      <c r="K53" s="99">
        <f t="shared" si="13"/>
        <v>0</v>
      </c>
      <c r="L53" s="99">
        <f t="shared" si="13"/>
        <v>0</v>
      </c>
      <c r="M53" s="99">
        <f t="shared" si="13"/>
        <v>0</v>
      </c>
      <c r="N53" s="99">
        <f t="shared" si="13"/>
        <v>0</v>
      </c>
      <c r="O53" s="99">
        <f t="shared" si="13"/>
        <v>0</v>
      </c>
      <c r="P53" s="99">
        <f t="shared" si="13"/>
        <v>0</v>
      </c>
      <c r="Q53" s="99">
        <f t="shared" si="13"/>
        <v>0</v>
      </c>
      <c r="R53" s="99">
        <f t="shared" si="13"/>
        <v>0</v>
      </c>
      <c r="S53" s="99">
        <f t="shared" si="13"/>
        <v>0</v>
      </c>
      <c r="T53" s="99">
        <f t="shared" si="13"/>
        <v>0</v>
      </c>
      <c r="U53" s="99">
        <f t="shared" si="13"/>
        <v>0</v>
      </c>
      <c r="V53" s="99">
        <f t="shared" si="13"/>
        <v>0</v>
      </c>
      <c r="W53" s="99">
        <f t="shared" si="13"/>
        <v>0</v>
      </c>
      <c r="X53" s="99">
        <f t="shared" si="13"/>
        <v>0</v>
      </c>
      <c r="Y53" s="99">
        <f t="shared" si="13"/>
        <v>0</v>
      </c>
      <c r="Z53" s="99">
        <f t="shared" si="13"/>
        <v>0</v>
      </c>
      <c r="AA53" s="99">
        <f t="shared" si="13"/>
        <v>0</v>
      </c>
      <c r="AB53" s="99">
        <f t="shared" si="13"/>
        <v>0</v>
      </c>
      <c r="AC53" s="99">
        <f t="shared" si="13"/>
        <v>0</v>
      </c>
      <c r="AD53" s="99">
        <f t="shared" si="13"/>
        <v>0</v>
      </c>
      <c r="AE53" s="99">
        <f t="shared" si="13"/>
        <v>0</v>
      </c>
      <c r="AF53" s="99">
        <f t="shared" si="13"/>
        <v>0</v>
      </c>
      <c r="AG53" s="101">
        <f t="shared" si="13"/>
        <v>0</v>
      </c>
      <c r="AH53" s="37">
        <f>SUM(AH35:AH52)</f>
        <v>0</v>
      </c>
      <c r="AI53" s="81"/>
    </row>
    <row r="54" spans="1:35" ht="18" customHeight="1" x14ac:dyDescent="0.3">
      <c r="A54" s="215" t="s">
        <v>53</v>
      </c>
      <c r="B54" s="21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73"/>
      <c r="AH54" s="74">
        <f t="shared" ref="AH54:AH62" si="14">SUM(D54:AG54)</f>
        <v>0</v>
      </c>
      <c r="AI54" s="79" t="e">
        <f>AH54/AH71</f>
        <v>#DIV/0!</v>
      </c>
    </row>
    <row r="55" spans="1:35" ht="18" customHeight="1" x14ac:dyDescent="0.3">
      <c r="A55" s="215" t="s">
        <v>54</v>
      </c>
      <c r="B55" s="21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73"/>
      <c r="AH55" s="75">
        <f t="shared" si="14"/>
        <v>0</v>
      </c>
      <c r="AI55" s="80" t="e">
        <f>AH55/AH71</f>
        <v>#DIV/0!</v>
      </c>
    </row>
    <row r="56" spans="1:35" ht="18.75" customHeight="1" x14ac:dyDescent="0.3">
      <c r="A56" s="215" t="s">
        <v>55</v>
      </c>
      <c r="B56" s="21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73"/>
      <c r="AH56" s="75">
        <f>SUM(D56:AG56)</f>
        <v>0</v>
      </c>
      <c r="AI56" s="80" t="e">
        <f>AH56/AH71</f>
        <v>#DIV/0!</v>
      </c>
    </row>
    <row r="57" spans="1:35" ht="18" customHeight="1" x14ac:dyDescent="0.3">
      <c r="A57" s="215" t="s">
        <v>56</v>
      </c>
      <c r="B57" s="21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73"/>
      <c r="AH57" s="75">
        <f t="shared" si="14"/>
        <v>0</v>
      </c>
      <c r="AI57" s="80" t="e">
        <f>AH57/AH71</f>
        <v>#DIV/0!</v>
      </c>
    </row>
    <row r="58" spans="1:35" ht="18" customHeight="1" x14ac:dyDescent="0.3">
      <c r="A58" s="215" t="s">
        <v>57</v>
      </c>
      <c r="B58" s="21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73"/>
      <c r="AH58" s="75">
        <f t="shared" si="14"/>
        <v>0</v>
      </c>
      <c r="AI58" s="80" t="e">
        <f>AH58/AH71</f>
        <v>#DIV/0!</v>
      </c>
    </row>
    <row r="59" spans="1:35" ht="18" customHeight="1" x14ac:dyDescent="0.3">
      <c r="A59" s="215" t="s">
        <v>58</v>
      </c>
      <c r="B59" s="21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73"/>
      <c r="AH59" s="75">
        <f>SUM(D59:AG59)</f>
        <v>0</v>
      </c>
      <c r="AI59" s="80" t="e">
        <f>AH59/AH71</f>
        <v>#DIV/0!</v>
      </c>
    </row>
    <row r="60" spans="1:35" ht="18" customHeight="1" x14ac:dyDescent="0.3">
      <c r="A60" s="215" t="s">
        <v>59</v>
      </c>
      <c r="B60" s="21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73"/>
      <c r="AH60" s="75">
        <f t="shared" si="14"/>
        <v>0</v>
      </c>
      <c r="AI60" s="80" t="e">
        <f>AH60/AH71</f>
        <v>#DIV/0!</v>
      </c>
    </row>
    <row r="61" spans="1:35" ht="18" customHeight="1" x14ac:dyDescent="0.3">
      <c r="A61" s="215" t="s">
        <v>60</v>
      </c>
      <c r="B61" s="21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73"/>
      <c r="AH61" s="75">
        <f t="shared" si="14"/>
        <v>0</v>
      </c>
      <c r="AI61" s="80" t="e">
        <f>AH61/AH71</f>
        <v>#DIV/0!</v>
      </c>
    </row>
    <row r="62" spans="1:35" ht="18" customHeight="1" x14ac:dyDescent="0.3">
      <c r="A62" s="215" t="s">
        <v>70</v>
      </c>
      <c r="B62" s="21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73"/>
      <c r="AH62" s="75">
        <f t="shared" si="14"/>
        <v>0</v>
      </c>
      <c r="AI62" s="80" t="e">
        <f>AH62/AH71</f>
        <v>#DIV/0!</v>
      </c>
    </row>
    <row r="63" spans="1:35" ht="18.75" customHeight="1" x14ac:dyDescent="0.3">
      <c r="A63" s="215" t="s">
        <v>62</v>
      </c>
      <c r="B63" s="21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73"/>
      <c r="AH63" s="75">
        <f>SUM(D63:AG63)</f>
        <v>0</v>
      </c>
      <c r="AI63" s="80" t="e">
        <f>AH63/AH71</f>
        <v>#DIV/0!</v>
      </c>
    </row>
    <row r="64" spans="1:35" ht="18.75" customHeight="1" x14ac:dyDescent="0.3">
      <c r="A64" s="215" t="s">
        <v>63</v>
      </c>
      <c r="B64" s="21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73"/>
      <c r="AH64" s="76">
        <f t="shared" ref="AH64:AH65" si="15">SUM(D64:AG64)</f>
        <v>0</v>
      </c>
      <c r="AI64" s="84" t="e">
        <f>AH64/AH71</f>
        <v>#DIV/0!</v>
      </c>
    </row>
    <row r="65" spans="1:35" ht="18.75" customHeight="1" x14ac:dyDescent="0.3">
      <c r="A65" s="215" t="s">
        <v>64</v>
      </c>
      <c r="B65" s="21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73"/>
      <c r="AH65" s="76">
        <f t="shared" si="15"/>
        <v>0</v>
      </c>
      <c r="AI65" s="84" t="e">
        <f>AH65/AH71</f>
        <v>#DIV/0!</v>
      </c>
    </row>
    <row r="66" spans="1:35" ht="18.75" customHeight="1" x14ac:dyDescent="0.3">
      <c r="A66" s="215" t="s">
        <v>65</v>
      </c>
      <c r="B66" s="21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73"/>
      <c r="AH66" s="76">
        <f t="shared" ref="AH66:AH67" si="16">SUM(D66:AG66)</f>
        <v>0</v>
      </c>
      <c r="AI66" s="84" t="e">
        <f>AH66/AH71</f>
        <v>#DIV/0!</v>
      </c>
    </row>
    <row r="67" spans="1:35" ht="18.75" customHeight="1" x14ac:dyDescent="0.3">
      <c r="A67" s="215" t="s">
        <v>66</v>
      </c>
      <c r="B67" s="21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73"/>
      <c r="AH67" s="76">
        <f t="shared" si="16"/>
        <v>0</v>
      </c>
      <c r="AI67" s="84" t="e">
        <f>AH67/AH71</f>
        <v>#DIV/0!</v>
      </c>
    </row>
    <row r="68" spans="1:35" ht="18.75" customHeight="1" x14ac:dyDescent="0.3">
      <c r="A68" s="215" t="s">
        <v>67</v>
      </c>
      <c r="B68" s="21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73"/>
      <c r="AH68" s="76">
        <f>SUM(D68:AG68)</f>
        <v>0</v>
      </c>
      <c r="AI68" s="84" t="e">
        <f>AH68/AH71</f>
        <v>#DIV/0!</v>
      </c>
    </row>
    <row r="69" spans="1:35" ht="18.75" customHeight="1" x14ac:dyDescent="0.3">
      <c r="A69" s="215" t="s">
        <v>68</v>
      </c>
      <c r="B69" s="21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73"/>
      <c r="AH69" s="76">
        <f>SUM(D69:AG69)</f>
        <v>0</v>
      </c>
      <c r="AI69" s="84" t="e">
        <f>AH69/AH71</f>
        <v>#DIV/0!</v>
      </c>
    </row>
    <row r="70" spans="1:35" ht="18.75" customHeight="1" x14ac:dyDescent="0.3">
      <c r="A70" s="215" t="s">
        <v>69</v>
      </c>
      <c r="B70" s="21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73"/>
      <c r="AH70" s="76">
        <f>SUM(D70:AG70)</f>
        <v>0</v>
      </c>
      <c r="AI70" s="84" t="e">
        <f>AH70/AH71</f>
        <v>#DIV/0!</v>
      </c>
    </row>
    <row r="71" spans="1:35" ht="21" customHeight="1" x14ac:dyDescent="0.3">
      <c r="A71" s="155" t="s">
        <v>52</v>
      </c>
      <c r="B71" s="156"/>
      <c r="C71" s="99">
        <f t="shared" ref="C71:AG71" si="17">SUM(C72:C88)</f>
        <v>0</v>
      </c>
      <c r="D71" s="99">
        <f t="shared" si="17"/>
        <v>0</v>
      </c>
      <c r="E71" s="99">
        <f t="shared" si="17"/>
        <v>0</v>
      </c>
      <c r="F71" s="99">
        <f t="shared" si="17"/>
        <v>0</v>
      </c>
      <c r="G71" s="99">
        <f t="shared" si="17"/>
        <v>0</v>
      </c>
      <c r="H71" s="99">
        <f t="shared" si="17"/>
        <v>0</v>
      </c>
      <c r="I71" s="99">
        <f t="shared" si="17"/>
        <v>0</v>
      </c>
      <c r="J71" s="99">
        <f t="shared" si="17"/>
        <v>0</v>
      </c>
      <c r="K71" s="99">
        <f t="shared" si="17"/>
        <v>0</v>
      </c>
      <c r="L71" s="99">
        <f t="shared" si="17"/>
        <v>0</v>
      </c>
      <c r="M71" s="99">
        <f t="shared" si="17"/>
        <v>0</v>
      </c>
      <c r="N71" s="99">
        <f t="shared" si="17"/>
        <v>0</v>
      </c>
      <c r="O71" s="99">
        <f t="shared" si="17"/>
        <v>0</v>
      </c>
      <c r="P71" s="99">
        <f t="shared" si="17"/>
        <v>0</v>
      </c>
      <c r="Q71" s="99">
        <f t="shared" si="17"/>
        <v>0</v>
      </c>
      <c r="R71" s="99">
        <f t="shared" si="17"/>
        <v>0</v>
      </c>
      <c r="S71" s="99">
        <f t="shared" si="17"/>
        <v>0</v>
      </c>
      <c r="T71" s="99">
        <f t="shared" si="17"/>
        <v>0</v>
      </c>
      <c r="U71" s="99">
        <f t="shared" si="17"/>
        <v>0</v>
      </c>
      <c r="V71" s="99">
        <f t="shared" si="17"/>
        <v>0</v>
      </c>
      <c r="W71" s="99">
        <f t="shared" si="17"/>
        <v>0</v>
      </c>
      <c r="X71" s="99">
        <f t="shared" si="17"/>
        <v>0</v>
      </c>
      <c r="Y71" s="99">
        <f t="shared" si="17"/>
        <v>0</v>
      </c>
      <c r="Z71" s="99">
        <f t="shared" si="17"/>
        <v>0</v>
      </c>
      <c r="AA71" s="99">
        <f t="shared" si="17"/>
        <v>0</v>
      </c>
      <c r="AB71" s="99">
        <f t="shared" si="17"/>
        <v>0</v>
      </c>
      <c r="AC71" s="99">
        <f t="shared" si="17"/>
        <v>0</v>
      </c>
      <c r="AD71" s="99">
        <f t="shared" si="17"/>
        <v>0</v>
      </c>
      <c r="AE71" s="99">
        <f t="shared" si="17"/>
        <v>0</v>
      </c>
      <c r="AF71" s="99">
        <f t="shared" si="17"/>
        <v>0</v>
      </c>
      <c r="AG71" s="101">
        <f t="shared" si="17"/>
        <v>0</v>
      </c>
      <c r="AH71" s="37">
        <f>SUM(AH54:AH70)</f>
        <v>0</v>
      </c>
      <c r="AI71" s="81"/>
    </row>
    <row r="72" spans="1:35" ht="18.75" customHeight="1" x14ac:dyDescent="0.3">
      <c r="A72" s="215" t="s">
        <v>53</v>
      </c>
      <c r="B72" s="21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73"/>
      <c r="AH72" s="74">
        <f t="shared" ref="AH72:AH73" si="18">SUM(D72:AG72)</f>
        <v>0</v>
      </c>
      <c r="AI72" s="79" t="e">
        <f>AH72/AH89</f>
        <v>#DIV/0!</v>
      </c>
    </row>
    <row r="73" spans="1:35" ht="18.75" customHeight="1" x14ac:dyDescent="0.3">
      <c r="A73" s="215" t="s">
        <v>54</v>
      </c>
      <c r="B73" s="21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73"/>
      <c r="AH73" s="75">
        <f t="shared" si="18"/>
        <v>0</v>
      </c>
      <c r="AI73" s="80" t="e">
        <f>AH73/AH89</f>
        <v>#DIV/0!</v>
      </c>
    </row>
    <row r="74" spans="1:35" ht="18.75" customHeight="1" x14ac:dyDescent="0.3">
      <c r="A74" s="215" t="s">
        <v>55</v>
      </c>
      <c r="B74" s="21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73"/>
      <c r="AH74" s="75">
        <f>SUM(D74:AG74)</f>
        <v>0</v>
      </c>
      <c r="AI74" s="80" t="e">
        <f>AH74/AH89</f>
        <v>#DIV/0!</v>
      </c>
    </row>
    <row r="75" spans="1:35" ht="18.75" customHeight="1" x14ac:dyDescent="0.3">
      <c r="A75" s="215" t="s">
        <v>56</v>
      </c>
      <c r="B75" s="21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73"/>
      <c r="AH75" s="75">
        <f t="shared" ref="AH75:AH76" si="19">SUM(D75:AG75)</f>
        <v>0</v>
      </c>
      <c r="AI75" s="80" t="e">
        <f>AH75/AH89</f>
        <v>#DIV/0!</v>
      </c>
    </row>
    <row r="76" spans="1:35" ht="18.75" customHeight="1" x14ac:dyDescent="0.3">
      <c r="A76" s="215" t="s">
        <v>57</v>
      </c>
      <c r="B76" s="21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73"/>
      <c r="AH76" s="75">
        <f t="shared" si="19"/>
        <v>0</v>
      </c>
      <c r="AI76" s="80" t="e">
        <f>AH76/AH89</f>
        <v>#DIV/0!</v>
      </c>
    </row>
    <row r="77" spans="1:35" ht="18.75" customHeight="1" x14ac:dyDescent="0.3">
      <c r="A77" s="215" t="s">
        <v>58</v>
      </c>
      <c r="B77" s="21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73"/>
      <c r="AH77" s="75">
        <f>SUM(D77:AG77)</f>
        <v>0</v>
      </c>
      <c r="AI77" s="80" t="e">
        <f>AH77/AH89</f>
        <v>#DIV/0!</v>
      </c>
    </row>
    <row r="78" spans="1:35" ht="18.75" customHeight="1" x14ac:dyDescent="0.3">
      <c r="A78" s="215" t="s">
        <v>59</v>
      </c>
      <c r="B78" s="21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73"/>
      <c r="AH78" s="75">
        <f t="shared" ref="AH78:AH80" si="20">SUM(D78:AG78)</f>
        <v>0</v>
      </c>
      <c r="AI78" s="80" t="e">
        <f>AH78/AH89</f>
        <v>#DIV/0!</v>
      </c>
    </row>
    <row r="79" spans="1:35" ht="18.75" customHeight="1" x14ac:dyDescent="0.3">
      <c r="A79" s="215" t="s">
        <v>60</v>
      </c>
      <c r="B79" s="21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73"/>
      <c r="AH79" s="75">
        <f t="shared" si="20"/>
        <v>0</v>
      </c>
      <c r="AI79" s="80" t="e">
        <f>AH79/AH89</f>
        <v>#DIV/0!</v>
      </c>
    </row>
    <row r="80" spans="1:35" ht="18.75" customHeight="1" x14ac:dyDescent="0.3">
      <c r="A80" s="215" t="s">
        <v>70</v>
      </c>
      <c r="B80" s="21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73"/>
      <c r="AH80" s="75">
        <f t="shared" si="20"/>
        <v>0</v>
      </c>
      <c r="AI80" s="80" t="e">
        <f>AH80/AH89</f>
        <v>#DIV/0!</v>
      </c>
    </row>
    <row r="81" spans="1:40" ht="19.5" customHeight="1" x14ac:dyDescent="0.3">
      <c r="A81" s="215" t="s">
        <v>62</v>
      </c>
      <c r="B81" s="21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73"/>
      <c r="AH81" s="75">
        <f>SUM(D81:AG81)</f>
        <v>0</v>
      </c>
      <c r="AI81" s="80" t="e">
        <f>AH81/AH89</f>
        <v>#DIV/0!</v>
      </c>
    </row>
    <row r="82" spans="1:40" ht="18.75" customHeight="1" x14ac:dyDescent="0.3">
      <c r="A82" s="215" t="s">
        <v>63</v>
      </c>
      <c r="B82" s="21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73"/>
      <c r="AH82" s="76">
        <f t="shared" ref="AH82:AH85" si="21">SUM(D82:AG82)</f>
        <v>0</v>
      </c>
      <c r="AI82" s="84" t="e">
        <f>AH82/AH89</f>
        <v>#DIV/0!</v>
      </c>
    </row>
    <row r="83" spans="1:40" ht="21" customHeight="1" x14ac:dyDescent="0.3">
      <c r="A83" s="215" t="s">
        <v>64</v>
      </c>
      <c r="B83" s="21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73"/>
      <c r="AH83" s="76">
        <f t="shared" si="21"/>
        <v>0</v>
      </c>
      <c r="AI83" s="84" t="e">
        <f>AH83/AH89</f>
        <v>#DIV/0!</v>
      </c>
    </row>
    <row r="84" spans="1:40" ht="18.75" customHeight="1" x14ac:dyDescent="0.3">
      <c r="A84" s="215" t="s">
        <v>65</v>
      </c>
      <c r="B84" s="21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73"/>
      <c r="AH84" s="76">
        <f t="shared" si="21"/>
        <v>0</v>
      </c>
      <c r="AI84" s="84" t="e">
        <f>AH84/AH89</f>
        <v>#DIV/0!</v>
      </c>
    </row>
    <row r="85" spans="1:40" ht="18.75" customHeight="1" x14ac:dyDescent="0.3">
      <c r="A85" s="215" t="s">
        <v>66</v>
      </c>
      <c r="B85" s="21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73"/>
      <c r="AH85" s="76">
        <f t="shared" si="21"/>
        <v>0</v>
      </c>
      <c r="AI85" s="84" t="e">
        <f>AH85/AH89</f>
        <v>#DIV/0!</v>
      </c>
    </row>
    <row r="86" spans="1:40" ht="18.75" customHeight="1" x14ac:dyDescent="0.3">
      <c r="A86" s="215" t="s">
        <v>67</v>
      </c>
      <c r="B86" s="21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73"/>
      <c r="AH86" s="76">
        <f>SUM(D86:AG86)</f>
        <v>0</v>
      </c>
      <c r="AI86" s="84" t="e">
        <f>AH86/AH89</f>
        <v>#DIV/0!</v>
      </c>
    </row>
    <row r="87" spans="1:40" ht="18.75" customHeight="1" x14ac:dyDescent="0.3">
      <c r="A87" s="215" t="s">
        <v>68</v>
      </c>
      <c r="B87" s="21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73"/>
      <c r="AH87" s="76">
        <f>SUM(D87:AG87)</f>
        <v>0</v>
      </c>
      <c r="AI87" s="84" t="e">
        <f>AH87/AH89</f>
        <v>#DIV/0!</v>
      </c>
    </row>
    <row r="88" spans="1:40" ht="18.75" customHeight="1" x14ac:dyDescent="0.3">
      <c r="A88" s="215" t="s">
        <v>69</v>
      </c>
      <c r="B88" s="21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73"/>
      <c r="AH88" s="76">
        <f>SUM(D88:AG88)</f>
        <v>0</v>
      </c>
      <c r="AI88" s="84" t="e">
        <f>AH88/AH89</f>
        <v>#DIV/0!</v>
      </c>
    </row>
    <row r="89" spans="1:40" ht="21" customHeight="1" x14ac:dyDescent="0.3">
      <c r="A89" s="150"/>
      <c r="B89" s="15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55"/>
      <c r="AD89" s="55"/>
      <c r="AE89" s="55"/>
      <c r="AF89" s="55"/>
      <c r="AG89" s="78"/>
      <c r="AH89" s="37">
        <f>SUM(AH72:AH88)</f>
        <v>0</v>
      </c>
      <c r="AI89" s="81"/>
    </row>
    <row r="90" spans="1:40" ht="36.75" customHeight="1" x14ac:dyDescent="0.3">
      <c r="A90" s="59"/>
      <c r="B90" s="59"/>
      <c r="C90" s="226" t="s">
        <v>76</v>
      </c>
      <c r="D90" s="227"/>
      <c r="E90" s="228" t="s">
        <v>54</v>
      </c>
      <c r="F90" s="229"/>
      <c r="G90" s="228" t="s">
        <v>55</v>
      </c>
      <c r="H90" s="229"/>
      <c r="I90" s="230" t="s">
        <v>56</v>
      </c>
      <c r="J90" s="227"/>
      <c r="K90" s="144" t="s">
        <v>57</v>
      </c>
      <c r="L90" s="221"/>
      <c r="M90" s="144" t="s">
        <v>58</v>
      </c>
      <c r="N90" s="221"/>
      <c r="O90" s="144" t="s">
        <v>59</v>
      </c>
      <c r="P90" s="221"/>
      <c r="Q90" s="144" t="s">
        <v>60</v>
      </c>
      <c r="R90" s="221"/>
      <c r="S90" s="144" t="s">
        <v>70</v>
      </c>
      <c r="T90" s="221"/>
      <c r="U90" s="144" t="s">
        <v>62</v>
      </c>
      <c r="V90" s="221"/>
      <c r="W90" s="144" t="s">
        <v>63</v>
      </c>
      <c r="X90" s="221"/>
      <c r="Y90" s="144" t="s">
        <v>64</v>
      </c>
      <c r="Z90" s="221"/>
      <c r="AA90" s="144" t="s">
        <v>63</v>
      </c>
      <c r="AB90" s="221"/>
      <c r="AC90" s="144" t="s">
        <v>65</v>
      </c>
      <c r="AD90" s="221"/>
      <c r="AE90" s="144" t="s">
        <v>66</v>
      </c>
      <c r="AF90" s="221"/>
      <c r="AG90" s="144" t="s">
        <v>67</v>
      </c>
      <c r="AH90" s="221"/>
      <c r="AI90" s="144" t="s">
        <v>68</v>
      </c>
      <c r="AJ90" s="221"/>
      <c r="AK90" s="144" t="s">
        <v>69</v>
      </c>
      <c r="AL90" s="221"/>
      <c r="AM90" s="145" t="s">
        <v>39</v>
      </c>
      <c r="AN90" s="146"/>
    </row>
    <row r="91" spans="1:40" ht="34.5" customHeight="1" x14ac:dyDescent="0.3">
      <c r="A91" s="59"/>
      <c r="B91" s="59"/>
      <c r="C91" s="231">
        <f>AH35+AH54+AH72</f>
        <v>0</v>
      </c>
      <c r="D91" s="223"/>
      <c r="E91" s="222">
        <f>AH36+AH55+AH73</f>
        <v>0</v>
      </c>
      <c r="F91" s="223"/>
      <c r="G91" s="222">
        <f>AH37+AH56+AH74</f>
        <v>0</v>
      </c>
      <c r="H91" s="223"/>
      <c r="I91" s="222">
        <f>AH38+AH57+AH75</f>
        <v>0</v>
      </c>
      <c r="J91" s="223"/>
      <c r="K91" s="222">
        <f>AH39+AH58+AH76</f>
        <v>0</v>
      </c>
      <c r="L91" s="223"/>
      <c r="M91" s="222">
        <f>AH41+AH59+AH77</f>
        <v>0</v>
      </c>
      <c r="N91" s="223"/>
      <c r="O91" s="222">
        <f>AH42+AH60+AH78</f>
        <v>0</v>
      </c>
      <c r="P91" s="223"/>
      <c r="Q91" s="222">
        <f>AH43+AH61+AH79</f>
        <v>0</v>
      </c>
      <c r="R91" s="223"/>
      <c r="S91" s="222">
        <f>AH44+AH62+AH80</f>
        <v>0</v>
      </c>
      <c r="T91" s="223"/>
      <c r="U91" s="222">
        <f>AH45+AH63+AH81</f>
        <v>0</v>
      </c>
      <c r="V91" s="223"/>
      <c r="W91" s="222">
        <f>AH46+AH64+AH82</f>
        <v>0</v>
      </c>
      <c r="X91" s="223"/>
      <c r="Y91" s="222">
        <f>AH47+AH65+AH83</f>
        <v>0</v>
      </c>
      <c r="Z91" s="223"/>
      <c r="AA91" s="222">
        <f>AH47+AH65+AH83</f>
        <v>0</v>
      </c>
      <c r="AB91" s="223"/>
      <c r="AC91" s="222">
        <f>AH48+AH66+AH84</f>
        <v>0</v>
      </c>
      <c r="AD91" s="223"/>
      <c r="AE91" s="222">
        <f>AH49+AH67+AH85</f>
        <v>0</v>
      </c>
      <c r="AF91" s="223"/>
      <c r="AG91" s="222">
        <f>AH50+AH68+AH86</f>
        <v>0</v>
      </c>
      <c r="AH91" s="223"/>
      <c r="AI91" s="222">
        <f>AH51+AH69+AH87</f>
        <v>0</v>
      </c>
      <c r="AJ91" s="223"/>
      <c r="AK91" s="222">
        <f>AH52+AH70+AH88</f>
        <v>0</v>
      </c>
      <c r="AL91" s="223"/>
      <c r="AM91" s="141">
        <f>SUM(C91:AL91)</f>
        <v>0</v>
      </c>
      <c r="AN91" s="142"/>
    </row>
    <row r="92" spans="1:40" ht="34.5" customHeight="1" x14ac:dyDescent="0.3">
      <c r="A92" s="59"/>
      <c r="B92" s="59"/>
      <c r="C92" s="225" t="e">
        <f>C91/AM91</f>
        <v>#DIV/0!</v>
      </c>
      <c r="D92" s="224"/>
      <c r="E92" s="136" t="e">
        <f>E91/AM91</f>
        <v>#DIV/0!</v>
      </c>
      <c r="F92" s="224"/>
      <c r="G92" s="136" t="e">
        <f>G91/AM91</f>
        <v>#DIV/0!</v>
      </c>
      <c r="H92" s="224"/>
      <c r="I92" s="136" t="e">
        <f>I91/AM91</f>
        <v>#DIV/0!</v>
      </c>
      <c r="J92" s="224"/>
      <c r="K92" s="136" t="e">
        <f>K91/AM91</f>
        <v>#DIV/0!</v>
      </c>
      <c r="L92" s="224"/>
      <c r="M92" s="136" t="e">
        <f>M91/AM91</f>
        <v>#DIV/0!</v>
      </c>
      <c r="N92" s="224"/>
      <c r="O92" s="136" t="e">
        <f>O91/AM91</f>
        <v>#DIV/0!</v>
      </c>
      <c r="P92" s="224"/>
      <c r="Q92" s="136" t="e">
        <f>Q91/AM91</f>
        <v>#DIV/0!</v>
      </c>
      <c r="R92" s="224"/>
      <c r="S92" s="136" t="e">
        <f>S91/AM91</f>
        <v>#DIV/0!</v>
      </c>
      <c r="T92" s="224"/>
      <c r="U92" s="136" t="e">
        <f>U91/AM91</f>
        <v>#DIV/0!</v>
      </c>
      <c r="V92" s="224"/>
      <c r="W92" s="136" t="e">
        <f>W91/AM91</f>
        <v>#DIV/0!</v>
      </c>
      <c r="X92" s="224"/>
      <c r="Y92" s="136" t="e">
        <f>Y91/AM91</f>
        <v>#DIV/0!</v>
      </c>
      <c r="Z92" s="224"/>
      <c r="AA92" s="136" t="e">
        <f>AA91/AM91</f>
        <v>#DIV/0!</v>
      </c>
      <c r="AB92" s="224"/>
      <c r="AC92" s="136" t="e">
        <f>AC91/AM91</f>
        <v>#DIV/0!</v>
      </c>
      <c r="AD92" s="224"/>
      <c r="AE92" s="136" t="e">
        <f>AE91/AM91</f>
        <v>#DIV/0!</v>
      </c>
      <c r="AF92" s="224"/>
      <c r="AG92" s="136" t="e">
        <f>AG91/AM91</f>
        <v>#DIV/0!</v>
      </c>
      <c r="AH92" s="224"/>
      <c r="AI92" s="136" t="e">
        <f>AI91/AM91</f>
        <v>#DIV/0!</v>
      </c>
      <c r="AJ92" s="224"/>
      <c r="AK92" s="136" t="e">
        <f>AK91/AM91</f>
        <v>#DIV/0!</v>
      </c>
      <c r="AL92" s="224"/>
      <c r="AM92" s="136" t="e">
        <f>SUM(C92:AL92)</f>
        <v>#DIV/0!</v>
      </c>
      <c r="AN92" s="137"/>
    </row>
    <row r="93" spans="1:40" ht="15" customHeight="1" x14ac:dyDescent="0.3">
      <c r="A93" s="59"/>
      <c r="B93" s="59"/>
      <c r="C93" s="56"/>
    </row>
    <row r="94" spans="1:40" ht="15" customHeight="1" x14ac:dyDescent="0.3">
      <c r="A94" s="59"/>
      <c r="B94" s="59"/>
      <c r="C94" s="56"/>
    </row>
    <row r="95" spans="1:40" ht="15" customHeight="1" x14ac:dyDescent="0.3">
      <c r="A95" s="59"/>
      <c r="B95" s="59"/>
      <c r="C95" s="56"/>
    </row>
    <row r="96" spans="1:40" ht="15" customHeight="1" x14ac:dyDescent="0.3">
      <c r="A96" s="59"/>
      <c r="B96" s="59"/>
      <c r="C96" s="56"/>
    </row>
    <row r="97" spans="1:3" ht="17.25" customHeight="1" x14ac:dyDescent="0.3">
      <c r="A97" s="59"/>
      <c r="B97" s="59"/>
      <c r="C97" s="56"/>
    </row>
    <row r="98" spans="1:3" ht="15" customHeight="1" x14ac:dyDescent="0.3">
      <c r="A98" s="59"/>
      <c r="B98" s="59"/>
      <c r="C98" s="56"/>
    </row>
    <row r="99" spans="1:3" ht="15" customHeight="1" x14ac:dyDescent="0.3">
      <c r="A99" s="59"/>
      <c r="B99" s="59"/>
      <c r="C99" s="56"/>
    </row>
    <row r="100" spans="1:3" ht="15.75" customHeight="1" x14ac:dyDescent="0.3">
      <c r="A100" s="59"/>
      <c r="B100" s="59"/>
      <c r="C100" s="56"/>
    </row>
    <row r="101" spans="1:3" ht="33.75" customHeight="1" x14ac:dyDescent="0.3">
      <c r="A101" s="59"/>
      <c r="B101" s="59"/>
      <c r="C101" s="56"/>
    </row>
    <row r="102" spans="1:3" ht="18.75" customHeight="1" x14ac:dyDescent="0.3">
      <c r="A102" s="60"/>
      <c r="B102" s="134" t="s">
        <v>53</v>
      </c>
      <c r="C102" s="135">
        <f>C91</f>
        <v>0</v>
      </c>
    </row>
    <row r="103" spans="1:3" ht="18.75" customHeight="1" x14ac:dyDescent="0.3">
      <c r="A103" s="60"/>
      <c r="B103" s="134" t="s">
        <v>54</v>
      </c>
      <c r="C103" s="135">
        <f>E91</f>
        <v>0</v>
      </c>
    </row>
    <row r="104" spans="1:3" ht="18.75" customHeight="1" x14ac:dyDescent="0.3">
      <c r="A104" s="60"/>
      <c r="B104" s="134" t="s">
        <v>55</v>
      </c>
      <c r="C104" s="135">
        <f>G91</f>
        <v>0</v>
      </c>
    </row>
    <row r="105" spans="1:3" ht="18.75" customHeight="1" x14ac:dyDescent="0.3">
      <c r="A105" s="60"/>
      <c r="B105" s="134" t="s">
        <v>56</v>
      </c>
      <c r="C105" s="135">
        <f>I91</f>
        <v>0</v>
      </c>
    </row>
    <row r="106" spans="1:3" ht="18.75" customHeight="1" x14ac:dyDescent="0.3">
      <c r="A106" s="60"/>
      <c r="B106" s="134" t="s">
        <v>57</v>
      </c>
      <c r="C106" s="135">
        <f>K91</f>
        <v>0</v>
      </c>
    </row>
    <row r="107" spans="1:3" ht="18" x14ac:dyDescent="0.3">
      <c r="A107" s="60"/>
      <c r="B107" s="134" t="s">
        <v>58</v>
      </c>
      <c r="C107" s="135">
        <f>M91</f>
        <v>0</v>
      </c>
    </row>
    <row r="108" spans="1:3" ht="18.75" customHeight="1" x14ac:dyDescent="0.3">
      <c r="A108" s="60"/>
      <c r="B108" s="134" t="s">
        <v>59</v>
      </c>
      <c r="C108" s="135">
        <f>O91</f>
        <v>0</v>
      </c>
    </row>
    <row r="109" spans="1:3" ht="18.75" customHeight="1" x14ac:dyDescent="0.3">
      <c r="A109" s="60"/>
      <c r="B109" s="134" t="s">
        <v>60</v>
      </c>
      <c r="C109" s="135">
        <f>Q91</f>
        <v>0</v>
      </c>
    </row>
    <row r="110" spans="1:3" ht="18.75" customHeight="1" x14ac:dyDescent="0.3">
      <c r="A110" s="60"/>
      <c r="B110" s="134" t="s">
        <v>70</v>
      </c>
      <c r="C110" s="135">
        <f>S91</f>
        <v>0</v>
      </c>
    </row>
    <row r="111" spans="1:3" ht="18.75" customHeight="1" x14ac:dyDescent="0.3">
      <c r="A111" s="60"/>
      <c r="B111" s="134" t="s">
        <v>62</v>
      </c>
      <c r="C111" s="135">
        <f>U91</f>
        <v>0</v>
      </c>
    </row>
    <row r="112" spans="1:3" ht="30.75" customHeight="1" x14ac:dyDescent="0.3">
      <c r="A112" s="60"/>
      <c r="B112" s="134" t="s">
        <v>63</v>
      </c>
      <c r="C112" s="135">
        <f>W91</f>
        <v>0</v>
      </c>
    </row>
    <row r="113" spans="1:3" ht="18" x14ac:dyDescent="0.3">
      <c r="A113" s="60"/>
      <c r="B113" s="134" t="s">
        <v>64</v>
      </c>
      <c r="C113" s="135">
        <f>Y91</f>
        <v>0</v>
      </c>
    </row>
    <row r="114" spans="1:3" ht="18" x14ac:dyDescent="0.3">
      <c r="B114" s="134" t="s">
        <v>65</v>
      </c>
      <c r="C114" s="135">
        <f>AC91</f>
        <v>0</v>
      </c>
    </row>
    <row r="115" spans="1:3" ht="18" x14ac:dyDescent="0.3">
      <c r="B115" s="134" t="s">
        <v>66</v>
      </c>
      <c r="C115" s="135">
        <f>AE91</f>
        <v>0</v>
      </c>
    </row>
    <row r="116" spans="1:3" ht="18" x14ac:dyDescent="0.3">
      <c r="B116" s="134" t="s">
        <v>67</v>
      </c>
      <c r="C116" s="135">
        <f>AG91</f>
        <v>0</v>
      </c>
    </row>
    <row r="117" spans="1:3" ht="18" x14ac:dyDescent="0.3">
      <c r="B117" s="134" t="s">
        <v>68</v>
      </c>
      <c r="C117" s="135">
        <f>AI91</f>
        <v>0</v>
      </c>
    </row>
    <row r="118" spans="1:3" ht="18" x14ac:dyDescent="0.3">
      <c r="B118" s="134" t="s">
        <v>69</v>
      </c>
      <c r="C118" s="135">
        <f>AK91</f>
        <v>0</v>
      </c>
    </row>
  </sheetData>
  <mergeCells count="138">
    <mergeCell ref="A40:B40"/>
    <mergeCell ref="A64:B64"/>
    <mergeCell ref="A65:B65"/>
    <mergeCell ref="A66:B66"/>
    <mergeCell ref="A67:B67"/>
    <mergeCell ref="A68:B68"/>
    <mergeCell ref="A70:B70"/>
    <mergeCell ref="A69:B69"/>
    <mergeCell ref="AI3:AI4"/>
    <mergeCell ref="AJ3:AJ4"/>
    <mergeCell ref="A4:B4"/>
    <mergeCell ref="A5:B5"/>
    <mergeCell ref="A6:B6"/>
    <mergeCell ref="A7:B7"/>
    <mergeCell ref="A8:B8"/>
    <mergeCell ref="A9:B9"/>
    <mergeCell ref="A10:B10"/>
    <mergeCell ref="A42:B42"/>
    <mergeCell ref="A43:B43"/>
    <mergeCell ref="A44:B44"/>
    <mergeCell ref="A45:B45"/>
    <mergeCell ref="A35:B35"/>
    <mergeCell ref="A36:B36"/>
    <mergeCell ref="A37:B37"/>
    <mergeCell ref="A1:B1"/>
    <mergeCell ref="C1:AG1"/>
    <mergeCell ref="A2:B2"/>
    <mergeCell ref="A3:B3"/>
    <mergeCell ref="A11:B11"/>
    <mergeCell ref="D12:G13"/>
    <mergeCell ref="A30:AG31"/>
    <mergeCell ref="AH31:AI34"/>
    <mergeCell ref="A32:B32"/>
    <mergeCell ref="C32:AG32"/>
    <mergeCell ref="A33:B33"/>
    <mergeCell ref="A34:B34"/>
    <mergeCell ref="O12:S13"/>
    <mergeCell ref="Z12:AD13"/>
    <mergeCell ref="AH12:AH13"/>
    <mergeCell ref="AH14:AH15"/>
    <mergeCell ref="AH17:AJ17"/>
    <mergeCell ref="A38:B38"/>
    <mergeCell ref="A39:B39"/>
    <mergeCell ref="A41:B41"/>
    <mergeCell ref="A46:B46"/>
    <mergeCell ref="A47:B47"/>
    <mergeCell ref="A48:B48"/>
    <mergeCell ref="A49:B49"/>
    <mergeCell ref="A50:B50"/>
    <mergeCell ref="A51:B51"/>
    <mergeCell ref="A52:B52"/>
    <mergeCell ref="A59:B59"/>
    <mergeCell ref="A60:B60"/>
    <mergeCell ref="A61:B61"/>
    <mergeCell ref="A62:B62"/>
    <mergeCell ref="A63:B63"/>
    <mergeCell ref="A53:B53"/>
    <mergeCell ref="A54:B54"/>
    <mergeCell ref="A55:B55"/>
    <mergeCell ref="A56:B56"/>
    <mergeCell ref="A57:B57"/>
    <mergeCell ref="A58:B58"/>
    <mergeCell ref="A76:B76"/>
    <mergeCell ref="A77:B77"/>
    <mergeCell ref="A78:B78"/>
    <mergeCell ref="A79:B79"/>
    <mergeCell ref="A80:B80"/>
    <mergeCell ref="A71:B71"/>
    <mergeCell ref="A72:B72"/>
    <mergeCell ref="A73:B73"/>
    <mergeCell ref="A74:B74"/>
    <mergeCell ref="A75:B75"/>
    <mergeCell ref="A87:B87"/>
    <mergeCell ref="A88:B88"/>
    <mergeCell ref="A81:B81"/>
    <mergeCell ref="A82:B82"/>
    <mergeCell ref="A83:B83"/>
    <mergeCell ref="A84:B84"/>
    <mergeCell ref="A85:B85"/>
    <mergeCell ref="A86:B86"/>
    <mergeCell ref="A89:B89"/>
    <mergeCell ref="C90:D90"/>
    <mergeCell ref="E90:F90"/>
    <mergeCell ref="G90:H90"/>
    <mergeCell ref="I90:J90"/>
    <mergeCell ref="C91:D91"/>
    <mergeCell ref="E91:F91"/>
    <mergeCell ref="G91:H91"/>
    <mergeCell ref="I91:J91"/>
    <mergeCell ref="K91:L91"/>
    <mergeCell ref="M91:N91"/>
    <mergeCell ref="O91:P91"/>
    <mergeCell ref="K90:L90"/>
    <mergeCell ref="M90:N90"/>
    <mergeCell ref="O90:P90"/>
    <mergeCell ref="Q91:R91"/>
    <mergeCell ref="S91:T91"/>
    <mergeCell ref="U91:V91"/>
    <mergeCell ref="W91:X91"/>
    <mergeCell ref="Y91:Z91"/>
    <mergeCell ref="AA91:AB91"/>
    <mergeCell ref="W90:X90"/>
    <mergeCell ref="Y90:Z90"/>
    <mergeCell ref="AA90:AB90"/>
    <mergeCell ref="Q90:R90"/>
    <mergeCell ref="S90:T90"/>
    <mergeCell ref="U90:V90"/>
    <mergeCell ref="AA92:AB92"/>
    <mergeCell ref="O92:P92"/>
    <mergeCell ref="Q92:R92"/>
    <mergeCell ref="S92:T92"/>
    <mergeCell ref="U92:V92"/>
    <mergeCell ref="W92:X92"/>
    <mergeCell ref="Y92:Z92"/>
    <mergeCell ref="C92:D92"/>
    <mergeCell ref="E92:F92"/>
    <mergeCell ref="G92:H92"/>
    <mergeCell ref="I92:J92"/>
    <mergeCell ref="K92:L92"/>
    <mergeCell ref="M92:N92"/>
    <mergeCell ref="AK90:AL90"/>
    <mergeCell ref="AK91:AL91"/>
    <mergeCell ref="AK92:AL92"/>
    <mergeCell ref="AM90:AN90"/>
    <mergeCell ref="AM91:AN91"/>
    <mergeCell ref="AM92:AN92"/>
    <mergeCell ref="AC90:AD90"/>
    <mergeCell ref="AC91:AD91"/>
    <mergeCell ref="AC92:AD92"/>
    <mergeCell ref="AE90:AF90"/>
    <mergeCell ref="AE91:AF91"/>
    <mergeCell ref="AE92:AF92"/>
    <mergeCell ref="AG90:AH90"/>
    <mergeCell ref="AG91:AH91"/>
    <mergeCell ref="AG92:AH92"/>
    <mergeCell ref="AI90:AJ90"/>
    <mergeCell ref="AI91:AJ91"/>
    <mergeCell ref="AI92:AJ92"/>
  </mergeCells>
  <conditionalFormatting sqref="C5:AG10">
    <cfRule type="cellIs" dxfId="3" priority="1" operator="greaterThan">
      <formula>0.7</formula>
    </cfRule>
    <cfRule type="cellIs" dxfId="2" priority="2" operator="greaterThan">
      <formula>$AI$19</formula>
    </cfRule>
  </conditionalFormatting>
  <pageMargins left="0.7" right="0.7" top="0.75" bottom="0.75" header="0.3" footer="0.3"/>
  <pageSetup paperSize="17" scale="5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J186"/>
  <sheetViews>
    <sheetView zoomScale="80" zoomScaleNormal="80" workbookViewId="0">
      <pane xSplit="2" ySplit="4" topLeftCell="AH64" activePane="bottomRight" state="frozen"/>
      <selection pane="topRight" activeCell="C1" sqref="C1"/>
      <selection pane="bottomLeft" activeCell="A4" sqref="A4"/>
      <selection pane="bottomRight" activeCell="AI64" sqref="AI64"/>
    </sheetView>
  </sheetViews>
  <sheetFormatPr defaultRowHeight="14.4" x14ac:dyDescent="0.3"/>
  <cols>
    <col min="2" max="2" width="20.5546875" customWidth="1"/>
    <col min="3" max="33" width="9.44140625" customWidth="1"/>
    <col min="34" max="34" width="10.88671875" customWidth="1"/>
    <col min="35" max="35" width="10.44140625" customWidth="1"/>
    <col min="36" max="36" width="11.88671875" customWidth="1"/>
  </cols>
  <sheetData>
    <row r="1" spans="1:36" ht="38.25" customHeight="1" thickBot="1" x14ac:dyDescent="0.35">
      <c r="A1" s="187">
        <f ca="1">NOW()</f>
        <v>45007.579243865737</v>
      </c>
      <c r="B1" s="146"/>
      <c r="C1" s="188" t="s">
        <v>0</v>
      </c>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90"/>
      <c r="AH1" s="95" t="s">
        <v>1</v>
      </c>
      <c r="AI1" s="95" t="s">
        <v>2</v>
      </c>
    </row>
    <row r="2" spans="1:36" ht="21" customHeight="1" thickBot="1" x14ac:dyDescent="0.35">
      <c r="A2" s="191" t="s">
        <v>3</v>
      </c>
      <c r="B2" s="192"/>
      <c r="C2" s="57">
        <v>108</v>
      </c>
      <c r="D2" s="57">
        <v>0</v>
      </c>
      <c r="E2" s="57">
        <v>0</v>
      </c>
      <c r="F2" s="57">
        <v>108</v>
      </c>
      <c r="G2" s="118">
        <v>108</v>
      </c>
      <c r="H2" s="57">
        <v>108</v>
      </c>
      <c r="I2" s="57">
        <v>108</v>
      </c>
      <c r="J2" s="57">
        <v>108</v>
      </c>
      <c r="K2" s="57">
        <v>0</v>
      </c>
      <c r="L2" s="57">
        <v>0</v>
      </c>
      <c r="M2" s="57">
        <v>108</v>
      </c>
      <c r="N2" s="57">
        <v>108</v>
      </c>
      <c r="O2" s="57">
        <v>108</v>
      </c>
      <c r="P2" s="57">
        <v>108</v>
      </c>
      <c r="Q2" s="118">
        <v>108</v>
      </c>
      <c r="R2" s="57">
        <v>0</v>
      </c>
      <c r="S2" s="57">
        <v>0</v>
      </c>
      <c r="T2" s="57">
        <v>108</v>
      </c>
      <c r="U2" s="57">
        <v>108</v>
      </c>
      <c r="V2" s="57">
        <v>108</v>
      </c>
      <c r="W2" s="57">
        <v>108</v>
      </c>
      <c r="X2" s="57">
        <v>108</v>
      </c>
      <c r="Y2" s="57">
        <v>0</v>
      </c>
      <c r="Z2" s="57">
        <v>0</v>
      </c>
      <c r="AA2" s="57">
        <v>108</v>
      </c>
      <c r="AB2" s="57">
        <v>108</v>
      </c>
      <c r="AC2" s="57">
        <v>108</v>
      </c>
      <c r="AD2" s="57">
        <v>108</v>
      </c>
      <c r="AE2" s="57">
        <v>108</v>
      </c>
      <c r="AF2" s="57">
        <v>0</v>
      </c>
      <c r="AG2" s="57">
        <v>0</v>
      </c>
      <c r="AH2" s="96">
        <f>SUM(C2:AG2)</f>
        <v>2268</v>
      </c>
      <c r="AI2" s="97">
        <f>COUNT(C2:AG2)</f>
        <v>31</v>
      </c>
    </row>
    <row r="3" spans="1:36" ht="19.5" customHeight="1" thickBot="1" x14ac:dyDescent="0.35">
      <c r="A3" s="193" t="s">
        <v>4</v>
      </c>
      <c r="B3" s="194"/>
      <c r="C3" s="39">
        <f>C21/C2</f>
        <v>4.6296296296296298E-4</v>
      </c>
      <c r="D3" s="38" t="e">
        <f>D21/D2</f>
        <v>#DIV/0!</v>
      </c>
      <c r="E3" s="38" t="e">
        <f t="shared" ref="E3:AG3" si="0">E21/E2</f>
        <v>#DIV/0!</v>
      </c>
      <c r="F3" s="38">
        <f t="shared" si="0"/>
        <v>0</v>
      </c>
      <c r="G3" s="38">
        <f t="shared" si="0"/>
        <v>0</v>
      </c>
      <c r="H3" s="38">
        <f t="shared" si="0"/>
        <v>0</v>
      </c>
      <c r="I3" s="38">
        <f t="shared" si="0"/>
        <v>0</v>
      </c>
      <c r="J3" s="38">
        <f t="shared" si="0"/>
        <v>0</v>
      </c>
      <c r="K3" s="38" t="e">
        <f t="shared" si="0"/>
        <v>#DIV/0!</v>
      </c>
      <c r="L3" s="38" t="e">
        <f t="shared" si="0"/>
        <v>#DIV/0!</v>
      </c>
      <c r="M3" s="38">
        <f t="shared" si="0"/>
        <v>0</v>
      </c>
      <c r="N3" s="38">
        <f t="shared" si="0"/>
        <v>0</v>
      </c>
      <c r="O3" s="38">
        <f t="shared" si="0"/>
        <v>0</v>
      </c>
      <c r="P3" s="38">
        <f t="shared" si="0"/>
        <v>0</v>
      </c>
      <c r="Q3" s="119">
        <f t="shared" si="0"/>
        <v>0</v>
      </c>
      <c r="R3" s="38" t="e">
        <f t="shared" si="0"/>
        <v>#DIV/0!</v>
      </c>
      <c r="S3" s="38" t="e">
        <f t="shared" si="0"/>
        <v>#DIV/0!</v>
      </c>
      <c r="T3" s="38">
        <f t="shared" si="0"/>
        <v>0</v>
      </c>
      <c r="U3" s="38">
        <f t="shared" si="0"/>
        <v>0</v>
      </c>
      <c r="V3" s="38">
        <f t="shared" si="0"/>
        <v>0</v>
      </c>
      <c r="W3" s="38">
        <f t="shared" si="0"/>
        <v>0</v>
      </c>
      <c r="X3" s="38">
        <f t="shared" si="0"/>
        <v>0</v>
      </c>
      <c r="Y3" s="38" t="e">
        <f t="shared" si="0"/>
        <v>#DIV/0!</v>
      </c>
      <c r="Z3" s="65" t="e">
        <f t="shared" si="0"/>
        <v>#DIV/0!</v>
      </c>
      <c r="AA3" s="38">
        <f t="shared" si="0"/>
        <v>0</v>
      </c>
      <c r="AB3" s="38">
        <f t="shared" si="0"/>
        <v>0</v>
      </c>
      <c r="AC3" s="38">
        <f t="shared" si="0"/>
        <v>0</v>
      </c>
      <c r="AD3" s="38">
        <f t="shared" si="0"/>
        <v>0</v>
      </c>
      <c r="AE3" s="38">
        <f t="shared" si="0"/>
        <v>0</v>
      </c>
      <c r="AF3" s="38" t="e">
        <f t="shared" si="0"/>
        <v>#DIV/0!</v>
      </c>
      <c r="AG3" s="38" t="e">
        <f t="shared" si="0"/>
        <v>#DIV/0!</v>
      </c>
      <c r="AH3" s="67"/>
      <c r="AI3" s="201" t="s">
        <v>5</v>
      </c>
      <c r="AJ3" s="201" t="s">
        <v>6</v>
      </c>
    </row>
    <row r="4" spans="1:36" ht="36" customHeight="1" thickBot="1" x14ac:dyDescent="0.35">
      <c r="A4" s="203"/>
      <c r="B4" s="204"/>
      <c r="C4" s="53">
        <v>1</v>
      </c>
      <c r="D4" s="48">
        <v>2</v>
      </c>
      <c r="E4" s="41">
        <v>3</v>
      </c>
      <c r="F4" s="48">
        <v>4</v>
      </c>
      <c r="G4" s="41">
        <v>5</v>
      </c>
      <c r="H4" s="41">
        <v>6</v>
      </c>
      <c r="I4" s="41">
        <v>7</v>
      </c>
      <c r="J4" s="40">
        <v>8</v>
      </c>
      <c r="K4" s="15">
        <v>9</v>
      </c>
      <c r="L4" s="15">
        <v>10</v>
      </c>
      <c r="M4" s="15">
        <v>11</v>
      </c>
      <c r="N4" s="15">
        <v>12</v>
      </c>
      <c r="O4" s="16">
        <v>13</v>
      </c>
      <c r="P4" s="41">
        <v>14</v>
      </c>
      <c r="Q4" s="120">
        <v>15</v>
      </c>
      <c r="R4" s="40">
        <v>16</v>
      </c>
      <c r="S4" s="15">
        <v>17</v>
      </c>
      <c r="T4" s="15">
        <v>18</v>
      </c>
      <c r="U4" s="15">
        <v>19</v>
      </c>
      <c r="V4" s="15">
        <v>20</v>
      </c>
      <c r="W4" s="15">
        <v>21</v>
      </c>
      <c r="X4" s="15">
        <v>22</v>
      </c>
      <c r="Y4" s="15">
        <v>23</v>
      </c>
      <c r="Z4" s="15">
        <v>24</v>
      </c>
      <c r="AA4" s="15">
        <v>25</v>
      </c>
      <c r="AB4" s="15">
        <v>26</v>
      </c>
      <c r="AC4" s="15">
        <v>27</v>
      </c>
      <c r="AD4" s="15">
        <v>28</v>
      </c>
      <c r="AE4" s="15">
        <v>29</v>
      </c>
      <c r="AF4" s="15">
        <v>30</v>
      </c>
      <c r="AG4" s="16">
        <v>31</v>
      </c>
      <c r="AH4" s="68" t="s">
        <v>7</v>
      </c>
      <c r="AI4" s="202"/>
      <c r="AJ4" s="202"/>
    </row>
    <row r="5" spans="1:36" ht="36" customHeight="1" x14ac:dyDescent="0.3">
      <c r="A5" s="205" t="s">
        <v>8</v>
      </c>
      <c r="B5" s="206"/>
      <c r="C5" s="54">
        <f>C58/60</f>
        <v>0</v>
      </c>
      <c r="D5" s="129">
        <f t="shared" ref="D5:AG5" si="1">D58/60</f>
        <v>0</v>
      </c>
      <c r="E5" s="45">
        <f t="shared" si="1"/>
        <v>0</v>
      </c>
      <c r="F5" s="129">
        <f t="shared" si="1"/>
        <v>0</v>
      </c>
      <c r="G5" s="45">
        <f t="shared" si="1"/>
        <v>0</v>
      </c>
      <c r="H5" s="45">
        <f t="shared" si="1"/>
        <v>0</v>
      </c>
      <c r="I5" s="45">
        <f t="shared" si="1"/>
        <v>0</v>
      </c>
      <c r="J5" s="129">
        <f t="shared" si="1"/>
        <v>0</v>
      </c>
      <c r="K5" s="45">
        <f t="shared" si="1"/>
        <v>0</v>
      </c>
      <c r="L5" s="129">
        <f t="shared" si="1"/>
        <v>0</v>
      </c>
      <c r="M5" s="45">
        <f t="shared" si="1"/>
        <v>0</v>
      </c>
      <c r="N5" s="129">
        <f t="shared" si="1"/>
        <v>0</v>
      </c>
      <c r="O5" s="51">
        <f t="shared" si="1"/>
        <v>0</v>
      </c>
      <c r="P5" s="45">
        <f t="shared" si="1"/>
        <v>0</v>
      </c>
      <c r="Q5" s="121">
        <f t="shared" si="1"/>
        <v>0</v>
      </c>
      <c r="R5" s="45">
        <f t="shared" si="1"/>
        <v>0</v>
      </c>
      <c r="S5" s="45">
        <f t="shared" si="1"/>
        <v>0</v>
      </c>
      <c r="T5" s="45">
        <f t="shared" si="1"/>
        <v>0</v>
      </c>
      <c r="U5" s="45">
        <f t="shared" si="1"/>
        <v>0</v>
      </c>
      <c r="V5" s="45">
        <f t="shared" si="1"/>
        <v>0</v>
      </c>
      <c r="W5" s="45">
        <f t="shared" si="1"/>
        <v>0</v>
      </c>
      <c r="X5" s="45">
        <f t="shared" si="1"/>
        <v>0</v>
      </c>
      <c r="Y5" s="129">
        <f t="shared" si="1"/>
        <v>0</v>
      </c>
      <c r="Z5" s="45">
        <f t="shared" si="1"/>
        <v>0</v>
      </c>
      <c r="AA5" s="45">
        <f t="shared" si="1"/>
        <v>0</v>
      </c>
      <c r="AB5" s="45">
        <f t="shared" si="1"/>
        <v>0</v>
      </c>
      <c r="AC5" s="45">
        <f t="shared" si="1"/>
        <v>0</v>
      </c>
      <c r="AD5" s="45">
        <f t="shared" si="1"/>
        <v>0</v>
      </c>
      <c r="AE5" s="45">
        <f t="shared" si="1"/>
        <v>0</v>
      </c>
      <c r="AF5" s="45">
        <f t="shared" si="1"/>
        <v>0</v>
      </c>
      <c r="AG5" s="45">
        <f t="shared" si="1"/>
        <v>0</v>
      </c>
      <c r="AH5" s="106">
        <f>SUM(C5:AG5)</f>
        <v>0</v>
      </c>
      <c r="AI5" s="66">
        <f>AH2/7</f>
        <v>324</v>
      </c>
      <c r="AJ5" s="109">
        <f>AH5/AI5</f>
        <v>0</v>
      </c>
    </row>
    <row r="6" spans="1:36" ht="24.75" customHeight="1" x14ac:dyDescent="0.3">
      <c r="A6" s="161" t="s">
        <v>9</v>
      </c>
      <c r="B6" s="162"/>
      <c r="C6" s="130">
        <f>C5/15</f>
        <v>0</v>
      </c>
      <c r="D6" s="130">
        <f t="shared" ref="D6:AG6" si="2">D5/15</f>
        <v>0</v>
      </c>
      <c r="E6" s="130">
        <f t="shared" si="2"/>
        <v>0</v>
      </c>
      <c r="F6" s="130">
        <f t="shared" si="2"/>
        <v>0</v>
      </c>
      <c r="G6" s="130">
        <f t="shared" si="2"/>
        <v>0</v>
      </c>
      <c r="H6" s="130">
        <f t="shared" si="2"/>
        <v>0</v>
      </c>
      <c r="I6" s="130">
        <f t="shared" si="2"/>
        <v>0</v>
      </c>
      <c r="J6" s="130">
        <f t="shared" si="2"/>
        <v>0</v>
      </c>
      <c r="K6" s="130">
        <f t="shared" si="2"/>
        <v>0</v>
      </c>
      <c r="L6" s="130">
        <f t="shared" si="2"/>
        <v>0</v>
      </c>
      <c r="M6" s="130">
        <f t="shared" si="2"/>
        <v>0</v>
      </c>
      <c r="N6" s="130">
        <f t="shared" si="2"/>
        <v>0</v>
      </c>
      <c r="O6" s="130">
        <f t="shared" si="2"/>
        <v>0</v>
      </c>
      <c r="P6" s="130">
        <f t="shared" si="2"/>
        <v>0</v>
      </c>
      <c r="Q6" s="130">
        <f t="shared" si="2"/>
        <v>0</v>
      </c>
      <c r="R6" s="130">
        <f t="shared" si="2"/>
        <v>0</v>
      </c>
      <c r="S6" s="130">
        <f t="shared" si="2"/>
        <v>0</v>
      </c>
      <c r="T6" s="130">
        <f t="shared" si="2"/>
        <v>0</v>
      </c>
      <c r="U6" s="130">
        <f t="shared" si="2"/>
        <v>0</v>
      </c>
      <c r="V6" s="130">
        <f t="shared" si="2"/>
        <v>0</v>
      </c>
      <c r="W6" s="130">
        <f t="shared" si="2"/>
        <v>0</v>
      </c>
      <c r="X6" s="130">
        <f t="shared" si="2"/>
        <v>0</v>
      </c>
      <c r="Y6" s="130">
        <f t="shared" si="2"/>
        <v>0</v>
      </c>
      <c r="Z6" s="130">
        <f t="shared" si="2"/>
        <v>0</v>
      </c>
      <c r="AA6" s="130">
        <f t="shared" si="2"/>
        <v>0</v>
      </c>
      <c r="AB6" s="130">
        <f t="shared" si="2"/>
        <v>0</v>
      </c>
      <c r="AC6" s="130">
        <f t="shared" si="2"/>
        <v>0</v>
      </c>
      <c r="AD6" s="130">
        <f t="shared" si="2"/>
        <v>0</v>
      </c>
      <c r="AE6" s="130">
        <f t="shared" si="2"/>
        <v>0</v>
      </c>
      <c r="AF6" s="130">
        <f t="shared" si="2"/>
        <v>0</v>
      </c>
      <c r="AG6" s="130">
        <f t="shared" si="2"/>
        <v>0</v>
      </c>
      <c r="AH6" s="106"/>
      <c r="AI6" s="66"/>
      <c r="AJ6" s="109"/>
    </row>
    <row r="7" spans="1:36" ht="32.1" customHeight="1" x14ac:dyDescent="0.3">
      <c r="A7" s="159" t="s">
        <v>10</v>
      </c>
      <c r="B7" s="160"/>
      <c r="C7" s="49">
        <f t="shared" ref="C7:AG7" si="3">C71/60</f>
        <v>0</v>
      </c>
      <c r="D7" s="46">
        <f t="shared" si="3"/>
        <v>0</v>
      </c>
      <c r="E7" s="42">
        <f t="shared" si="3"/>
        <v>0</v>
      </c>
      <c r="F7" s="46">
        <f t="shared" si="3"/>
        <v>0</v>
      </c>
      <c r="G7" s="42">
        <f t="shared" si="3"/>
        <v>0</v>
      </c>
      <c r="H7" s="42">
        <f t="shared" si="3"/>
        <v>0</v>
      </c>
      <c r="I7" s="42">
        <f t="shared" si="3"/>
        <v>0</v>
      </c>
      <c r="J7" s="46">
        <f t="shared" si="3"/>
        <v>0</v>
      </c>
      <c r="K7" s="42">
        <f t="shared" si="3"/>
        <v>0</v>
      </c>
      <c r="L7" s="46">
        <f t="shared" si="3"/>
        <v>0</v>
      </c>
      <c r="M7" s="42">
        <f t="shared" si="3"/>
        <v>0</v>
      </c>
      <c r="N7" s="46">
        <f t="shared" si="3"/>
        <v>0</v>
      </c>
      <c r="O7" s="18">
        <f t="shared" si="3"/>
        <v>0</v>
      </c>
      <c r="P7" s="42">
        <f t="shared" si="3"/>
        <v>0</v>
      </c>
      <c r="Q7" s="122">
        <f t="shared" si="3"/>
        <v>0</v>
      </c>
      <c r="R7" s="42">
        <f t="shared" si="3"/>
        <v>0</v>
      </c>
      <c r="S7" s="42">
        <f t="shared" si="3"/>
        <v>0</v>
      </c>
      <c r="T7" s="42">
        <f t="shared" si="3"/>
        <v>0</v>
      </c>
      <c r="U7" s="42">
        <f t="shared" si="3"/>
        <v>0</v>
      </c>
      <c r="V7" s="42">
        <f t="shared" si="3"/>
        <v>0</v>
      </c>
      <c r="W7" s="42">
        <f t="shared" si="3"/>
        <v>0</v>
      </c>
      <c r="X7" s="42">
        <f t="shared" si="3"/>
        <v>0</v>
      </c>
      <c r="Y7" s="46">
        <f t="shared" si="3"/>
        <v>0</v>
      </c>
      <c r="Z7" s="42">
        <f t="shared" si="3"/>
        <v>0</v>
      </c>
      <c r="AA7" s="42">
        <f t="shared" si="3"/>
        <v>0</v>
      </c>
      <c r="AB7" s="42">
        <f t="shared" si="3"/>
        <v>0</v>
      </c>
      <c r="AC7" s="42">
        <f t="shared" si="3"/>
        <v>0</v>
      </c>
      <c r="AD7" s="42">
        <f t="shared" si="3"/>
        <v>0</v>
      </c>
      <c r="AE7" s="42">
        <f t="shared" si="3"/>
        <v>0</v>
      </c>
      <c r="AF7" s="42">
        <f t="shared" si="3"/>
        <v>0</v>
      </c>
      <c r="AG7" s="42">
        <f t="shared" si="3"/>
        <v>0</v>
      </c>
      <c r="AH7" s="107">
        <f t="shared" ref="AH7:AH13" si="4">SUM(C7:AG7)</f>
        <v>0</v>
      </c>
      <c r="AI7" s="66">
        <f>AH2/7</f>
        <v>324</v>
      </c>
      <c r="AJ7" s="109">
        <f t="shared" ref="AJ7:AJ19" si="5">AH7/AI7</f>
        <v>0</v>
      </c>
    </row>
    <row r="8" spans="1:36" ht="21" customHeight="1" x14ac:dyDescent="0.3">
      <c r="A8" s="161" t="s">
        <v>9</v>
      </c>
      <c r="B8" s="162"/>
      <c r="C8" s="130">
        <f>C7/15</f>
        <v>0</v>
      </c>
      <c r="D8" s="130">
        <f t="shared" ref="D8:AG8" si="6">D7/15</f>
        <v>0</v>
      </c>
      <c r="E8" s="130">
        <f t="shared" si="6"/>
        <v>0</v>
      </c>
      <c r="F8" s="130">
        <f t="shared" si="6"/>
        <v>0</v>
      </c>
      <c r="G8" s="130">
        <f t="shared" si="6"/>
        <v>0</v>
      </c>
      <c r="H8" s="130">
        <f t="shared" si="6"/>
        <v>0</v>
      </c>
      <c r="I8" s="130">
        <f t="shared" si="6"/>
        <v>0</v>
      </c>
      <c r="J8" s="130">
        <f t="shared" si="6"/>
        <v>0</v>
      </c>
      <c r="K8" s="130">
        <f t="shared" si="6"/>
        <v>0</v>
      </c>
      <c r="L8" s="130">
        <f t="shared" si="6"/>
        <v>0</v>
      </c>
      <c r="M8" s="130">
        <f t="shared" si="6"/>
        <v>0</v>
      </c>
      <c r="N8" s="130">
        <f t="shared" si="6"/>
        <v>0</v>
      </c>
      <c r="O8" s="130">
        <f t="shared" si="6"/>
        <v>0</v>
      </c>
      <c r="P8" s="130">
        <f t="shared" si="6"/>
        <v>0</v>
      </c>
      <c r="Q8" s="130">
        <f t="shared" si="6"/>
        <v>0</v>
      </c>
      <c r="R8" s="130">
        <f t="shared" si="6"/>
        <v>0</v>
      </c>
      <c r="S8" s="130">
        <f t="shared" si="6"/>
        <v>0</v>
      </c>
      <c r="T8" s="130">
        <f t="shared" si="6"/>
        <v>0</v>
      </c>
      <c r="U8" s="130">
        <f t="shared" si="6"/>
        <v>0</v>
      </c>
      <c r="V8" s="130">
        <f t="shared" si="6"/>
        <v>0</v>
      </c>
      <c r="W8" s="130">
        <f t="shared" si="6"/>
        <v>0</v>
      </c>
      <c r="X8" s="130">
        <f t="shared" si="6"/>
        <v>0</v>
      </c>
      <c r="Y8" s="130">
        <f t="shared" si="6"/>
        <v>0</v>
      </c>
      <c r="Z8" s="130">
        <f t="shared" si="6"/>
        <v>0</v>
      </c>
      <c r="AA8" s="130">
        <f t="shared" si="6"/>
        <v>0</v>
      </c>
      <c r="AB8" s="130">
        <f t="shared" si="6"/>
        <v>0</v>
      </c>
      <c r="AC8" s="130">
        <f t="shared" si="6"/>
        <v>0</v>
      </c>
      <c r="AD8" s="130">
        <f t="shared" si="6"/>
        <v>0</v>
      </c>
      <c r="AE8" s="130">
        <f t="shared" si="6"/>
        <v>0</v>
      </c>
      <c r="AF8" s="130">
        <f t="shared" si="6"/>
        <v>0</v>
      </c>
      <c r="AG8" s="130">
        <f t="shared" si="6"/>
        <v>0</v>
      </c>
      <c r="AH8" s="107"/>
      <c r="AI8" s="66"/>
      <c r="AJ8" s="109"/>
    </row>
    <row r="9" spans="1:36" ht="32.1" customHeight="1" x14ac:dyDescent="0.3">
      <c r="A9" s="159" t="s">
        <v>11</v>
      </c>
      <c r="B9" s="160"/>
      <c r="C9" s="49">
        <f t="shared" ref="C9:AG9" si="7">C84/60</f>
        <v>0</v>
      </c>
      <c r="D9" s="46">
        <f t="shared" si="7"/>
        <v>0</v>
      </c>
      <c r="E9" s="42">
        <f t="shared" si="7"/>
        <v>0</v>
      </c>
      <c r="F9" s="46">
        <f t="shared" si="7"/>
        <v>0</v>
      </c>
      <c r="G9" s="42">
        <f t="shared" si="7"/>
        <v>0</v>
      </c>
      <c r="H9" s="42">
        <f t="shared" si="7"/>
        <v>0</v>
      </c>
      <c r="I9" s="42">
        <f t="shared" si="7"/>
        <v>0</v>
      </c>
      <c r="J9" s="46">
        <f t="shared" si="7"/>
        <v>0</v>
      </c>
      <c r="K9" s="42">
        <f t="shared" si="7"/>
        <v>0</v>
      </c>
      <c r="L9" s="46">
        <f t="shared" si="7"/>
        <v>0</v>
      </c>
      <c r="M9" s="42">
        <f t="shared" si="7"/>
        <v>0</v>
      </c>
      <c r="N9" s="46">
        <f t="shared" si="7"/>
        <v>0</v>
      </c>
      <c r="O9" s="18">
        <f t="shared" si="7"/>
        <v>0</v>
      </c>
      <c r="P9" s="42">
        <f t="shared" si="7"/>
        <v>0</v>
      </c>
      <c r="Q9" s="122">
        <f t="shared" si="7"/>
        <v>0</v>
      </c>
      <c r="R9" s="42">
        <f t="shared" si="7"/>
        <v>0</v>
      </c>
      <c r="S9" s="42">
        <f t="shared" si="7"/>
        <v>0</v>
      </c>
      <c r="T9" s="42">
        <f t="shared" si="7"/>
        <v>0</v>
      </c>
      <c r="U9" s="42">
        <f t="shared" si="7"/>
        <v>0</v>
      </c>
      <c r="V9" s="42">
        <f t="shared" si="7"/>
        <v>0</v>
      </c>
      <c r="W9" s="42">
        <f t="shared" si="7"/>
        <v>0</v>
      </c>
      <c r="X9" s="42">
        <f t="shared" si="7"/>
        <v>0</v>
      </c>
      <c r="Y9" s="46">
        <f t="shared" si="7"/>
        <v>0</v>
      </c>
      <c r="Z9" s="42">
        <f t="shared" si="7"/>
        <v>0</v>
      </c>
      <c r="AA9" s="42">
        <f t="shared" si="7"/>
        <v>0</v>
      </c>
      <c r="AB9" s="42">
        <f t="shared" si="7"/>
        <v>0</v>
      </c>
      <c r="AC9" s="42">
        <f t="shared" si="7"/>
        <v>0</v>
      </c>
      <c r="AD9" s="42">
        <f t="shared" si="7"/>
        <v>0</v>
      </c>
      <c r="AE9" s="42">
        <f t="shared" si="7"/>
        <v>0</v>
      </c>
      <c r="AF9" s="42">
        <f t="shared" si="7"/>
        <v>0</v>
      </c>
      <c r="AG9" s="42">
        <f t="shared" si="7"/>
        <v>0</v>
      </c>
      <c r="AH9" s="107">
        <f t="shared" si="4"/>
        <v>0</v>
      </c>
      <c r="AI9" s="66">
        <f>AH2/7</f>
        <v>324</v>
      </c>
      <c r="AJ9" s="109">
        <f t="shared" si="5"/>
        <v>0</v>
      </c>
    </row>
    <row r="10" spans="1:36" ht="32.1" customHeight="1" x14ac:dyDescent="0.3">
      <c r="A10" s="161" t="s">
        <v>9</v>
      </c>
      <c r="B10" s="162"/>
      <c r="C10" s="130">
        <f>C9/15</f>
        <v>0</v>
      </c>
      <c r="D10" s="130">
        <f t="shared" ref="D10:AG10" si="8">D9/15</f>
        <v>0</v>
      </c>
      <c r="E10" s="130">
        <f t="shared" si="8"/>
        <v>0</v>
      </c>
      <c r="F10" s="130">
        <f t="shared" si="8"/>
        <v>0</v>
      </c>
      <c r="G10" s="130">
        <f t="shared" si="8"/>
        <v>0</v>
      </c>
      <c r="H10" s="130">
        <f t="shared" si="8"/>
        <v>0</v>
      </c>
      <c r="I10" s="130">
        <f t="shared" si="8"/>
        <v>0</v>
      </c>
      <c r="J10" s="130">
        <f t="shared" si="8"/>
        <v>0</v>
      </c>
      <c r="K10" s="130">
        <f t="shared" si="8"/>
        <v>0</v>
      </c>
      <c r="L10" s="130">
        <f t="shared" si="8"/>
        <v>0</v>
      </c>
      <c r="M10" s="130">
        <f t="shared" si="8"/>
        <v>0</v>
      </c>
      <c r="N10" s="130">
        <f t="shared" si="8"/>
        <v>0</v>
      </c>
      <c r="O10" s="130">
        <f t="shared" si="8"/>
        <v>0</v>
      </c>
      <c r="P10" s="130">
        <f t="shared" si="8"/>
        <v>0</v>
      </c>
      <c r="Q10" s="130">
        <f t="shared" si="8"/>
        <v>0</v>
      </c>
      <c r="R10" s="130">
        <f t="shared" si="8"/>
        <v>0</v>
      </c>
      <c r="S10" s="130">
        <f t="shared" si="8"/>
        <v>0</v>
      </c>
      <c r="T10" s="130">
        <f t="shared" si="8"/>
        <v>0</v>
      </c>
      <c r="U10" s="130">
        <f t="shared" si="8"/>
        <v>0</v>
      </c>
      <c r="V10" s="130">
        <f t="shared" si="8"/>
        <v>0</v>
      </c>
      <c r="W10" s="130">
        <f t="shared" si="8"/>
        <v>0</v>
      </c>
      <c r="X10" s="130">
        <f t="shared" si="8"/>
        <v>0</v>
      </c>
      <c r="Y10" s="130">
        <f t="shared" si="8"/>
        <v>0</v>
      </c>
      <c r="Z10" s="130">
        <f t="shared" si="8"/>
        <v>0</v>
      </c>
      <c r="AA10" s="130">
        <f t="shared" si="8"/>
        <v>0</v>
      </c>
      <c r="AB10" s="130">
        <f t="shared" si="8"/>
        <v>0</v>
      </c>
      <c r="AC10" s="130">
        <f t="shared" si="8"/>
        <v>0</v>
      </c>
      <c r="AD10" s="130">
        <f t="shared" si="8"/>
        <v>0</v>
      </c>
      <c r="AE10" s="130">
        <f t="shared" si="8"/>
        <v>0</v>
      </c>
      <c r="AF10" s="130">
        <f t="shared" si="8"/>
        <v>0</v>
      </c>
      <c r="AG10" s="130">
        <f t="shared" si="8"/>
        <v>0</v>
      </c>
      <c r="AH10" s="107"/>
      <c r="AI10" s="66"/>
      <c r="AJ10" s="109"/>
    </row>
    <row r="11" spans="1:36" ht="32.1" customHeight="1" x14ac:dyDescent="0.3">
      <c r="A11" s="159" t="s">
        <v>12</v>
      </c>
      <c r="B11" s="160"/>
      <c r="C11" s="49">
        <f t="shared" ref="C11:AG11" si="9">C97/60</f>
        <v>0</v>
      </c>
      <c r="D11" s="46">
        <f t="shared" si="9"/>
        <v>0</v>
      </c>
      <c r="E11" s="42">
        <f t="shared" si="9"/>
        <v>0</v>
      </c>
      <c r="F11" s="46">
        <f t="shared" si="9"/>
        <v>0</v>
      </c>
      <c r="G11" s="42">
        <f t="shared" si="9"/>
        <v>0</v>
      </c>
      <c r="H11" s="42">
        <f t="shared" si="9"/>
        <v>0</v>
      </c>
      <c r="I11" s="42">
        <f t="shared" si="9"/>
        <v>0</v>
      </c>
      <c r="J11" s="46">
        <f t="shared" si="9"/>
        <v>0</v>
      </c>
      <c r="K11" s="42">
        <f>K97/60</f>
        <v>0</v>
      </c>
      <c r="L11" s="46">
        <f t="shared" si="9"/>
        <v>0</v>
      </c>
      <c r="M11" s="42">
        <f t="shared" si="9"/>
        <v>0</v>
      </c>
      <c r="N11" s="46">
        <f t="shared" si="9"/>
        <v>0</v>
      </c>
      <c r="O11" s="18">
        <f>O97/60</f>
        <v>0</v>
      </c>
      <c r="P11" s="42">
        <f t="shared" si="9"/>
        <v>0</v>
      </c>
      <c r="Q11" s="122">
        <f t="shared" si="9"/>
        <v>0</v>
      </c>
      <c r="R11" s="42">
        <f t="shared" si="9"/>
        <v>0</v>
      </c>
      <c r="S11" s="42">
        <f t="shared" si="9"/>
        <v>0</v>
      </c>
      <c r="T11" s="42">
        <f t="shared" si="9"/>
        <v>0</v>
      </c>
      <c r="U11" s="42">
        <f t="shared" si="9"/>
        <v>0</v>
      </c>
      <c r="V11" s="42">
        <f t="shared" si="9"/>
        <v>0</v>
      </c>
      <c r="W11" s="42">
        <f t="shared" si="9"/>
        <v>0</v>
      </c>
      <c r="X11" s="42">
        <f t="shared" si="9"/>
        <v>0</v>
      </c>
      <c r="Y11" s="46">
        <f t="shared" si="9"/>
        <v>0</v>
      </c>
      <c r="Z11" s="42">
        <f t="shared" si="9"/>
        <v>0</v>
      </c>
      <c r="AA11" s="42">
        <f t="shared" si="9"/>
        <v>0</v>
      </c>
      <c r="AB11" s="42">
        <f t="shared" si="9"/>
        <v>0</v>
      </c>
      <c r="AC11" s="42">
        <f t="shared" si="9"/>
        <v>0</v>
      </c>
      <c r="AD11" s="42">
        <f t="shared" si="9"/>
        <v>0</v>
      </c>
      <c r="AE11" s="42">
        <f t="shared" si="9"/>
        <v>0</v>
      </c>
      <c r="AF11" s="42">
        <f t="shared" si="9"/>
        <v>0</v>
      </c>
      <c r="AG11" s="42">
        <f t="shared" si="9"/>
        <v>0</v>
      </c>
      <c r="AH11" s="107">
        <f t="shared" si="4"/>
        <v>0</v>
      </c>
      <c r="AI11" s="66">
        <f>AH2/7</f>
        <v>324</v>
      </c>
      <c r="AJ11" s="109">
        <f t="shared" si="5"/>
        <v>0</v>
      </c>
    </row>
    <row r="12" spans="1:36" ht="32.1" customHeight="1" x14ac:dyDescent="0.3">
      <c r="A12" s="161" t="s">
        <v>9</v>
      </c>
      <c r="B12" s="162"/>
      <c r="C12" s="130">
        <f>C11/15</f>
        <v>0</v>
      </c>
      <c r="D12" s="130">
        <f t="shared" ref="D12:AG12" si="10">D11/15</f>
        <v>0</v>
      </c>
      <c r="E12" s="130">
        <f t="shared" si="10"/>
        <v>0</v>
      </c>
      <c r="F12" s="130">
        <f t="shared" si="10"/>
        <v>0</v>
      </c>
      <c r="G12" s="130">
        <f t="shared" si="10"/>
        <v>0</v>
      </c>
      <c r="H12" s="130">
        <f t="shared" si="10"/>
        <v>0</v>
      </c>
      <c r="I12" s="130">
        <f t="shared" si="10"/>
        <v>0</v>
      </c>
      <c r="J12" s="130">
        <f t="shared" si="10"/>
        <v>0</v>
      </c>
      <c r="K12" s="130">
        <f t="shared" si="10"/>
        <v>0</v>
      </c>
      <c r="L12" s="130">
        <f t="shared" si="10"/>
        <v>0</v>
      </c>
      <c r="M12" s="130">
        <f t="shared" si="10"/>
        <v>0</v>
      </c>
      <c r="N12" s="130">
        <f t="shared" si="10"/>
        <v>0</v>
      </c>
      <c r="O12" s="130">
        <f t="shared" si="10"/>
        <v>0</v>
      </c>
      <c r="P12" s="130">
        <f t="shared" si="10"/>
        <v>0</v>
      </c>
      <c r="Q12" s="130">
        <f t="shared" si="10"/>
        <v>0</v>
      </c>
      <c r="R12" s="130">
        <f t="shared" si="10"/>
        <v>0</v>
      </c>
      <c r="S12" s="130">
        <f t="shared" si="10"/>
        <v>0</v>
      </c>
      <c r="T12" s="130">
        <f t="shared" si="10"/>
        <v>0</v>
      </c>
      <c r="U12" s="130">
        <f t="shared" si="10"/>
        <v>0</v>
      </c>
      <c r="V12" s="130">
        <f t="shared" si="10"/>
        <v>0</v>
      </c>
      <c r="W12" s="130">
        <f t="shared" si="10"/>
        <v>0</v>
      </c>
      <c r="X12" s="130">
        <f t="shared" si="10"/>
        <v>0</v>
      </c>
      <c r="Y12" s="130">
        <f t="shared" si="10"/>
        <v>0</v>
      </c>
      <c r="Z12" s="130">
        <f t="shared" si="10"/>
        <v>0</v>
      </c>
      <c r="AA12" s="130">
        <f t="shared" si="10"/>
        <v>0</v>
      </c>
      <c r="AB12" s="130">
        <f t="shared" si="10"/>
        <v>0</v>
      </c>
      <c r="AC12" s="130">
        <f t="shared" si="10"/>
        <v>0</v>
      </c>
      <c r="AD12" s="130">
        <f t="shared" si="10"/>
        <v>0</v>
      </c>
      <c r="AE12" s="130">
        <f t="shared" si="10"/>
        <v>0</v>
      </c>
      <c r="AF12" s="130">
        <f t="shared" si="10"/>
        <v>0</v>
      </c>
      <c r="AG12" s="130">
        <f t="shared" si="10"/>
        <v>0</v>
      </c>
      <c r="AH12" s="107"/>
      <c r="AI12" s="66"/>
      <c r="AJ12" s="109"/>
    </row>
    <row r="13" spans="1:36" ht="32.1" customHeight="1" x14ac:dyDescent="0.3">
      <c r="A13" s="159" t="s">
        <v>13</v>
      </c>
      <c r="B13" s="160"/>
      <c r="C13" s="49">
        <f t="shared" ref="C13:AG15" si="11">C110/60</f>
        <v>0</v>
      </c>
      <c r="D13" s="46">
        <f t="shared" si="11"/>
        <v>0</v>
      </c>
      <c r="E13" s="42">
        <f t="shared" si="11"/>
        <v>0</v>
      </c>
      <c r="F13" s="46">
        <f t="shared" si="11"/>
        <v>0</v>
      </c>
      <c r="G13" s="42">
        <f t="shared" si="11"/>
        <v>0</v>
      </c>
      <c r="H13" s="42">
        <f t="shared" si="11"/>
        <v>0</v>
      </c>
      <c r="I13" s="42">
        <f t="shared" si="11"/>
        <v>0</v>
      </c>
      <c r="J13" s="46">
        <f t="shared" si="11"/>
        <v>0</v>
      </c>
      <c r="K13" s="42">
        <f t="shared" si="11"/>
        <v>0</v>
      </c>
      <c r="L13" s="46">
        <f t="shared" si="11"/>
        <v>0</v>
      </c>
      <c r="M13" s="42">
        <f t="shared" si="11"/>
        <v>0</v>
      </c>
      <c r="N13" s="46">
        <f t="shared" si="11"/>
        <v>0</v>
      </c>
      <c r="O13" s="18">
        <f t="shared" si="11"/>
        <v>0</v>
      </c>
      <c r="P13" s="42">
        <f t="shared" si="11"/>
        <v>0</v>
      </c>
      <c r="Q13" s="122">
        <f t="shared" si="11"/>
        <v>0</v>
      </c>
      <c r="R13" s="42">
        <f t="shared" si="11"/>
        <v>0</v>
      </c>
      <c r="S13" s="42">
        <f t="shared" si="11"/>
        <v>0</v>
      </c>
      <c r="T13" s="42">
        <f t="shared" si="11"/>
        <v>0</v>
      </c>
      <c r="U13" s="42">
        <f t="shared" si="11"/>
        <v>0</v>
      </c>
      <c r="V13" s="42">
        <f t="shared" si="11"/>
        <v>0</v>
      </c>
      <c r="W13" s="42">
        <f t="shared" si="11"/>
        <v>0</v>
      </c>
      <c r="X13" s="42">
        <f t="shared" si="11"/>
        <v>0</v>
      </c>
      <c r="Y13" s="46">
        <f t="shared" si="11"/>
        <v>0</v>
      </c>
      <c r="Z13" s="42">
        <f t="shared" si="11"/>
        <v>0</v>
      </c>
      <c r="AA13" s="42">
        <f t="shared" si="11"/>
        <v>0</v>
      </c>
      <c r="AB13" s="42">
        <f t="shared" si="11"/>
        <v>0</v>
      </c>
      <c r="AC13" s="42">
        <f t="shared" si="11"/>
        <v>0</v>
      </c>
      <c r="AD13" s="42">
        <f t="shared" si="11"/>
        <v>0</v>
      </c>
      <c r="AE13" s="42">
        <f t="shared" si="11"/>
        <v>0</v>
      </c>
      <c r="AF13" s="42">
        <f t="shared" si="11"/>
        <v>0</v>
      </c>
      <c r="AG13" s="42">
        <f t="shared" si="11"/>
        <v>0</v>
      </c>
      <c r="AH13" s="107">
        <f t="shared" si="4"/>
        <v>0</v>
      </c>
      <c r="AI13" s="66">
        <f>AH2/7</f>
        <v>324</v>
      </c>
      <c r="AJ13" s="109">
        <f t="shared" si="5"/>
        <v>0</v>
      </c>
    </row>
    <row r="14" spans="1:36" ht="32.1" customHeight="1" x14ac:dyDescent="0.3">
      <c r="A14" s="161" t="s">
        <v>9</v>
      </c>
      <c r="B14" s="162"/>
      <c r="C14" s="130">
        <f>C13/15</f>
        <v>0</v>
      </c>
      <c r="D14" s="130">
        <f t="shared" ref="D14:AG14" si="12">D13/15</f>
        <v>0</v>
      </c>
      <c r="E14" s="130">
        <f t="shared" si="12"/>
        <v>0</v>
      </c>
      <c r="F14" s="130">
        <f t="shared" si="12"/>
        <v>0</v>
      </c>
      <c r="G14" s="130">
        <f t="shared" si="12"/>
        <v>0</v>
      </c>
      <c r="H14" s="130">
        <f t="shared" si="12"/>
        <v>0</v>
      </c>
      <c r="I14" s="130">
        <f t="shared" si="12"/>
        <v>0</v>
      </c>
      <c r="J14" s="130">
        <f t="shared" si="12"/>
        <v>0</v>
      </c>
      <c r="K14" s="130">
        <f t="shared" si="12"/>
        <v>0</v>
      </c>
      <c r="L14" s="130">
        <f t="shared" si="12"/>
        <v>0</v>
      </c>
      <c r="M14" s="130">
        <f t="shared" si="12"/>
        <v>0</v>
      </c>
      <c r="N14" s="130">
        <f t="shared" si="12"/>
        <v>0</v>
      </c>
      <c r="O14" s="130">
        <f t="shared" si="12"/>
        <v>0</v>
      </c>
      <c r="P14" s="130">
        <f t="shared" si="12"/>
        <v>0</v>
      </c>
      <c r="Q14" s="130">
        <f t="shared" si="12"/>
        <v>0</v>
      </c>
      <c r="R14" s="130">
        <f t="shared" si="12"/>
        <v>0</v>
      </c>
      <c r="S14" s="130">
        <f t="shared" si="12"/>
        <v>0</v>
      </c>
      <c r="T14" s="130">
        <f t="shared" si="12"/>
        <v>0</v>
      </c>
      <c r="U14" s="130">
        <f t="shared" si="12"/>
        <v>0</v>
      </c>
      <c r="V14" s="130">
        <f t="shared" si="12"/>
        <v>0</v>
      </c>
      <c r="W14" s="130">
        <f t="shared" si="12"/>
        <v>0</v>
      </c>
      <c r="X14" s="130">
        <f t="shared" si="12"/>
        <v>0</v>
      </c>
      <c r="Y14" s="130">
        <f t="shared" si="12"/>
        <v>0</v>
      </c>
      <c r="Z14" s="130">
        <f t="shared" si="12"/>
        <v>0</v>
      </c>
      <c r="AA14" s="130">
        <f t="shared" si="12"/>
        <v>0</v>
      </c>
      <c r="AB14" s="130">
        <f t="shared" si="12"/>
        <v>0</v>
      </c>
      <c r="AC14" s="130">
        <f t="shared" si="12"/>
        <v>0</v>
      </c>
      <c r="AD14" s="130">
        <f t="shared" si="12"/>
        <v>0</v>
      </c>
      <c r="AE14" s="130">
        <f t="shared" si="12"/>
        <v>0</v>
      </c>
      <c r="AF14" s="130">
        <f t="shared" si="12"/>
        <v>0</v>
      </c>
      <c r="AG14" s="130">
        <f t="shared" si="12"/>
        <v>0</v>
      </c>
      <c r="AH14" s="108"/>
      <c r="AI14" s="66"/>
      <c r="AJ14" s="109"/>
    </row>
    <row r="15" spans="1:36" ht="32.1" customHeight="1" x14ac:dyDescent="0.3">
      <c r="A15" s="159" t="s">
        <v>14</v>
      </c>
      <c r="B15" s="160"/>
      <c r="C15" s="58">
        <f>C123/60</f>
        <v>0</v>
      </c>
      <c r="D15" s="43">
        <f t="shared" ref="D15:AG15" si="13">D123/60</f>
        <v>0</v>
      </c>
      <c r="E15" s="43">
        <f t="shared" si="13"/>
        <v>0</v>
      </c>
      <c r="F15" s="46">
        <f t="shared" si="11"/>
        <v>0</v>
      </c>
      <c r="G15" s="43">
        <f t="shared" si="13"/>
        <v>0</v>
      </c>
      <c r="H15" s="43">
        <f t="shared" si="13"/>
        <v>0</v>
      </c>
      <c r="I15" s="43">
        <f t="shared" si="13"/>
        <v>0</v>
      </c>
      <c r="J15" s="43">
        <f t="shared" si="13"/>
        <v>0</v>
      </c>
      <c r="K15" s="43">
        <f t="shared" si="13"/>
        <v>0</v>
      </c>
      <c r="L15" s="43">
        <f>L123/60</f>
        <v>0</v>
      </c>
      <c r="M15" s="43">
        <f t="shared" si="13"/>
        <v>0</v>
      </c>
      <c r="N15" s="43">
        <f t="shared" si="13"/>
        <v>0</v>
      </c>
      <c r="O15" s="43">
        <f t="shared" si="13"/>
        <v>0</v>
      </c>
      <c r="P15" s="43">
        <f t="shared" si="13"/>
        <v>0</v>
      </c>
      <c r="Q15" s="123">
        <f t="shared" si="13"/>
        <v>0</v>
      </c>
      <c r="R15" s="43">
        <f t="shared" si="13"/>
        <v>0</v>
      </c>
      <c r="S15" s="43">
        <f t="shared" si="13"/>
        <v>0</v>
      </c>
      <c r="T15" s="43">
        <f t="shared" si="13"/>
        <v>0</v>
      </c>
      <c r="U15" s="43">
        <f t="shared" si="13"/>
        <v>0</v>
      </c>
      <c r="V15" s="43">
        <f t="shared" si="13"/>
        <v>0</v>
      </c>
      <c r="W15" s="43">
        <f t="shared" si="13"/>
        <v>0</v>
      </c>
      <c r="X15" s="43">
        <f t="shared" si="13"/>
        <v>0</v>
      </c>
      <c r="Y15" s="43">
        <f t="shared" si="13"/>
        <v>0</v>
      </c>
      <c r="Z15" s="43">
        <f t="shared" si="13"/>
        <v>0</v>
      </c>
      <c r="AA15" s="43">
        <f t="shared" si="13"/>
        <v>0</v>
      </c>
      <c r="AB15" s="43">
        <f t="shared" si="13"/>
        <v>0</v>
      </c>
      <c r="AC15" s="43">
        <f t="shared" si="13"/>
        <v>0</v>
      </c>
      <c r="AD15" s="43">
        <f t="shared" si="13"/>
        <v>0</v>
      </c>
      <c r="AE15" s="43">
        <f t="shared" si="13"/>
        <v>0</v>
      </c>
      <c r="AF15" s="43">
        <f t="shared" si="13"/>
        <v>0</v>
      </c>
      <c r="AG15" s="43">
        <f t="shared" si="13"/>
        <v>0</v>
      </c>
      <c r="AH15" s="108">
        <f>SUM(C15:AG15)</f>
        <v>0</v>
      </c>
      <c r="AI15" s="66">
        <f>AH2/7</f>
        <v>324</v>
      </c>
      <c r="AJ15" s="109">
        <f t="shared" si="5"/>
        <v>0</v>
      </c>
    </row>
    <row r="16" spans="1:36" ht="32.1" customHeight="1" x14ac:dyDescent="0.3">
      <c r="A16" s="161" t="s">
        <v>9</v>
      </c>
      <c r="B16" s="162"/>
      <c r="C16" s="130">
        <v>0.05</v>
      </c>
      <c r="D16" s="130">
        <f t="shared" ref="D16:AG16" si="14">D15/15</f>
        <v>0</v>
      </c>
      <c r="E16" s="130">
        <f t="shared" si="14"/>
        <v>0</v>
      </c>
      <c r="F16" s="130">
        <f t="shared" si="14"/>
        <v>0</v>
      </c>
      <c r="G16" s="130">
        <f t="shared" si="14"/>
        <v>0</v>
      </c>
      <c r="H16" s="130">
        <f t="shared" si="14"/>
        <v>0</v>
      </c>
      <c r="I16" s="130">
        <f t="shared" si="14"/>
        <v>0</v>
      </c>
      <c r="J16" s="130">
        <f t="shared" si="14"/>
        <v>0</v>
      </c>
      <c r="K16" s="130">
        <f t="shared" si="14"/>
        <v>0</v>
      </c>
      <c r="L16" s="130">
        <f>L15/15</f>
        <v>0</v>
      </c>
      <c r="M16" s="130">
        <f t="shared" si="14"/>
        <v>0</v>
      </c>
      <c r="N16" s="130">
        <f t="shared" si="14"/>
        <v>0</v>
      </c>
      <c r="O16" s="130">
        <f t="shared" si="14"/>
        <v>0</v>
      </c>
      <c r="P16" s="130">
        <f t="shared" si="14"/>
        <v>0</v>
      </c>
      <c r="Q16" s="130">
        <f t="shared" si="14"/>
        <v>0</v>
      </c>
      <c r="R16" s="130">
        <f t="shared" si="14"/>
        <v>0</v>
      </c>
      <c r="S16" s="130">
        <f t="shared" si="14"/>
        <v>0</v>
      </c>
      <c r="T16" s="130">
        <f t="shared" si="14"/>
        <v>0</v>
      </c>
      <c r="U16" s="130">
        <f t="shared" si="14"/>
        <v>0</v>
      </c>
      <c r="V16" s="130">
        <f t="shared" si="14"/>
        <v>0</v>
      </c>
      <c r="W16" s="130">
        <f t="shared" si="14"/>
        <v>0</v>
      </c>
      <c r="X16" s="130">
        <f t="shared" si="14"/>
        <v>0</v>
      </c>
      <c r="Y16" s="130">
        <f t="shared" si="14"/>
        <v>0</v>
      </c>
      <c r="Z16" s="130">
        <f t="shared" si="14"/>
        <v>0</v>
      </c>
      <c r="AA16" s="130">
        <f t="shared" si="14"/>
        <v>0</v>
      </c>
      <c r="AB16" s="130">
        <f t="shared" si="14"/>
        <v>0</v>
      </c>
      <c r="AC16" s="130">
        <f t="shared" si="14"/>
        <v>0</v>
      </c>
      <c r="AD16" s="130">
        <f t="shared" si="14"/>
        <v>0</v>
      </c>
      <c r="AE16" s="130">
        <f t="shared" si="14"/>
        <v>0</v>
      </c>
      <c r="AF16" s="130">
        <f t="shared" si="14"/>
        <v>0</v>
      </c>
      <c r="AG16" s="130">
        <f t="shared" si="14"/>
        <v>0</v>
      </c>
      <c r="AH16" s="108"/>
      <c r="AI16" s="66"/>
      <c r="AJ16" s="109"/>
    </row>
    <row r="17" spans="1:36" ht="32.1" customHeight="1" x14ac:dyDescent="0.3">
      <c r="A17" s="159" t="s">
        <v>15</v>
      </c>
      <c r="B17" s="160"/>
      <c r="C17" s="58">
        <f>C136/60</f>
        <v>0</v>
      </c>
      <c r="D17" s="43">
        <f t="shared" ref="D17:AG17" si="15">D136/60</f>
        <v>0</v>
      </c>
      <c r="E17" s="43">
        <f t="shared" si="15"/>
        <v>0</v>
      </c>
      <c r="F17" s="43">
        <f t="shared" si="15"/>
        <v>0</v>
      </c>
      <c r="G17" s="43">
        <f t="shared" si="15"/>
        <v>0</v>
      </c>
      <c r="H17" s="43">
        <f t="shared" si="15"/>
        <v>0</v>
      </c>
      <c r="I17" s="43">
        <f t="shared" si="15"/>
        <v>0</v>
      </c>
      <c r="J17" s="43">
        <f t="shared" si="15"/>
        <v>0</v>
      </c>
      <c r="K17" s="43">
        <f t="shared" si="15"/>
        <v>0</v>
      </c>
      <c r="L17" s="43">
        <f t="shared" si="15"/>
        <v>0</v>
      </c>
      <c r="M17" s="43">
        <f t="shared" si="15"/>
        <v>0</v>
      </c>
      <c r="N17" s="43">
        <f t="shared" si="15"/>
        <v>0</v>
      </c>
      <c r="O17" s="43">
        <f t="shared" si="15"/>
        <v>0</v>
      </c>
      <c r="P17" s="43">
        <f t="shared" si="15"/>
        <v>0</v>
      </c>
      <c r="Q17" s="123">
        <f t="shared" si="15"/>
        <v>0</v>
      </c>
      <c r="R17" s="43">
        <f t="shared" si="15"/>
        <v>0</v>
      </c>
      <c r="S17" s="43">
        <f t="shared" si="15"/>
        <v>0</v>
      </c>
      <c r="T17" s="43">
        <f t="shared" si="15"/>
        <v>0</v>
      </c>
      <c r="U17" s="43">
        <f t="shared" si="15"/>
        <v>0</v>
      </c>
      <c r="V17" s="43">
        <f t="shared" si="15"/>
        <v>0</v>
      </c>
      <c r="W17" s="43">
        <f t="shared" si="15"/>
        <v>0</v>
      </c>
      <c r="X17" s="43">
        <f t="shared" si="15"/>
        <v>0</v>
      </c>
      <c r="Y17" s="43">
        <f t="shared" si="15"/>
        <v>0</v>
      </c>
      <c r="Z17" s="43">
        <f t="shared" si="15"/>
        <v>0</v>
      </c>
      <c r="AA17" s="43">
        <f t="shared" si="15"/>
        <v>0</v>
      </c>
      <c r="AB17" s="43">
        <f t="shared" si="15"/>
        <v>0</v>
      </c>
      <c r="AC17" s="43">
        <f t="shared" si="15"/>
        <v>0</v>
      </c>
      <c r="AD17" s="43">
        <f t="shared" si="15"/>
        <v>0</v>
      </c>
      <c r="AE17" s="43">
        <f t="shared" si="15"/>
        <v>0</v>
      </c>
      <c r="AF17" s="43">
        <f t="shared" si="15"/>
        <v>0</v>
      </c>
      <c r="AG17" s="43">
        <f t="shared" si="15"/>
        <v>0</v>
      </c>
      <c r="AH17" s="108">
        <f>SUM(C17:AG17)</f>
        <v>0</v>
      </c>
      <c r="AI17" s="66">
        <f>AH2/7</f>
        <v>324</v>
      </c>
      <c r="AJ17" s="109">
        <f t="shared" si="5"/>
        <v>0</v>
      </c>
    </row>
    <row r="18" spans="1:36" ht="32.1" customHeight="1" x14ac:dyDescent="0.3">
      <c r="A18" s="161" t="s">
        <v>9</v>
      </c>
      <c r="B18" s="162"/>
      <c r="C18" s="130">
        <f>C17/15</f>
        <v>0</v>
      </c>
      <c r="D18" s="130">
        <f t="shared" ref="D18:AG18" si="16">D17/15</f>
        <v>0</v>
      </c>
      <c r="E18" s="130">
        <f t="shared" si="16"/>
        <v>0</v>
      </c>
      <c r="F18" s="130">
        <f t="shared" si="16"/>
        <v>0</v>
      </c>
      <c r="G18" s="130">
        <f t="shared" si="16"/>
        <v>0</v>
      </c>
      <c r="H18" s="130">
        <f t="shared" si="16"/>
        <v>0</v>
      </c>
      <c r="I18" s="130">
        <f t="shared" si="16"/>
        <v>0</v>
      </c>
      <c r="J18" s="130">
        <f t="shared" si="16"/>
        <v>0</v>
      </c>
      <c r="K18" s="130">
        <f t="shared" si="16"/>
        <v>0</v>
      </c>
      <c r="L18" s="130">
        <f t="shared" si="16"/>
        <v>0</v>
      </c>
      <c r="M18" s="130">
        <f t="shared" si="16"/>
        <v>0</v>
      </c>
      <c r="N18" s="130">
        <f t="shared" si="16"/>
        <v>0</v>
      </c>
      <c r="O18" s="130">
        <f t="shared" si="16"/>
        <v>0</v>
      </c>
      <c r="P18" s="130">
        <f t="shared" si="16"/>
        <v>0</v>
      </c>
      <c r="Q18" s="130">
        <f t="shared" si="16"/>
        <v>0</v>
      </c>
      <c r="R18" s="130">
        <f t="shared" si="16"/>
        <v>0</v>
      </c>
      <c r="S18" s="130">
        <f t="shared" si="16"/>
        <v>0</v>
      </c>
      <c r="T18" s="130">
        <f t="shared" si="16"/>
        <v>0</v>
      </c>
      <c r="U18" s="130">
        <f t="shared" si="16"/>
        <v>0</v>
      </c>
      <c r="V18" s="130">
        <f t="shared" si="16"/>
        <v>0</v>
      </c>
      <c r="W18" s="130">
        <f t="shared" si="16"/>
        <v>0</v>
      </c>
      <c r="X18" s="130">
        <f t="shared" si="16"/>
        <v>0</v>
      </c>
      <c r="Y18" s="130">
        <f t="shared" si="16"/>
        <v>0</v>
      </c>
      <c r="Z18" s="130">
        <f t="shared" si="16"/>
        <v>0</v>
      </c>
      <c r="AA18" s="130">
        <f t="shared" si="16"/>
        <v>0</v>
      </c>
      <c r="AB18" s="130">
        <f t="shared" si="16"/>
        <v>0</v>
      </c>
      <c r="AC18" s="130">
        <f t="shared" si="16"/>
        <v>0</v>
      </c>
      <c r="AD18" s="130">
        <f t="shared" si="16"/>
        <v>0</v>
      </c>
      <c r="AE18" s="130">
        <f t="shared" si="16"/>
        <v>0</v>
      </c>
      <c r="AF18" s="130">
        <f t="shared" si="16"/>
        <v>0</v>
      </c>
      <c r="AG18" s="130">
        <f t="shared" si="16"/>
        <v>0</v>
      </c>
      <c r="AH18" s="108"/>
      <c r="AI18" s="66"/>
      <c r="AJ18" s="109"/>
    </row>
    <row r="19" spans="1:36" ht="32.1" customHeight="1" x14ac:dyDescent="0.3">
      <c r="A19" s="195" t="s">
        <v>16</v>
      </c>
      <c r="B19" s="196"/>
      <c r="C19" s="114">
        <f>C149/60</f>
        <v>0</v>
      </c>
      <c r="D19" s="115">
        <f t="shared" ref="D19:AG19" si="17">D149/60</f>
        <v>0</v>
      </c>
      <c r="E19" s="115">
        <f t="shared" si="17"/>
        <v>0</v>
      </c>
      <c r="F19" s="115">
        <f t="shared" si="17"/>
        <v>0</v>
      </c>
      <c r="G19" s="115">
        <f t="shared" si="17"/>
        <v>0</v>
      </c>
      <c r="H19" s="115">
        <f t="shared" si="17"/>
        <v>0</v>
      </c>
      <c r="I19" s="115">
        <f t="shared" si="17"/>
        <v>0</v>
      </c>
      <c r="J19" s="115">
        <f t="shared" si="17"/>
        <v>0</v>
      </c>
      <c r="K19" s="115">
        <f t="shared" si="17"/>
        <v>0</v>
      </c>
      <c r="L19" s="115">
        <f t="shared" si="17"/>
        <v>0</v>
      </c>
      <c r="M19" s="115">
        <f t="shared" si="17"/>
        <v>0</v>
      </c>
      <c r="N19" s="115">
        <f t="shared" si="17"/>
        <v>0</v>
      </c>
      <c r="O19" s="115">
        <f t="shared" si="17"/>
        <v>0</v>
      </c>
      <c r="P19" s="115">
        <f t="shared" si="17"/>
        <v>0</v>
      </c>
      <c r="Q19" s="124">
        <f t="shared" si="17"/>
        <v>0</v>
      </c>
      <c r="R19" s="115">
        <f t="shared" si="17"/>
        <v>0</v>
      </c>
      <c r="S19" s="115">
        <f t="shared" si="17"/>
        <v>0</v>
      </c>
      <c r="T19" s="115">
        <f t="shared" si="17"/>
        <v>0</v>
      </c>
      <c r="U19" s="115">
        <f t="shared" si="17"/>
        <v>0</v>
      </c>
      <c r="V19" s="115">
        <f t="shared" si="17"/>
        <v>0</v>
      </c>
      <c r="W19" s="115">
        <f t="shared" si="17"/>
        <v>0</v>
      </c>
      <c r="X19" s="115">
        <f t="shared" si="17"/>
        <v>0</v>
      </c>
      <c r="Y19" s="115">
        <f t="shared" si="17"/>
        <v>0</v>
      </c>
      <c r="Z19" s="115">
        <f t="shared" si="17"/>
        <v>0</v>
      </c>
      <c r="AA19" s="115">
        <f t="shared" si="17"/>
        <v>0</v>
      </c>
      <c r="AB19" s="115">
        <f t="shared" si="17"/>
        <v>0</v>
      </c>
      <c r="AC19" s="115">
        <f t="shared" si="17"/>
        <v>0</v>
      </c>
      <c r="AD19" s="115">
        <f t="shared" si="17"/>
        <v>0</v>
      </c>
      <c r="AE19" s="115">
        <f t="shared" si="17"/>
        <v>0</v>
      </c>
      <c r="AF19" s="115">
        <f t="shared" si="17"/>
        <v>0</v>
      </c>
      <c r="AG19" s="115">
        <f t="shared" si="17"/>
        <v>0</v>
      </c>
      <c r="AH19" s="117">
        <f>SUM(C19:AG19)</f>
        <v>0</v>
      </c>
      <c r="AI19" s="116">
        <v>339.43</v>
      </c>
      <c r="AJ19" s="109">
        <f t="shared" si="5"/>
        <v>0</v>
      </c>
    </row>
    <row r="20" spans="1:36" ht="32.1" customHeight="1" thickBot="1" x14ac:dyDescent="0.35">
      <c r="A20" s="197" t="s">
        <v>9</v>
      </c>
      <c r="B20" s="198"/>
      <c r="C20" s="131">
        <f>C19/15</f>
        <v>0</v>
      </c>
      <c r="D20" s="131">
        <f t="shared" ref="D20:AG20" si="18">D19/15</f>
        <v>0</v>
      </c>
      <c r="E20" s="131">
        <f t="shared" si="18"/>
        <v>0</v>
      </c>
      <c r="F20" s="131">
        <f t="shared" si="18"/>
        <v>0</v>
      </c>
      <c r="G20" s="131">
        <f t="shared" si="18"/>
        <v>0</v>
      </c>
      <c r="H20" s="131">
        <f t="shared" si="18"/>
        <v>0</v>
      </c>
      <c r="I20" s="131">
        <f t="shared" si="18"/>
        <v>0</v>
      </c>
      <c r="J20" s="131">
        <f t="shared" si="18"/>
        <v>0</v>
      </c>
      <c r="K20" s="131">
        <f t="shared" si="18"/>
        <v>0</v>
      </c>
      <c r="L20" s="131">
        <f t="shared" si="18"/>
        <v>0</v>
      </c>
      <c r="M20" s="131">
        <f t="shared" si="18"/>
        <v>0</v>
      </c>
      <c r="N20" s="131">
        <f t="shared" si="18"/>
        <v>0</v>
      </c>
      <c r="O20" s="131">
        <f t="shared" si="18"/>
        <v>0</v>
      </c>
      <c r="P20" s="131">
        <f t="shared" si="18"/>
        <v>0</v>
      </c>
      <c r="Q20" s="131">
        <f t="shared" si="18"/>
        <v>0</v>
      </c>
      <c r="R20" s="131">
        <f t="shared" si="18"/>
        <v>0</v>
      </c>
      <c r="S20" s="131">
        <f t="shared" si="18"/>
        <v>0</v>
      </c>
      <c r="T20" s="131">
        <f t="shared" si="18"/>
        <v>0</v>
      </c>
      <c r="U20" s="131">
        <f t="shared" si="18"/>
        <v>0</v>
      </c>
      <c r="V20" s="131">
        <f t="shared" si="18"/>
        <v>0</v>
      </c>
      <c r="W20" s="131">
        <f t="shared" si="18"/>
        <v>0</v>
      </c>
      <c r="X20" s="131">
        <f t="shared" si="18"/>
        <v>0</v>
      </c>
      <c r="Y20" s="131">
        <f t="shared" si="18"/>
        <v>0</v>
      </c>
      <c r="Z20" s="131">
        <f t="shared" si="18"/>
        <v>0</v>
      </c>
      <c r="AA20" s="131">
        <f t="shared" si="18"/>
        <v>0</v>
      </c>
      <c r="AB20" s="131">
        <f t="shared" si="18"/>
        <v>0</v>
      </c>
      <c r="AC20" s="131">
        <f t="shared" si="18"/>
        <v>0</v>
      </c>
      <c r="AD20" s="131">
        <f t="shared" si="18"/>
        <v>0</v>
      </c>
      <c r="AE20" s="131">
        <f t="shared" si="18"/>
        <v>0</v>
      </c>
      <c r="AF20" s="131">
        <f t="shared" si="18"/>
        <v>0</v>
      </c>
      <c r="AG20" s="131">
        <f t="shared" si="18"/>
        <v>0</v>
      </c>
      <c r="AH20" s="126"/>
      <c r="AI20" s="127"/>
      <c r="AJ20" s="128"/>
    </row>
    <row r="21" spans="1:36" ht="44.25" customHeight="1" thickBot="1" x14ac:dyDescent="0.35">
      <c r="A21" s="199" t="s">
        <v>17</v>
      </c>
      <c r="B21" s="200"/>
      <c r="C21" s="50">
        <f>SUM(C5:C19)</f>
        <v>0.05</v>
      </c>
      <c r="D21" s="47">
        <f t="shared" ref="D21:AG21" si="19">SUM(D5:D19)</f>
        <v>0</v>
      </c>
      <c r="E21" s="44">
        <f t="shared" si="19"/>
        <v>0</v>
      </c>
      <c r="F21" s="47">
        <f t="shared" si="19"/>
        <v>0</v>
      </c>
      <c r="G21" s="44">
        <f t="shared" si="19"/>
        <v>0</v>
      </c>
      <c r="H21" s="44">
        <f t="shared" si="19"/>
        <v>0</v>
      </c>
      <c r="I21" s="44">
        <f t="shared" si="19"/>
        <v>0</v>
      </c>
      <c r="J21" s="47">
        <f t="shared" si="19"/>
        <v>0</v>
      </c>
      <c r="K21" s="44">
        <f t="shared" si="19"/>
        <v>0</v>
      </c>
      <c r="L21" s="47">
        <f t="shared" si="19"/>
        <v>0</v>
      </c>
      <c r="M21" s="44">
        <f t="shared" si="19"/>
        <v>0</v>
      </c>
      <c r="N21" s="47">
        <f t="shared" si="19"/>
        <v>0</v>
      </c>
      <c r="O21" s="52">
        <f t="shared" si="19"/>
        <v>0</v>
      </c>
      <c r="P21" s="44">
        <f t="shared" si="19"/>
        <v>0</v>
      </c>
      <c r="Q21" s="125">
        <f t="shared" si="19"/>
        <v>0</v>
      </c>
      <c r="R21" s="44">
        <f t="shared" si="19"/>
        <v>0</v>
      </c>
      <c r="S21" s="44">
        <f t="shared" si="19"/>
        <v>0</v>
      </c>
      <c r="T21" s="44">
        <f t="shared" si="19"/>
        <v>0</v>
      </c>
      <c r="U21" s="44">
        <f t="shared" si="19"/>
        <v>0</v>
      </c>
      <c r="V21" s="44">
        <f t="shared" si="19"/>
        <v>0</v>
      </c>
      <c r="W21" s="44">
        <f t="shared" si="19"/>
        <v>0</v>
      </c>
      <c r="X21" s="44">
        <f t="shared" si="19"/>
        <v>0</v>
      </c>
      <c r="Y21" s="47">
        <f t="shared" si="19"/>
        <v>0</v>
      </c>
      <c r="Z21" s="44">
        <f t="shared" si="19"/>
        <v>0</v>
      </c>
      <c r="AA21" s="44">
        <f t="shared" si="19"/>
        <v>0</v>
      </c>
      <c r="AB21" s="44">
        <f t="shared" si="19"/>
        <v>0</v>
      </c>
      <c r="AC21" s="44">
        <f t="shared" si="19"/>
        <v>0</v>
      </c>
      <c r="AD21" s="44">
        <f t="shared" si="19"/>
        <v>0</v>
      </c>
      <c r="AE21" s="44">
        <f t="shared" si="19"/>
        <v>0</v>
      </c>
      <c r="AF21" s="44">
        <f t="shared" si="19"/>
        <v>0</v>
      </c>
      <c r="AG21" s="44">
        <f t="shared" si="19"/>
        <v>0</v>
      </c>
      <c r="AH21" s="98" t="s">
        <v>18</v>
      </c>
    </row>
    <row r="22" spans="1:36" ht="15" customHeight="1" x14ac:dyDescent="0.3">
      <c r="D22" s="157" t="s">
        <v>8</v>
      </c>
      <c r="E22" s="157"/>
      <c r="F22" s="157"/>
      <c r="G22" s="157"/>
      <c r="O22" s="178" t="s">
        <v>10</v>
      </c>
      <c r="P22" s="178"/>
      <c r="Q22" s="178"/>
      <c r="R22" s="178"/>
      <c r="S22" s="178"/>
      <c r="Z22" s="178" t="s">
        <v>11</v>
      </c>
      <c r="AA22" s="178"/>
      <c r="AB22" s="178"/>
      <c r="AC22" s="178"/>
      <c r="AD22" s="178"/>
      <c r="AH22" s="180">
        <f>SUM(AH5:AH19)</f>
        <v>0</v>
      </c>
    </row>
    <row r="23" spans="1:36" ht="15.75" customHeight="1" thickBot="1" x14ac:dyDescent="0.35">
      <c r="D23" s="158"/>
      <c r="E23" s="158"/>
      <c r="F23" s="158"/>
      <c r="G23" s="158"/>
      <c r="O23" s="179"/>
      <c r="P23" s="179"/>
      <c r="Q23" s="179"/>
      <c r="R23" s="179"/>
      <c r="S23" s="179"/>
      <c r="Z23" s="179"/>
      <c r="AA23" s="179"/>
      <c r="AB23" s="179"/>
      <c r="AC23" s="179"/>
      <c r="AD23" s="179"/>
      <c r="AH23" s="181"/>
    </row>
    <row r="24" spans="1:36" x14ac:dyDescent="0.3">
      <c r="AH24" s="182">
        <f>AH22/AH2</f>
        <v>0</v>
      </c>
    </row>
    <row r="25" spans="1:36" ht="15" thickBot="1" x14ac:dyDescent="0.35">
      <c r="AH25" s="183"/>
    </row>
    <row r="26" spans="1:36" ht="15" thickBot="1" x14ac:dyDescent="0.35"/>
    <row r="27" spans="1:36" x14ac:dyDescent="0.3">
      <c r="AH27" s="184" t="s">
        <v>19</v>
      </c>
      <c r="AI27" s="185"/>
      <c r="AJ27" s="186"/>
    </row>
    <row r="28" spans="1:36" x14ac:dyDescent="0.3">
      <c r="AH28" s="102">
        <v>7.66</v>
      </c>
      <c r="AI28" s="6">
        <f>AH28*2</f>
        <v>15.32</v>
      </c>
      <c r="AJ28" s="103">
        <f>AI29/AI28</f>
        <v>6.5274151436031325E-2</v>
      </c>
    </row>
    <row r="29" spans="1:36" ht="15" thickBot="1" x14ac:dyDescent="0.35">
      <c r="AH29" s="132" t="s">
        <v>20</v>
      </c>
      <c r="AI29" s="104">
        <v>1</v>
      </c>
      <c r="AJ29" s="105"/>
    </row>
    <row r="39" spans="4:30" x14ac:dyDescent="0.3">
      <c r="D39" s="158" t="s">
        <v>13</v>
      </c>
      <c r="E39" s="158"/>
      <c r="F39" s="158"/>
      <c r="G39" s="158"/>
      <c r="P39" s="158" t="s">
        <v>16</v>
      </c>
      <c r="Q39" s="158"/>
      <c r="R39" s="158"/>
      <c r="S39" s="158"/>
      <c r="Z39" s="179" t="s">
        <v>21</v>
      </c>
      <c r="AA39" s="179"/>
      <c r="AB39" s="179"/>
      <c r="AC39" s="179"/>
      <c r="AD39" s="179"/>
    </row>
    <row r="40" spans="4:30" x14ac:dyDescent="0.3">
      <c r="D40" s="158"/>
      <c r="E40" s="158"/>
      <c r="F40" s="158"/>
      <c r="G40" s="158"/>
      <c r="P40" s="158"/>
      <c r="Q40" s="158"/>
      <c r="R40" s="158"/>
      <c r="S40" s="158"/>
      <c r="Z40" s="179"/>
      <c r="AA40" s="179"/>
      <c r="AB40" s="179"/>
      <c r="AC40" s="179"/>
      <c r="AD40" s="179"/>
    </row>
    <row r="53" spans="1:35" ht="15" thickBot="1" x14ac:dyDescent="0.35"/>
    <row r="54" spans="1:35" ht="15" thickBot="1" x14ac:dyDescent="0.35">
      <c r="A54" s="163" t="s">
        <v>22</v>
      </c>
      <c r="B54" s="164"/>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5"/>
    </row>
    <row r="55" spans="1:35" ht="15" customHeight="1" x14ac:dyDescent="0.3">
      <c r="A55" s="166"/>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8"/>
      <c r="AH55" s="169" t="s">
        <v>23</v>
      </c>
      <c r="AI55" s="170"/>
    </row>
    <row r="56" spans="1:35" ht="18.75" customHeight="1" x14ac:dyDescent="0.3">
      <c r="A56" s="148" t="s">
        <v>24</v>
      </c>
      <c r="B56" s="149"/>
      <c r="C56" s="174" t="s">
        <v>25</v>
      </c>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5"/>
      <c r="AH56" s="171"/>
      <c r="AI56" s="172"/>
    </row>
    <row r="57" spans="1:35" ht="18.75" customHeight="1" x14ac:dyDescent="0.3">
      <c r="A57" s="176"/>
      <c r="B57" s="177"/>
      <c r="C57" s="6">
        <v>1</v>
      </c>
      <c r="D57" s="6">
        <v>2</v>
      </c>
      <c r="E57" s="6">
        <v>3</v>
      </c>
      <c r="F57" s="6">
        <v>4</v>
      </c>
      <c r="G57" s="6">
        <v>5</v>
      </c>
      <c r="H57" s="6">
        <v>6</v>
      </c>
      <c r="I57" s="6">
        <v>7</v>
      </c>
      <c r="J57" s="6">
        <v>8</v>
      </c>
      <c r="K57" s="6">
        <v>9</v>
      </c>
      <c r="L57" s="6">
        <v>10</v>
      </c>
      <c r="M57" s="6">
        <v>11</v>
      </c>
      <c r="N57" s="6">
        <v>12</v>
      </c>
      <c r="O57" s="6">
        <v>13</v>
      </c>
      <c r="P57" s="6">
        <v>14</v>
      </c>
      <c r="Q57" s="6">
        <v>15</v>
      </c>
      <c r="R57" s="6">
        <v>16</v>
      </c>
      <c r="S57" s="6">
        <v>17</v>
      </c>
      <c r="T57" s="6">
        <v>18</v>
      </c>
      <c r="U57" s="6">
        <v>19</v>
      </c>
      <c r="V57" s="6">
        <v>20</v>
      </c>
      <c r="W57" s="6">
        <v>21</v>
      </c>
      <c r="X57" s="6">
        <v>22</v>
      </c>
      <c r="Y57" s="6">
        <v>23</v>
      </c>
      <c r="Z57" s="6">
        <v>24</v>
      </c>
      <c r="AA57" s="6">
        <v>25</v>
      </c>
      <c r="AB57" s="6">
        <v>26</v>
      </c>
      <c r="AC57" s="6">
        <v>27</v>
      </c>
      <c r="AD57" s="6">
        <v>28</v>
      </c>
      <c r="AE57" s="6">
        <v>29</v>
      </c>
      <c r="AF57" s="6">
        <v>30</v>
      </c>
      <c r="AG57" s="36">
        <v>31</v>
      </c>
      <c r="AH57" s="171"/>
      <c r="AI57" s="172"/>
    </row>
    <row r="58" spans="1:35" ht="21" x14ac:dyDescent="0.3">
      <c r="A58" s="155" t="s">
        <v>8</v>
      </c>
      <c r="B58" s="156"/>
      <c r="C58" s="99">
        <f>SUM(C59:C70)</f>
        <v>0</v>
      </c>
      <c r="D58" s="99">
        <f t="shared" ref="D58:N58" si="20">SUM(D59:D70)</f>
        <v>0</v>
      </c>
      <c r="E58" s="99">
        <f t="shared" si="20"/>
        <v>0</v>
      </c>
      <c r="F58" s="99">
        <f t="shared" si="20"/>
        <v>0</v>
      </c>
      <c r="G58" s="99">
        <f t="shared" si="20"/>
        <v>0</v>
      </c>
      <c r="H58" s="99">
        <f t="shared" si="20"/>
        <v>0</v>
      </c>
      <c r="I58" s="99">
        <f t="shared" si="20"/>
        <v>0</v>
      </c>
      <c r="J58" s="99">
        <f t="shared" si="20"/>
        <v>0</v>
      </c>
      <c r="K58" s="99">
        <f t="shared" si="20"/>
        <v>0</v>
      </c>
      <c r="L58" s="99">
        <f t="shared" si="20"/>
        <v>0</v>
      </c>
      <c r="M58" s="99">
        <f t="shared" si="20"/>
        <v>0</v>
      </c>
      <c r="N58" s="99">
        <f t="shared" si="20"/>
        <v>0</v>
      </c>
      <c r="O58" s="99">
        <f>SUM(O59:O70)</f>
        <v>0</v>
      </c>
      <c r="P58" s="99">
        <f t="shared" ref="P58:AG58" si="21">SUM(P59:P70)</f>
        <v>0</v>
      </c>
      <c r="Q58" s="99">
        <f t="shared" si="21"/>
        <v>0</v>
      </c>
      <c r="R58" s="99">
        <f t="shared" si="21"/>
        <v>0</v>
      </c>
      <c r="S58" s="99">
        <f t="shared" si="21"/>
        <v>0</v>
      </c>
      <c r="T58" s="99">
        <f t="shared" si="21"/>
        <v>0</v>
      </c>
      <c r="U58" s="99">
        <f t="shared" si="21"/>
        <v>0</v>
      </c>
      <c r="V58" s="99">
        <f t="shared" si="21"/>
        <v>0</v>
      </c>
      <c r="W58" s="99">
        <f t="shared" si="21"/>
        <v>0</v>
      </c>
      <c r="X58" s="99">
        <f t="shared" si="21"/>
        <v>0</v>
      </c>
      <c r="Y58" s="99">
        <f t="shared" si="21"/>
        <v>0</v>
      </c>
      <c r="Z58" s="99">
        <f t="shared" si="21"/>
        <v>0</v>
      </c>
      <c r="AA58" s="99">
        <f t="shared" si="21"/>
        <v>0</v>
      </c>
      <c r="AB58" s="99">
        <f t="shared" si="21"/>
        <v>0</v>
      </c>
      <c r="AC58" s="99">
        <f t="shared" si="21"/>
        <v>0</v>
      </c>
      <c r="AD58" s="99">
        <f t="shared" si="21"/>
        <v>0</v>
      </c>
      <c r="AE58" s="99">
        <f t="shared" si="21"/>
        <v>0</v>
      </c>
      <c r="AF58" s="99">
        <f t="shared" si="21"/>
        <v>0</v>
      </c>
      <c r="AG58" s="100">
        <f t="shared" si="21"/>
        <v>0</v>
      </c>
      <c r="AH58" s="173"/>
      <c r="AI58" s="172"/>
    </row>
    <row r="59" spans="1:35" ht="18.600000000000001" customHeight="1" x14ac:dyDescent="0.3">
      <c r="A59" s="215" t="s">
        <v>53</v>
      </c>
      <c r="B59" s="21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36"/>
      <c r="AH59" s="69">
        <f>SUM(D59:AG59)</f>
        <v>0</v>
      </c>
      <c r="AI59" s="71" t="e">
        <f>T66/AH71</f>
        <v>#DIV/0!</v>
      </c>
    </row>
    <row r="60" spans="1:35" ht="18.600000000000001" customHeight="1" x14ac:dyDescent="0.3">
      <c r="A60" s="215" t="s">
        <v>54</v>
      </c>
      <c r="B60" s="21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36"/>
      <c r="AH60" s="70">
        <f t="shared" ref="AH60:AH70" si="22">SUM(D60:AG60)</f>
        <v>0</v>
      </c>
      <c r="AI60" s="71" t="e">
        <f>AH60/AH71</f>
        <v>#DIV/0!</v>
      </c>
    </row>
    <row r="61" spans="1:35" ht="18.600000000000001" customHeight="1" x14ac:dyDescent="0.3">
      <c r="A61" s="215" t="s">
        <v>55</v>
      </c>
      <c r="B61" s="21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36"/>
      <c r="AH61" s="70">
        <f t="shared" si="22"/>
        <v>0</v>
      </c>
      <c r="AI61" s="71" t="e">
        <f>AH61/AH71</f>
        <v>#DIV/0!</v>
      </c>
    </row>
    <row r="62" spans="1:35" ht="18.600000000000001" customHeight="1" x14ac:dyDescent="0.3">
      <c r="A62" s="215" t="s">
        <v>56</v>
      </c>
      <c r="B62" s="21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36"/>
      <c r="AH62" s="70">
        <f t="shared" si="22"/>
        <v>0</v>
      </c>
      <c r="AI62" s="71" t="e">
        <f>AH62/AH71</f>
        <v>#DIV/0!</v>
      </c>
    </row>
    <row r="63" spans="1:35" ht="18.600000000000001" customHeight="1" x14ac:dyDescent="0.3">
      <c r="A63" s="215" t="s">
        <v>57</v>
      </c>
      <c r="B63" s="21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36"/>
      <c r="AH63" s="70">
        <f t="shared" si="22"/>
        <v>0</v>
      </c>
      <c r="AI63" s="71" t="e">
        <f>AH63/AH71</f>
        <v>#DIV/0!</v>
      </c>
    </row>
    <row r="64" spans="1:35" ht="18.600000000000001" customHeight="1" x14ac:dyDescent="0.3">
      <c r="A64" s="215" t="s">
        <v>58</v>
      </c>
      <c r="B64" s="21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36"/>
      <c r="AH64" s="70">
        <f t="shared" si="22"/>
        <v>0</v>
      </c>
      <c r="AI64" s="71" t="e">
        <f>AH64/AH71</f>
        <v>#DIV/0!</v>
      </c>
    </row>
    <row r="65" spans="1:35" ht="18.600000000000001" customHeight="1" x14ac:dyDescent="0.3">
      <c r="A65" s="215" t="s">
        <v>59</v>
      </c>
      <c r="B65" s="21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36"/>
      <c r="AH65" s="70">
        <f t="shared" si="22"/>
        <v>0</v>
      </c>
      <c r="AI65" s="71" t="e">
        <f>AH65/AH71</f>
        <v>#DIV/0!</v>
      </c>
    </row>
    <row r="66" spans="1:35" ht="18.600000000000001" customHeight="1" x14ac:dyDescent="0.3">
      <c r="A66" s="215" t="s">
        <v>60</v>
      </c>
      <c r="B66" s="21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36"/>
      <c r="AH66" s="70">
        <f t="shared" si="22"/>
        <v>0</v>
      </c>
      <c r="AI66" s="71" t="e">
        <f>AH66/AH71</f>
        <v>#DIV/0!</v>
      </c>
    </row>
    <row r="67" spans="1:35" ht="18.600000000000001" customHeight="1" x14ac:dyDescent="0.3">
      <c r="A67" s="215" t="s">
        <v>59</v>
      </c>
      <c r="B67" s="21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36"/>
      <c r="AH67" s="70">
        <f t="shared" si="22"/>
        <v>0</v>
      </c>
      <c r="AI67" s="71" t="e">
        <f>AH67/AH71</f>
        <v>#DIV/0!</v>
      </c>
    </row>
    <row r="68" spans="1:35" ht="18.600000000000001" customHeight="1" x14ac:dyDescent="0.3">
      <c r="A68" s="215" t="s">
        <v>61</v>
      </c>
      <c r="B68" s="21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36"/>
      <c r="AH68" s="70">
        <f t="shared" si="22"/>
        <v>0</v>
      </c>
      <c r="AI68" s="71" t="e">
        <f>AH68/AH71</f>
        <v>#DIV/0!</v>
      </c>
    </row>
    <row r="69" spans="1:35" ht="18.600000000000001" customHeight="1" x14ac:dyDescent="0.3">
      <c r="A69" s="215" t="s">
        <v>62</v>
      </c>
      <c r="B69" s="21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36"/>
      <c r="AH69" s="70">
        <f t="shared" si="22"/>
        <v>0</v>
      </c>
      <c r="AI69" s="71" t="e">
        <f>AH69/AH71</f>
        <v>#DIV/0!</v>
      </c>
    </row>
    <row r="70" spans="1:35" ht="18.600000000000001" customHeight="1" x14ac:dyDescent="0.3">
      <c r="A70" s="215" t="s">
        <v>63</v>
      </c>
      <c r="B70" s="21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36"/>
      <c r="AH70" s="72">
        <f t="shared" si="22"/>
        <v>0</v>
      </c>
      <c r="AI70" s="85" t="e">
        <f>AH70/AH71</f>
        <v>#DIV/0!</v>
      </c>
    </row>
    <row r="71" spans="1:35" ht="21.6" customHeight="1" x14ac:dyDescent="0.3">
      <c r="A71" s="215" t="s">
        <v>64</v>
      </c>
      <c r="B71" s="216"/>
      <c r="C71" s="99">
        <f>SUM(C72:C83)</f>
        <v>0</v>
      </c>
      <c r="D71" s="99">
        <f t="shared" ref="D71:N71" si="23">SUM(D72:D83)</f>
        <v>0</v>
      </c>
      <c r="E71" s="99">
        <f t="shared" si="23"/>
        <v>0</v>
      </c>
      <c r="F71" s="99">
        <f t="shared" si="23"/>
        <v>0</v>
      </c>
      <c r="G71" s="99">
        <f t="shared" si="23"/>
        <v>0</v>
      </c>
      <c r="H71" s="99">
        <f t="shared" si="23"/>
        <v>0</v>
      </c>
      <c r="I71" s="99">
        <f t="shared" si="23"/>
        <v>0</v>
      </c>
      <c r="J71" s="99">
        <f t="shared" si="23"/>
        <v>0</v>
      </c>
      <c r="K71" s="99">
        <f t="shared" si="23"/>
        <v>0</v>
      </c>
      <c r="L71" s="99">
        <f t="shared" si="23"/>
        <v>0</v>
      </c>
      <c r="M71" s="99">
        <f t="shared" si="23"/>
        <v>0</v>
      </c>
      <c r="N71" s="99">
        <f t="shared" si="23"/>
        <v>0</v>
      </c>
      <c r="O71" s="99">
        <f>SUM(O72:O83)</f>
        <v>0</v>
      </c>
      <c r="P71" s="99">
        <f t="shared" ref="P71:AG71" si="24">SUM(P72:P83)</f>
        <v>0</v>
      </c>
      <c r="Q71" s="99">
        <f t="shared" si="24"/>
        <v>0</v>
      </c>
      <c r="R71" s="99">
        <f>SUM(R72:R83)</f>
        <v>0</v>
      </c>
      <c r="S71" s="99">
        <f t="shared" si="24"/>
        <v>0</v>
      </c>
      <c r="T71" s="99">
        <f t="shared" si="24"/>
        <v>0</v>
      </c>
      <c r="U71" s="99">
        <f t="shared" si="24"/>
        <v>0</v>
      </c>
      <c r="V71" s="99">
        <f t="shared" si="24"/>
        <v>0</v>
      </c>
      <c r="W71" s="99">
        <f t="shared" si="24"/>
        <v>0</v>
      </c>
      <c r="X71" s="99">
        <f t="shared" si="24"/>
        <v>0</v>
      </c>
      <c r="Y71" s="99">
        <f t="shared" si="24"/>
        <v>0</v>
      </c>
      <c r="Z71" s="99">
        <f t="shared" si="24"/>
        <v>0</v>
      </c>
      <c r="AA71" s="99">
        <f t="shared" si="24"/>
        <v>0</v>
      </c>
      <c r="AB71" s="99">
        <f t="shared" si="24"/>
        <v>0</v>
      </c>
      <c r="AC71" s="99">
        <f t="shared" si="24"/>
        <v>0</v>
      </c>
      <c r="AD71" s="99">
        <f t="shared" si="24"/>
        <v>0</v>
      </c>
      <c r="AE71" s="99">
        <f t="shared" si="24"/>
        <v>0</v>
      </c>
      <c r="AF71" s="99">
        <f t="shared" si="24"/>
        <v>0</v>
      </c>
      <c r="AG71" s="101">
        <f t="shared" si="24"/>
        <v>0</v>
      </c>
      <c r="AH71" s="1">
        <f>SUM(AH59:AH70)</f>
        <v>0</v>
      </c>
      <c r="AI71" s="86"/>
    </row>
    <row r="72" spans="1:35" ht="18" customHeight="1" x14ac:dyDescent="0.3">
      <c r="A72" s="215" t="s">
        <v>65</v>
      </c>
      <c r="B72" s="21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73"/>
      <c r="AH72" s="74">
        <f t="shared" ref="AH72:AH83" si="25">SUM(D72:AG72)</f>
        <v>0</v>
      </c>
      <c r="AI72" s="79" t="e">
        <f>AH72/AH84</f>
        <v>#DIV/0!</v>
      </c>
    </row>
    <row r="73" spans="1:35" ht="18" customHeight="1" x14ac:dyDescent="0.3">
      <c r="A73" s="215" t="s">
        <v>66</v>
      </c>
      <c r="B73" s="21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73"/>
      <c r="AH73" s="75">
        <f t="shared" si="25"/>
        <v>0</v>
      </c>
      <c r="AI73" s="80" t="e">
        <f>AH73/AH84</f>
        <v>#DIV/0!</v>
      </c>
    </row>
    <row r="74" spans="1:35" ht="18.75" customHeight="1" x14ac:dyDescent="0.3">
      <c r="A74" s="215" t="s">
        <v>67</v>
      </c>
      <c r="B74" s="21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73"/>
      <c r="AH74" s="75">
        <f t="shared" si="25"/>
        <v>0</v>
      </c>
      <c r="AI74" s="80" t="e">
        <f>AH74/AH84</f>
        <v>#DIV/0!</v>
      </c>
    </row>
    <row r="75" spans="1:35" ht="18" customHeight="1" x14ac:dyDescent="0.3">
      <c r="A75" s="215" t="s">
        <v>68</v>
      </c>
      <c r="B75" s="21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73"/>
      <c r="AH75" s="75">
        <f t="shared" si="25"/>
        <v>0</v>
      </c>
      <c r="AI75" s="80" t="e">
        <f>AH75/AH84</f>
        <v>#DIV/0!</v>
      </c>
    </row>
    <row r="76" spans="1:35" ht="18" customHeight="1" x14ac:dyDescent="0.3">
      <c r="A76" s="215" t="s">
        <v>69</v>
      </c>
      <c r="B76" s="21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73"/>
      <c r="AH76" s="75">
        <f t="shared" si="25"/>
        <v>0</v>
      </c>
      <c r="AI76" s="80" t="e">
        <f>AH76/AH84</f>
        <v>#DIV/0!</v>
      </c>
    </row>
    <row r="77" spans="1:35" ht="18" customHeight="1" x14ac:dyDescent="0.3">
      <c r="A77" s="148" t="s">
        <v>70</v>
      </c>
      <c r="B77" s="149"/>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73"/>
      <c r="AH77" s="75">
        <f t="shared" si="25"/>
        <v>0</v>
      </c>
      <c r="AI77" s="80" t="e">
        <f>AH77/AH84</f>
        <v>#DIV/0!</v>
      </c>
    </row>
    <row r="78" spans="1:35" ht="18" customHeight="1" x14ac:dyDescent="0.3">
      <c r="A78" s="148" t="s">
        <v>71</v>
      </c>
      <c r="B78" s="149"/>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73"/>
      <c r="AH78" s="75">
        <f t="shared" si="25"/>
        <v>0</v>
      </c>
      <c r="AI78" s="80" t="e">
        <f>AH78/AH84</f>
        <v>#DIV/0!</v>
      </c>
    </row>
    <row r="79" spans="1:35" ht="18" customHeight="1" x14ac:dyDescent="0.3">
      <c r="A79" s="215" t="s">
        <v>72</v>
      </c>
      <c r="B79" s="21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73"/>
      <c r="AH79" s="75">
        <f t="shared" si="25"/>
        <v>0</v>
      </c>
      <c r="AI79" s="80" t="e">
        <f>AH79/AH84</f>
        <v>#DIV/0!</v>
      </c>
    </row>
    <row r="80" spans="1:35" ht="18" customHeight="1" x14ac:dyDescent="0.3">
      <c r="A80" s="215" t="s">
        <v>73</v>
      </c>
      <c r="B80" s="21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73"/>
      <c r="AH80" s="75">
        <f t="shared" si="25"/>
        <v>0</v>
      </c>
      <c r="AI80" s="80" t="e">
        <f>AH80/AH84</f>
        <v>#DIV/0!</v>
      </c>
    </row>
    <row r="81" spans="1:35" ht="18" customHeight="1" x14ac:dyDescent="0.3">
      <c r="A81" s="215" t="s">
        <v>74</v>
      </c>
      <c r="B81" s="21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73"/>
      <c r="AH81" s="75">
        <f t="shared" si="25"/>
        <v>0</v>
      </c>
      <c r="AI81" s="80" t="e">
        <f>AH81/AH84</f>
        <v>#DIV/0!</v>
      </c>
    </row>
    <row r="82" spans="1:35" ht="18" customHeight="1" x14ac:dyDescent="0.3">
      <c r="A82" s="215" t="s">
        <v>75</v>
      </c>
      <c r="B82" s="21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73"/>
      <c r="AH82" s="75">
        <f t="shared" si="25"/>
        <v>0</v>
      </c>
      <c r="AI82" s="80" t="e">
        <f>AH82/AH84</f>
        <v>#DIV/0!</v>
      </c>
    </row>
    <row r="83" spans="1:35" ht="19.5" customHeight="1" x14ac:dyDescent="0.3">
      <c r="A83" s="215" t="s">
        <v>69</v>
      </c>
      <c r="B83" s="21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73"/>
      <c r="AH83" s="76">
        <f t="shared" si="25"/>
        <v>0</v>
      </c>
      <c r="AI83" s="84" t="e">
        <f>AH83/AH84</f>
        <v>#DIV/0!</v>
      </c>
    </row>
    <row r="84" spans="1:35" ht="21" x14ac:dyDescent="0.35">
      <c r="A84" s="155" t="s">
        <v>11</v>
      </c>
      <c r="B84" s="156"/>
      <c r="C84" s="99">
        <f t="shared" ref="C84:AG84" si="26">SUM(C85:C96)</f>
        <v>0</v>
      </c>
      <c r="D84" s="99">
        <f t="shared" si="26"/>
        <v>0</v>
      </c>
      <c r="E84" s="99">
        <f t="shared" si="26"/>
        <v>0</v>
      </c>
      <c r="F84" s="99">
        <f t="shared" si="26"/>
        <v>0</v>
      </c>
      <c r="G84" s="99">
        <f t="shared" si="26"/>
        <v>0</v>
      </c>
      <c r="H84" s="99">
        <f t="shared" si="26"/>
        <v>0</v>
      </c>
      <c r="I84" s="99">
        <f t="shared" si="26"/>
        <v>0</v>
      </c>
      <c r="J84" s="99">
        <f t="shared" si="26"/>
        <v>0</v>
      </c>
      <c r="K84" s="99">
        <f t="shared" si="26"/>
        <v>0</v>
      </c>
      <c r="L84" s="99">
        <f t="shared" si="26"/>
        <v>0</v>
      </c>
      <c r="M84" s="99">
        <f t="shared" si="26"/>
        <v>0</v>
      </c>
      <c r="N84" s="99">
        <f t="shared" si="26"/>
        <v>0</v>
      </c>
      <c r="O84" s="99">
        <f t="shared" si="26"/>
        <v>0</v>
      </c>
      <c r="P84" s="99">
        <f t="shared" si="26"/>
        <v>0</v>
      </c>
      <c r="Q84" s="99">
        <f t="shared" si="26"/>
        <v>0</v>
      </c>
      <c r="R84" s="99">
        <f t="shared" si="26"/>
        <v>0</v>
      </c>
      <c r="S84" s="99">
        <f t="shared" si="26"/>
        <v>0</v>
      </c>
      <c r="T84" s="99">
        <f t="shared" si="26"/>
        <v>0</v>
      </c>
      <c r="U84" s="99">
        <f t="shared" si="26"/>
        <v>0</v>
      </c>
      <c r="V84" s="99">
        <f t="shared" si="26"/>
        <v>0</v>
      </c>
      <c r="W84" s="99">
        <f t="shared" si="26"/>
        <v>0</v>
      </c>
      <c r="X84" s="99">
        <f t="shared" si="26"/>
        <v>0</v>
      </c>
      <c r="Y84" s="99">
        <f t="shared" si="26"/>
        <v>0</v>
      </c>
      <c r="Z84" s="99">
        <f t="shared" si="26"/>
        <v>0</v>
      </c>
      <c r="AA84" s="99">
        <f t="shared" si="26"/>
        <v>0</v>
      </c>
      <c r="AB84" s="99">
        <f t="shared" si="26"/>
        <v>0</v>
      </c>
      <c r="AC84" s="99">
        <f t="shared" si="26"/>
        <v>0</v>
      </c>
      <c r="AD84" s="99">
        <f t="shared" si="26"/>
        <v>0</v>
      </c>
      <c r="AE84" s="99">
        <f t="shared" si="26"/>
        <v>0</v>
      </c>
      <c r="AF84" s="99">
        <f t="shared" si="26"/>
        <v>0</v>
      </c>
      <c r="AG84" s="101">
        <f t="shared" si="26"/>
        <v>0</v>
      </c>
      <c r="AH84" s="37">
        <f>SUM(AH72:AH83)</f>
        <v>0</v>
      </c>
      <c r="AI84" s="82"/>
    </row>
    <row r="85" spans="1:35" ht="18" x14ac:dyDescent="0.3">
      <c r="A85" s="148" t="s">
        <v>38</v>
      </c>
      <c r="B85" s="149"/>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73"/>
      <c r="AH85" s="77">
        <f t="shared" ref="AH85:AH96" si="27">SUM(D85:AG85)</f>
        <v>0</v>
      </c>
      <c r="AI85" s="79" t="e">
        <f>AH85/AH97</f>
        <v>#DIV/0!</v>
      </c>
    </row>
    <row r="86" spans="1:35" ht="18.75" customHeight="1" x14ac:dyDescent="0.3">
      <c r="A86" s="148" t="s">
        <v>27</v>
      </c>
      <c r="B86" s="149"/>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73"/>
      <c r="AH86" s="75">
        <f t="shared" si="27"/>
        <v>0</v>
      </c>
      <c r="AI86" s="80" t="e">
        <f>AH86/AH97</f>
        <v>#DIV/0!</v>
      </c>
    </row>
    <row r="87" spans="1:35" ht="18.75" customHeight="1" x14ac:dyDescent="0.3">
      <c r="A87" s="148" t="s">
        <v>28</v>
      </c>
      <c r="B87" s="149"/>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73"/>
      <c r="AH87" s="75">
        <f t="shared" si="27"/>
        <v>0</v>
      </c>
      <c r="AI87" s="80" t="e">
        <f>AH87/AH97</f>
        <v>#DIV/0!</v>
      </c>
    </row>
    <row r="88" spans="1:35" ht="18.75" customHeight="1" x14ac:dyDescent="0.3">
      <c r="A88" s="148" t="s">
        <v>29</v>
      </c>
      <c r="B88" s="149"/>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73"/>
      <c r="AH88" s="75">
        <f t="shared" si="27"/>
        <v>0</v>
      </c>
      <c r="AI88" s="80" t="e">
        <f>AH88/AH97</f>
        <v>#DIV/0!</v>
      </c>
    </row>
    <row r="89" spans="1:35" ht="18.75" customHeight="1" x14ac:dyDescent="0.3">
      <c r="A89" s="148" t="s">
        <v>30</v>
      </c>
      <c r="B89" s="149"/>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73"/>
      <c r="AH89" s="75">
        <f t="shared" si="27"/>
        <v>0</v>
      </c>
      <c r="AI89" s="80" t="e">
        <f>AH89/AH97</f>
        <v>#DIV/0!</v>
      </c>
    </row>
    <row r="90" spans="1:35" ht="18.75" customHeight="1" x14ac:dyDescent="0.3">
      <c r="A90" s="148" t="s">
        <v>31</v>
      </c>
      <c r="B90" s="149"/>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73"/>
      <c r="AH90" s="75">
        <f t="shared" si="27"/>
        <v>0</v>
      </c>
      <c r="AI90" s="80" t="e">
        <f>AH90/AH97</f>
        <v>#DIV/0!</v>
      </c>
    </row>
    <row r="91" spans="1:35" ht="18.75" customHeight="1" x14ac:dyDescent="0.3">
      <c r="A91" s="148" t="s">
        <v>32</v>
      </c>
      <c r="B91" s="149"/>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73"/>
      <c r="AH91" s="75">
        <f t="shared" si="27"/>
        <v>0</v>
      </c>
      <c r="AI91" s="80" t="e">
        <f>AH91/AH97</f>
        <v>#DIV/0!</v>
      </c>
    </row>
    <row r="92" spans="1:35" ht="18.75" customHeight="1" x14ac:dyDescent="0.3">
      <c r="A92" s="148" t="s">
        <v>33</v>
      </c>
      <c r="B92" s="149"/>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73"/>
      <c r="AH92" s="75">
        <f t="shared" si="27"/>
        <v>0</v>
      </c>
      <c r="AI92" s="80" t="e">
        <f>AH92/AH97</f>
        <v>#DIV/0!</v>
      </c>
    </row>
    <row r="93" spans="1:35" ht="18.75" customHeight="1" x14ac:dyDescent="0.3">
      <c r="A93" s="148" t="s">
        <v>34</v>
      </c>
      <c r="B93" s="149"/>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73"/>
      <c r="AH93" s="75">
        <f t="shared" si="27"/>
        <v>0</v>
      </c>
      <c r="AI93" s="80" t="e">
        <f>AH93/AH97</f>
        <v>#DIV/0!</v>
      </c>
    </row>
    <row r="94" spans="1:35" ht="18.75" customHeight="1" x14ac:dyDescent="0.3">
      <c r="A94" s="148" t="s">
        <v>35</v>
      </c>
      <c r="B94" s="149"/>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73"/>
      <c r="AH94" s="75">
        <f t="shared" si="27"/>
        <v>0</v>
      </c>
      <c r="AI94" s="80" t="e">
        <f>AH94/AH97</f>
        <v>#DIV/0!</v>
      </c>
    </row>
    <row r="95" spans="1:35" ht="18.75" customHeight="1" x14ac:dyDescent="0.3">
      <c r="A95" s="148" t="s">
        <v>36</v>
      </c>
      <c r="B95" s="149"/>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73"/>
      <c r="AH95" s="75">
        <f t="shared" si="27"/>
        <v>0</v>
      </c>
      <c r="AI95" s="80" t="e">
        <f>AH95/AH97</f>
        <v>#DIV/0!</v>
      </c>
    </row>
    <row r="96" spans="1:35" ht="19.5" customHeight="1" thickBot="1" x14ac:dyDescent="0.35">
      <c r="A96" s="148" t="s">
        <v>37</v>
      </c>
      <c r="B96" s="149"/>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73"/>
      <c r="AH96" s="76">
        <f t="shared" si="27"/>
        <v>0</v>
      </c>
      <c r="AI96" s="84" t="e">
        <f>AH96/AH97</f>
        <v>#DIV/0!</v>
      </c>
    </row>
    <row r="97" spans="1:35" ht="21.6" thickBot="1" x14ac:dyDescent="0.35">
      <c r="A97" s="155" t="s">
        <v>21</v>
      </c>
      <c r="B97" s="156"/>
      <c r="C97" s="99">
        <f>SUM(C98:C109)</f>
        <v>0</v>
      </c>
      <c r="D97" s="99">
        <f t="shared" ref="D97:N97" si="28">SUM(D98:D109)</f>
        <v>0</v>
      </c>
      <c r="E97" s="99">
        <f t="shared" si="28"/>
        <v>0</v>
      </c>
      <c r="F97" s="99">
        <f t="shared" si="28"/>
        <v>0</v>
      </c>
      <c r="G97" s="99">
        <f t="shared" si="28"/>
        <v>0</v>
      </c>
      <c r="H97" s="99">
        <f t="shared" si="28"/>
        <v>0</v>
      </c>
      <c r="I97" s="99">
        <f t="shared" si="28"/>
        <v>0</v>
      </c>
      <c r="J97" s="99">
        <f t="shared" si="28"/>
        <v>0</v>
      </c>
      <c r="K97" s="99">
        <f t="shared" si="28"/>
        <v>0</v>
      </c>
      <c r="L97" s="99">
        <f t="shared" si="28"/>
        <v>0</v>
      </c>
      <c r="M97" s="99">
        <f t="shared" si="28"/>
        <v>0</v>
      </c>
      <c r="N97" s="99">
        <f t="shared" si="28"/>
        <v>0</v>
      </c>
      <c r="O97" s="99">
        <f>SUM(O98:O109)</f>
        <v>0</v>
      </c>
      <c r="P97" s="99">
        <f t="shared" ref="P97:AG97" si="29">SUM(P98:P109)</f>
        <v>0</v>
      </c>
      <c r="Q97" s="99">
        <f t="shared" si="29"/>
        <v>0</v>
      </c>
      <c r="R97" s="99">
        <f t="shared" si="29"/>
        <v>0</v>
      </c>
      <c r="S97" s="99">
        <f t="shared" si="29"/>
        <v>0</v>
      </c>
      <c r="T97" s="99">
        <f t="shared" si="29"/>
        <v>0</v>
      </c>
      <c r="U97" s="99">
        <f t="shared" si="29"/>
        <v>0</v>
      </c>
      <c r="V97" s="99">
        <f t="shared" si="29"/>
        <v>0</v>
      </c>
      <c r="W97" s="99">
        <f t="shared" si="29"/>
        <v>0</v>
      </c>
      <c r="X97" s="99">
        <f t="shared" si="29"/>
        <v>0</v>
      </c>
      <c r="Y97" s="99">
        <f t="shared" si="29"/>
        <v>0</v>
      </c>
      <c r="Z97" s="99">
        <f t="shared" si="29"/>
        <v>0</v>
      </c>
      <c r="AA97" s="99">
        <f t="shared" si="29"/>
        <v>0</v>
      </c>
      <c r="AB97" s="99">
        <f t="shared" si="29"/>
        <v>0</v>
      </c>
      <c r="AC97" s="99">
        <f t="shared" si="29"/>
        <v>0</v>
      </c>
      <c r="AD97" s="99">
        <f t="shared" si="29"/>
        <v>0</v>
      </c>
      <c r="AE97" s="99">
        <f t="shared" si="29"/>
        <v>0</v>
      </c>
      <c r="AF97" s="99">
        <f t="shared" si="29"/>
        <v>0</v>
      </c>
      <c r="AG97" s="101">
        <f t="shared" si="29"/>
        <v>0</v>
      </c>
      <c r="AH97" s="37">
        <f>SUM(AH85:AH96)</f>
        <v>0</v>
      </c>
      <c r="AI97" s="87"/>
    </row>
    <row r="98" spans="1:35" ht="18" x14ac:dyDescent="0.3">
      <c r="A98" s="148" t="s">
        <v>38</v>
      </c>
      <c r="B98" s="149"/>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73"/>
      <c r="AH98" s="74">
        <f>SUM(D98:AG98)</f>
        <v>0</v>
      </c>
      <c r="AI98" s="71" t="e">
        <f>AH98/AH110</f>
        <v>#DIV/0!</v>
      </c>
    </row>
    <row r="99" spans="1:35" ht="18.75" customHeight="1" x14ac:dyDescent="0.3">
      <c r="A99" s="148" t="s">
        <v>27</v>
      </c>
      <c r="B99" s="149"/>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73"/>
      <c r="AH99" s="75">
        <f t="shared" ref="AH99:AH109" si="30">SUM(D99:AG99)</f>
        <v>0</v>
      </c>
      <c r="AI99" s="88" t="e">
        <f>AH99/AH110</f>
        <v>#DIV/0!</v>
      </c>
    </row>
    <row r="100" spans="1:35" ht="18.75" customHeight="1" x14ac:dyDescent="0.3">
      <c r="A100" s="148" t="s">
        <v>28</v>
      </c>
      <c r="B100" s="149"/>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73"/>
      <c r="AH100" s="75">
        <f t="shared" si="30"/>
        <v>0</v>
      </c>
      <c r="AI100" s="88" t="e">
        <f>AH100/AH110</f>
        <v>#DIV/0!</v>
      </c>
    </row>
    <row r="101" spans="1:35" ht="18.75" customHeight="1" x14ac:dyDescent="0.3">
      <c r="A101" s="148" t="s">
        <v>29</v>
      </c>
      <c r="B101" s="149"/>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73"/>
      <c r="AH101" s="75">
        <f t="shared" si="30"/>
        <v>0</v>
      </c>
      <c r="AI101" s="88" t="e">
        <f>AH101/AH110</f>
        <v>#DIV/0!</v>
      </c>
    </row>
    <row r="102" spans="1:35" ht="18.75" customHeight="1" x14ac:dyDescent="0.3">
      <c r="A102" s="148" t="s">
        <v>30</v>
      </c>
      <c r="B102" s="149"/>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73"/>
      <c r="AH102" s="75">
        <f t="shared" si="30"/>
        <v>0</v>
      </c>
      <c r="AI102" s="88" t="e">
        <f>AH102/AH110</f>
        <v>#DIV/0!</v>
      </c>
    </row>
    <row r="103" spans="1:35" ht="18.75" customHeight="1" x14ac:dyDescent="0.3">
      <c r="A103" s="148" t="s">
        <v>31</v>
      </c>
      <c r="B103" s="149"/>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73"/>
      <c r="AH103" s="75">
        <f t="shared" si="30"/>
        <v>0</v>
      </c>
      <c r="AI103" s="88" t="e">
        <f>AH103/AH110</f>
        <v>#DIV/0!</v>
      </c>
    </row>
    <row r="104" spans="1:35" ht="18.75" customHeight="1" x14ac:dyDescent="0.3">
      <c r="A104" s="148" t="s">
        <v>32</v>
      </c>
      <c r="B104" s="149"/>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73"/>
      <c r="AH104" s="75">
        <f t="shared" si="30"/>
        <v>0</v>
      </c>
      <c r="AI104" s="88" t="e">
        <f>AH104/AH110</f>
        <v>#DIV/0!</v>
      </c>
    </row>
    <row r="105" spans="1:35" ht="18.75" customHeight="1" x14ac:dyDescent="0.3">
      <c r="A105" s="148" t="s">
        <v>33</v>
      </c>
      <c r="B105" s="149"/>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73"/>
      <c r="AH105" s="75">
        <f t="shared" si="30"/>
        <v>0</v>
      </c>
      <c r="AI105" s="88" t="e">
        <f>AH105/AH110</f>
        <v>#DIV/0!</v>
      </c>
    </row>
    <row r="106" spans="1:35" ht="18.75" customHeight="1" x14ac:dyDescent="0.3">
      <c r="A106" s="148" t="s">
        <v>34</v>
      </c>
      <c r="B106" s="149"/>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73"/>
      <c r="AH106" s="75">
        <f t="shared" si="30"/>
        <v>0</v>
      </c>
      <c r="AI106" s="88" t="e">
        <f>AH106/AH110</f>
        <v>#DIV/0!</v>
      </c>
    </row>
    <row r="107" spans="1:35" ht="18.75" customHeight="1" x14ac:dyDescent="0.3">
      <c r="A107" s="148" t="s">
        <v>35</v>
      </c>
      <c r="B107" s="149"/>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73"/>
      <c r="AH107" s="75">
        <f t="shared" si="30"/>
        <v>0</v>
      </c>
      <c r="AI107" s="88" t="e">
        <f>AH107/AH110</f>
        <v>#DIV/0!</v>
      </c>
    </row>
    <row r="108" spans="1:35" ht="18.75" customHeight="1" x14ac:dyDescent="0.3">
      <c r="A108" s="148" t="s">
        <v>36</v>
      </c>
      <c r="B108" s="149"/>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73"/>
      <c r="AH108" s="75">
        <f t="shared" si="30"/>
        <v>0</v>
      </c>
      <c r="AI108" s="88" t="e">
        <f>AH108/AH110</f>
        <v>#DIV/0!</v>
      </c>
    </row>
    <row r="109" spans="1:35" ht="19.5" customHeight="1" thickBot="1" x14ac:dyDescent="0.35">
      <c r="A109" s="148" t="s">
        <v>37</v>
      </c>
      <c r="B109" s="149"/>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73"/>
      <c r="AH109" s="76">
        <f t="shared" si="30"/>
        <v>0</v>
      </c>
      <c r="AI109" s="89" t="e">
        <f>AH109/AH110</f>
        <v>#DIV/0!</v>
      </c>
    </row>
    <row r="110" spans="1:35" ht="17.25" customHeight="1" thickBot="1" x14ac:dyDescent="0.35">
      <c r="A110" s="155" t="s">
        <v>13</v>
      </c>
      <c r="B110" s="156"/>
      <c r="C110" s="99">
        <f>SUM(C111:C122)</f>
        <v>0</v>
      </c>
      <c r="D110" s="99">
        <f t="shared" ref="D110:N110" si="31">SUM(D111:D122)</f>
        <v>0</v>
      </c>
      <c r="E110" s="99">
        <f t="shared" si="31"/>
        <v>0</v>
      </c>
      <c r="F110" s="99">
        <f t="shared" si="31"/>
        <v>0</v>
      </c>
      <c r="G110" s="99">
        <f t="shared" si="31"/>
        <v>0</v>
      </c>
      <c r="H110" s="99">
        <f t="shared" si="31"/>
        <v>0</v>
      </c>
      <c r="I110" s="99">
        <f t="shared" si="31"/>
        <v>0</v>
      </c>
      <c r="J110" s="99">
        <f t="shared" si="31"/>
        <v>0</v>
      </c>
      <c r="K110" s="99">
        <f t="shared" si="31"/>
        <v>0</v>
      </c>
      <c r="L110" s="99">
        <f t="shared" si="31"/>
        <v>0</v>
      </c>
      <c r="M110" s="99">
        <f t="shared" si="31"/>
        <v>0</v>
      </c>
      <c r="N110" s="99">
        <f t="shared" si="31"/>
        <v>0</v>
      </c>
      <c r="O110" s="99">
        <f>SUM(O111:O122)</f>
        <v>0</v>
      </c>
      <c r="P110" s="99">
        <f t="shared" ref="P110:AG110" si="32">SUM(P111:P122)</f>
        <v>0</v>
      </c>
      <c r="Q110" s="99">
        <f t="shared" si="32"/>
        <v>0</v>
      </c>
      <c r="R110" s="99">
        <f t="shared" si="32"/>
        <v>0</v>
      </c>
      <c r="S110" s="99">
        <f t="shared" si="32"/>
        <v>0</v>
      </c>
      <c r="T110" s="99">
        <f t="shared" si="32"/>
        <v>0</v>
      </c>
      <c r="U110" s="99">
        <f t="shared" si="32"/>
        <v>0</v>
      </c>
      <c r="V110" s="99">
        <f t="shared" si="32"/>
        <v>0</v>
      </c>
      <c r="W110" s="99">
        <f t="shared" si="32"/>
        <v>0</v>
      </c>
      <c r="X110" s="99">
        <f t="shared" si="32"/>
        <v>0</v>
      </c>
      <c r="Y110" s="99">
        <f t="shared" si="32"/>
        <v>0</v>
      </c>
      <c r="Z110" s="99">
        <f t="shared" si="32"/>
        <v>0</v>
      </c>
      <c r="AA110" s="99">
        <f t="shared" si="32"/>
        <v>0</v>
      </c>
      <c r="AB110" s="99">
        <f t="shared" si="32"/>
        <v>0</v>
      </c>
      <c r="AC110" s="99">
        <f t="shared" si="32"/>
        <v>0</v>
      </c>
      <c r="AD110" s="99">
        <f t="shared" si="32"/>
        <v>0</v>
      </c>
      <c r="AE110" s="99">
        <f t="shared" si="32"/>
        <v>0</v>
      </c>
      <c r="AF110" s="99">
        <f t="shared" si="32"/>
        <v>0</v>
      </c>
      <c r="AG110" s="101">
        <f t="shared" si="32"/>
        <v>0</v>
      </c>
      <c r="AH110" s="37">
        <f>SUM(AH98:AH109)</f>
        <v>0</v>
      </c>
      <c r="AI110" s="90"/>
    </row>
    <row r="111" spans="1:35" ht="17.25" customHeight="1" x14ac:dyDescent="0.3">
      <c r="A111" s="148" t="s">
        <v>38</v>
      </c>
      <c r="B111" s="149"/>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73"/>
      <c r="AH111" s="74">
        <f t="shared" ref="AH111:AH122" si="33">SUM(D111:AG111)</f>
        <v>0</v>
      </c>
      <c r="AI111" s="79" t="e">
        <f>AH111/AH123</f>
        <v>#DIV/0!</v>
      </c>
    </row>
    <row r="112" spans="1:35" ht="17.25" customHeight="1" x14ac:dyDescent="0.3">
      <c r="A112" s="148" t="s">
        <v>27</v>
      </c>
      <c r="B112" s="149"/>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73"/>
      <c r="AH112" s="75">
        <f t="shared" si="33"/>
        <v>0</v>
      </c>
      <c r="AI112" s="80" t="e">
        <f>AH112/AH123</f>
        <v>#DIV/0!</v>
      </c>
    </row>
    <row r="113" spans="1:35" ht="17.25" customHeight="1" x14ac:dyDescent="0.3">
      <c r="A113" s="148" t="s">
        <v>28</v>
      </c>
      <c r="B113" s="149"/>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73"/>
      <c r="AH113" s="75">
        <f t="shared" si="33"/>
        <v>0</v>
      </c>
      <c r="AI113" s="80" t="e">
        <f>AH113/AH123</f>
        <v>#DIV/0!</v>
      </c>
    </row>
    <row r="114" spans="1:35" ht="17.25" customHeight="1" x14ac:dyDescent="0.3">
      <c r="A114" s="148" t="s">
        <v>29</v>
      </c>
      <c r="B114" s="149"/>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73"/>
      <c r="AH114" s="75">
        <f t="shared" si="33"/>
        <v>0</v>
      </c>
      <c r="AI114" s="80" t="e">
        <f>AH114/AH123</f>
        <v>#DIV/0!</v>
      </c>
    </row>
    <row r="115" spans="1:35" ht="17.25" customHeight="1" x14ac:dyDescent="0.3">
      <c r="A115" s="148" t="s">
        <v>30</v>
      </c>
      <c r="B115" s="149"/>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73"/>
      <c r="AH115" s="75">
        <f t="shared" si="33"/>
        <v>0</v>
      </c>
      <c r="AI115" s="80" t="e">
        <f>AH115/AH123</f>
        <v>#DIV/0!</v>
      </c>
    </row>
    <row r="116" spans="1:35" ht="17.25" customHeight="1" x14ac:dyDescent="0.3">
      <c r="A116" s="148" t="s">
        <v>31</v>
      </c>
      <c r="B116" s="149"/>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73"/>
      <c r="AH116" s="75">
        <f t="shared" si="33"/>
        <v>0</v>
      </c>
      <c r="AI116" s="80" t="e">
        <f>AH116/AH123</f>
        <v>#DIV/0!</v>
      </c>
    </row>
    <row r="117" spans="1:35" ht="17.25" customHeight="1" x14ac:dyDescent="0.3">
      <c r="A117" s="148" t="s">
        <v>32</v>
      </c>
      <c r="B117" s="149"/>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73"/>
      <c r="AH117" s="75">
        <f t="shared" si="33"/>
        <v>0</v>
      </c>
      <c r="AI117" s="80" t="e">
        <f>AH117/AH123</f>
        <v>#DIV/0!</v>
      </c>
    </row>
    <row r="118" spans="1:35" ht="18.75" customHeight="1" x14ac:dyDescent="0.3">
      <c r="A118" s="148" t="s">
        <v>33</v>
      </c>
      <c r="B118" s="149"/>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73"/>
      <c r="AH118" s="75">
        <f t="shared" si="33"/>
        <v>0</v>
      </c>
      <c r="AI118" s="80" t="e">
        <f>AH118/AH123</f>
        <v>#DIV/0!</v>
      </c>
    </row>
    <row r="119" spans="1:35" ht="18.75" customHeight="1" x14ac:dyDescent="0.3">
      <c r="A119" s="148" t="s">
        <v>34</v>
      </c>
      <c r="B119" s="149"/>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73"/>
      <c r="AH119" s="75">
        <f t="shared" si="33"/>
        <v>0</v>
      </c>
      <c r="AI119" s="80" t="e">
        <f>AH119/AH123</f>
        <v>#DIV/0!</v>
      </c>
    </row>
    <row r="120" spans="1:35" ht="18.75" customHeight="1" x14ac:dyDescent="0.3">
      <c r="A120" s="148" t="s">
        <v>35</v>
      </c>
      <c r="B120" s="149"/>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73"/>
      <c r="AH120" s="75">
        <f t="shared" si="33"/>
        <v>0</v>
      </c>
      <c r="AI120" s="80" t="e">
        <f>AH120/AH123</f>
        <v>#DIV/0!</v>
      </c>
    </row>
    <row r="121" spans="1:35" ht="18.75" customHeight="1" x14ac:dyDescent="0.3">
      <c r="A121" s="148" t="s">
        <v>36</v>
      </c>
      <c r="B121" s="149"/>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73"/>
      <c r="AH121" s="75">
        <f t="shared" si="33"/>
        <v>0</v>
      </c>
      <c r="AI121" s="80" t="e">
        <f>AH121/AH123</f>
        <v>#DIV/0!</v>
      </c>
    </row>
    <row r="122" spans="1:35" ht="19.5" customHeight="1" thickBot="1" x14ac:dyDescent="0.35">
      <c r="A122" s="148" t="s">
        <v>37</v>
      </c>
      <c r="B122" s="149"/>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73"/>
      <c r="AH122" s="76">
        <f t="shared" si="33"/>
        <v>0</v>
      </c>
      <c r="AI122" s="84" t="e">
        <f>AH122/AH123</f>
        <v>#DIV/0!</v>
      </c>
    </row>
    <row r="123" spans="1:35" ht="18.75" customHeight="1" thickBot="1" x14ac:dyDescent="0.35">
      <c r="A123" s="155" t="s">
        <v>14</v>
      </c>
      <c r="B123" s="156"/>
      <c r="C123" s="99">
        <f>SUM(C124:C135)</f>
        <v>0</v>
      </c>
      <c r="D123" s="99">
        <f t="shared" ref="D123:N123" si="34">SUM(D124:D135)</f>
        <v>0</v>
      </c>
      <c r="E123" s="99">
        <f t="shared" si="34"/>
        <v>0</v>
      </c>
      <c r="F123" s="99">
        <f t="shared" si="34"/>
        <v>0</v>
      </c>
      <c r="G123" s="99">
        <f t="shared" si="34"/>
        <v>0</v>
      </c>
      <c r="H123" s="99">
        <f t="shared" si="34"/>
        <v>0</v>
      </c>
      <c r="I123" s="99">
        <f t="shared" si="34"/>
        <v>0</v>
      </c>
      <c r="J123" s="99">
        <f t="shared" si="34"/>
        <v>0</v>
      </c>
      <c r="K123" s="99">
        <f t="shared" si="34"/>
        <v>0</v>
      </c>
      <c r="L123" s="99">
        <f t="shared" si="34"/>
        <v>0</v>
      </c>
      <c r="M123" s="99">
        <f t="shared" si="34"/>
        <v>0</v>
      </c>
      <c r="N123" s="99">
        <f t="shared" si="34"/>
        <v>0</v>
      </c>
      <c r="O123" s="99">
        <f>SUM(O124:O135)</f>
        <v>0</v>
      </c>
      <c r="P123" s="99">
        <f t="shared" ref="P123:AG123" si="35">SUM(P124:P135)</f>
        <v>0</v>
      </c>
      <c r="Q123" s="99">
        <f t="shared" si="35"/>
        <v>0</v>
      </c>
      <c r="R123" s="99">
        <f t="shared" si="35"/>
        <v>0</v>
      </c>
      <c r="S123" s="99">
        <f t="shared" si="35"/>
        <v>0</v>
      </c>
      <c r="T123" s="99">
        <f t="shared" si="35"/>
        <v>0</v>
      </c>
      <c r="U123" s="99">
        <f t="shared" si="35"/>
        <v>0</v>
      </c>
      <c r="V123" s="99">
        <f t="shared" si="35"/>
        <v>0</v>
      </c>
      <c r="W123" s="99">
        <f t="shared" si="35"/>
        <v>0</v>
      </c>
      <c r="X123" s="99">
        <f t="shared" si="35"/>
        <v>0</v>
      </c>
      <c r="Y123" s="99">
        <f t="shared" si="35"/>
        <v>0</v>
      </c>
      <c r="Z123" s="99">
        <f t="shared" si="35"/>
        <v>0</v>
      </c>
      <c r="AA123" s="99">
        <f t="shared" si="35"/>
        <v>0</v>
      </c>
      <c r="AB123" s="99">
        <f t="shared" si="35"/>
        <v>0</v>
      </c>
      <c r="AC123" s="99">
        <f t="shared" si="35"/>
        <v>0</v>
      </c>
      <c r="AD123" s="99">
        <f t="shared" si="35"/>
        <v>0</v>
      </c>
      <c r="AE123" s="99">
        <f t="shared" si="35"/>
        <v>0</v>
      </c>
      <c r="AF123" s="99">
        <f t="shared" si="35"/>
        <v>0</v>
      </c>
      <c r="AG123" s="101">
        <f t="shared" si="35"/>
        <v>0</v>
      </c>
      <c r="AH123" s="37">
        <f>SUM(AH111:AH122)</f>
        <v>0</v>
      </c>
      <c r="AI123" s="87"/>
    </row>
    <row r="124" spans="1:35" ht="18" x14ac:dyDescent="0.3">
      <c r="A124" s="148" t="s">
        <v>38</v>
      </c>
      <c r="B124" s="149"/>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73"/>
      <c r="AH124" s="74">
        <f t="shared" ref="AH124:AH135" si="36">SUM(D124:AG124)</f>
        <v>0</v>
      </c>
      <c r="AI124" s="71" t="e">
        <f>AH124/AH136</f>
        <v>#DIV/0!</v>
      </c>
    </row>
    <row r="125" spans="1:35" ht="18.75" customHeight="1" x14ac:dyDescent="0.3">
      <c r="A125" s="148" t="s">
        <v>27</v>
      </c>
      <c r="B125" s="149"/>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73"/>
      <c r="AH125" s="75">
        <f t="shared" si="36"/>
        <v>0</v>
      </c>
      <c r="AI125" s="88" t="e">
        <f>AH125/AH136</f>
        <v>#DIV/0!</v>
      </c>
    </row>
    <row r="126" spans="1:35" ht="18.75" customHeight="1" x14ac:dyDescent="0.3">
      <c r="A126" s="148" t="s">
        <v>28</v>
      </c>
      <c r="B126" s="149"/>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73"/>
      <c r="AH126" s="75">
        <f t="shared" si="36"/>
        <v>0</v>
      </c>
      <c r="AI126" s="88" t="e">
        <f>AH126/AH136</f>
        <v>#DIV/0!</v>
      </c>
    </row>
    <row r="127" spans="1:35" ht="18.75" customHeight="1" x14ac:dyDescent="0.3">
      <c r="A127" s="148" t="s">
        <v>29</v>
      </c>
      <c r="B127" s="149"/>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73"/>
      <c r="AH127" s="75">
        <f t="shared" si="36"/>
        <v>0</v>
      </c>
      <c r="AI127" s="88" t="e">
        <f>AH127/AH136</f>
        <v>#DIV/0!</v>
      </c>
    </row>
    <row r="128" spans="1:35" ht="18.75" customHeight="1" x14ac:dyDescent="0.3">
      <c r="A128" s="148" t="s">
        <v>30</v>
      </c>
      <c r="B128" s="149"/>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73"/>
      <c r="AH128" s="75">
        <f t="shared" si="36"/>
        <v>0</v>
      </c>
      <c r="AI128" s="88" t="e">
        <f>AH128/AH136</f>
        <v>#DIV/0!</v>
      </c>
    </row>
    <row r="129" spans="1:35" ht="18.75" customHeight="1" x14ac:dyDescent="0.3">
      <c r="A129" s="148" t="s">
        <v>31</v>
      </c>
      <c r="B129" s="149"/>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73"/>
      <c r="AH129" s="75">
        <f t="shared" si="36"/>
        <v>0</v>
      </c>
      <c r="AI129" s="88" t="e">
        <f>AH129/AH136</f>
        <v>#DIV/0!</v>
      </c>
    </row>
    <row r="130" spans="1:35" ht="18.75" customHeight="1" x14ac:dyDescent="0.3">
      <c r="A130" s="148" t="s">
        <v>32</v>
      </c>
      <c r="B130" s="149"/>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73"/>
      <c r="AH130" s="75">
        <f t="shared" si="36"/>
        <v>0</v>
      </c>
      <c r="AI130" s="88" t="e">
        <f>AH130/AH136</f>
        <v>#DIV/0!</v>
      </c>
    </row>
    <row r="131" spans="1:35" ht="18.75" customHeight="1" x14ac:dyDescent="0.3">
      <c r="A131" s="148" t="s">
        <v>33</v>
      </c>
      <c r="B131" s="149"/>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73"/>
      <c r="AH131" s="75">
        <f t="shared" si="36"/>
        <v>0</v>
      </c>
      <c r="AI131" s="88" t="e">
        <f>AH131/AH136</f>
        <v>#DIV/0!</v>
      </c>
    </row>
    <row r="132" spans="1:35" ht="18.75" customHeight="1" x14ac:dyDescent="0.3">
      <c r="A132" s="148" t="s">
        <v>34</v>
      </c>
      <c r="B132" s="149"/>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73"/>
      <c r="AH132" s="75">
        <f t="shared" si="36"/>
        <v>0</v>
      </c>
      <c r="AI132" s="88" t="e">
        <f>AH132/AH136</f>
        <v>#DIV/0!</v>
      </c>
    </row>
    <row r="133" spans="1:35" ht="18.75" customHeight="1" x14ac:dyDescent="0.3">
      <c r="A133" s="148" t="s">
        <v>35</v>
      </c>
      <c r="B133" s="149"/>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73"/>
      <c r="AH133" s="75">
        <f t="shared" si="36"/>
        <v>0</v>
      </c>
      <c r="AI133" s="88" t="e">
        <f>AH133/AH136</f>
        <v>#DIV/0!</v>
      </c>
    </row>
    <row r="134" spans="1:35" ht="18.75" customHeight="1" x14ac:dyDescent="0.3">
      <c r="A134" s="148" t="s">
        <v>36</v>
      </c>
      <c r="B134" s="149"/>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73"/>
      <c r="AH134" s="75">
        <f t="shared" si="36"/>
        <v>0</v>
      </c>
      <c r="AI134" s="88" t="e">
        <f>AH134/AH136</f>
        <v>#DIV/0!</v>
      </c>
    </row>
    <row r="135" spans="1:35" ht="19.5" customHeight="1" thickBot="1" x14ac:dyDescent="0.35">
      <c r="A135" s="148" t="s">
        <v>37</v>
      </c>
      <c r="B135" s="149"/>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73"/>
      <c r="AH135" s="76">
        <f t="shared" si="36"/>
        <v>0</v>
      </c>
      <c r="AI135" s="89" t="e">
        <f>AH135/AH136</f>
        <v>#DIV/0!</v>
      </c>
    </row>
    <row r="136" spans="1:35" ht="21.6" thickBot="1" x14ac:dyDescent="0.4">
      <c r="A136" s="155" t="s">
        <v>15</v>
      </c>
      <c r="B136" s="156"/>
      <c r="C136" s="99">
        <f>SUM(C137:C148)</f>
        <v>0</v>
      </c>
      <c r="D136" s="99">
        <f t="shared" ref="D136:N136" si="37">SUM(D137:D148)</f>
        <v>0</v>
      </c>
      <c r="E136" s="99">
        <f t="shared" si="37"/>
        <v>0</v>
      </c>
      <c r="F136" s="99">
        <f t="shared" si="37"/>
        <v>0</v>
      </c>
      <c r="G136" s="99">
        <f t="shared" si="37"/>
        <v>0</v>
      </c>
      <c r="H136" s="99">
        <f t="shared" si="37"/>
        <v>0</v>
      </c>
      <c r="I136" s="99">
        <f t="shared" si="37"/>
        <v>0</v>
      </c>
      <c r="J136" s="99">
        <f t="shared" si="37"/>
        <v>0</v>
      </c>
      <c r="K136" s="99">
        <f t="shared" si="37"/>
        <v>0</v>
      </c>
      <c r="L136" s="99">
        <f t="shared" si="37"/>
        <v>0</v>
      </c>
      <c r="M136" s="99">
        <f t="shared" si="37"/>
        <v>0</v>
      </c>
      <c r="N136" s="99">
        <f t="shared" si="37"/>
        <v>0</v>
      </c>
      <c r="O136" s="99">
        <f>SUM(O137:O148)</f>
        <v>0</v>
      </c>
      <c r="P136" s="99">
        <f t="shared" ref="P136:AG136" si="38">SUM(P137:P148)</f>
        <v>0</v>
      </c>
      <c r="Q136" s="99">
        <f t="shared" si="38"/>
        <v>0</v>
      </c>
      <c r="R136" s="99">
        <f t="shared" si="38"/>
        <v>0</v>
      </c>
      <c r="S136" s="99">
        <f t="shared" si="38"/>
        <v>0</v>
      </c>
      <c r="T136" s="99">
        <f t="shared" si="38"/>
        <v>0</v>
      </c>
      <c r="U136" s="99">
        <f t="shared" si="38"/>
        <v>0</v>
      </c>
      <c r="V136" s="99">
        <f t="shared" si="38"/>
        <v>0</v>
      </c>
      <c r="W136" s="99">
        <f t="shared" si="38"/>
        <v>0</v>
      </c>
      <c r="X136" s="99">
        <f t="shared" si="38"/>
        <v>0</v>
      </c>
      <c r="Y136" s="99">
        <f t="shared" si="38"/>
        <v>0</v>
      </c>
      <c r="Z136" s="99">
        <f t="shared" si="38"/>
        <v>0</v>
      </c>
      <c r="AA136" s="99">
        <f t="shared" si="38"/>
        <v>0</v>
      </c>
      <c r="AB136" s="99">
        <f t="shared" si="38"/>
        <v>0</v>
      </c>
      <c r="AC136" s="99">
        <f t="shared" si="38"/>
        <v>0</v>
      </c>
      <c r="AD136" s="99">
        <f t="shared" si="38"/>
        <v>0</v>
      </c>
      <c r="AE136" s="99">
        <f t="shared" si="38"/>
        <v>0</v>
      </c>
      <c r="AF136" s="99">
        <f t="shared" si="38"/>
        <v>0</v>
      </c>
      <c r="AG136" s="101">
        <f t="shared" si="38"/>
        <v>0</v>
      </c>
      <c r="AH136" s="37">
        <f>SUM(AH124:AH135)</f>
        <v>0</v>
      </c>
      <c r="AI136" s="83"/>
    </row>
    <row r="137" spans="1:35" ht="18" x14ac:dyDescent="0.3">
      <c r="A137" s="148" t="s">
        <v>38</v>
      </c>
      <c r="B137" s="149"/>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73"/>
      <c r="AH137" s="74">
        <f t="shared" ref="AH137:AH148" si="39">SUM(D137:AG137)</f>
        <v>0</v>
      </c>
      <c r="AI137" s="79" t="e">
        <f>AH137/AH149</f>
        <v>#DIV/0!</v>
      </c>
    </row>
    <row r="138" spans="1:35" ht="18" x14ac:dyDescent="0.3">
      <c r="A138" s="148" t="s">
        <v>27</v>
      </c>
      <c r="B138" s="149"/>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73"/>
      <c r="AH138" s="75">
        <f t="shared" si="39"/>
        <v>0</v>
      </c>
      <c r="AI138" s="80" t="e">
        <f>AH138/AH149</f>
        <v>#DIV/0!</v>
      </c>
    </row>
    <row r="139" spans="1:35" ht="18" x14ac:dyDescent="0.3">
      <c r="A139" s="148" t="s">
        <v>28</v>
      </c>
      <c r="B139" s="149"/>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73"/>
      <c r="AH139" s="75">
        <f t="shared" si="39"/>
        <v>0</v>
      </c>
      <c r="AI139" s="80" t="e">
        <f>AH139/AH149</f>
        <v>#DIV/0!</v>
      </c>
    </row>
    <row r="140" spans="1:35" ht="18" x14ac:dyDescent="0.3">
      <c r="A140" s="148" t="s">
        <v>29</v>
      </c>
      <c r="B140" s="149"/>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73"/>
      <c r="AH140" s="75">
        <f t="shared" si="39"/>
        <v>0</v>
      </c>
      <c r="AI140" s="80" t="e">
        <f>AH140/AH149</f>
        <v>#DIV/0!</v>
      </c>
    </row>
    <row r="141" spans="1:35" ht="18" x14ac:dyDescent="0.3">
      <c r="A141" s="148" t="s">
        <v>30</v>
      </c>
      <c r="B141" s="149"/>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73"/>
      <c r="AH141" s="75">
        <f t="shared" si="39"/>
        <v>0</v>
      </c>
      <c r="AI141" s="80" t="e">
        <f>AH141/AH149</f>
        <v>#DIV/0!</v>
      </c>
    </row>
    <row r="142" spans="1:35" ht="18" x14ac:dyDescent="0.3">
      <c r="A142" s="148" t="s">
        <v>31</v>
      </c>
      <c r="B142" s="149"/>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73"/>
      <c r="AH142" s="75">
        <f t="shared" si="39"/>
        <v>0</v>
      </c>
      <c r="AI142" s="80" t="e">
        <f>AH142/AH149</f>
        <v>#DIV/0!</v>
      </c>
    </row>
    <row r="143" spans="1:35" ht="18" x14ac:dyDescent="0.3">
      <c r="A143" s="148" t="s">
        <v>32</v>
      </c>
      <c r="B143" s="149"/>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73"/>
      <c r="AH143" s="75">
        <f t="shared" si="39"/>
        <v>0</v>
      </c>
      <c r="AI143" s="80" t="e">
        <f>AH143/AH149</f>
        <v>#DIV/0!</v>
      </c>
    </row>
    <row r="144" spans="1:35" ht="18" x14ac:dyDescent="0.3">
      <c r="A144" s="148" t="s">
        <v>33</v>
      </c>
      <c r="B144" s="149"/>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73"/>
      <c r="AH144" s="75">
        <f t="shared" si="39"/>
        <v>0</v>
      </c>
      <c r="AI144" s="80" t="e">
        <f>AH144/AH149</f>
        <v>#DIV/0!</v>
      </c>
    </row>
    <row r="145" spans="1:35" ht="18" x14ac:dyDescent="0.3">
      <c r="A145" s="148" t="s">
        <v>34</v>
      </c>
      <c r="B145" s="149"/>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73"/>
      <c r="AH145" s="75">
        <f t="shared" si="39"/>
        <v>0</v>
      </c>
      <c r="AI145" s="80" t="e">
        <f>AH145/AH149</f>
        <v>#DIV/0!</v>
      </c>
    </row>
    <row r="146" spans="1:35" ht="18" x14ac:dyDescent="0.3">
      <c r="A146" s="148" t="s">
        <v>35</v>
      </c>
      <c r="B146" s="149"/>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73"/>
      <c r="AH146" s="75">
        <f t="shared" si="39"/>
        <v>0</v>
      </c>
      <c r="AI146" s="80" t="e">
        <f>AH146/AH149</f>
        <v>#DIV/0!</v>
      </c>
    </row>
    <row r="147" spans="1:35" ht="18" x14ac:dyDescent="0.3">
      <c r="A147" s="148" t="s">
        <v>36</v>
      </c>
      <c r="B147" s="149"/>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73"/>
      <c r="AH147" s="75">
        <f t="shared" si="39"/>
        <v>0</v>
      </c>
      <c r="AI147" s="80" t="e">
        <f>AH147/AH149</f>
        <v>#DIV/0!</v>
      </c>
    </row>
    <row r="148" spans="1:35" ht="18.600000000000001" thickBot="1" x14ac:dyDescent="0.35">
      <c r="A148" s="148" t="s">
        <v>37</v>
      </c>
      <c r="B148" s="149"/>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73"/>
      <c r="AH148" s="76">
        <f t="shared" si="39"/>
        <v>0</v>
      </c>
      <c r="AI148" s="84" t="e">
        <f>AH148/AH149</f>
        <v>#DIV/0!</v>
      </c>
    </row>
    <row r="149" spans="1:35" ht="21.6" thickBot="1" x14ac:dyDescent="0.35">
      <c r="A149" s="155" t="s">
        <v>16</v>
      </c>
      <c r="B149" s="156"/>
      <c r="C149" s="99">
        <f>SUM(C150:C161)</f>
        <v>0</v>
      </c>
      <c r="D149" s="99">
        <f t="shared" ref="D149:N149" si="40">SUM(D150:D161)</f>
        <v>0</v>
      </c>
      <c r="E149" s="99">
        <f t="shared" si="40"/>
        <v>0</v>
      </c>
      <c r="F149" s="99">
        <f t="shared" si="40"/>
        <v>0</v>
      </c>
      <c r="G149" s="99">
        <f t="shared" si="40"/>
        <v>0</v>
      </c>
      <c r="H149" s="99">
        <f t="shared" si="40"/>
        <v>0</v>
      </c>
      <c r="I149" s="99">
        <f t="shared" si="40"/>
        <v>0</v>
      </c>
      <c r="J149" s="99">
        <f t="shared" si="40"/>
        <v>0</v>
      </c>
      <c r="K149" s="99">
        <f t="shared" si="40"/>
        <v>0</v>
      </c>
      <c r="L149" s="99">
        <f t="shared" si="40"/>
        <v>0</v>
      </c>
      <c r="M149" s="99">
        <f t="shared" si="40"/>
        <v>0</v>
      </c>
      <c r="N149" s="99">
        <f t="shared" si="40"/>
        <v>0</v>
      </c>
      <c r="O149" s="99">
        <f>SUM(O150:O161)</f>
        <v>0</v>
      </c>
      <c r="P149" s="99">
        <f t="shared" ref="P149:AG149" si="41">SUM(P150:P161)</f>
        <v>0</v>
      </c>
      <c r="Q149" s="99">
        <f t="shared" si="41"/>
        <v>0</v>
      </c>
      <c r="R149" s="99">
        <f t="shared" si="41"/>
        <v>0</v>
      </c>
      <c r="S149" s="99">
        <f t="shared" si="41"/>
        <v>0</v>
      </c>
      <c r="T149" s="99">
        <f t="shared" si="41"/>
        <v>0</v>
      </c>
      <c r="U149" s="99">
        <f t="shared" si="41"/>
        <v>0</v>
      </c>
      <c r="V149" s="99">
        <f t="shared" si="41"/>
        <v>0</v>
      </c>
      <c r="W149" s="99">
        <f t="shared" si="41"/>
        <v>0</v>
      </c>
      <c r="X149" s="99">
        <f t="shared" si="41"/>
        <v>0</v>
      </c>
      <c r="Y149" s="99">
        <f t="shared" si="41"/>
        <v>0</v>
      </c>
      <c r="Z149" s="99">
        <f t="shared" si="41"/>
        <v>0</v>
      </c>
      <c r="AA149" s="99">
        <f t="shared" si="41"/>
        <v>0</v>
      </c>
      <c r="AB149" s="99">
        <f t="shared" si="41"/>
        <v>0</v>
      </c>
      <c r="AC149" s="99">
        <f t="shared" si="41"/>
        <v>0</v>
      </c>
      <c r="AD149" s="99">
        <f t="shared" si="41"/>
        <v>0</v>
      </c>
      <c r="AE149" s="99">
        <f t="shared" si="41"/>
        <v>0</v>
      </c>
      <c r="AF149" s="99">
        <f t="shared" si="41"/>
        <v>0</v>
      </c>
      <c r="AG149" s="101">
        <f t="shared" si="41"/>
        <v>0</v>
      </c>
      <c r="AH149" s="37">
        <f>SUM(AH137:AH148)</f>
        <v>0</v>
      </c>
      <c r="AI149" s="94"/>
    </row>
    <row r="150" spans="1:35" ht="18" x14ac:dyDescent="0.3">
      <c r="A150" s="148" t="s">
        <v>38</v>
      </c>
      <c r="B150" s="149"/>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73"/>
      <c r="AH150" s="74">
        <f t="shared" ref="AH150:AH161" si="42">SUM(D150:AG150)</f>
        <v>0</v>
      </c>
      <c r="AI150" s="91" t="e">
        <f>AH150/AH162</f>
        <v>#DIV/0!</v>
      </c>
    </row>
    <row r="151" spans="1:35" ht="18" x14ac:dyDescent="0.3">
      <c r="A151" s="148" t="s">
        <v>27</v>
      </c>
      <c r="B151" s="149"/>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73"/>
      <c r="AH151" s="75">
        <f t="shared" si="42"/>
        <v>0</v>
      </c>
      <c r="AI151" s="92" t="e">
        <f>AH151/AH162</f>
        <v>#DIV/0!</v>
      </c>
    </row>
    <row r="152" spans="1:35" ht="18" x14ac:dyDescent="0.3">
      <c r="A152" s="148" t="s">
        <v>28</v>
      </c>
      <c r="B152" s="149"/>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73"/>
      <c r="AH152" s="75">
        <f t="shared" si="42"/>
        <v>0</v>
      </c>
      <c r="AI152" s="92" t="e">
        <f>AH152/AH162</f>
        <v>#DIV/0!</v>
      </c>
    </row>
    <row r="153" spans="1:35" ht="18" x14ac:dyDescent="0.3">
      <c r="A153" s="148" t="s">
        <v>29</v>
      </c>
      <c r="B153" s="149"/>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73"/>
      <c r="AH153" s="75">
        <f t="shared" si="42"/>
        <v>0</v>
      </c>
      <c r="AI153" s="92" t="e">
        <f>AH153/AH162</f>
        <v>#DIV/0!</v>
      </c>
    </row>
    <row r="154" spans="1:35" ht="18" x14ac:dyDescent="0.3">
      <c r="A154" s="148" t="s">
        <v>30</v>
      </c>
      <c r="B154" s="149"/>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73"/>
      <c r="AH154" s="75">
        <f t="shared" si="42"/>
        <v>0</v>
      </c>
      <c r="AI154" s="92" t="e">
        <f>AH154/AH162</f>
        <v>#DIV/0!</v>
      </c>
    </row>
    <row r="155" spans="1:35" ht="18" x14ac:dyDescent="0.3">
      <c r="A155" s="148" t="s">
        <v>31</v>
      </c>
      <c r="B155" s="149"/>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73"/>
      <c r="AH155" s="75">
        <f t="shared" si="42"/>
        <v>0</v>
      </c>
      <c r="AI155" s="92" t="e">
        <f>AH155/AH162</f>
        <v>#DIV/0!</v>
      </c>
    </row>
    <row r="156" spans="1:35" ht="18" x14ac:dyDescent="0.3">
      <c r="A156" s="148" t="s">
        <v>32</v>
      </c>
      <c r="B156" s="149"/>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73"/>
      <c r="AH156" s="75">
        <f t="shared" si="42"/>
        <v>0</v>
      </c>
      <c r="AI156" s="92" t="e">
        <f>AH156/AH162</f>
        <v>#DIV/0!</v>
      </c>
    </row>
    <row r="157" spans="1:35" ht="18" x14ac:dyDescent="0.3">
      <c r="A157" s="148" t="s">
        <v>33</v>
      </c>
      <c r="B157" s="149"/>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73"/>
      <c r="AH157" s="75">
        <f t="shared" si="42"/>
        <v>0</v>
      </c>
      <c r="AI157" s="92" t="e">
        <f>AH157/AH162</f>
        <v>#DIV/0!</v>
      </c>
    </row>
    <row r="158" spans="1:35" ht="18" x14ac:dyDescent="0.3">
      <c r="A158" s="148" t="s">
        <v>34</v>
      </c>
      <c r="B158" s="149"/>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73"/>
      <c r="AH158" s="75">
        <f t="shared" si="42"/>
        <v>0</v>
      </c>
      <c r="AI158" s="92" t="e">
        <f>AH158/AH162</f>
        <v>#DIV/0!</v>
      </c>
    </row>
    <row r="159" spans="1:35" ht="18" x14ac:dyDescent="0.3">
      <c r="A159" s="148" t="s">
        <v>35</v>
      </c>
      <c r="B159" s="149"/>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73"/>
      <c r="AH159" s="75">
        <f t="shared" si="42"/>
        <v>0</v>
      </c>
      <c r="AI159" s="92" t="e">
        <f>AH159/AH162</f>
        <v>#DIV/0!</v>
      </c>
    </row>
    <row r="160" spans="1:35" ht="18" x14ac:dyDescent="0.3">
      <c r="A160" s="148" t="s">
        <v>36</v>
      </c>
      <c r="B160" s="149"/>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73"/>
      <c r="AH160" s="75">
        <f t="shared" si="42"/>
        <v>0</v>
      </c>
      <c r="AI160" s="92" t="e">
        <f>AH160/AH162</f>
        <v>#DIV/0!</v>
      </c>
    </row>
    <row r="161" spans="1:35" ht="18.600000000000001" thickBot="1" x14ac:dyDescent="0.35">
      <c r="A161" s="148" t="s">
        <v>37</v>
      </c>
      <c r="B161" s="149"/>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73"/>
      <c r="AH161" s="76">
        <f t="shared" si="42"/>
        <v>0</v>
      </c>
      <c r="AI161" s="93" t="e">
        <f>AH161/AH162</f>
        <v>#DIV/0!</v>
      </c>
    </row>
    <row r="162" spans="1:35" ht="21.6" thickBot="1" x14ac:dyDescent="0.35">
      <c r="A162" s="150"/>
      <c r="B162" s="15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55"/>
      <c r="AD162" s="55"/>
      <c r="AE162" s="55"/>
      <c r="AF162" s="55"/>
      <c r="AG162" s="78"/>
      <c r="AH162" s="37">
        <f>SUM(AH150:AH161)</f>
        <v>0</v>
      </c>
      <c r="AI162" s="81"/>
    </row>
    <row r="163" spans="1:35" ht="36.75" customHeight="1" x14ac:dyDescent="0.3">
      <c r="A163" s="59"/>
      <c r="B163" s="59"/>
      <c r="C163" s="152" t="s">
        <v>38</v>
      </c>
      <c r="D163" s="153"/>
      <c r="E163" s="153" t="s">
        <v>27</v>
      </c>
      <c r="F163" s="153"/>
      <c r="G163" s="153" t="s">
        <v>28</v>
      </c>
      <c r="H163" s="153"/>
      <c r="I163" s="154" t="s">
        <v>29</v>
      </c>
      <c r="J163" s="154"/>
      <c r="K163" s="143" t="s">
        <v>30</v>
      </c>
      <c r="L163" s="143"/>
      <c r="M163" s="143" t="s">
        <v>31</v>
      </c>
      <c r="N163" s="143"/>
      <c r="O163" s="143" t="s">
        <v>32</v>
      </c>
      <c r="P163" s="143"/>
      <c r="Q163" s="143" t="s">
        <v>33</v>
      </c>
      <c r="R163" s="143"/>
      <c r="S163" s="143" t="s">
        <v>34</v>
      </c>
      <c r="T163" s="143"/>
      <c r="U163" s="143" t="s">
        <v>35</v>
      </c>
      <c r="V163" s="143"/>
      <c r="W163" s="143" t="s">
        <v>36</v>
      </c>
      <c r="X163" s="143"/>
      <c r="Y163" s="143" t="s">
        <v>37</v>
      </c>
      <c r="Z163" s="144"/>
      <c r="AA163" s="145" t="s">
        <v>39</v>
      </c>
      <c r="AB163" s="146"/>
      <c r="AC163" s="110"/>
      <c r="AD163" s="110"/>
      <c r="AE163" s="110"/>
      <c r="AF163" s="110"/>
      <c r="AG163" s="111"/>
    </row>
    <row r="164" spans="1:35" ht="36.75" customHeight="1" thickBot="1" x14ac:dyDescent="0.35">
      <c r="A164" s="59"/>
      <c r="B164" s="59"/>
      <c r="C164" s="147">
        <f>AH59+AH72+AH85+AH98+AH111+AH124+AH137+AH150</f>
        <v>0</v>
      </c>
      <c r="D164" s="140"/>
      <c r="E164" s="140">
        <f>AH60+AH73+AH86+AH99+AH112+AH125+AH138+AH151</f>
        <v>0</v>
      </c>
      <c r="F164" s="140"/>
      <c r="G164" s="140">
        <f>AH61+AH74+AH87+AH100+AH113+AH126+AH139+AH152</f>
        <v>0</v>
      </c>
      <c r="H164" s="140"/>
      <c r="I164" s="140">
        <f>AH62+AH75+AH88+AH101+AH114+AH127+AH140+AH153</f>
        <v>0</v>
      </c>
      <c r="J164" s="140"/>
      <c r="K164" s="140">
        <f>AH63+AH76+AH89+AH102+AH115+AH128+AH141+AH154</f>
        <v>0</v>
      </c>
      <c r="L164" s="140"/>
      <c r="M164" s="140">
        <f>AH64+AH77+AH90+AH103+AH116+AH129+AH142+AH155</f>
        <v>0</v>
      </c>
      <c r="N164" s="140"/>
      <c r="O164" s="140">
        <f>AH65+AH78+AH91+AH104+AH117+AH130+AH143+AH156</f>
        <v>0</v>
      </c>
      <c r="P164" s="140"/>
      <c r="Q164" s="140">
        <f>AH66+AH79+AH92+AH105+AH118+AH131+AH144+AH157</f>
        <v>0</v>
      </c>
      <c r="R164" s="140"/>
      <c r="S164" s="140">
        <f>AH67+AH80+AH93+AH106+AH119+AH132+AH145+AH158</f>
        <v>0</v>
      </c>
      <c r="T164" s="140"/>
      <c r="U164" s="140">
        <f>AH68+AH81+AH94+AH107+AH120+AH133+AH146+AH159</f>
        <v>0</v>
      </c>
      <c r="V164" s="140"/>
      <c r="W164" s="140">
        <f>AH69+AH80+AH95+AH108+AH121+AH134+AH147+AH160</f>
        <v>0</v>
      </c>
      <c r="X164" s="140"/>
      <c r="Y164" s="140">
        <f>AH70+AH83+AH96+AH109+AH122+AH135+AH148+AH161</f>
        <v>0</v>
      </c>
      <c r="Z164" s="140"/>
      <c r="AA164" s="141">
        <f>SUM(C164:Z164)</f>
        <v>0</v>
      </c>
      <c r="AB164" s="142"/>
      <c r="AC164" s="112"/>
      <c r="AD164" s="112"/>
      <c r="AE164" s="112"/>
      <c r="AF164" s="112"/>
      <c r="AG164" s="113"/>
    </row>
    <row r="165" spans="1:35" ht="34.5" customHeight="1" thickBot="1" x14ac:dyDescent="0.35">
      <c r="A165" s="59"/>
      <c r="B165" s="59"/>
      <c r="C165" s="139" t="e">
        <f>C164/AA164</f>
        <v>#DIV/0!</v>
      </c>
      <c r="D165" s="138"/>
      <c r="E165" s="138" t="e">
        <f>E164/AA164</f>
        <v>#DIV/0!</v>
      </c>
      <c r="F165" s="138"/>
      <c r="G165" s="138" t="e">
        <f>G164/AA164</f>
        <v>#DIV/0!</v>
      </c>
      <c r="H165" s="138"/>
      <c r="I165" s="138" t="e">
        <f>I164/AA164</f>
        <v>#DIV/0!</v>
      </c>
      <c r="J165" s="138"/>
      <c r="K165" s="138" t="e">
        <f>K164/AA164</f>
        <v>#DIV/0!</v>
      </c>
      <c r="L165" s="138"/>
      <c r="M165" s="138" t="e">
        <f>M164/AA164</f>
        <v>#DIV/0!</v>
      </c>
      <c r="N165" s="138"/>
      <c r="O165" s="138" t="e">
        <f>O164/AA164</f>
        <v>#DIV/0!</v>
      </c>
      <c r="P165" s="138"/>
      <c r="Q165" s="138" t="e">
        <f>Q164/AA164</f>
        <v>#DIV/0!</v>
      </c>
      <c r="R165" s="138"/>
      <c r="S165" s="138" t="e">
        <f>S164/AA164</f>
        <v>#DIV/0!</v>
      </c>
      <c r="T165" s="138"/>
      <c r="U165" s="138" t="e">
        <f>U164/AA164</f>
        <v>#DIV/0!</v>
      </c>
      <c r="V165" s="138"/>
      <c r="W165" s="138" t="e">
        <f>W164/AA164</f>
        <v>#DIV/0!</v>
      </c>
      <c r="X165" s="138"/>
      <c r="Y165" s="138" t="e">
        <f>Y164/AA164</f>
        <v>#DIV/0!</v>
      </c>
      <c r="Z165" s="138"/>
      <c r="AA165" s="136" t="e">
        <f>SUM(C165:Z165)</f>
        <v>#DIV/0!</v>
      </c>
      <c r="AB165" s="137"/>
    </row>
    <row r="166" spans="1:35" ht="15" customHeight="1" x14ac:dyDescent="0.3">
      <c r="A166" s="59"/>
      <c r="B166" s="59"/>
      <c r="C166" s="56"/>
    </row>
    <row r="167" spans="1:35" ht="15" customHeight="1" x14ac:dyDescent="0.3">
      <c r="A167" s="59"/>
      <c r="B167" s="59"/>
      <c r="C167" s="56"/>
    </row>
    <row r="168" spans="1:35" ht="15" customHeight="1" x14ac:dyDescent="0.3">
      <c r="A168" s="59"/>
      <c r="B168" s="59"/>
      <c r="C168" s="56"/>
    </row>
    <row r="169" spans="1:35" ht="15" customHeight="1" x14ac:dyDescent="0.3">
      <c r="A169" s="59"/>
      <c r="B169" s="59"/>
      <c r="C169" s="56"/>
    </row>
    <row r="170" spans="1:35" ht="15" customHeight="1" x14ac:dyDescent="0.3">
      <c r="A170" s="59"/>
      <c r="B170" s="59"/>
      <c r="C170" s="56"/>
    </row>
    <row r="171" spans="1:35" ht="17.25" customHeight="1" x14ac:dyDescent="0.3">
      <c r="A171" s="59"/>
      <c r="B171" s="59"/>
      <c r="C171" s="56"/>
    </row>
    <row r="172" spans="1:35" ht="15" customHeight="1" x14ac:dyDescent="0.3">
      <c r="A172" s="59"/>
      <c r="B172" s="59"/>
      <c r="C172" s="56"/>
    </row>
    <row r="173" spans="1:35" ht="15" customHeight="1" x14ac:dyDescent="0.3">
      <c r="A173" s="59"/>
      <c r="B173" s="59"/>
      <c r="C173" s="56"/>
    </row>
    <row r="174" spans="1:35" ht="15.75" customHeight="1" x14ac:dyDescent="0.3">
      <c r="A174" s="59"/>
      <c r="B174" s="59"/>
      <c r="C174" s="56"/>
    </row>
    <row r="175" spans="1:35" ht="18" x14ac:dyDescent="0.3">
      <c r="A175" s="60"/>
      <c r="B175" s="60" t="s">
        <v>38</v>
      </c>
      <c r="C175">
        <f>C164</f>
        <v>0</v>
      </c>
    </row>
    <row r="176" spans="1:35" ht="18.75" customHeight="1" x14ac:dyDescent="0.3">
      <c r="A176" s="60"/>
      <c r="B176" s="60" t="s">
        <v>27</v>
      </c>
      <c r="C176">
        <f>E164</f>
        <v>0</v>
      </c>
    </row>
    <row r="177" spans="1:3" ht="18.75" customHeight="1" x14ac:dyDescent="0.3">
      <c r="A177" s="60"/>
      <c r="B177" s="60" t="s">
        <v>28</v>
      </c>
      <c r="C177">
        <f>G164</f>
        <v>0</v>
      </c>
    </row>
    <row r="178" spans="1:3" ht="18.75" customHeight="1" x14ac:dyDescent="0.3">
      <c r="A178" s="60"/>
      <c r="B178" s="60" t="s">
        <v>29</v>
      </c>
      <c r="C178">
        <f>I164</f>
        <v>0</v>
      </c>
    </row>
    <row r="179" spans="1:3" ht="18.75" customHeight="1" x14ac:dyDescent="0.3">
      <c r="A179" s="60"/>
      <c r="B179" s="60" t="s">
        <v>30</v>
      </c>
      <c r="C179">
        <f>K164</f>
        <v>0</v>
      </c>
    </row>
    <row r="180" spans="1:3" ht="18.75" customHeight="1" x14ac:dyDescent="0.3">
      <c r="A180" s="60"/>
      <c r="B180" s="60" t="s">
        <v>31</v>
      </c>
      <c r="C180">
        <f>M164</f>
        <v>0</v>
      </c>
    </row>
    <row r="181" spans="1:3" ht="18.75" customHeight="1" x14ac:dyDescent="0.3">
      <c r="A181" s="60"/>
      <c r="B181" s="60" t="s">
        <v>32</v>
      </c>
      <c r="C181">
        <f>O164</f>
        <v>0</v>
      </c>
    </row>
    <row r="182" spans="1:3" ht="18.75" customHeight="1" x14ac:dyDescent="0.3">
      <c r="A182" s="60"/>
      <c r="B182" s="60" t="s">
        <v>33</v>
      </c>
      <c r="C182">
        <f>Q164</f>
        <v>0</v>
      </c>
    </row>
    <row r="183" spans="1:3" ht="18.75" customHeight="1" x14ac:dyDescent="0.3">
      <c r="A183" s="60"/>
      <c r="B183" s="60" t="s">
        <v>34</v>
      </c>
      <c r="C183">
        <f>S164</f>
        <v>0</v>
      </c>
    </row>
    <row r="184" spans="1:3" ht="18.75" customHeight="1" x14ac:dyDescent="0.3">
      <c r="A184" s="60"/>
      <c r="B184" s="60" t="s">
        <v>35</v>
      </c>
      <c r="C184">
        <f>U164</f>
        <v>0</v>
      </c>
    </row>
    <row r="185" spans="1:3" ht="18.75" customHeight="1" x14ac:dyDescent="0.3">
      <c r="A185" s="60"/>
      <c r="B185" s="60" t="s">
        <v>36</v>
      </c>
      <c r="C185">
        <f>W164</f>
        <v>0</v>
      </c>
    </row>
    <row r="186" spans="1:3" ht="30.75" customHeight="1" x14ac:dyDescent="0.3">
      <c r="A186" s="60"/>
      <c r="B186" s="60" t="s">
        <v>37</v>
      </c>
      <c r="C186">
        <f>Y164</f>
        <v>0</v>
      </c>
    </row>
  </sheetData>
  <mergeCells count="182">
    <mergeCell ref="AA165:AB165"/>
    <mergeCell ref="O165:P165"/>
    <mergeCell ref="Q165:R165"/>
    <mergeCell ref="S165:T165"/>
    <mergeCell ref="U165:V165"/>
    <mergeCell ref="W165:X165"/>
    <mergeCell ref="Y165:Z165"/>
    <mergeCell ref="C165:D165"/>
    <mergeCell ref="E165:F165"/>
    <mergeCell ref="G165:H165"/>
    <mergeCell ref="I165:J165"/>
    <mergeCell ref="K165:L165"/>
    <mergeCell ref="M165:N165"/>
    <mergeCell ref="Q164:R164"/>
    <mergeCell ref="S164:T164"/>
    <mergeCell ref="U164:V164"/>
    <mergeCell ref="W164:X164"/>
    <mergeCell ref="Y164:Z164"/>
    <mergeCell ref="AA164:AB164"/>
    <mergeCell ref="W163:X163"/>
    <mergeCell ref="Y163:Z163"/>
    <mergeCell ref="AA163:AB163"/>
    <mergeCell ref="Q163:R163"/>
    <mergeCell ref="S163:T163"/>
    <mergeCell ref="U163:V163"/>
    <mergeCell ref="C164:D164"/>
    <mergeCell ref="E164:F164"/>
    <mergeCell ref="G164:H164"/>
    <mergeCell ref="I164:J164"/>
    <mergeCell ref="K164:L164"/>
    <mergeCell ref="M164:N164"/>
    <mergeCell ref="O164:P164"/>
    <mergeCell ref="K163:L163"/>
    <mergeCell ref="M163:N163"/>
    <mergeCell ref="O163:P163"/>
    <mergeCell ref="A161:B161"/>
    <mergeCell ref="A162:B162"/>
    <mergeCell ref="C163:D163"/>
    <mergeCell ref="E163:F163"/>
    <mergeCell ref="G163:H163"/>
    <mergeCell ref="I163:J163"/>
    <mergeCell ref="A155:B155"/>
    <mergeCell ref="A156:B156"/>
    <mergeCell ref="A157:B157"/>
    <mergeCell ref="A158:B158"/>
    <mergeCell ref="A159:B159"/>
    <mergeCell ref="A160:B160"/>
    <mergeCell ref="A149:B149"/>
    <mergeCell ref="A150:B150"/>
    <mergeCell ref="A151:B151"/>
    <mergeCell ref="A152:B152"/>
    <mergeCell ref="A153:B153"/>
    <mergeCell ref="A154:B154"/>
    <mergeCell ref="A143:B143"/>
    <mergeCell ref="A144:B144"/>
    <mergeCell ref="A145:B145"/>
    <mergeCell ref="A146:B146"/>
    <mergeCell ref="A147:B147"/>
    <mergeCell ref="A148:B148"/>
    <mergeCell ref="A137:B137"/>
    <mergeCell ref="A138:B138"/>
    <mergeCell ref="A139:B139"/>
    <mergeCell ref="A140:B140"/>
    <mergeCell ref="A141:B141"/>
    <mergeCell ref="A142:B142"/>
    <mergeCell ref="A131:B131"/>
    <mergeCell ref="A132:B132"/>
    <mergeCell ref="A133:B133"/>
    <mergeCell ref="A134:B134"/>
    <mergeCell ref="A135:B135"/>
    <mergeCell ref="A136:B136"/>
    <mergeCell ref="A125:B125"/>
    <mergeCell ref="A126:B126"/>
    <mergeCell ref="A127:B127"/>
    <mergeCell ref="A128:B128"/>
    <mergeCell ref="A129:B129"/>
    <mergeCell ref="A130:B130"/>
    <mergeCell ref="A119:B119"/>
    <mergeCell ref="A120:B120"/>
    <mergeCell ref="A121:B121"/>
    <mergeCell ref="A122:B122"/>
    <mergeCell ref="A123:B123"/>
    <mergeCell ref="A124:B124"/>
    <mergeCell ref="A113:B113"/>
    <mergeCell ref="A114:B114"/>
    <mergeCell ref="A115:B115"/>
    <mergeCell ref="A116:B116"/>
    <mergeCell ref="A117:B117"/>
    <mergeCell ref="A118:B118"/>
    <mergeCell ref="A107:B107"/>
    <mergeCell ref="A108:B108"/>
    <mergeCell ref="A109:B109"/>
    <mergeCell ref="A110:B110"/>
    <mergeCell ref="A111:B111"/>
    <mergeCell ref="A112:B112"/>
    <mergeCell ref="A101:B101"/>
    <mergeCell ref="A102:B102"/>
    <mergeCell ref="A103:B103"/>
    <mergeCell ref="A104:B104"/>
    <mergeCell ref="A105:B105"/>
    <mergeCell ref="A106:B106"/>
    <mergeCell ref="A95:B95"/>
    <mergeCell ref="A96:B96"/>
    <mergeCell ref="A97:B97"/>
    <mergeCell ref="A98:B98"/>
    <mergeCell ref="A99:B99"/>
    <mergeCell ref="A100:B100"/>
    <mergeCell ref="A89:B89"/>
    <mergeCell ref="A90:B90"/>
    <mergeCell ref="A91:B91"/>
    <mergeCell ref="A92:B92"/>
    <mergeCell ref="A93:B93"/>
    <mergeCell ref="A94:B94"/>
    <mergeCell ref="A83:B83"/>
    <mergeCell ref="A84:B84"/>
    <mergeCell ref="A85:B85"/>
    <mergeCell ref="A86:B86"/>
    <mergeCell ref="A87:B87"/>
    <mergeCell ref="A88:B88"/>
    <mergeCell ref="A77:B77"/>
    <mergeCell ref="A78:B78"/>
    <mergeCell ref="A79:B79"/>
    <mergeCell ref="A80:B80"/>
    <mergeCell ref="A81:B81"/>
    <mergeCell ref="A82:B82"/>
    <mergeCell ref="A72:B72"/>
    <mergeCell ref="A73:B73"/>
    <mergeCell ref="A74:B74"/>
    <mergeCell ref="A75:B75"/>
    <mergeCell ref="A76:B76"/>
    <mergeCell ref="Z39:AD40"/>
    <mergeCell ref="A65:B65"/>
    <mergeCell ref="A66:B66"/>
    <mergeCell ref="A67:B67"/>
    <mergeCell ref="A68:B68"/>
    <mergeCell ref="A69:B69"/>
    <mergeCell ref="A70:B70"/>
    <mergeCell ref="A59:B59"/>
    <mergeCell ref="A60:B60"/>
    <mergeCell ref="A61:B61"/>
    <mergeCell ref="A62:B62"/>
    <mergeCell ref="A63:B63"/>
    <mergeCell ref="A64:B64"/>
    <mergeCell ref="A1:B1"/>
    <mergeCell ref="C1:AG1"/>
    <mergeCell ref="A2:B2"/>
    <mergeCell ref="A3:B3"/>
    <mergeCell ref="A17:B17"/>
    <mergeCell ref="A18:B18"/>
    <mergeCell ref="A19:B19"/>
    <mergeCell ref="A20:B20"/>
    <mergeCell ref="A21:B21"/>
    <mergeCell ref="A11:B11"/>
    <mergeCell ref="A12:B12"/>
    <mergeCell ref="A13:B13"/>
    <mergeCell ref="A14:B14"/>
    <mergeCell ref="A15:B15"/>
    <mergeCell ref="A16:B16"/>
    <mergeCell ref="A71:B71"/>
    <mergeCell ref="AI3:AI4"/>
    <mergeCell ref="AJ3:AJ4"/>
    <mergeCell ref="A4:B4"/>
    <mergeCell ref="A5:B5"/>
    <mergeCell ref="A6:B6"/>
    <mergeCell ref="A7:B7"/>
    <mergeCell ref="A8:B8"/>
    <mergeCell ref="A9:B9"/>
    <mergeCell ref="A10:B10"/>
    <mergeCell ref="D22:G23"/>
    <mergeCell ref="A54:AG55"/>
    <mergeCell ref="AH55:AI58"/>
    <mergeCell ref="A56:B56"/>
    <mergeCell ref="C56:AG56"/>
    <mergeCell ref="A57:B57"/>
    <mergeCell ref="A58:B58"/>
    <mergeCell ref="O22:S23"/>
    <mergeCell ref="Z22:AD23"/>
    <mergeCell ref="AH22:AH23"/>
    <mergeCell ref="AH24:AH25"/>
    <mergeCell ref="AH27:AJ27"/>
    <mergeCell ref="D39:G40"/>
    <mergeCell ref="P39:S40"/>
  </mergeCells>
  <conditionalFormatting sqref="C5:AG20">
    <cfRule type="cellIs" dxfId="1" priority="1" operator="greaterThan">
      <formula>0.7</formula>
    </cfRule>
    <cfRule type="cellIs" dxfId="0" priority="2" operator="greaterThan">
      <formula>$AI$29</formula>
    </cfRule>
  </conditionalFormatting>
  <pageMargins left="0.7" right="0.7" top="0.75" bottom="0.75" header="0.3" footer="0.3"/>
  <pageSetup paperSize="17" scale="5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H84"/>
  <sheetViews>
    <sheetView zoomScale="80" zoomScaleNormal="80" workbookViewId="0">
      <pane xSplit="2" ySplit="4" topLeftCell="C57" activePane="bottomRight" state="frozen"/>
      <selection pane="topRight" activeCell="C1" sqref="C1"/>
      <selection pane="bottomLeft" activeCell="A4" sqref="A4"/>
      <selection pane="bottomRight" activeCell="AJ75" sqref="AJ75"/>
    </sheetView>
  </sheetViews>
  <sheetFormatPr defaultRowHeight="14.4" x14ac:dyDescent="0.3"/>
  <cols>
    <col min="2" max="2" width="20.5546875" customWidth="1"/>
    <col min="3" max="33" width="9.44140625" customWidth="1"/>
    <col min="34" max="34" width="10.88671875" customWidth="1"/>
  </cols>
  <sheetData>
    <row r="1" spans="1:34" ht="38.25" customHeight="1" thickTop="1" thickBot="1" x14ac:dyDescent="0.35">
      <c r="A1" s="258">
        <f ca="1">NOW()</f>
        <v>45007.579243865737</v>
      </c>
      <c r="B1" s="259"/>
      <c r="C1" s="260" t="s">
        <v>0</v>
      </c>
      <c r="D1" s="261"/>
      <c r="E1" s="261"/>
      <c r="F1" s="261"/>
      <c r="G1" s="261"/>
      <c r="H1" s="261"/>
      <c r="I1" s="261"/>
      <c r="J1" s="261"/>
      <c r="K1" s="261"/>
      <c r="L1" s="261"/>
      <c r="M1" s="261"/>
      <c r="N1" s="261"/>
      <c r="O1" s="261"/>
      <c r="P1" s="261"/>
      <c r="Q1" s="261"/>
      <c r="R1" s="261"/>
      <c r="S1" s="261"/>
      <c r="T1" s="261"/>
      <c r="U1" s="261"/>
      <c r="V1" s="261"/>
      <c r="W1" s="261"/>
      <c r="X1" s="261"/>
      <c r="Y1" s="261"/>
      <c r="Z1" s="261"/>
      <c r="AA1" s="261"/>
      <c r="AB1" s="261"/>
      <c r="AC1" s="261"/>
      <c r="AD1" s="261"/>
      <c r="AE1" s="261"/>
      <c r="AF1" s="261"/>
      <c r="AG1" s="261"/>
      <c r="AH1" s="262"/>
    </row>
    <row r="2" spans="1:34" ht="21" customHeight="1" thickBot="1" x14ac:dyDescent="0.35">
      <c r="A2" s="263" t="s">
        <v>77</v>
      </c>
      <c r="B2" s="264"/>
      <c r="C2" s="35"/>
      <c r="D2" s="35"/>
      <c r="E2" s="29"/>
      <c r="F2" s="28"/>
      <c r="G2" s="30"/>
      <c r="H2" s="35"/>
      <c r="I2" s="35"/>
      <c r="J2" s="30"/>
      <c r="K2" s="31"/>
      <c r="L2" s="32"/>
      <c r="M2" s="31"/>
      <c r="N2" s="33"/>
      <c r="O2" s="29"/>
      <c r="P2" s="25"/>
      <c r="Q2" s="25"/>
      <c r="R2" s="25"/>
      <c r="S2" s="25"/>
      <c r="T2" s="28"/>
      <c r="U2" s="34"/>
      <c r="V2" s="29"/>
      <c r="W2" s="25"/>
      <c r="X2" s="33"/>
      <c r="Y2" s="33"/>
      <c r="Z2" s="25"/>
      <c r="AA2" s="33"/>
      <c r="AB2" s="33"/>
      <c r="AC2" s="25"/>
      <c r="AD2" s="25"/>
      <c r="AE2" s="33"/>
      <c r="AF2" s="33"/>
      <c r="AG2" s="26"/>
      <c r="AH2" s="24"/>
    </row>
    <row r="3" spans="1:34" ht="18.600000000000001" thickBot="1" x14ac:dyDescent="0.35">
      <c r="A3" s="245" t="s">
        <v>4</v>
      </c>
      <c r="B3" s="246"/>
      <c r="C3" s="27" t="e">
        <f>C11/C2</f>
        <v>#DIV/0!</v>
      </c>
      <c r="D3" s="27" t="e">
        <f>D11/D2</f>
        <v>#DIV/0!</v>
      </c>
      <c r="E3" s="27" t="e">
        <f>E11/E2</f>
        <v>#DIV/0!</v>
      </c>
      <c r="F3" s="27" t="e">
        <f>F11/F2</f>
        <v>#DIV/0!</v>
      </c>
      <c r="G3" s="27" t="e">
        <f t="shared" ref="G3:T3" si="0">G11/G2</f>
        <v>#DIV/0!</v>
      </c>
      <c r="H3" s="27" t="e">
        <f t="shared" si="0"/>
        <v>#DIV/0!</v>
      </c>
      <c r="I3" s="27" t="e">
        <f t="shared" si="0"/>
        <v>#DIV/0!</v>
      </c>
      <c r="J3" s="27" t="e">
        <f t="shared" si="0"/>
        <v>#DIV/0!</v>
      </c>
      <c r="K3" s="27" t="e">
        <f t="shared" si="0"/>
        <v>#DIV/0!</v>
      </c>
      <c r="L3" s="27" t="e">
        <f t="shared" si="0"/>
        <v>#DIV/0!</v>
      </c>
      <c r="M3" s="27" t="e">
        <f t="shared" si="0"/>
        <v>#DIV/0!</v>
      </c>
      <c r="N3" s="27" t="e">
        <f t="shared" si="0"/>
        <v>#DIV/0!</v>
      </c>
      <c r="O3" s="27" t="e">
        <f t="shared" si="0"/>
        <v>#DIV/0!</v>
      </c>
      <c r="P3" s="27" t="e">
        <f t="shared" si="0"/>
        <v>#DIV/0!</v>
      </c>
      <c r="Q3" s="27" t="e">
        <f t="shared" si="0"/>
        <v>#DIV/0!</v>
      </c>
      <c r="R3" s="27" t="e">
        <f t="shared" si="0"/>
        <v>#DIV/0!</v>
      </c>
      <c r="S3" s="27" t="e">
        <f t="shared" si="0"/>
        <v>#DIV/0!</v>
      </c>
      <c r="T3" s="27" t="e">
        <f t="shared" si="0"/>
        <v>#DIV/0!</v>
      </c>
      <c r="U3" s="27" t="e">
        <f>U11/U2</f>
        <v>#DIV/0!</v>
      </c>
      <c r="V3" s="27" t="e">
        <f t="shared" ref="V3:AG3" si="1">V11/V2</f>
        <v>#DIV/0!</v>
      </c>
      <c r="W3" s="27" t="e">
        <f t="shared" si="1"/>
        <v>#DIV/0!</v>
      </c>
      <c r="X3" s="27" t="e">
        <f t="shared" si="1"/>
        <v>#DIV/0!</v>
      </c>
      <c r="Y3" s="27" t="e">
        <f t="shared" si="1"/>
        <v>#DIV/0!</v>
      </c>
      <c r="Z3" s="27" t="e">
        <f t="shared" si="1"/>
        <v>#DIV/0!</v>
      </c>
      <c r="AA3" s="27" t="e">
        <f t="shared" si="1"/>
        <v>#DIV/0!</v>
      </c>
      <c r="AB3" s="27" t="e">
        <f t="shared" si="1"/>
        <v>#DIV/0!</v>
      </c>
      <c r="AC3" s="27" t="e">
        <f t="shared" si="1"/>
        <v>#DIV/0!</v>
      </c>
      <c r="AD3" s="27" t="e">
        <f t="shared" si="1"/>
        <v>#DIV/0!</v>
      </c>
      <c r="AE3" s="27" t="e">
        <f t="shared" si="1"/>
        <v>#DIV/0!</v>
      </c>
      <c r="AF3" s="27" t="e">
        <f t="shared" si="1"/>
        <v>#DIV/0!</v>
      </c>
      <c r="AG3" s="27" t="e">
        <f t="shared" si="1"/>
        <v>#DIV/0!</v>
      </c>
      <c r="AH3" s="265" t="s">
        <v>7</v>
      </c>
    </row>
    <row r="4" spans="1:34" ht="62.25" customHeight="1" thickBot="1" x14ac:dyDescent="0.35">
      <c r="A4" s="250"/>
      <c r="B4" s="204"/>
      <c r="C4" s="14">
        <v>1</v>
      </c>
      <c r="D4" s="15">
        <v>2</v>
      </c>
      <c r="E4" s="15">
        <v>3</v>
      </c>
      <c r="F4" s="15">
        <v>4</v>
      </c>
      <c r="G4" s="15">
        <v>5</v>
      </c>
      <c r="H4" s="15">
        <v>6</v>
      </c>
      <c r="I4" s="15">
        <v>7</v>
      </c>
      <c r="J4" s="15">
        <v>8</v>
      </c>
      <c r="K4" s="15">
        <v>9</v>
      </c>
      <c r="L4" s="15">
        <v>10</v>
      </c>
      <c r="M4" s="15">
        <v>11</v>
      </c>
      <c r="N4" s="15">
        <v>12</v>
      </c>
      <c r="O4" s="15">
        <v>13</v>
      </c>
      <c r="P4" s="15">
        <v>14</v>
      </c>
      <c r="Q4" s="15">
        <v>15</v>
      </c>
      <c r="R4" s="15">
        <v>16</v>
      </c>
      <c r="S4" s="15">
        <v>17</v>
      </c>
      <c r="T4" s="15">
        <v>18</v>
      </c>
      <c r="U4" s="15">
        <v>19</v>
      </c>
      <c r="V4" s="15">
        <v>20</v>
      </c>
      <c r="W4" s="15">
        <v>21</v>
      </c>
      <c r="X4" s="15">
        <v>22</v>
      </c>
      <c r="Y4" s="15">
        <v>23</v>
      </c>
      <c r="Z4" s="15">
        <v>24</v>
      </c>
      <c r="AA4" s="15">
        <v>25</v>
      </c>
      <c r="AB4" s="15">
        <v>26</v>
      </c>
      <c r="AC4" s="15">
        <v>27</v>
      </c>
      <c r="AD4" s="15">
        <v>28</v>
      </c>
      <c r="AE4" s="15">
        <v>29</v>
      </c>
      <c r="AF4" s="15">
        <v>30</v>
      </c>
      <c r="AG4" s="16">
        <v>31</v>
      </c>
      <c r="AH4" s="266"/>
    </row>
    <row r="5" spans="1:34" ht="32.1" customHeight="1" x14ac:dyDescent="0.3">
      <c r="A5" s="253" t="s">
        <v>8</v>
      </c>
      <c r="B5" s="254"/>
      <c r="C5" s="17">
        <f>C48/60</f>
        <v>0</v>
      </c>
      <c r="D5" s="17">
        <f t="shared" ref="D5:AG5" si="2">D48/60</f>
        <v>0</v>
      </c>
      <c r="E5" s="17">
        <f t="shared" si="2"/>
        <v>0</v>
      </c>
      <c r="F5" s="17">
        <f t="shared" si="2"/>
        <v>0</v>
      </c>
      <c r="G5" s="17">
        <f t="shared" si="2"/>
        <v>0</v>
      </c>
      <c r="H5" s="17">
        <f t="shared" si="2"/>
        <v>0</v>
      </c>
      <c r="I5" s="17">
        <f t="shared" si="2"/>
        <v>0</v>
      </c>
      <c r="J5" s="17">
        <f t="shared" si="2"/>
        <v>0</v>
      </c>
      <c r="K5" s="17">
        <f t="shared" si="2"/>
        <v>0</v>
      </c>
      <c r="L5" s="17">
        <f t="shared" si="2"/>
        <v>0</v>
      </c>
      <c r="M5" s="17">
        <f t="shared" si="2"/>
        <v>0</v>
      </c>
      <c r="N5" s="17">
        <f t="shared" si="2"/>
        <v>0</v>
      </c>
      <c r="O5" s="17">
        <f t="shared" si="2"/>
        <v>0</v>
      </c>
      <c r="P5" s="17">
        <f t="shared" si="2"/>
        <v>0</v>
      </c>
      <c r="Q5" s="17">
        <f t="shared" si="2"/>
        <v>0</v>
      </c>
      <c r="R5" s="17">
        <f t="shared" si="2"/>
        <v>0</v>
      </c>
      <c r="S5" s="17">
        <f t="shared" si="2"/>
        <v>0</v>
      </c>
      <c r="T5" s="17">
        <f t="shared" si="2"/>
        <v>0</v>
      </c>
      <c r="U5" s="17">
        <f t="shared" si="2"/>
        <v>0</v>
      </c>
      <c r="V5" s="17">
        <f t="shared" si="2"/>
        <v>0</v>
      </c>
      <c r="W5" s="17">
        <f t="shared" si="2"/>
        <v>0</v>
      </c>
      <c r="X5" s="17">
        <f t="shared" si="2"/>
        <v>0</v>
      </c>
      <c r="Y5" s="17">
        <f t="shared" si="2"/>
        <v>0</v>
      </c>
      <c r="Z5" s="17">
        <f t="shared" si="2"/>
        <v>0</v>
      </c>
      <c r="AA5" s="17">
        <f t="shared" si="2"/>
        <v>0</v>
      </c>
      <c r="AB5" s="17">
        <f t="shared" si="2"/>
        <v>0</v>
      </c>
      <c r="AC5" s="17">
        <f t="shared" si="2"/>
        <v>0</v>
      </c>
      <c r="AD5" s="17">
        <f t="shared" si="2"/>
        <v>0</v>
      </c>
      <c r="AE5" s="17">
        <f t="shared" si="2"/>
        <v>0</v>
      </c>
      <c r="AF5" s="17">
        <f t="shared" si="2"/>
        <v>0</v>
      </c>
      <c r="AG5" s="18">
        <f t="shared" si="2"/>
        <v>0</v>
      </c>
      <c r="AH5" s="10">
        <f>SUM(C5:AG5)</f>
        <v>0</v>
      </c>
    </row>
    <row r="6" spans="1:34" ht="32.1" customHeight="1" x14ac:dyDescent="0.3">
      <c r="A6" s="255" t="s">
        <v>10</v>
      </c>
      <c r="B6" s="160"/>
      <c r="C6" s="17">
        <f t="shared" ref="C6:AG6" si="3">C54/60</f>
        <v>0</v>
      </c>
      <c r="D6" s="17">
        <f t="shared" si="3"/>
        <v>0</v>
      </c>
      <c r="E6" s="17">
        <f t="shared" si="3"/>
        <v>0</v>
      </c>
      <c r="F6" s="17">
        <f t="shared" si="3"/>
        <v>0</v>
      </c>
      <c r="G6" s="17">
        <f t="shared" si="3"/>
        <v>0</v>
      </c>
      <c r="H6" s="17">
        <f t="shared" si="3"/>
        <v>0</v>
      </c>
      <c r="I6" s="17">
        <f t="shared" si="3"/>
        <v>0</v>
      </c>
      <c r="J6" s="17">
        <f t="shared" si="3"/>
        <v>0</v>
      </c>
      <c r="K6" s="17">
        <f t="shared" si="3"/>
        <v>0</v>
      </c>
      <c r="L6" s="17">
        <f t="shared" si="3"/>
        <v>0</v>
      </c>
      <c r="M6" s="17">
        <f t="shared" si="3"/>
        <v>0</v>
      </c>
      <c r="N6" s="17">
        <f t="shared" si="3"/>
        <v>0</v>
      </c>
      <c r="O6" s="17">
        <f t="shared" si="3"/>
        <v>0</v>
      </c>
      <c r="P6" s="17">
        <f t="shared" si="3"/>
        <v>0</v>
      </c>
      <c r="Q6" s="17">
        <f t="shared" si="3"/>
        <v>0</v>
      </c>
      <c r="R6" s="17">
        <f t="shared" si="3"/>
        <v>0</v>
      </c>
      <c r="S6" s="17">
        <f t="shared" si="3"/>
        <v>0</v>
      </c>
      <c r="T6" s="17">
        <f t="shared" si="3"/>
        <v>0</v>
      </c>
      <c r="U6" s="17">
        <f t="shared" si="3"/>
        <v>0</v>
      </c>
      <c r="V6" s="17">
        <f t="shared" si="3"/>
        <v>0</v>
      </c>
      <c r="W6" s="17">
        <f t="shared" si="3"/>
        <v>0</v>
      </c>
      <c r="X6" s="17">
        <f t="shared" si="3"/>
        <v>0</v>
      </c>
      <c r="Y6" s="17">
        <f t="shared" si="3"/>
        <v>0</v>
      </c>
      <c r="Z6" s="17">
        <f t="shared" si="3"/>
        <v>0</v>
      </c>
      <c r="AA6" s="17">
        <f t="shared" si="3"/>
        <v>0</v>
      </c>
      <c r="AB6" s="17">
        <f t="shared" si="3"/>
        <v>0</v>
      </c>
      <c r="AC6" s="17">
        <f t="shared" si="3"/>
        <v>0</v>
      </c>
      <c r="AD6" s="17">
        <f t="shared" si="3"/>
        <v>0</v>
      </c>
      <c r="AE6" s="17">
        <f t="shared" si="3"/>
        <v>0</v>
      </c>
      <c r="AF6" s="17">
        <f t="shared" si="3"/>
        <v>0</v>
      </c>
      <c r="AG6" s="18">
        <f t="shared" si="3"/>
        <v>0</v>
      </c>
      <c r="AH6" s="11">
        <f t="shared" ref="AH6:AH10" si="4">SUM(C6:AG6)</f>
        <v>0</v>
      </c>
    </row>
    <row r="7" spans="1:34" ht="32.1" customHeight="1" x14ac:dyDescent="0.3">
      <c r="A7" s="255" t="s">
        <v>11</v>
      </c>
      <c r="B7" s="160"/>
      <c r="C7" s="17">
        <f t="shared" ref="C7:AG7" si="5">C60/60</f>
        <v>0</v>
      </c>
      <c r="D7" s="17">
        <f t="shared" si="5"/>
        <v>0</v>
      </c>
      <c r="E7" s="17">
        <f t="shared" si="5"/>
        <v>0</v>
      </c>
      <c r="F7" s="17">
        <f t="shared" si="5"/>
        <v>0</v>
      </c>
      <c r="G7" s="17">
        <f t="shared" si="5"/>
        <v>0</v>
      </c>
      <c r="H7" s="17">
        <f t="shared" si="5"/>
        <v>0</v>
      </c>
      <c r="I7" s="17">
        <f t="shared" si="5"/>
        <v>0</v>
      </c>
      <c r="J7" s="17">
        <f t="shared" si="5"/>
        <v>0</v>
      </c>
      <c r="K7" s="17">
        <f t="shared" si="5"/>
        <v>0</v>
      </c>
      <c r="L7" s="17">
        <f t="shared" si="5"/>
        <v>0</v>
      </c>
      <c r="M7" s="17">
        <f t="shared" si="5"/>
        <v>0</v>
      </c>
      <c r="N7" s="17">
        <f t="shared" si="5"/>
        <v>0</v>
      </c>
      <c r="O7" s="17">
        <f t="shared" si="5"/>
        <v>0</v>
      </c>
      <c r="P7" s="17">
        <f t="shared" si="5"/>
        <v>0</v>
      </c>
      <c r="Q7" s="17">
        <f t="shared" si="5"/>
        <v>0</v>
      </c>
      <c r="R7" s="17">
        <f t="shared" si="5"/>
        <v>0</v>
      </c>
      <c r="S7" s="17">
        <f t="shared" si="5"/>
        <v>0</v>
      </c>
      <c r="T7" s="17">
        <f t="shared" si="5"/>
        <v>0</v>
      </c>
      <c r="U7" s="17">
        <f t="shared" si="5"/>
        <v>0</v>
      </c>
      <c r="V7" s="17">
        <f t="shared" si="5"/>
        <v>0</v>
      </c>
      <c r="W7" s="17">
        <f t="shared" si="5"/>
        <v>0</v>
      </c>
      <c r="X7" s="17">
        <f t="shared" si="5"/>
        <v>0</v>
      </c>
      <c r="Y7" s="17">
        <f t="shared" si="5"/>
        <v>0</v>
      </c>
      <c r="Z7" s="17">
        <f t="shared" si="5"/>
        <v>0</v>
      </c>
      <c r="AA7" s="17">
        <f t="shared" si="5"/>
        <v>0</v>
      </c>
      <c r="AB7" s="17">
        <f t="shared" si="5"/>
        <v>0</v>
      </c>
      <c r="AC7" s="17">
        <f t="shared" si="5"/>
        <v>0</v>
      </c>
      <c r="AD7" s="17">
        <f t="shared" si="5"/>
        <v>0</v>
      </c>
      <c r="AE7" s="17">
        <f t="shared" si="5"/>
        <v>0</v>
      </c>
      <c r="AF7" s="17">
        <f t="shared" si="5"/>
        <v>0</v>
      </c>
      <c r="AG7" s="18">
        <f t="shared" si="5"/>
        <v>0</v>
      </c>
      <c r="AH7" s="11">
        <f t="shared" si="4"/>
        <v>0</v>
      </c>
    </row>
    <row r="8" spans="1:34" ht="32.1" customHeight="1" x14ac:dyDescent="0.3">
      <c r="A8" s="255" t="s">
        <v>21</v>
      </c>
      <c r="B8" s="160"/>
      <c r="C8" s="17">
        <f t="shared" ref="C8:AG8" si="6">C66/60</f>
        <v>0</v>
      </c>
      <c r="D8" s="17">
        <f t="shared" si="6"/>
        <v>0</v>
      </c>
      <c r="E8" s="17">
        <f t="shared" si="6"/>
        <v>0</v>
      </c>
      <c r="F8" s="17">
        <f t="shared" si="6"/>
        <v>0</v>
      </c>
      <c r="G8" s="17">
        <f t="shared" si="6"/>
        <v>0</v>
      </c>
      <c r="H8" s="17">
        <f t="shared" si="6"/>
        <v>0</v>
      </c>
      <c r="I8" s="17">
        <f t="shared" si="6"/>
        <v>0</v>
      </c>
      <c r="J8" s="17">
        <f t="shared" si="6"/>
        <v>0</v>
      </c>
      <c r="K8" s="17">
        <f t="shared" si="6"/>
        <v>0</v>
      </c>
      <c r="L8" s="17">
        <f t="shared" si="6"/>
        <v>0</v>
      </c>
      <c r="M8" s="17">
        <f t="shared" si="6"/>
        <v>0</v>
      </c>
      <c r="N8" s="17">
        <f t="shared" si="6"/>
        <v>0</v>
      </c>
      <c r="O8" s="17">
        <f>O66/60</f>
        <v>0</v>
      </c>
      <c r="P8" s="17">
        <f t="shared" si="6"/>
        <v>0</v>
      </c>
      <c r="Q8" s="17">
        <f t="shared" si="6"/>
        <v>0</v>
      </c>
      <c r="R8" s="17">
        <f t="shared" si="6"/>
        <v>0</v>
      </c>
      <c r="S8" s="17">
        <f t="shared" si="6"/>
        <v>0</v>
      </c>
      <c r="T8" s="17">
        <f t="shared" si="6"/>
        <v>0</v>
      </c>
      <c r="U8" s="17">
        <f t="shared" si="6"/>
        <v>0</v>
      </c>
      <c r="V8" s="17">
        <f t="shared" si="6"/>
        <v>0</v>
      </c>
      <c r="W8" s="17">
        <f t="shared" si="6"/>
        <v>0</v>
      </c>
      <c r="X8" s="17">
        <f t="shared" si="6"/>
        <v>0</v>
      </c>
      <c r="Y8" s="17">
        <f t="shared" si="6"/>
        <v>0</v>
      </c>
      <c r="Z8" s="17">
        <f t="shared" si="6"/>
        <v>0</v>
      </c>
      <c r="AA8" s="17">
        <f t="shared" si="6"/>
        <v>0</v>
      </c>
      <c r="AB8" s="17">
        <f t="shared" si="6"/>
        <v>0</v>
      </c>
      <c r="AC8" s="17">
        <f t="shared" si="6"/>
        <v>0</v>
      </c>
      <c r="AD8" s="17">
        <f t="shared" si="6"/>
        <v>0</v>
      </c>
      <c r="AE8" s="17">
        <f t="shared" si="6"/>
        <v>0</v>
      </c>
      <c r="AF8" s="17">
        <f t="shared" si="6"/>
        <v>0</v>
      </c>
      <c r="AG8" s="18">
        <f t="shared" si="6"/>
        <v>0</v>
      </c>
      <c r="AH8" s="11">
        <f t="shared" si="4"/>
        <v>0</v>
      </c>
    </row>
    <row r="9" spans="1:34" ht="32.1" customHeight="1" x14ac:dyDescent="0.3">
      <c r="A9" s="255" t="s">
        <v>13</v>
      </c>
      <c r="B9" s="160"/>
      <c r="C9" s="17">
        <f t="shared" ref="C9:AG9" si="7">C72/60</f>
        <v>0</v>
      </c>
      <c r="D9" s="17">
        <f t="shared" si="7"/>
        <v>0</v>
      </c>
      <c r="E9" s="17">
        <f t="shared" si="7"/>
        <v>0</v>
      </c>
      <c r="F9" s="17">
        <f t="shared" si="7"/>
        <v>0</v>
      </c>
      <c r="G9" s="17">
        <f t="shared" si="7"/>
        <v>0</v>
      </c>
      <c r="H9" s="17">
        <f t="shared" si="7"/>
        <v>0</v>
      </c>
      <c r="I9" s="17">
        <f t="shared" si="7"/>
        <v>0</v>
      </c>
      <c r="J9" s="17">
        <f t="shared" si="7"/>
        <v>0</v>
      </c>
      <c r="K9" s="17">
        <f t="shared" si="7"/>
        <v>0</v>
      </c>
      <c r="L9" s="17">
        <f t="shared" si="7"/>
        <v>0</v>
      </c>
      <c r="M9" s="17">
        <f t="shared" si="7"/>
        <v>0</v>
      </c>
      <c r="N9" s="17">
        <f t="shared" si="7"/>
        <v>0</v>
      </c>
      <c r="O9" s="17">
        <f t="shared" si="7"/>
        <v>0</v>
      </c>
      <c r="P9" s="17">
        <f t="shared" si="7"/>
        <v>0</v>
      </c>
      <c r="Q9" s="17">
        <f t="shared" si="7"/>
        <v>0</v>
      </c>
      <c r="R9" s="17">
        <f t="shared" si="7"/>
        <v>0</v>
      </c>
      <c r="S9" s="17">
        <f t="shared" si="7"/>
        <v>0</v>
      </c>
      <c r="T9" s="17">
        <f t="shared" si="7"/>
        <v>0</v>
      </c>
      <c r="U9" s="17">
        <f t="shared" si="7"/>
        <v>0</v>
      </c>
      <c r="V9" s="17">
        <f t="shared" si="7"/>
        <v>0</v>
      </c>
      <c r="W9" s="17">
        <f t="shared" si="7"/>
        <v>0</v>
      </c>
      <c r="X9" s="17">
        <f t="shared" si="7"/>
        <v>0</v>
      </c>
      <c r="Y9" s="17">
        <f t="shared" si="7"/>
        <v>0</v>
      </c>
      <c r="Z9" s="17">
        <f t="shared" si="7"/>
        <v>0</v>
      </c>
      <c r="AA9" s="17">
        <f t="shared" si="7"/>
        <v>0</v>
      </c>
      <c r="AB9" s="17">
        <f t="shared" si="7"/>
        <v>0</v>
      </c>
      <c r="AC9" s="17">
        <f t="shared" si="7"/>
        <v>0</v>
      </c>
      <c r="AD9" s="17">
        <f t="shared" si="7"/>
        <v>0</v>
      </c>
      <c r="AE9" s="17">
        <f t="shared" si="7"/>
        <v>0</v>
      </c>
      <c r="AF9" s="17">
        <f t="shared" si="7"/>
        <v>0</v>
      </c>
      <c r="AG9" s="18">
        <f t="shared" si="7"/>
        <v>0</v>
      </c>
      <c r="AH9" s="11">
        <f t="shared" si="4"/>
        <v>0</v>
      </c>
    </row>
    <row r="10" spans="1:34" ht="32.1" customHeight="1" thickBot="1" x14ac:dyDescent="0.35">
      <c r="A10" s="256" t="s">
        <v>78</v>
      </c>
      <c r="B10" s="257"/>
      <c r="C10" s="19">
        <f t="shared" ref="C10:AG10" si="8">C78/60</f>
        <v>0</v>
      </c>
      <c r="D10" s="19">
        <f t="shared" si="8"/>
        <v>0</v>
      </c>
      <c r="E10" s="19">
        <f t="shared" si="8"/>
        <v>0</v>
      </c>
      <c r="F10" s="19">
        <f t="shared" si="8"/>
        <v>0</v>
      </c>
      <c r="G10" s="19">
        <f t="shared" si="8"/>
        <v>0</v>
      </c>
      <c r="H10" s="19">
        <f t="shared" si="8"/>
        <v>0</v>
      </c>
      <c r="I10" s="19">
        <f t="shared" si="8"/>
        <v>0</v>
      </c>
      <c r="J10" s="19">
        <f t="shared" si="8"/>
        <v>0</v>
      </c>
      <c r="K10" s="19">
        <f t="shared" si="8"/>
        <v>0</v>
      </c>
      <c r="L10" s="19">
        <f t="shared" si="8"/>
        <v>0</v>
      </c>
      <c r="M10" s="19">
        <f t="shared" si="8"/>
        <v>0</v>
      </c>
      <c r="N10" s="19">
        <f t="shared" si="8"/>
        <v>0</v>
      </c>
      <c r="O10" s="19">
        <f t="shared" si="8"/>
        <v>0</v>
      </c>
      <c r="P10" s="19">
        <f t="shared" si="8"/>
        <v>0</v>
      </c>
      <c r="Q10" s="19">
        <f t="shared" si="8"/>
        <v>0</v>
      </c>
      <c r="R10" s="19">
        <f t="shared" si="8"/>
        <v>0</v>
      </c>
      <c r="S10" s="19">
        <f t="shared" si="8"/>
        <v>0</v>
      </c>
      <c r="T10" s="19">
        <f t="shared" si="8"/>
        <v>0</v>
      </c>
      <c r="U10" s="19">
        <f t="shared" si="8"/>
        <v>0</v>
      </c>
      <c r="V10" s="19">
        <f t="shared" si="8"/>
        <v>0</v>
      </c>
      <c r="W10" s="19">
        <f t="shared" si="8"/>
        <v>0</v>
      </c>
      <c r="X10" s="19">
        <f t="shared" si="8"/>
        <v>0</v>
      </c>
      <c r="Y10" s="19">
        <f t="shared" si="8"/>
        <v>0</v>
      </c>
      <c r="Z10" s="19">
        <f t="shared" si="8"/>
        <v>0</v>
      </c>
      <c r="AA10" s="19">
        <f t="shared" si="8"/>
        <v>0</v>
      </c>
      <c r="AB10" s="19">
        <f t="shared" si="8"/>
        <v>0</v>
      </c>
      <c r="AC10" s="19">
        <f t="shared" si="8"/>
        <v>0</v>
      </c>
      <c r="AD10" s="19">
        <f t="shared" si="8"/>
        <v>0</v>
      </c>
      <c r="AE10" s="19">
        <f t="shared" si="8"/>
        <v>0</v>
      </c>
      <c r="AF10" s="19">
        <f t="shared" si="8"/>
        <v>0</v>
      </c>
      <c r="AG10" s="20">
        <f t="shared" si="8"/>
        <v>0</v>
      </c>
      <c r="AH10" s="12">
        <f t="shared" si="4"/>
        <v>0</v>
      </c>
    </row>
    <row r="11" spans="1:34" ht="51.75" customHeight="1" thickBot="1" x14ac:dyDescent="0.35">
      <c r="A11" s="237" t="s">
        <v>17</v>
      </c>
      <c r="B11" s="238"/>
      <c r="C11" s="21">
        <f>SUM(C5:C10)</f>
        <v>0</v>
      </c>
      <c r="D11" s="22">
        <f t="shared" ref="D11:AG11" si="9">SUM(D5:D10)</f>
        <v>0</v>
      </c>
      <c r="E11" s="22">
        <f t="shared" si="9"/>
        <v>0</v>
      </c>
      <c r="F11" s="22">
        <f t="shared" si="9"/>
        <v>0</v>
      </c>
      <c r="G11" s="22">
        <f t="shared" si="9"/>
        <v>0</v>
      </c>
      <c r="H11" s="22">
        <f t="shared" si="9"/>
        <v>0</v>
      </c>
      <c r="I11" s="22">
        <f t="shared" si="9"/>
        <v>0</v>
      </c>
      <c r="J11" s="22">
        <f t="shared" si="9"/>
        <v>0</v>
      </c>
      <c r="K11" s="22">
        <f t="shared" si="9"/>
        <v>0</v>
      </c>
      <c r="L11" s="22">
        <f t="shared" si="9"/>
        <v>0</v>
      </c>
      <c r="M11" s="22">
        <f t="shared" si="9"/>
        <v>0</v>
      </c>
      <c r="N11" s="22">
        <f t="shared" si="9"/>
        <v>0</v>
      </c>
      <c r="O11" s="22">
        <f t="shared" si="9"/>
        <v>0</v>
      </c>
      <c r="P11" s="22">
        <f t="shared" si="9"/>
        <v>0</v>
      </c>
      <c r="Q11" s="22">
        <f t="shared" si="9"/>
        <v>0</v>
      </c>
      <c r="R11" s="22">
        <f t="shared" si="9"/>
        <v>0</v>
      </c>
      <c r="S11" s="22">
        <f t="shared" si="9"/>
        <v>0</v>
      </c>
      <c r="T11" s="22">
        <f t="shared" si="9"/>
        <v>0</v>
      </c>
      <c r="U11" s="22">
        <f t="shared" si="9"/>
        <v>0</v>
      </c>
      <c r="V11" s="22">
        <f t="shared" si="9"/>
        <v>0</v>
      </c>
      <c r="W11" s="22">
        <f t="shared" si="9"/>
        <v>0</v>
      </c>
      <c r="X11" s="22">
        <f t="shared" si="9"/>
        <v>0</v>
      </c>
      <c r="Y11" s="22">
        <f t="shared" si="9"/>
        <v>0</v>
      </c>
      <c r="Z11" s="22">
        <f t="shared" si="9"/>
        <v>0</v>
      </c>
      <c r="AA11" s="22">
        <f t="shared" si="9"/>
        <v>0</v>
      </c>
      <c r="AB11" s="22">
        <f t="shared" si="9"/>
        <v>0</v>
      </c>
      <c r="AC11" s="22">
        <f t="shared" si="9"/>
        <v>0</v>
      </c>
      <c r="AD11" s="22">
        <f t="shared" si="9"/>
        <v>0</v>
      </c>
      <c r="AE11" s="22">
        <f t="shared" si="9"/>
        <v>0</v>
      </c>
      <c r="AF11" s="22">
        <f t="shared" si="9"/>
        <v>0</v>
      </c>
      <c r="AG11" s="23">
        <f t="shared" si="9"/>
        <v>0</v>
      </c>
      <c r="AH11" s="13"/>
    </row>
    <row r="12" spans="1:34" ht="15" customHeight="1" x14ac:dyDescent="0.3">
      <c r="D12" s="157" t="s">
        <v>8</v>
      </c>
      <c r="E12" s="157"/>
      <c r="F12" s="157"/>
      <c r="G12" s="157"/>
      <c r="O12" s="178" t="s">
        <v>10</v>
      </c>
      <c r="P12" s="178"/>
      <c r="Q12" s="178"/>
      <c r="R12" s="178"/>
      <c r="S12" s="178"/>
      <c r="Z12" s="178" t="s">
        <v>11</v>
      </c>
      <c r="AA12" s="178"/>
      <c r="AB12" s="178"/>
      <c r="AC12" s="178"/>
      <c r="AD12" s="178"/>
      <c r="AH12" s="180">
        <f>SUM(AH5:AH10)</f>
        <v>0</v>
      </c>
    </row>
    <row r="13" spans="1:34" ht="15.75" customHeight="1" thickBot="1" x14ac:dyDescent="0.35">
      <c r="D13" s="158"/>
      <c r="E13" s="158"/>
      <c r="F13" s="158"/>
      <c r="G13" s="158"/>
      <c r="O13" s="179"/>
      <c r="P13" s="179"/>
      <c r="Q13" s="179"/>
      <c r="R13" s="179"/>
      <c r="S13" s="179"/>
      <c r="Z13" s="179"/>
      <c r="AA13" s="179"/>
      <c r="AB13" s="179"/>
      <c r="AC13" s="179"/>
      <c r="AD13" s="179"/>
      <c r="AH13" s="181"/>
    </row>
    <row r="29" spans="4:30" x14ac:dyDescent="0.3">
      <c r="D29" s="158" t="s">
        <v>13</v>
      </c>
      <c r="E29" s="158"/>
      <c r="F29" s="158"/>
      <c r="G29" s="158"/>
      <c r="P29" s="158" t="s">
        <v>78</v>
      </c>
      <c r="Q29" s="158"/>
      <c r="R29" s="158"/>
      <c r="S29" s="158"/>
      <c r="Z29" s="179" t="s">
        <v>21</v>
      </c>
      <c r="AA29" s="179"/>
      <c r="AB29" s="179"/>
      <c r="AC29" s="179"/>
      <c r="AD29" s="179"/>
    </row>
    <row r="30" spans="4:30" x14ac:dyDescent="0.3">
      <c r="D30" s="158"/>
      <c r="E30" s="158"/>
      <c r="F30" s="158"/>
      <c r="G30" s="158"/>
      <c r="P30" s="158"/>
      <c r="Q30" s="158"/>
      <c r="R30" s="158"/>
      <c r="S30" s="158"/>
      <c r="Z30" s="179"/>
      <c r="AA30" s="179"/>
      <c r="AB30" s="179"/>
      <c r="AC30" s="179"/>
      <c r="AD30" s="179"/>
    </row>
    <row r="43" spans="1:33" ht="15" thickBot="1" x14ac:dyDescent="0.35"/>
    <row r="44" spans="1:33" ht="15" thickTop="1" x14ac:dyDescent="0.3">
      <c r="A44" s="239" t="s">
        <v>22</v>
      </c>
      <c r="B44" s="240"/>
      <c r="C44" s="240"/>
      <c r="D44" s="240"/>
      <c r="E44" s="240"/>
      <c r="F44" s="240"/>
      <c r="G44" s="240"/>
      <c r="H44" s="240"/>
      <c r="I44" s="240"/>
      <c r="J44" s="240"/>
      <c r="K44" s="240"/>
      <c r="L44" s="240"/>
      <c r="M44" s="240"/>
      <c r="N44" s="240"/>
      <c r="O44" s="240"/>
      <c r="P44" s="240"/>
      <c r="Q44" s="240"/>
      <c r="R44" s="240"/>
      <c r="S44" s="240"/>
      <c r="T44" s="240"/>
      <c r="U44" s="240"/>
      <c r="V44" s="240"/>
      <c r="W44" s="240"/>
      <c r="X44" s="240"/>
      <c r="Y44" s="240"/>
      <c r="Z44" s="240"/>
      <c r="AA44" s="240"/>
      <c r="AB44" s="240"/>
      <c r="AC44" s="240"/>
      <c r="AD44" s="240"/>
      <c r="AE44" s="240"/>
      <c r="AF44" s="240"/>
      <c r="AG44" s="241"/>
    </row>
    <row r="45" spans="1:33" ht="15" thickBot="1" x14ac:dyDescent="0.35">
      <c r="A45" s="242"/>
      <c r="B45" s="243"/>
      <c r="C45" s="243"/>
      <c r="D45" s="243"/>
      <c r="E45" s="243"/>
      <c r="F45" s="243"/>
      <c r="G45" s="243"/>
      <c r="H45" s="243"/>
      <c r="I45" s="243"/>
      <c r="J45" s="243"/>
      <c r="K45" s="243"/>
      <c r="L45" s="243"/>
      <c r="M45" s="243"/>
      <c r="N45" s="243"/>
      <c r="O45" s="243"/>
      <c r="P45" s="243"/>
      <c r="Q45" s="243"/>
      <c r="R45" s="243"/>
      <c r="S45" s="243"/>
      <c r="T45" s="243"/>
      <c r="U45" s="243"/>
      <c r="V45" s="243"/>
      <c r="W45" s="243"/>
      <c r="X45" s="243"/>
      <c r="Y45" s="243"/>
      <c r="Z45" s="243"/>
      <c r="AA45" s="243"/>
      <c r="AB45" s="243"/>
      <c r="AC45" s="243"/>
      <c r="AD45" s="243"/>
      <c r="AE45" s="243"/>
      <c r="AF45" s="243"/>
      <c r="AG45" s="244"/>
    </row>
    <row r="46" spans="1:33" ht="18.600000000000001" thickBot="1" x14ac:dyDescent="0.35">
      <c r="A46" s="245" t="s">
        <v>24</v>
      </c>
      <c r="B46" s="246"/>
      <c r="C46" s="247" t="s">
        <v>25</v>
      </c>
      <c r="D46" s="248"/>
      <c r="E46" s="248"/>
      <c r="F46" s="248"/>
      <c r="G46" s="248"/>
      <c r="H46" s="248"/>
      <c r="I46" s="248"/>
      <c r="J46" s="248"/>
      <c r="K46" s="248"/>
      <c r="L46" s="248"/>
      <c r="M46" s="248"/>
      <c r="N46" s="248"/>
      <c r="O46" s="248"/>
      <c r="P46" s="248"/>
      <c r="Q46" s="248"/>
      <c r="R46" s="248"/>
      <c r="S46" s="248"/>
      <c r="T46" s="248"/>
      <c r="U46" s="248"/>
      <c r="V46" s="248"/>
      <c r="W46" s="248"/>
      <c r="X46" s="248"/>
      <c r="Y46" s="248"/>
      <c r="Z46" s="248"/>
      <c r="AA46" s="248"/>
      <c r="AB46" s="248"/>
      <c r="AC46" s="248"/>
      <c r="AD46" s="248"/>
      <c r="AE46" s="248"/>
      <c r="AF46" s="248"/>
      <c r="AG46" s="249"/>
    </row>
    <row r="47" spans="1:33" ht="18.600000000000001" thickBot="1" x14ac:dyDescent="0.35">
      <c r="A47" s="250"/>
      <c r="B47" s="204"/>
      <c r="C47" s="1">
        <v>1</v>
      </c>
      <c r="D47" s="2">
        <v>2</v>
      </c>
      <c r="E47" s="2">
        <v>3</v>
      </c>
      <c r="F47" s="2">
        <v>4</v>
      </c>
      <c r="G47" s="2">
        <v>5</v>
      </c>
      <c r="H47" s="2">
        <v>6</v>
      </c>
      <c r="I47" s="2">
        <v>7</v>
      </c>
      <c r="J47" s="2">
        <v>8</v>
      </c>
      <c r="K47" s="2">
        <v>9</v>
      </c>
      <c r="L47" s="2">
        <v>10</v>
      </c>
      <c r="M47" s="2">
        <v>11</v>
      </c>
      <c r="N47" s="2">
        <v>12</v>
      </c>
      <c r="O47" s="2">
        <v>13</v>
      </c>
      <c r="P47" s="2">
        <v>14</v>
      </c>
      <c r="Q47" s="2">
        <v>15</v>
      </c>
      <c r="R47" s="2">
        <v>16</v>
      </c>
      <c r="S47" s="2">
        <v>17</v>
      </c>
      <c r="T47" s="2">
        <v>18</v>
      </c>
      <c r="U47" s="2">
        <v>19</v>
      </c>
      <c r="V47" s="2">
        <v>20</v>
      </c>
      <c r="W47" s="2">
        <v>21</v>
      </c>
      <c r="X47" s="2">
        <v>22</v>
      </c>
      <c r="Y47" s="2">
        <v>23</v>
      </c>
      <c r="Z47" s="2">
        <v>24</v>
      </c>
      <c r="AA47" s="2">
        <v>25</v>
      </c>
      <c r="AB47" s="2">
        <v>26</v>
      </c>
      <c r="AC47" s="2">
        <v>27</v>
      </c>
      <c r="AD47" s="2">
        <v>28</v>
      </c>
      <c r="AE47" s="2">
        <v>29</v>
      </c>
      <c r="AF47" s="2">
        <v>30</v>
      </c>
      <c r="AG47" s="4">
        <v>31</v>
      </c>
    </row>
    <row r="48" spans="1:33" ht="18" x14ac:dyDescent="0.3">
      <c r="A48" s="251" t="s">
        <v>8</v>
      </c>
      <c r="B48" s="252"/>
      <c r="C48" s="5">
        <f t="shared" ref="C48:L48" si="10">SUM(C49:C53)</f>
        <v>0</v>
      </c>
      <c r="D48" s="5">
        <f t="shared" si="10"/>
        <v>0</v>
      </c>
      <c r="E48" s="5">
        <f t="shared" si="10"/>
        <v>0</v>
      </c>
      <c r="F48" s="5">
        <f t="shared" si="10"/>
        <v>0</v>
      </c>
      <c r="G48" s="5">
        <f t="shared" si="10"/>
        <v>0</v>
      </c>
      <c r="H48" s="5">
        <f t="shared" si="10"/>
        <v>0</v>
      </c>
      <c r="I48" s="5">
        <f t="shared" si="10"/>
        <v>0</v>
      </c>
      <c r="J48" s="5">
        <f t="shared" si="10"/>
        <v>0</v>
      </c>
      <c r="K48" s="5">
        <f t="shared" si="10"/>
        <v>0</v>
      </c>
      <c r="L48" s="5">
        <f t="shared" si="10"/>
        <v>0</v>
      </c>
      <c r="M48" s="5">
        <f>SUM(M49:M53)</f>
        <v>0</v>
      </c>
      <c r="N48" s="5">
        <f>SUM(N49:N53)</f>
        <v>0</v>
      </c>
      <c r="O48" s="5">
        <f>SUM(O49:O53)</f>
        <v>0</v>
      </c>
      <c r="P48" s="5">
        <f>SUM(P49:P53)</f>
        <v>0</v>
      </c>
      <c r="Q48" s="5">
        <f t="shared" ref="Q48:AG48" si="11">SUM(Q49:Q53)</f>
        <v>0</v>
      </c>
      <c r="R48" s="5">
        <f t="shared" si="11"/>
        <v>0</v>
      </c>
      <c r="S48" s="5">
        <f t="shared" si="11"/>
        <v>0</v>
      </c>
      <c r="T48" s="5">
        <f t="shared" si="11"/>
        <v>0</v>
      </c>
      <c r="U48" s="5">
        <f t="shared" si="11"/>
        <v>0</v>
      </c>
      <c r="V48" s="5">
        <f t="shared" si="11"/>
        <v>0</v>
      </c>
      <c r="W48" s="5">
        <f t="shared" si="11"/>
        <v>0</v>
      </c>
      <c r="X48" s="5">
        <f t="shared" si="11"/>
        <v>0</v>
      </c>
      <c r="Y48" s="5">
        <f t="shared" si="11"/>
        <v>0</v>
      </c>
      <c r="Z48" s="5">
        <f t="shared" si="11"/>
        <v>0</v>
      </c>
      <c r="AA48" s="5">
        <f t="shared" si="11"/>
        <v>0</v>
      </c>
      <c r="AB48" s="5">
        <f t="shared" si="11"/>
        <v>0</v>
      </c>
      <c r="AC48" s="5">
        <f t="shared" si="11"/>
        <v>0</v>
      </c>
      <c r="AD48" s="5">
        <f t="shared" si="11"/>
        <v>0</v>
      </c>
      <c r="AE48" s="5">
        <f t="shared" si="11"/>
        <v>0</v>
      </c>
      <c r="AF48" s="5">
        <f t="shared" si="11"/>
        <v>0</v>
      </c>
      <c r="AG48" s="5">
        <f t="shared" si="11"/>
        <v>0</v>
      </c>
    </row>
    <row r="49" spans="1:33" ht="18" x14ac:dyDescent="0.3">
      <c r="A49" s="232" t="s">
        <v>38</v>
      </c>
      <c r="B49" s="149"/>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7"/>
    </row>
    <row r="50" spans="1:33" ht="18" x14ac:dyDescent="0.3">
      <c r="A50" s="232" t="s">
        <v>79</v>
      </c>
      <c r="B50" s="149"/>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7"/>
    </row>
    <row r="51" spans="1:33" ht="18" x14ac:dyDescent="0.3">
      <c r="A51" s="232" t="s">
        <v>80</v>
      </c>
      <c r="B51" s="149"/>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7"/>
    </row>
    <row r="52" spans="1:33" ht="18" x14ac:dyDescent="0.3">
      <c r="A52" s="232" t="s">
        <v>81</v>
      </c>
      <c r="B52" s="149"/>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7"/>
    </row>
    <row r="53" spans="1:33" ht="18.600000000000001" thickBot="1" x14ac:dyDescent="0.35">
      <c r="A53" s="232" t="s">
        <v>82</v>
      </c>
      <c r="B53" s="149"/>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7"/>
    </row>
    <row r="54" spans="1:33" ht="18" x14ac:dyDescent="0.3">
      <c r="A54" s="235" t="s">
        <v>10</v>
      </c>
      <c r="B54" s="236"/>
      <c r="C54" s="3">
        <f t="shared" ref="C54:L54" si="12">SUM(C55:C59)</f>
        <v>0</v>
      </c>
      <c r="D54" s="3">
        <f t="shared" si="12"/>
        <v>0</v>
      </c>
      <c r="E54" s="3">
        <f t="shared" si="12"/>
        <v>0</v>
      </c>
      <c r="F54" s="3">
        <f t="shared" si="12"/>
        <v>0</v>
      </c>
      <c r="G54" s="3">
        <f t="shared" si="12"/>
        <v>0</v>
      </c>
      <c r="H54" s="3">
        <f t="shared" si="12"/>
        <v>0</v>
      </c>
      <c r="I54" s="3">
        <f t="shared" si="12"/>
        <v>0</v>
      </c>
      <c r="J54" s="3">
        <f t="shared" si="12"/>
        <v>0</v>
      </c>
      <c r="K54" s="3">
        <f t="shared" si="12"/>
        <v>0</v>
      </c>
      <c r="L54" s="3">
        <f t="shared" si="12"/>
        <v>0</v>
      </c>
      <c r="M54" s="3">
        <f>SUM(M55:M59)</f>
        <v>0</v>
      </c>
      <c r="N54" s="3">
        <f>SUM(N55:N59)</f>
        <v>0</v>
      </c>
      <c r="O54" s="3">
        <f>SUM(O55:O59)</f>
        <v>0</v>
      </c>
      <c r="P54" s="3">
        <f>SUM(P55:P59)</f>
        <v>0</v>
      </c>
      <c r="Q54" s="3">
        <f t="shared" ref="Q54:AG54" si="13">SUM(Q55:Q59)</f>
        <v>0</v>
      </c>
      <c r="R54" s="3">
        <f t="shared" si="13"/>
        <v>0</v>
      </c>
      <c r="S54" s="3">
        <f t="shared" si="13"/>
        <v>0</v>
      </c>
      <c r="T54" s="3">
        <f t="shared" si="13"/>
        <v>0</v>
      </c>
      <c r="U54" s="3">
        <f t="shared" si="13"/>
        <v>0</v>
      </c>
      <c r="V54" s="3">
        <f t="shared" si="13"/>
        <v>0</v>
      </c>
      <c r="W54" s="3">
        <f t="shared" si="13"/>
        <v>0</v>
      </c>
      <c r="X54" s="3">
        <f t="shared" si="13"/>
        <v>0</v>
      </c>
      <c r="Y54" s="5">
        <f t="shared" si="13"/>
        <v>0</v>
      </c>
      <c r="Z54" s="5">
        <f t="shared" si="13"/>
        <v>0</v>
      </c>
      <c r="AA54" s="5">
        <f t="shared" si="13"/>
        <v>0</v>
      </c>
      <c r="AB54" s="5">
        <f t="shared" si="13"/>
        <v>0</v>
      </c>
      <c r="AC54" s="5">
        <f t="shared" si="13"/>
        <v>0</v>
      </c>
      <c r="AD54" s="5">
        <f t="shared" si="13"/>
        <v>0</v>
      </c>
      <c r="AE54" s="5">
        <f t="shared" si="13"/>
        <v>0</v>
      </c>
      <c r="AF54" s="5">
        <f t="shared" si="13"/>
        <v>0</v>
      </c>
      <c r="AG54" s="5">
        <f t="shared" si="13"/>
        <v>0</v>
      </c>
    </row>
    <row r="55" spans="1:33" ht="18" x14ac:dyDescent="0.3">
      <c r="A55" s="232" t="s">
        <v>38</v>
      </c>
      <c r="B55" s="149"/>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7"/>
    </row>
    <row r="56" spans="1:33" ht="18" x14ac:dyDescent="0.3">
      <c r="A56" s="232" t="s">
        <v>79</v>
      </c>
      <c r="B56" s="149"/>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7"/>
    </row>
    <row r="57" spans="1:33" ht="18" x14ac:dyDescent="0.3">
      <c r="A57" s="232" t="s">
        <v>80</v>
      </c>
      <c r="B57" s="149"/>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7"/>
    </row>
    <row r="58" spans="1:33" ht="18" x14ac:dyDescent="0.3">
      <c r="A58" s="232" t="s">
        <v>81</v>
      </c>
      <c r="B58" s="149"/>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7"/>
    </row>
    <row r="59" spans="1:33" ht="18.600000000000001" thickBot="1" x14ac:dyDescent="0.35">
      <c r="A59" s="232" t="s">
        <v>82</v>
      </c>
      <c r="B59" s="149"/>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7"/>
    </row>
    <row r="60" spans="1:33" ht="18" x14ac:dyDescent="0.3">
      <c r="A60" s="235" t="s">
        <v>11</v>
      </c>
      <c r="B60" s="236"/>
      <c r="C60" s="3">
        <f t="shared" ref="C60:U60" si="14">SUM(C61:C65)</f>
        <v>0</v>
      </c>
      <c r="D60" s="3">
        <f t="shared" si="14"/>
        <v>0</v>
      </c>
      <c r="E60" s="3">
        <f t="shared" si="14"/>
        <v>0</v>
      </c>
      <c r="F60" s="3">
        <f t="shared" si="14"/>
        <v>0</v>
      </c>
      <c r="G60" s="3">
        <f t="shared" si="14"/>
        <v>0</v>
      </c>
      <c r="H60" s="3">
        <f t="shared" si="14"/>
        <v>0</v>
      </c>
      <c r="I60" s="3">
        <f t="shared" si="14"/>
        <v>0</v>
      </c>
      <c r="J60" s="3">
        <f t="shared" si="14"/>
        <v>0</v>
      </c>
      <c r="K60" s="3">
        <f t="shared" si="14"/>
        <v>0</v>
      </c>
      <c r="L60" s="3">
        <f t="shared" si="14"/>
        <v>0</v>
      </c>
      <c r="M60" s="3">
        <f t="shared" si="14"/>
        <v>0</v>
      </c>
      <c r="N60" s="3">
        <f t="shared" si="14"/>
        <v>0</v>
      </c>
      <c r="O60" s="3">
        <f t="shared" si="14"/>
        <v>0</v>
      </c>
      <c r="P60" s="3">
        <f t="shared" si="14"/>
        <v>0</v>
      </c>
      <c r="Q60" s="3">
        <f t="shared" si="14"/>
        <v>0</v>
      </c>
      <c r="R60" s="3">
        <f t="shared" si="14"/>
        <v>0</v>
      </c>
      <c r="S60" s="3">
        <f t="shared" si="14"/>
        <v>0</v>
      </c>
      <c r="T60" s="3">
        <f t="shared" si="14"/>
        <v>0</v>
      </c>
      <c r="U60" s="3">
        <f t="shared" si="14"/>
        <v>0</v>
      </c>
      <c r="V60" s="3"/>
      <c r="W60" s="3"/>
      <c r="X60" s="3">
        <f t="shared" ref="X60:AG60" si="15">SUM(X61:X65)</f>
        <v>0</v>
      </c>
      <c r="Y60" s="5">
        <f t="shared" si="15"/>
        <v>0</v>
      </c>
      <c r="Z60" s="5">
        <f t="shared" si="15"/>
        <v>0</v>
      </c>
      <c r="AA60" s="5">
        <f t="shared" si="15"/>
        <v>0</v>
      </c>
      <c r="AB60" s="5">
        <f t="shared" si="15"/>
        <v>0</v>
      </c>
      <c r="AC60" s="5">
        <f t="shared" si="15"/>
        <v>0</v>
      </c>
      <c r="AD60" s="5">
        <f t="shared" si="15"/>
        <v>0</v>
      </c>
      <c r="AE60" s="5">
        <f t="shared" si="15"/>
        <v>0</v>
      </c>
      <c r="AF60" s="5">
        <f t="shared" si="15"/>
        <v>0</v>
      </c>
      <c r="AG60" s="5">
        <f t="shared" si="15"/>
        <v>0</v>
      </c>
    </row>
    <row r="61" spans="1:33" ht="18" x14ac:dyDescent="0.3">
      <c r="A61" s="232" t="s">
        <v>38</v>
      </c>
      <c r="B61" s="149"/>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7"/>
    </row>
    <row r="62" spans="1:33" ht="18" x14ac:dyDescent="0.3">
      <c r="A62" s="232" t="s">
        <v>79</v>
      </c>
      <c r="B62" s="149"/>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7"/>
    </row>
    <row r="63" spans="1:33" ht="18" x14ac:dyDescent="0.3">
      <c r="A63" s="232" t="s">
        <v>80</v>
      </c>
      <c r="B63" s="149"/>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7"/>
    </row>
    <row r="64" spans="1:33" ht="18" x14ac:dyDescent="0.3">
      <c r="A64" s="232" t="s">
        <v>81</v>
      </c>
      <c r="B64" s="149"/>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7"/>
    </row>
    <row r="65" spans="1:33" ht="18.600000000000001" thickBot="1" x14ac:dyDescent="0.35">
      <c r="A65" s="232" t="s">
        <v>82</v>
      </c>
      <c r="B65" s="149"/>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7"/>
    </row>
    <row r="66" spans="1:33" ht="18" x14ac:dyDescent="0.3">
      <c r="A66" s="235" t="s">
        <v>21</v>
      </c>
      <c r="B66" s="236"/>
      <c r="C66" s="3">
        <f t="shared" ref="C66:K66" si="16">SUM(C67:C71)</f>
        <v>0</v>
      </c>
      <c r="D66" s="3">
        <f t="shared" si="16"/>
        <v>0</v>
      </c>
      <c r="E66" s="3">
        <f t="shared" si="16"/>
        <v>0</v>
      </c>
      <c r="F66" s="3">
        <f t="shared" si="16"/>
        <v>0</v>
      </c>
      <c r="G66" s="3">
        <f t="shared" si="16"/>
        <v>0</v>
      </c>
      <c r="H66" s="3">
        <f t="shared" si="16"/>
        <v>0</v>
      </c>
      <c r="I66" s="3">
        <f t="shared" si="16"/>
        <v>0</v>
      </c>
      <c r="J66" s="3">
        <f t="shared" si="16"/>
        <v>0</v>
      </c>
      <c r="K66" s="3">
        <f t="shared" si="16"/>
        <v>0</v>
      </c>
      <c r="L66" s="3">
        <f>SUM(L67:L71)</f>
        <v>0</v>
      </c>
      <c r="M66" s="3">
        <f>SUM(M67:M71)</f>
        <v>0</v>
      </c>
      <c r="N66" s="3">
        <f>SUM(N67:N71)</f>
        <v>0</v>
      </c>
      <c r="O66" s="3">
        <f>SUM(O67:O71)</f>
        <v>0</v>
      </c>
      <c r="P66" s="3">
        <f>SUM(P67:P71)</f>
        <v>0</v>
      </c>
      <c r="Q66" s="3">
        <f t="shared" ref="Q66:AG66" si="17">SUM(Q67:Q71)</f>
        <v>0</v>
      </c>
      <c r="R66" s="3">
        <f t="shared" si="17"/>
        <v>0</v>
      </c>
      <c r="S66" s="3">
        <f t="shared" si="17"/>
        <v>0</v>
      </c>
      <c r="T66" s="3">
        <f t="shared" si="17"/>
        <v>0</v>
      </c>
      <c r="U66" s="3">
        <f t="shared" si="17"/>
        <v>0</v>
      </c>
      <c r="V66" s="3">
        <f t="shared" si="17"/>
        <v>0</v>
      </c>
      <c r="W66" s="3">
        <f t="shared" si="17"/>
        <v>0</v>
      </c>
      <c r="X66" s="3">
        <f t="shared" si="17"/>
        <v>0</v>
      </c>
      <c r="Y66" s="5">
        <f t="shared" si="17"/>
        <v>0</v>
      </c>
      <c r="Z66" s="5">
        <f t="shared" si="17"/>
        <v>0</v>
      </c>
      <c r="AA66" s="5">
        <f t="shared" si="17"/>
        <v>0</v>
      </c>
      <c r="AB66" s="5">
        <f t="shared" si="17"/>
        <v>0</v>
      </c>
      <c r="AC66" s="5">
        <f t="shared" si="17"/>
        <v>0</v>
      </c>
      <c r="AD66" s="5">
        <f t="shared" si="17"/>
        <v>0</v>
      </c>
      <c r="AE66" s="5">
        <f t="shared" si="17"/>
        <v>0</v>
      </c>
      <c r="AF66" s="5">
        <f t="shared" si="17"/>
        <v>0</v>
      </c>
      <c r="AG66" s="5">
        <f t="shared" si="17"/>
        <v>0</v>
      </c>
    </row>
    <row r="67" spans="1:33" ht="18" x14ac:dyDescent="0.3">
      <c r="A67" s="232" t="s">
        <v>38</v>
      </c>
      <c r="B67" s="149"/>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7"/>
    </row>
    <row r="68" spans="1:33" ht="18" x14ac:dyDescent="0.3">
      <c r="A68" s="232" t="s">
        <v>79</v>
      </c>
      <c r="B68" s="149"/>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7"/>
    </row>
    <row r="69" spans="1:33" ht="18" x14ac:dyDescent="0.3">
      <c r="A69" s="232" t="s">
        <v>80</v>
      </c>
      <c r="B69" s="149"/>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7"/>
    </row>
    <row r="70" spans="1:33" ht="18" x14ac:dyDescent="0.3">
      <c r="A70" s="232" t="s">
        <v>81</v>
      </c>
      <c r="B70" s="149"/>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7"/>
    </row>
    <row r="71" spans="1:33" ht="18.600000000000001" thickBot="1" x14ac:dyDescent="0.35">
      <c r="A71" s="232" t="s">
        <v>82</v>
      </c>
      <c r="B71" s="149"/>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7"/>
    </row>
    <row r="72" spans="1:33" ht="17.25" customHeight="1" x14ac:dyDescent="0.3">
      <c r="A72" s="235" t="s">
        <v>13</v>
      </c>
      <c r="B72" s="236"/>
      <c r="C72" s="3">
        <f t="shared" ref="C72:AG72" si="18">SUM(C73:C77)</f>
        <v>0</v>
      </c>
      <c r="D72" s="3">
        <f t="shared" si="18"/>
        <v>0</v>
      </c>
      <c r="E72" s="3">
        <f t="shared" si="18"/>
        <v>0</v>
      </c>
      <c r="F72" s="3">
        <f t="shared" si="18"/>
        <v>0</v>
      </c>
      <c r="G72" s="3">
        <f t="shared" si="18"/>
        <v>0</v>
      </c>
      <c r="H72" s="3">
        <f t="shared" si="18"/>
        <v>0</v>
      </c>
      <c r="I72" s="3">
        <f t="shared" si="18"/>
        <v>0</v>
      </c>
      <c r="J72" s="3">
        <f t="shared" si="18"/>
        <v>0</v>
      </c>
      <c r="K72" s="3">
        <f t="shared" si="18"/>
        <v>0</v>
      </c>
      <c r="L72" s="3">
        <f t="shared" si="18"/>
        <v>0</v>
      </c>
      <c r="M72" s="3">
        <f t="shared" si="18"/>
        <v>0</v>
      </c>
      <c r="N72" s="3">
        <f t="shared" si="18"/>
        <v>0</v>
      </c>
      <c r="O72" s="3">
        <f t="shared" si="18"/>
        <v>0</v>
      </c>
      <c r="P72" s="3">
        <f t="shared" si="18"/>
        <v>0</v>
      </c>
      <c r="Q72" s="3">
        <f t="shared" si="18"/>
        <v>0</v>
      </c>
      <c r="R72" s="3">
        <f t="shared" si="18"/>
        <v>0</v>
      </c>
      <c r="S72" s="3">
        <f t="shared" si="18"/>
        <v>0</v>
      </c>
      <c r="T72" s="3">
        <f t="shared" si="18"/>
        <v>0</v>
      </c>
      <c r="U72" s="3">
        <f t="shared" si="18"/>
        <v>0</v>
      </c>
      <c r="V72" s="3">
        <f t="shared" si="18"/>
        <v>0</v>
      </c>
      <c r="W72" s="3">
        <f t="shared" si="18"/>
        <v>0</v>
      </c>
      <c r="X72" s="3">
        <f t="shared" si="18"/>
        <v>0</v>
      </c>
      <c r="Y72" s="5">
        <f t="shared" si="18"/>
        <v>0</v>
      </c>
      <c r="Z72" s="5">
        <f t="shared" si="18"/>
        <v>0</v>
      </c>
      <c r="AA72" s="5">
        <f t="shared" si="18"/>
        <v>0</v>
      </c>
      <c r="AB72" s="5">
        <f t="shared" si="18"/>
        <v>0</v>
      </c>
      <c r="AC72" s="5">
        <f t="shared" si="18"/>
        <v>0</v>
      </c>
      <c r="AD72" s="5">
        <f t="shared" si="18"/>
        <v>0</v>
      </c>
      <c r="AE72" s="5">
        <f t="shared" si="18"/>
        <v>0</v>
      </c>
      <c r="AF72" s="5">
        <f t="shared" si="18"/>
        <v>0</v>
      </c>
      <c r="AG72" s="5">
        <f t="shared" si="18"/>
        <v>0</v>
      </c>
    </row>
    <row r="73" spans="1:33" ht="18" x14ac:dyDescent="0.3">
      <c r="A73" s="232" t="s">
        <v>38</v>
      </c>
      <c r="B73" s="149"/>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7"/>
    </row>
    <row r="74" spans="1:33" ht="18" x14ac:dyDescent="0.3">
      <c r="A74" s="232" t="s">
        <v>79</v>
      </c>
      <c r="B74" s="149"/>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7"/>
    </row>
    <row r="75" spans="1:33" ht="18" x14ac:dyDescent="0.3">
      <c r="A75" s="232" t="s">
        <v>80</v>
      </c>
      <c r="B75" s="149"/>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7"/>
    </row>
    <row r="76" spans="1:33" ht="18" x14ac:dyDescent="0.3">
      <c r="A76" s="232" t="s">
        <v>81</v>
      </c>
      <c r="B76" s="149"/>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7"/>
    </row>
    <row r="77" spans="1:33" ht="18.600000000000001" thickBot="1" x14ac:dyDescent="0.35">
      <c r="A77" s="232" t="s">
        <v>82</v>
      </c>
      <c r="B77" s="149"/>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7"/>
    </row>
    <row r="78" spans="1:33" ht="18" x14ac:dyDescent="0.3">
      <c r="A78" s="235" t="s">
        <v>78</v>
      </c>
      <c r="B78" s="236"/>
      <c r="C78" s="3">
        <f t="shared" ref="C78:K78" si="19">SUM(C79:C83)</f>
        <v>0</v>
      </c>
      <c r="D78" s="3">
        <f t="shared" si="19"/>
        <v>0</v>
      </c>
      <c r="E78" s="3">
        <f t="shared" si="19"/>
        <v>0</v>
      </c>
      <c r="F78" s="3">
        <f t="shared" si="19"/>
        <v>0</v>
      </c>
      <c r="G78" s="3">
        <f t="shared" si="19"/>
        <v>0</v>
      </c>
      <c r="H78" s="3">
        <f t="shared" si="19"/>
        <v>0</v>
      </c>
      <c r="I78" s="3">
        <f t="shared" si="19"/>
        <v>0</v>
      </c>
      <c r="J78" s="3">
        <f t="shared" si="19"/>
        <v>0</v>
      </c>
      <c r="K78" s="3">
        <f t="shared" si="19"/>
        <v>0</v>
      </c>
      <c r="L78" s="3">
        <f>SUM(L79,L83)</f>
        <v>0</v>
      </c>
      <c r="M78" s="3">
        <f>SUM(M79:M83,M83)</f>
        <v>0</v>
      </c>
      <c r="N78" s="3">
        <f t="shared" ref="N78:AG78" si="20">SUM(N79:N83)</f>
        <v>0</v>
      </c>
      <c r="O78" s="3">
        <f t="shared" si="20"/>
        <v>0</v>
      </c>
      <c r="P78" s="3">
        <f t="shared" si="20"/>
        <v>0</v>
      </c>
      <c r="Q78" s="3">
        <f t="shared" si="20"/>
        <v>0</v>
      </c>
      <c r="R78" s="3">
        <f t="shared" si="20"/>
        <v>0</v>
      </c>
      <c r="S78" s="3">
        <f t="shared" si="20"/>
        <v>0</v>
      </c>
      <c r="T78" s="3">
        <f t="shared" si="20"/>
        <v>0</v>
      </c>
      <c r="U78" s="3">
        <f t="shared" si="20"/>
        <v>0</v>
      </c>
      <c r="V78" s="3">
        <f t="shared" si="20"/>
        <v>0</v>
      </c>
      <c r="W78" s="3">
        <f t="shared" si="20"/>
        <v>0</v>
      </c>
      <c r="X78" s="3">
        <f t="shared" si="20"/>
        <v>0</v>
      </c>
      <c r="Y78" s="5">
        <f t="shared" si="20"/>
        <v>0</v>
      </c>
      <c r="Z78" s="5">
        <f t="shared" si="20"/>
        <v>0</v>
      </c>
      <c r="AA78" s="5">
        <f t="shared" si="20"/>
        <v>0</v>
      </c>
      <c r="AB78" s="5">
        <f t="shared" si="20"/>
        <v>0</v>
      </c>
      <c r="AC78" s="5">
        <f t="shared" si="20"/>
        <v>0</v>
      </c>
      <c r="AD78" s="5">
        <f t="shared" si="20"/>
        <v>0</v>
      </c>
      <c r="AE78" s="5">
        <f t="shared" si="20"/>
        <v>0</v>
      </c>
      <c r="AF78" s="5">
        <f t="shared" si="20"/>
        <v>0</v>
      </c>
      <c r="AG78" s="5">
        <f t="shared" si="20"/>
        <v>0</v>
      </c>
    </row>
    <row r="79" spans="1:33" ht="18" x14ac:dyDescent="0.3">
      <c r="A79" s="232" t="s">
        <v>38</v>
      </c>
      <c r="B79" s="149"/>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7"/>
    </row>
    <row r="80" spans="1:33" ht="18" x14ac:dyDescent="0.3">
      <c r="A80" s="232" t="s">
        <v>79</v>
      </c>
      <c r="B80" s="14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7"/>
    </row>
    <row r="81" spans="1:33" ht="18" x14ac:dyDescent="0.3">
      <c r="A81" s="232" t="s">
        <v>80</v>
      </c>
      <c r="B81" s="149"/>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7"/>
    </row>
    <row r="82" spans="1:33" ht="18" x14ac:dyDescent="0.3">
      <c r="A82" s="232" t="s">
        <v>81</v>
      </c>
      <c r="B82" s="149"/>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7"/>
    </row>
    <row r="83" spans="1:33" ht="18.600000000000001" thickBot="1" x14ac:dyDescent="0.35">
      <c r="A83" s="233" t="s">
        <v>82</v>
      </c>
      <c r="B83" s="234"/>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9"/>
    </row>
    <row r="84" spans="1:33" ht="15" thickTop="1" x14ac:dyDescent="0.3"/>
  </sheetData>
  <mergeCells count="60">
    <mergeCell ref="A1:B1"/>
    <mergeCell ref="C1:AH1"/>
    <mergeCell ref="A2:B2"/>
    <mergeCell ref="A3:B3"/>
    <mergeCell ref="AH3:AH4"/>
    <mergeCell ref="A4:B4"/>
    <mergeCell ref="AH12:AH13"/>
    <mergeCell ref="D29:G30"/>
    <mergeCell ref="P29:S30"/>
    <mergeCell ref="Z29:AD30"/>
    <mergeCell ref="A5:B5"/>
    <mergeCell ref="A6:B6"/>
    <mergeCell ref="A7:B7"/>
    <mergeCell ref="A8:B8"/>
    <mergeCell ref="A9:B9"/>
    <mergeCell ref="A10:B10"/>
    <mergeCell ref="A49:B49"/>
    <mergeCell ref="A11:B11"/>
    <mergeCell ref="D12:G13"/>
    <mergeCell ref="O12:S13"/>
    <mergeCell ref="Z12:AD13"/>
    <mergeCell ref="A44:AG45"/>
    <mergeCell ref="A46:B46"/>
    <mergeCell ref="C46:AG46"/>
    <mergeCell ref="A47:B47"/>
    <mergeCell ref="A48:B48"/>
    <mergeCell ref="A61:B61"/>
    <mergeCell ref="A50:B50"/>
    <mergeCell ref="A51:B51"/>
    <mergeCell ref="A52:B52"/>
    <mergeCell ref="A53:B53"/>
    <mergeCell ref="A54:B54"/>
    <mergeCell ref="A55:B55"/>
    <mergeCell ref="A56:B56"/>
    <mergeCell ref="A57:B57"/>
    <mergeCell ref="A58:B58"/>
    <mergeCell ref="A59:B59"/>
    <mergeCell ref="A60:B60"/>
    <mergeCell ref="A73:B73"/>
    <mergeCell ref="A62:B62"/>
    <mergeCell ref="A63:B63"/>
    <mergeCell ref="A64:B64"/>
    <mergeCell ref="A65:B65"/>
    <mergeCell ref="A66:B66"/>
    <mergeCell ref="A67:B67"/>
    <mergeCell ref="A68:B68"/>
    <mergeCell ref="A69:B69"/>
    <mergeCell ref="A70:B70"/>
    <mergeCell ref="A71:B71"/>
    <mergeCell ref="A72:B72"/>
    <mergeCell ref="A80:B80"/>
    <mergeCell ref="A81:B81"/>
    <mergeCell ref="A82:B82"/>
    <mergeCell ref="A83:B83"/>
    <mergeCell ref="A74:B74"/>
    <mergeCell ref="A75:B75"/>
    <mergeCell ref="A76:B76"/>
    <mergeCell ref="A77:B77"/>
    <mergeCell ref="A78:B78"/>
    <mergeCell ref="A79:B79"/>
  </mergeCells>
  <pageMargins left="0.7" right="0.7" top="0.75" bottom="0.75" header="0.3" footer="0.3"/>
  <pageSetup scale="3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E3:G5"/>
  <sheetViews>
    <sheetView workbookViewId="0">
      <selection activeCell="L23" sqref="L23"/>
    </sheetView>
  </sheetViews>
  <sheetFormatPr defaultRowHeight="14.4" x14ac:dyDescent="0.3"/>
  <sheetData>
    <row r="3" spans="5:7" x14ac:dyDescent="0.3">
      <c r="E3" s="63"/>
    </row>
    <row r="4" spans="5:7" x14ac:dyDescent="0.3">
      <c r="E4" s="6"/>
      <c r="F4" s="6"/>
      <c r="G4" s="62"/>
    </row>
    <row r="5" spans="5:7" x14ac:dyDescent="0.3">
      <c r="E5" s="64"/>
      <c r="F5" s="6"/>
      <c r="G5" s="5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J186"/>
  <sheetViews>
    <sheetView zoomScale="80" zoomScaleNormal="80" workbookViewId="0">
      <pane xSplit="2" ySplit="4" topLeftCell="T53" activePane="bottomRight" state="frozen"/>
      <selection pane="topRight" activeCell="C1" sqref="C1"/>
      <selection pane="bottomLeft" activeCell="A4" sqref="A4"/>
      <selection pane="bottomRight" activeCell="AF68" sqref="AF68"/>
    </sheetView>
  </sheetViews>
  <sheetFormatPr defaultColWidth="9.109375" defaultRowHeight="14.4" x14ac:dyDescent="0.3"/>
  <cols>
    <col min="2" max="2" width="20.5546875" customWidth="1"/>
    <col min="3" max="33" width="9.44140625" customWidth="1"/>
    <col min="34" max="34" width="10.88671875" customWidth="1"/>
    <col min="35" max="35" width="10.44140625" customWidth="1"/>
    <col min="36" max="36" width="11.88671875" customWidth="1"/>
  </cols>
  <sheetData>
    <row r="1" spans="1:36" ht="38.25" customHeight="1" thickBot="1" x14ac:dyDescent="0.35">
      <c r="A1" s="187">
        <f ca="1">NOW()</f>
        <v>45007.579243865737</v>
      </c>
      <c r="B1" s="146"/>
      <c r="C1" s="188" t="s">
        <v>0</v>
      </c>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90"/>
      <c r="AH1" s="95" t="s">
        <v>1</v>
      </c>
      <c r="AI1" s="95" t="s">
        <v>2</v>
      </c>
    </row>
    <row r="2" spans="1:36" ht="21" customHeight="1" thickBot="1" x14ac:dyDescent="0.35">
      <c r="A2" s="191" t="s">
        <v>3</v>
      </c>
      <c r="B2" s="192"/>
      <c r="C2" s="57">
        <v>108</v>
      </c>
      <c r="D2" s="57">
        <v>108</v>
      </c>
      <c r="E2" s="57">
        <v>0</v>
      </c>
      <c r="F2" s="57">
        <v>0</v>
      </c>
      <c r="G2" s="118">
        <v>108</v>
      </c>
      <c r="H2" s="57">
        <v>108</v>
      </c>
      <c r="I2" s="57">
        <v>108</v>
      </c>
      <c r="J2" s="57">
        <v>108</v>
      </c>
      <c r="K2" s="57">
        <v>108</v>
      </c>
      <c r="L2" s="57">
        <v>0</v>
      </c>
      <c r="M2" s="57">
        <v>0</v>
      </c>
      <c r="N2" s="57">
        <v>108</v>
      </c>
      <c r="O2" s="57">
        <v>108</v>
      </c>
      <c r="P2" s="57">
        <v>108</v>
      </c>
      <c r="Q2" s="118">
        <v>108</v>
      </c>
      <c r="R2" s="57">
        <v>108</v>
      </c>
      <c r="S2" s="57">
        <v>0</v>
      </c>
      <c r="T2" s="57">
        <v>0</v>
      </c>
      <c r="U2" s="57">
        <v>108</v>
      </c>
      <c r="V2" s="57">
        <v>108</v>
      </c>
      <c r="W2" s="57">
        <v>108</v>
      </c>
      <c r="X2" s="57">
        <v>108</v>
      </c>
      <c r="Y2" s="57">
        <v>108</v>
      </c>
      <c r="Z2" s="57">
        <v>0</v>
      </c>
      <c r="AA2" s="57">
        <v>0</v>
      </c>
      <c r="AB2" s="57">
        <v>108</v>
      </c>
      <c r="AC2" s="57">
        <v>108</v>
      </c>
      <c r="AD2" s="57">
        <v>108</v>
      </c>
      <c r="AE2" s="57">
        <v>108</v>
      </c>
      <c r="AF2" s="57">
        <v>0</v>
      </c>
      <c r="AG2" s="57">
        <v>0</v>
      </c>
      <c r="AH2" s="96">
        <f>SUM(C2:AG2)</f>
        <v>2268</v>
      </c>
      <c r="AI2" s="97">
        <f>COUNT(C2:AG2)</f>
        <v>31</v>
      </c>
    </row>
    <row r="3" spans="1:36" ht="19.5" customHeight="1" thickBot="1" x14ac:dyDescent="0.35">
      <c r="A3" s="193" t="s">
        <v>4</v>
      </c>
      <c r="B3" s="194"/>
      <c r="C3" s="39">
        <f>C21/C2</f>
        <v>2.2191358024691358E-2</v>
      </c>
      <c r="D3" s="38">
        <f>D21/D2</f>
        <v>3.5061728395061727E-2</v>
      </c>
      <c r="E3" s="38" t="e">
        <f t="shared" ref="E3:AG3" si="0">E21/E2</f>
        <v>#DIV/0!</v>
      </c>
      <c r="F3" s="38" t="e">
        <f t="shared" si="0"/>
        <v>#DIV/0!</v>
      </c>
      <c r="G3" s="38">
        <f t="shared" si="0"/>
        <v>2.3868312757201648E-2</v>
      </c>
      <c r="H3" s="38">
        <f t="shared" si="0"/>
        <v>2.7818930041152264E-2</v>
      </c>
      <c r="I3" s="38">
        <f t="shared" si="0"/>
        <v>2.5020576131687244E-2</v>
      </c>
      <c r="J3" s="38">
        <f t="shared" si="0"/>
        <v>1.3662551440329218E-2</v>
      </c>
      <c r="K3" s="38">
        <f t="shared" si="0"/>
        <v>2.5843621399176953E-2</v>
      </c>
      <c r="L3" s="38" t="e">
        <f t="shared" si="0"/>
        <v>#DIV/0!</v>
      </c>
      <c r="M3" s="38" t="e">
        <f t="shared" si="0"/>
        <v>#DIV/0!</v>
      </c>
      <c r="N3" s="38">
        <f t="shared" si="0"/>
        <v>1.3333333333333332E-2</v>
      </c>
      <c r="O3" s="38">
        <f t="shared" si="0"/>
        <v>2.8477366255144031E-2</v>
      </c>
      <c r="P3" s="38">
        <f t="shared" si="0"/>
        <v>3.045267489711934E-2</v>
      </c>
      <c r="Q3" s="119">
        <f t="shared" si="0"/>
        <v>1.9588477366255144E-2</v>
      </c>
      <c r="R3" s="38">
        <f t="shared" si="0"/>
        <v>2.8641975308641973E-2</v>
      </c>
      <c r="S3" s="38" t="e">
        <f t="shared" si="0"/>
        <v>#DIV/0!</v>
      </c>
      <c r="T3" s="38" t="e">
        <f t="shared" si="0"/>
        <v>#DIV/0!</v>
      </c>
      <c r="U3" s="38">
        <f t="shared" si="0"/>
        <v>0</v>
      </c>
      <c r="V3" s="38">
        <f t="shared" si="0"/>
        <v>1.646090534979424E-2</v>
      </c>
      <c r="W3" s="38">
        <f t="shared" si="0"/>
        <v>2.2057613168724278E-2</v>
      </c>
      <c r="X3" s="38">
        <f t="shared" si="0"/>
        <v>1.7777777777777778E-2</v>
      </c>
      <c r="Y3" s="38">
        <f t="shared" si="0"/>
        <v>2.1069958847736627E-2</v>
      </c>
      <c r="Z3" s="65" t="e">
        <f t="shared" si="0"/>
        <v>#DIV/0!</v>
      </c>
      <c r="AA3" s="38" t="e">
        <f t="shared" si="0"/>
        <v>#DIV/0!</v>
      </c>
      <c r="AB3" s="38">
        <f t="shared" si="0"/>
        <v>1.5637860082304528E-2</v>
      </c>
      <c r="AC3" s="38">
        <f t="shared" si="0"/>
        <v>3.3415637860082309E-2</v>
      </c>
      <c r="AD3" s="38">
        <f t="shared" si="0"/>
        <v>1.4156378600823047E-2</v>
      </c>
      <c r="AE3" s="38">
        <f t="shared" si="0"/>
        <v>0</v>
      </c>
      <c r="AF3" s="38" t="e">
        <f t="shared" si="0"/>
        <v>#DIV/0!</v>
      </c>
      <c r="AG3" s="38" t="e">
        <f t="shared" si="0"/>
        <v>#DIV/0!</v>
      </c>
      <c r="AH3" s="67"/>
      <c r="AI3" s="201" t="s">
        <v>5</v>
      </c>
      <c r="AJ3" s="201" t="s">
        <v>6</v>
      </c>
    </row>
    <row r="4" spans="1:36" ht="36" customHeight="1" thickBot="1" x14ac:dyDescent="0.35">
      <c r="A4" s="203"/>
      <c r="B4" s="204"/>
      <c r="C4" s="53">
        <v>1</v>
      </c>
      <c r="D4" s="48">
        <v>2</v>
      </c>
      <c r="E4" s="41">
        <v>3</v>
      </c>
      <c r="F4" s="48">
        <v>4</v>
      </c>
      <c r="G4" s="41">
        <v>5</v>
      </c>
      <c r="H4" s="41">
        <v>6</v>
      </c>
      <c r="I4" s="41">
        <v>7</v>
      </c>
      <c r="J4" s="40">
        <v>8</v>
      </c>
      <c r="K4" s="15">
        <v>9</v>
      </c>
      <c r="L4" s="15">
        <v>10</v>
      </c>
      <c r="M4" s="15">
        <v>11</v>
      </c>
      <c r="N4" s="15">
        <v>12</v>
      </c>
      <c r="O4" s="16">
        <v>13</v>
      </c>
      <c r="P4" s="41">
        <v>14</v>
      </c>
      <c r="Q4" s="120">
        <v>15</v>
      </c>
      <c r="R4" s="40">
        <v>16</v>
      </c>
      <c r="S4" s="15">
        <v>17</v>
      </c>
      <c r="T4" s="15">
        <v>18</v>
      </c>
      <c r="U4" s="15">
        <v>19</v>
      </c>
      <c r="V4" s="15">
        <v>20</v>
      </c>
      <c r="W4" s="15">
        <v>21</v>
      </c>
      <c r="X4" s="15">
        <v>22</v>
      </c>
      <c r="Y4" s="15">
        <v>23</v>
      </c>
      <c r="Z4" s="15">
        <v>24</v>
      </c>
      <c r="AA4" s="15">
        <v>25</v>
      </c>
      <c r="AB4" s="15">
        <v>26</v>
      </c>
      <c r="AC4" s="15">
        <v>27</v>
      </c>
      <c r="AD4" s="15">
        <v>28</v>
      </c>
      <c r="AE4" s="15">
        <v>29</v>
      </c>
      <c r="AF4" s="15">
        <v>30</v>
      </c>
      <c r="AG4" s="16">
        <v>31</v>
      </c>
      <c r="AH4" s="68" t="s">
        <v>7</v>
      </c>
      <c r="AI4" s="202"/>
      <c r="AJ4" s="202"/>
    </row>
    <row r="5" spans="1:36" ht="36" customHeight="1" x14ac:dyDescent="0.3">
      <c r="A5" s="205" t="s">
        <v>8</v>
      </c>
      <c r="B5" s="206"/>
      <c r="C5" s="54">
        <f>C58/60</f>
        <v>0.2</v>
      </c>
      <c r="D5" s="129">
        <f t="shared" ref="D5:AG5" si="1">D58/60</f>
        <v>0.18333333333333332</v>
      </c>
      <c r="E5" s="45">
        <f t="shared" si="1"/>
        <v>0</v>
      </c>
      <c r="F5" s="129">
        <f t="shared" si="1"/>
        <v>0</v>
      </c>
      <c r="G5" s="45">
        <f t="shared" si="1"/>
        <v>8.3333333333333329E-2</v>
      </c>
      <c r="H5" s="45">
        <f t="shared" si="1"/>
        <v>0.25</v>
      </c>
      <c r="I5" s="45">
        <f t="shared" si="1"/>
        <v>0.66666666666666663</v>
      </c>
      <c r="J5" s="129">
        <f t="shared" si="1"/>
        <v>0.33333333333333331</v>
      </c>
      <c r="K5" s="45">
        <f t="shared" si="1"/>
        <v>0.36666666666666664</v>
      </c>
      <c r="L5" s="129">
        <f t="shared" si="1"/>
        <v>0</v>
      </c>
      <c r="M5" s="45">
        <f t="shared" si="1"/>
        <v>0</v>
      </c>
      <c r="N5" s="129">
        <f t="shared" si="1"/>
        <v>0.16666666666666666</v>
      </c>
      <c r="O5" s="51">
        <f t="shared" si="1"/>
        <v>1.6166666666666667</v>
      </c>
      <c r="P5" s="45">
        <f t="shared" si="1"/>
        <v>0.35</v>
      </c>
      <c r="Q5" s="121">
        <f t="shared" si="1"/>
        <v>0.56666666666666665</v>
      </c>
      <c r="R5" s="45">
        <f t="shared" si="1"/>
        <v>0.23333333333333334</v>
      </c>
      <c r="S5" s="45">
        <f t="shared" si="1"/>
        <v>0</v>
      </c>
      <c r="T5" s="45">
        <f t="shared" si="1"/>
        <v>0</v>
      </c>
      <c r="U5" s="45">
        <f t="shared" si="1"/>
        <v>0</v>
      </c>
      <c r="V5" s="45">
        <f t="shared" si="1"/>
        <v>0.05</v>
      </c>
      <c r="W5" s="45">
        <f t="shared" si="1"/>
        <v>8.3333333333333329E-2</v>
      </c>
      <c r="X5" s="45">
        <f t="shared" si="1"/>
        <v>0.1</v>
      </c>
      <c r="Y5" s="129">
        <f t="shared" si="1"/>
        <v>0.6</v>
      </c>
      <c r="Z5" s="45">
        <f t="shared" si="1"/>
        <v>0</v>
      </c>
      <c r="AA5" s="45">
        <f t="shared" si="1"/>
        <v>0</v>
      </c>
      <c r="AB5" s="45">
        <f t="shared" si="1"/>
        <v>0.76666666666666672</v>
      </c>
      <c r="AC5" s="45">
        <f t="shared" si="1"/>
        <v>0.2</v>
      </c>
      <c r="AD5" s="45">
        <f t="shared" si="1"/>
        <v>1.4333333333333333</v>
      </c>
      <c r="AE5" s="45">
        <f t="shared" si="1"/>
        <v>0</v>
      </c>
      <c r="AF5" s="45">
        <f t="shared" si="1"/>
        <v>0</v>
      </c>
      <c r="AG5" s="45">
        <f t="shared" si="1"/>
        <v>0</v>
      </c>
      <c r="AH5" s="106">
        <f>SUM(C5:AG5)</f>
        <v>8.2499999999999982</v>
      </c>
      <c r="AI5" s="66">
        <f>AH2/7</f>
        <v>324</v>
      </c>
      <c r="AJ5" s="109">
        <f>AH5/AI5</f>
        <v>2.5462962962962958E-2</v>
      </c>
    </row>
    <row r="6" spans="1:36" ht="24.75" customHeight="1" x14ac:dyDescent="0.3">
      <c r="A6" s="161" t="s">
        <v>9</v>
      </c>
      <c r="B6" s="162"/>
      <c r="C6" s="130">
        <f>C5/15</f>
        <v>1.3333333333333334E-2</v>
      </c>
      <c r="D6" s="130">
        <f t="shared" ref="D6:AG6" si="2">D5/15</f>
        <v>1.2222222222222221E-2</v>
      </c>
      <c r="E6" s="130">
        <f t="shared" si="2"/>
        <v>0</v>
      </c>
      <c r="F6" s="130">
        <f t="shared" si="2"/>
        <v>0</v>
      </c>
      <c r="G6" s="130">
        <f t="shared" si="2"/>
        <v>5.5555555555555549E-3</v>
      </c>
      <c r="H6" s="130">
        <f t="shared" si="2"/>
        <v>1.6666666666666666E-2</v>
      </c>
      <c r="I6" s="130">
        <f t="shared" si="2"/>
        <v>4.4444444444444439E-2</v>
      </c>
      <c r="J6" s="130">
        <f t="shared" si="2"/>
        <v>2.222222222222222E-2</v>
      </c>
      <c r="K6" s="130">
        <f t="shared" si="2"/>
        <v>2.4444444444444442E-2</v>
      </c>
      <c r="L6" s="130">
        <f t="shared" si="2"/>
        <v>0</v>
      </c>
      <c r="M6" s="130">
        <f t="shared" si="2"/>
        <v>0</v>
      </c>
      <c r="N6" s="130">
        <f t="shared" si="2"/>
        <v>1.111111111111111E-2</v>
      </c>
      <c r="O6" s="130">
        <f t="shared" si="2"/>
        <v>0.10777777777777778</v>
      </c>
      <c r="P6" s="130">
        <f t="shared" si="2"/>
        <v>2.3333333333333331E-2</v>
      </c>
      <c r="Q6" s="130">
        <f t="shared" si="2"/>
        <v>3.7777777777777778E-2</v>
      </c>
      <c r="R6" s="130">
        <f t="shared" si="2"/>
        <v>1.5555555555555555E-2</v>
      </c>
      <c r="S6" s="130">
        <f t="shared" si="2"/>
        <v>0</v>
      </c>
      <c r="T6" s="130">
        <f t="shared" si="2"/>
        <v>0</v>
      </c>
      <c r="U6" s="130">
        <f t="shared" si="2"/>
        <v>0</v>
      </c>
      <c r="V6" s="130">
        <f t="shared" si="2"/>
        <v>3.3333333333333335E-3</v>
      </c>
      <c r="W6" s="130">
        <f t="shared" si="2"/>
        <v>5.5555555555555549E-3</v>
      </c>
      <c r="X6" s="130">
        <f t="shared" si="2"/>
        <v>6.6666666666666671E-3</v>
      </c>
      <c r="Y6" s="130">
        <f t="shared" si="2"/>
        <v>0.04</v>
      </c>
      <c r="Z6" s="130">
        <f t="shared" si="2"/>
        <v>0</v>
      </c>
      <c r="AA6" s="130">
        <f t="shared" si="2"/>
        <v>0</v>
      </c>
      <c r="AB6" s="130">
        <f t="shared" si="2"/>
        <v>5.1111111111111114E-2</v>
      </c>
      <c r="AC6" s="130">
        <f t="shared" si="2"/>
        <v>1.3333333333333334E-2</v>
      </c>
      <c r="AD6" s="130">
        <f t="shared" si="2"/>
        <v>9.555555555555556E-2</v>
      </c>
      <c r="AE6" s="130">
        <f t="shared" si="2"/>
        <v>0</v>
      </c>
      <c r="AF6" s="130">
        <f t="shared" si="2"/>
        <v>0</v>
      </c>
      <c r="AG6" s="130">
        <f t="shared" si="2"/>
        <v>0</v>
      </c>
      <c r="AH6" s="106"/>
      <c r="AI6" s="66"/>
      <c r="AJ6" s="109"/>
    </row>
    <row r="7" spans="1:36" ht="32.1" customHeight="1" x14ac:dyDescent="0.3">
      <c r="A7" s="159" t="s">
        <v>10</v>
      </c>
      <c r="B7" s="160"/>
      <c r="C7" s="49">
        <f t="shared" ref="C7:AG7" si="3">C71/60</f>
        <v>0.6</v>
      </c>
      <c r="D7" s="46">
        <f t="shared" si="3"/>
        <v>1.55</v>
      </c>
      <c r="E7" s="42">
        <f t="shared" si="3"/>
        <v>0</v>
      </c>
      <c r="F7" s="46">
        <f t="shared" si="3"/>
        <v>0</v>
      </c>
      <c r="G7" s="42">
        <f t="shared" si="3"/>
        <v>0.35</v>
      </c>
      <c r="H7" s="42">
        <f t="shared" si="3"/>
        <v>0.83333333333333337</v>
      </c>
      <c r="I7" s="42">
        <f t="shared" si="3"/>
        <v>0.28333333333333333</v>
      </c>
      <c r="J7" s="46">
        <f t="shared" si="3"/>
        <v>0.28333333333333333</v>
      </c>
      <c r="K7" s="42">
        <f t="shared" si="3"/>
        <v>0.65</v>
      </c>
      <c r="L7" s="46">
        <f t="shared" si="3"/>
        <v>0</v>
      </c>
      <c r="M7" s="42">
        <f>M71/60</f>
        <v>0</v>
      </c>
      <c r="N7" s="46">
        <f t="shared" si="3"/>
        <v>8.3333333333333329E-2</v>
      </c>
      <c r="O7" s="18">
        <f t="shared" si="3"/>
        <v>0.25</v>
      </c>
      <c r="P7" s="42">
        <f t="shared" si="3"/>
        <v>0.58333333333333337</v>
      </c>
      <c r="Q7" s="122">
        <f t="shared" si="3"/>
        <v>0.45</v>
      </c>
      <c r="R7" s="42">
        <f t="shared" si="3"/>
        <v>1.3333333333333333</v>
      </c>
      <c r="S7" s="42">
        <f t="shared" si="3"/>
        <v>0</v>
      </c>
      <c r="T7" s="42">
        <f t="shared" si="3"/>
        <v>0</v>
      </c>
      <c r="U7" s="42">
        <f t="shared" si="3"/>
        <v>0</v>
      </c>
      <c r="V7" s="42">
        <f t="shared" si="3"/>
        <v>3.3333333333333333E-2</v>
      </c>
      <c r="W7" s="42">
        <f t="shared" si="3"/>
        <v>0.6166666666666667</v>
      </c>
      <c r="X7" s="42">
        <f t="shared" si="3"/>
        <v>0.81666666666666665</v>
      </c>
      <c r="Y7" s="46">
        <f t="shared" si="3"/>
        <v>0.36666666666666664</v>
      </c>
      <c r="Z7" s="42">
        <f t="shared" si="3"/>
        <v>0</v>
      </c>
      <c r="AA7" s="42">
        <f t="shared" si="3"/>
        <v>0</v>
      </c>
      <c r="AB7" s="42">
        <f t="shared" si="3"/>
        <v>0.3</v>
      </c>
      <c r="AC7" s="42">
        <f t="shared" si="3"/>
        <v>0.45</v>
      </c>
      <c r="AD7" s="42">
        <f t="shared" si="3"/>
        <v>0</v>
      </c>
      <c r="AE7" s="42">
        <f t="shared" si="3"/>
        <v>0</v>
      </c>
      <c r="AF7" s="42">
        <f t="shared" si="3"/>
        <v>0</v>
      </c>
      <c r="AG7" s="42">
        <f t="shared" si="3"/>
        <v>0</v>
      </c>
      <c r="AH7" s="107">
        <f t="shared" ref="AH7:AH13" si="4">SUM(C7:AG7)</f>
        <v>9.8333333333333321</v>
      </c>
      <c r="AI7" s="66">
        <f>AH2/7</f>
        <v>324</v>
      </c>
      <c r="AJ7" s="109">
        <f t="shared" ref="AJ7:AJ19" si="5">AH7/AI7</f>
        <v>3.0349794238683125E-2</v>
      </c>
    </row>
    <row r="8" spans="1:36" ht="21" customHeight="1" x14ac:dyDescent="0.3">
      <c r="A8" s="161" t="s">
        <v>9</v>
      </c>
      <c r="B8" s="162"/>
      <c r="C8" s="130">
        <f>C7/15</f>
        <v>0.04</v>
      </c>
      <c r="D8" s="130">
        <f t="shared" ref="D8:AG8" si="6">D7/15</f>
        <v>0.10333333333333333</v>
      </c>
      <c r="E8" s="130">
        <f t="shared" si="6"/>
        <v>0</v>
      </c>
      <c r="F8" s="130">
        <f t="shared" si="6"/>
        <v>0</v>
      </c>
      <c r="G8" s="130">
        <f t="shared" si="6"/>
        <v>2.3333333333333331E-2</v>
      </c>
      <c r="H8" s="130">
        <f t="shared" si="6"/>
        <v>5.5555555555555559E-2</v>
      </c>
      <c r="I8" s="130">
        <f t="shared" si="6"/>
        <v>1.8888888888888889E-2</v>
      </c>
      <c r="J8" s="130">
        <f t="shared" si="6"/>
        <v>1.8888888888888889E-2</v>
      </c>
      <c r="K8" s="130">
        <f t="shared" si="6"/>
        <v>4.3333333333333335E-2</v>
      </c>
      <c r="L8" s="130">
        <f t="shared" si="6"/>
        <v>0</v>
      </c>
      <c r="M8" s="130">
        <f t="shared" si="6"/>
        <v>0</v>
      </c>
      <c r="N8" s="130">
        <f t="shared" si="6"/>
        <v>5.5555555555555549E-3</v>
      </c>
      <c r="O8" s="130">
        <f t="shared" si="6"/>
        <v>1.6666666666666666E-2</v>
      </c>
      <c r="P8" s="130">
        <f t="shared" si="6"/>
        <v>3.888888888888889E-2</v>
      </c>
      <c r="Q8" s="130">
        <f t="shared" si="6"/>
        <v>3.0000000000000002E-2</v>
      </c>
      <c r="R8" s="130">
        <f t="shared" si="6"/>
        <v>8.8888888888888878E-2</v>
      </c>
      <c r="S8" s="130">
        <f t="shared" si="6"/>
        <v>0</v>
      </c>
      <c r="T8" s="130">
        <f t="shared" si="6"/>
        <v>0</v>
      </c>
      <c r="U8" s="130">
        <f t="shared" si="6"/>
        <v>0</v>
      </c>
      <c r="V8" s="130">
        <f t="shared" si="6"/>
        <v>2.2222222222222222E-3</v>
      </c>
      <c r="W8" s="130">
        <f t="shared" si="6"/>
        <v>4.1111111111111112E-2</v>
      </c>
      <c r="X8" s="130">
        <f t="shared" si="6"/>
        <v>5.4444444444444441E-2</v>
      </c>
      <c r="Y8" s="130">
        <f t="shared" si="6"/>
        <v>2.4444444444444442E-2</v>
      </c>
      <c r="Z8" s="130">
        <f t="shared" si="6"/>
        <v>0</v>
      </c>
      <c r="AA8" s="130">
        <f t="shared" si="6"/>
        <v>0</v>
      </c>
      <c r="AB8" s="130">
        <f t="shared" si="6"/>
        <v>0.02</v>
      </c>
      <c r="AC8" s="130">
        <f t="shared" si="6"/>
        <v>3.0000000000000002E-2</v>
      </c>
      <c r="AD8" s="130">
        <f t="shared" si="6"/>
        <v>0</v>
      </c>
      <c r="AE8" s="130">
        <f t="shared" si="6"/>
        <v>0</v>
      </c>
      <c r="AF8" s="130">
        <f t="shared" si="6"/>
        <v>0</v>
      </c>
      <c r="AG8" s="130">
        <f t="shared" si="6"/>
        <v>0</v>
      </c>
      <c r="AH8" s="107"/>
      <c r="AI8" s="66"/>
      <c r="AJ8" s="109"/>
    </row>
    <row r="9" spans="1:36" ht="32.1" customHeight="1" x14ac:dyDescent="0.3">
      <c r="A9" s="159" t="s">
        <v>11</v>
      </c>
      <c r="B9" s="160"/>
      <c r="C9" s="49">
        <f t="shared" ref="C9:AG9" si="7">C84/60</f>
        <v>0.45</v>
      </c>
      <c r="D9" s="46">
        <f t="shared" si="7"/>
        <v>1.1666666666666667</v>
      </c>
      <c r="E9" s="42">
        <f t="shared" si="7"/>
        <v>0</v>
      </c>
      <c r="F9" s="46">
        <f t="shared" si="7"/>
        <v>0</v>
      </c>
      <c r="G9" s="42">
        <f t="shared" si="7"/>
        <v>0.25</v>
      </c>
      <c r="H9" s="42">
        <f t="shared" si="7"/>
        <v>0.11666666666666667</v>
      </c>
      <c r="I9" s="42">
        <f t="shared" si="7"/>
        <v>0.5</v>
      </c>
      <c r="J9" s="46">
        <f t="shared" si="7"/>
        <v>0.21666666666666667</v>
      </c>
      <c r="K9" s="42">
        <f t="shared" si="7"/>
        <v>0</v>
      </c>
      <c r="L9" s="46">
        <f t="shared" si="7"/>
        <v>0</v>
      </c>
      <c r="M9" s="42">
        <f t="shared" si="7"/>
        <v>0</v>
      </c>
      <c r="N9" s="46">
        <f t="shared" si="7"/>
        <v>0.5</v>
      </c>
      <c r="O9" s="18">
        <f t="shared" si="7"/>
        <v>0.65</v>
      </c>
      <c r="P9" s="42">
        <f t="shared" si="7"/>
        <v>1.2</v>
      </c>
      <c r="Q9" s="122">
        <f t="shared" si="7"/>
        <v>0.55000000000000004</v>
      </c>
      <c r="R9" s="42">
        <f t="shared" si="7"/>
        <v>0.6</v>
      </c>
      <c r="S9" s="42">
        <f t="shared" si="7"/>
        <v>0</v>
      </c>
      <c r="T9" s="42">
        <f t="shared" si="7"/>
        <v>0</v>
      </c>
      <c r="U9" s="42">
        <f t="shared" si="7"/>
        <v>0</v>
      </c>
      <c r="V9" s="42">
        <f t="shared" si="7"/>
        <v>0.23333333333333334</v>
      </c>
      <c r="W9" s="42">
        <f t="shared" si="7"/>
        <v>0.66666666666666663</v>
      </c>
      <c r="X9" s="42">
        <f t="shared" si="7"/>
        <v>0.36666666666666664</v>
      </c>
      <c r="Y9" s="46">
        <f t="shared" si="7"/>
        <v>0.78333333333333333</v>
      </c>
      <c r="Z9" s="42">
        <f t="shared" si="7"/>
        <v>0</v>
      </c>
      <c r="AA9" s="42">
        <f t="shared" si="7"/>
        <v>0</v>
      </c>
      <c r="AB9" s="42">
        <f t="shared" si="7"/>
        <v>0.36666666666666664</v>
      </c>
      <c r="AC9" s="42">
        <f t="shared" si="7"/>
        <v>0.93333333333333335</v>
      </c>
      <c r="AD9" s="42">
        <f t="shared" si="7"/>
        <v>0</v>
      </c>
      <c r="AE9" s="42">
        <f t="shared" si="7"/>
        <v>0</v>
      </c>
      <c r="AF9" s="42">
        <f t="shared" si="7"/>
        <v>0</v>
      </c>
      <c r="AG9" s="42">
        <f t="shared" si="7"/>
        <v>0</v>
      </c>
      <c r="AH9" s="107">
        <f t="shared" si="4"/>
        <v>9.5500000000000007</v>
      </c>
      <c r="AI9" s="66">
        <f>AH2/7</f>
        <v>324</v>
      </c>
      <c r="AJ9" s="109">
        <f t="shared" si="5"/>
        <v>2.9475308641975312E-2</v>
      </c>
    </row>
    <row r="10" spans="1:36" ht="32.1" customHeight="1" x14ac:dyDescent="0.3">
      <c r="A10" s="161" t="s">
        <v>9</v>
      </c>
      <c r="B10" s="162"/>
      <c r="C10" s="130">
        <f>C9/15</f>
        <v>3.0000000000000002E-2</v>
      </c>
      <c r="D10" s="130">
        <f t="shared" ref="D10:AG10" si="8">D9/15</f>
        <v>7.7777777777777779E-2</v>
      </c>
      <c r="E10" s="130">
        <f t="shared" si="8"/>
        <v>0</v>
      </c>
      <c r="F10" s="130">
        <f t="shared" si="8"/>
        <v>0</v>
      </c>
      <c r="G10" s="130">
        <f t="shared" si="8"/>
        <v>1.6666666666666666E-2</v>
      </c>
      <c r="H10" s="130">
        <f t="shared" si="8"/>
        <v>7.7777777777777776E-3</v>
      </c>
      <c r="I10" s="130">
        <f t="shared" si="8"/>
        <v>3.3333333333333333E-2</v>
      </c>
      <c r="J10" s="130">
        <f t="shared" si="8"/>
        <v>1.4444444444444446E-2</v>
      </c>
      <c r="K10" s="130">
        <f t="shared" si="8"/>
        <v>0</v>
      </c>
      <c r="L10" s="130">
        <f t="shared" si="8"/>
        <v>0</v>
      </c>
      <c r="M10" s="130">
        <f t="shared" si="8"/>
        <v>0</v>
      </c>
      <c r="N10" s="130">
        <f t="shared" si="8"/>
        <v>3.3333333333333333E-2</v>
      </c>
      <c r="O10" s="130">
        <f t="shared" si="8"/>
        <v>4.3333333333333335E-2</v>
      </c>
      <c r="P10" s="130">
        <f t="shared" si="8"/>
        <v>0.08</v>
      </c>
      <c r="Q10" s="130">
        <f t="shared" si="8"/>
        <v>3.6666666666666667E-2</v>
      </c>
      <c r="R10" s="130">
        <f t="shared" si="8"/>
        <v>0.04</v>
      </c>
      <c r="S10" s="130">
        <f t="shared" si="8"/>
        <v>0</v>
      </c>
      <c r="T10" s="130">
        <f t="shared" si="8"/>
        <v>0</v>
      </c>
      <c r="U10" s="130">
        <f t="shared" si="8"/>
        <v>0</v>
      </c>
      <c r="V10" s="130">
        <f t="shared" si="8"/>
        <v>1.5555555555555555E-2</v>
      </c>
      <c r="W10" s="130">
        <f t="shared" si="8"/>
        <v>4.4444444444444439E-2</v>
      </c>
      <c r="X10" s="130">
        <f t="shared" si="8"/>
        <v>2.4444444444444442E-2</v>
      </c>
      <c r="Y10" s="130">
        <f t="shared" si="8"/>
        <v>5.2222222222222218E-2</v>
      </c>
      <c r="Z10" s="130">
        <f t="shared" si="8"/>
        <v>0</v>
      </c>
      <c r="AA10" s="130">
        <f t="shared" si="8"/>
        <v>0</v>
      </c>
      <c r="AB10" s="130">
        <f t="shared" si="8"/>
        <v>2.4444444444444442E-2</v>
      </c>
      <c r="AC10" s="130">
        <f t="shared" si="8"/>
        <v>6.222222222222222E-2</v>
      </c>
      <c r="AD10" s="130">
        <f t="shared" si="8"/>
        <v>0</v>
      </c>
      <c r="AE10" s="130">
        <f t="shared" si="8"/>
        <v>0</v>
      </c>
      <c r="AF10" s="130">
        <f t="shared" si="8"/>
        <v>0</v>
      </c>
      <c r="AG10" s="130">
        <f t="shared" si="8"/>
        <v>0</v>
      </c>
      <c r="AH10" s="107"/>
      <c r="AI10" s="66"/>
      <c r="AJ10" s="109"/>
    </row>
    <row r="11" spans="1:36" ht="32.1" customHeight="1" x14ac:dyDescent="0.3">
      <c r="A11" s="159" t="s">
        <v>12</v>
      </c>
      <c r="B11" s="160"/>
      <c r="C11" s="49">
        <f t="shared" ref="C11:AG11" si="9">C97/60</f>
        <v>0.95</v>
      </c>
      <c r="D11" s="46">
        <f t="shared" si="9"/>
        <v>0.65</v>
      </c>
      <c r="E11" s="42">
        <f t="shared" si="9"/>
        <v>0</v>
      </c>
      <c r="F11" s="46">
        <f t="shared" si="9"/>
        <v>0</v>
      </c>
      <c r="G11" s="42">
        <f t="shared" si="9"/>
        <v>1.7333333333333334</v>
      </c>
      <c r="H11" s="42">
        <f t="shared" si="9"/>
        <v>0.8666666666666667</v>
      </c>
      <c r="I11" s="42">
        <f t="shared" si="9"/>
        <v>1.0833333333333333</v>
      </c>
      <c r="J11" s="46">
        <f t="shared" si="9"/>
        <v>0.55000000000000004</v>
      </c>
      <c r="K11" s="42">
        <f>K97/60</f>
        <v>1.6</v>
      </c>
      <c r="L11" s="46">
        <f t="shared" si="9"/>
        <v>0</v>
      </c>
      <c r="M11" s="42">
        <f t="shared" si="9"/>
        <v>0</v>
      </c>
      <c r="N11" s="46">
        <f t="shared" si="9"/>
        <v>0.6</v>
      </c>
      <c r="O11" s="18">
        <f>O97/60</f>
        <v>0.36666666666666664</v>
      </c>
      <c r="P11" s="42">
        <f t="shared" si="9"/>
        <v>0.95</v>
      </c>
      <c r="Q11" s="122">
        <f t="shared" si="9"/>
        <v>0.41666666666666669</v>
      </c>
      <c r="R11" s="42">
        <f t="shared" si="9"/>
        <v>0.73333333333333328</v>
      </c>
      <c r="S11" s="42">
        <f t="shared" si="9"/>
        <v>0</v>
      </c>
      <c r="T11" s="42">
        <f t="shared" si="9"/>
        <v>0</v>
      </c>
      <c r="U11" s="42">
        <f t="shared" si="9"/>
        <v>0</v>
      </c>
      <c r="V11" s="42">
        <f t="shared" si="9"/>
        <v>0.76666666666666672</v>
      </c>
      <c r="W11" s="42">
        <f t="shared" si="9"/>
        <v>0.7</v>
      </c>
      <c r="X11" s="42">
        <f t="shared" si="9"/>
        <v>0.51666666666666672</v>
      </c>
      <c r="Y11" s="46">
        <f t="shared" si="9"/>
        <v>0.38333333333333336</v>
      </c>
      <c r="Z11" s="42">
        <f t="shared" si="9"/>
        <v>0</v>
      </c>
      <c r="AA11" s="42">
        <f t="shared" si="9"/>
        <v>0</v>
      </c>
      <c r="AB11" s="42">
        <f t="shared" si="9"/>
        <v>0.15</v>
      </c>
      <c r="AC11" s="42">
        <f t="shared" si="9"/>
        <v>1.8</v>
      </c>
      <c r="AD11" s="42">
        <f t="shared" si="9"/>
        <v>0</v>
      </c>
      <c r="AE11" s="42">
        <f t="shared" si="9"/>
        <v>0</v>
      </c>
      <c r="AF11" s="42">
        <f t="shared" si="9"/>
        <v>0</v>
      </c>
      <c r="AG11" s="42">
        <f t="shared" si="9"/>
        <v>0</v>
      </c>
      <c r="AH11" s="107">
        <f t="shared" si="4"/>
        <v>14.816666666666666</v>
      </c>
      <c r="AI11" s="66">
        <f>AH2/7</f>
        <v>324</v>
      </c>
      <c r="AJ11" s="109">
        <f t="shared" si="5"/>
        <v>4.5730452674897115E-2</v>
      </c>
    </row>
    <row r="12" spans="1:36" ht="32.1" customHeight="1" x14ac:dyDescent="0.3">
      <c r="A12" s="161" t="s">
        <v>9</v>
      </c>
      <c r="B12" s="162"/>
      <c r="C12" s="130">
        <f>C11/15</f>
        <v>6.3333333333333325E-2</v>
      </c>
      <c r="D12" s="130">
        <f t="shared" ref="D12:AG12" si="10">D11/15</f>
        <v>4.3333333333333335E-2</v>
      </c>
      <c r="E12" s="130">
        <f t="shared" si="10"/>
        <v>0</v>
      </c>
      <c r="F12" s="130">
        <f t="shared" si="10"/>
        <v>0</v>
      </c>
      <c r="G12" s="130">
        <f t="shared" si="10"/>
        <v>0.11555555555555556</v>
      </c>
      <c r="H12" s="130">
        <f t="shared" si="10"/>
        <v>5.7777777777777782E-2</v>
      </c>
      <c r="I12" s="130">
        <f t="shared" si="10"/>
        <v>7.2222222222222215E-2</v>
      </c>
      <c r="J12" s="130">
        <f t="shared" si="10"/>
        <v>3.6666666666666667E-2</v>
      </c>
      <c r="K12" s="130">
        <f t="shared" si="10"/>
        <v>0.10666666666666667</v>
      </c>
      <c r="L12" s="130">
        <f t="shared" si="10"/>
        <v>0</v>
      </c>
      <c r="M12" s="130">
        <f t="shared" si="10"/>
        <v>0</v>
      </c>
      <c r="N12" s="130">
        <f t="shared" si="10"/>
        <v>0.04</v>
      </c>
      <c r="O12" s="130">
        <f t="shared" si="10"/>
        <v>2.4444444444444442E-2</v>
      </c>
      <c r="P12" s="130">
        <f t="shared" si="10"/>
        <v>6.3333333333333325E-2</v>
      </c>
      <c r="Q12" s="130">
        <f t="shared" si="10"/>
        <v>2.777777777777778E-2</v>
      </c>
      <c r="R12" s="130">
        <f t="shared" si="10"/>
        <v>4.8888888888888885E-2</v>
      </c>
      <c r="S12" s="130">
        <f t="shared" si="10"/>
        <v>0</v>
      </c>
      <c r="T12" s="130">
        <f t="shared" si="10"/>
        <v>0</v>
      </c>
      <c r="U12" s="130">
        <f t="shared" si="10"/>
        <v>0</v>
      </c>
      <c r="V12" s="130">
        <f t="shared" si="10"/>
        <v>5.1111111111111114E-2</v>
      </c>
      <c r="W12" s="130">
        <f t="shared" si="10"/>
        <v>4.6666666666666662E-2</v>
      </c>
      <c r="X12" s="130">
        <f t="shared" si="10"/>
        <v>3.4444444444444451E-2</v>
      </c>
      <c r="Y12" s="130">
        <f t="shared" si="10"/>
        <v>2.5555555555555557E-2</v>
      </c>
      <c r="Z12" s="130">
        <f t="shared" si="10"/>
        <v>0</v>
      </c>
      <c r="AA12" s="130">
        <f t="shared" si="10"/>
        <v>0</v>
      </c>
      <c r="AB12" s="130">
        <f t="shared" si="10"/>
        <v>0.01</v>
      </c>
      <c r="AC12" s="130">
        <f t="shared" si="10"/>
        <v>0.12000000000000001</v>
      </c>
      <c r="AD12" s="130">
        <f t="shared" si="10"/>
        <v>0</v>
      </c>
      <c r="AE12" s="130">
        <f t="shared" si="10"/>
        <v>0</v>
      </c>
      <c r="AF12" s="130">
        <f t="shared" si="10"/>
        <v>0</v>
      </c>
      <c r="AG12" s="130">
        <f t="shared" si="10"/>
        <v>0</v>
      </c>
      <c r="AH12" s="107"/>
      <c r="AI12" s="66"/>
      <c r="AJ12" s="109"/>
    </row>
    <row r="13" spans="1:36" ht="32.1" customHeight="1" x14ac:dyDescent="0.3">
      <c r="A13" s="159" t="s">
        <v>13</v>
      </c>
      <c r="B13" s="160"/>
      <c r="C13" s="49">
        <f t="shared" ref="C13:AG15" si="11">C110/60</f>
        <v>0</v>
      </c>
      <c r="D13" s="46">
        <f t="shared" si="11"/>
        <v>0</v>
      </c>
      <c r="E13" s="42">
        <f t="shared" si="11"/>
        <v>0</v>
      </c>
      <c r="F13" s="46">
        <f t="shared" si="11"/>
        <v>0</v>
      </c>
      <c r="G13" s="42">
        <f t="shared" si="11"/>
        <v>0</v>
      </c>
      <c r="H13" s="42">
        <f t="shared" si="11"/>
        <v>0.75</v>
      </c>
      <c r="I13" s="42">
        <f t="shared" si="11"/>
        <v>0</v>
      </c>
      <c r="J13" s="46">
        <f t="shared" si="11"/>
        <v>0</v>
      </c>
      <c r="K13" s="42">
        <f t="shared" si="11"/>
        <v>0</v>
      </c>
      <c r="L13" s="46">
        <f t="shared" si="11"/>
        <v>0</v>
      </c>
      <c r="M13" s="42">
        <f t="shared" si="11"/>
        <v>0</v>
      </c>
      <c r="N13" s="46">
        <f t="shared" si="11"/>
        <v>0</v>
      </c>
      <c r="O13" s="18">
        <f t="shared" si="11"/>
        <v>0</v>
      </c>
      <c r="P13" s="42">
        <f t="shared" si="11"/>
        <v>0</v>
      </c>
      <c r="Q13" s="122">
        <f t="shared" si="11"/>
        <v>0</v>
      </c>
      <c r="R13" s="42">
        <f t="shared" si="11"/>
        <v>0</v>
      </c>
      <c r="S13" s="42">
        <f t="shared" si="11"/>
        <v>0</v>
      </c>
      <c r="T13" s="42">
        <f t="shared" si="11"/>
        <v>0</v>
      </c>
      <c r="U13" s="42">
        <f t="shared" si="11"/>
        <v>0</v>
      </c>
      <c r="V13" s="42">
        <f t="shared" si="11"/>
        <v>0.58333333333333337</v>
      </c>
      <c r="W13" s="42">
        <f t="shared" si="11"/>
        <v>0</v>
      </c>
      <c r="X13" s="42">
        <f t="shared" si="11"/>
        <v>0</v>
      </c>
      <c r="Y13" s="46">
        <f t="shared" si="11"/>
        <v>0</v>
      </c>
      <c r="Z13" s="42">
        <f t="shared" si="11"/>
        <v>0</v>
      </c>
      <c r="AA13" s="42">
        <f t="shared" si="11"/>
        <v>0</v>
      </c>
      <c r="AB13" s="42">
        <f t="shared" si="11"/>
        <v>0</v>
      </c>
      <c r="AC13" s="42">
        <f t="shared" si="11"/>
        <v>0</v>
      </c>
      <c r="AD13" s="42">
        <f t="shared" si="11"/>
        <v>0</v>
      </c>
      <c r="AE13" s="42">
        <f t="shared" si="11"/>
        <v>0</v>
      </c>
      <c r="AF13" s="42">
        <f t="shared" si="11"/>
        <v>0</v>
      </c>
      <c r="AG13" s="42">
        <f t="shared" si="11"/>
        <v>0</v>
      </c>
      <c r="AH13" s="107">
        <f t="shared" si="4"/>
        <v>1.3333333333333335</v>
      </c>
      <c r="AI13" s="66">
        <f>AH2/7</f>
        <v>324</v>
      </c>
      <c r="AJ13" s="109">
        <f t="shared" si="5"/>
        <v>4.11522633744856E-3</v>
      </c>
    </row>
    <row r="14" spans="1:36" ht="32.1" customHeight="1" x14ac:dyDescent="0.3">
      <c r="A14" s="161" t="s">
        <v>9</v>
      </c>
      <c r="B14" s="162"/>
      <c r="C14" s="130">
        <f>C13/15</f>
        <v>0</v>
      </c>
      <c r="D14" s="130">
        <f t="shared" ref="D14:AG14" si="12">D13/15</f>
        <v>0</v>
      </c>
      <c r="E14" s="130">
        <f t="shared" si="12"/>
        <v>0</v>
      </c>
      <c r="F14" s="130">
        <f t="shared" si="12"/>
        <v>0</v>
      </c>
      <c r="G14" s="130">
        <f t="shared" si="12"/>
        <v>0</v>
      </c>
      <c r="H14" s="130">
        <f t="shared" si="12"/>
        <v>0.05</v>
      </c>
      <c r="I14" s="130">
        <f t="shared" si="12"/>
        <v>0</v>
      </c>
      <c r="J14" s="130">
        <f t="shared" si="12"/>
        <v>0</v>
      </c>
      <c r="K14" s="130">
        <f t="shared" si="12"/>
        <v>0</v>
      </c>
      <c r="L14" s="130">
        <f t="shared" si="12"/>
        <v>0</v>
      </c>
      <c r="M14" s="130">
        <f t="shared" si="12"/>
        <v>0</v>
      </c>
      <c r="N14" s="130">
        <f t="shared" si="12"/>
        <v>0</v>
      </c>
      <c r="O14" s="130">
        <f t="shared" si="12"/>
        <v>0</v>
      </c>
      <c r="P14" s="130">
        <f t="shared" si="12"/>
        <v>0</v>
      </c>
      <c r="Q14" s="130">
        <f t="shared" si="12"/>
        <v>0</v>
      </c>
      <c r="R14" s="130">
        <f t="shared" si="12"/>
        <v>0</v>
      </c>
      <c r="S14" s="130">
        <f t="shared" si="12"/>
        <v>0</v>
      </c>
      <c r="T14" s="130">
        <f t="shared" si="12"/>
        <v>0</v>
      </c>
      <c r="U14" s="130">
        <f t="shared" si="12"/>
        <v>0</v>
      </c>
      <c r="V14" s="130">
        <f t="shared" si="12"/>
        <v>3.888888888888889E-2</v>
      </c>
      <c r="W14" s="130">
        <f t="shared" si="12"/>
        <v>0</v>
      </c>
      <c r="X14" s="130">
        <f t="shared" si="12"/>
        <v>0</v>
      </c>
      <c r="Y14" s="130">
        <f t="shared" si="12"/>
        <v>0</v>
      </c>
      <c r="Z14" s="130">
        <f t="shared" si="12"/>
        <v>0</v>
      </c>
      <c r="AA14" s="130">
        <f t="shared" si="12"/>
        <v>0</v>
      </c>
      <c r="AB14" s="130">
        <f t="shared" si="12"/>
        <v>0</v>
      </c>
      <c r="AC14" s="130">
        <f t="shared" si="12"/>
        <v>0</v>
      </c>
      <c r="AD14" s="130">
        <f t="shared" si="12"/>
        <v>0</v>
      </c>
      <c r="AE14" s="130">
        <f t="shared" si="12"/>
        <v>0</v>
      </c>
      <c r="AF14" s="130">
        <f t="shared" si="12"/>
        <v>0</v>
      </c>
      <c r="AG14" s="130">
        <f t="shared" si="12"/>
        <v>0</v>
      </c>
      <c r="AH14" s="108"/>
      <c r="AI14" s="66"/>
      <c r="AJ14" s="109"/>
    </row>
    <row r="15" spans="1:36" ht="32.1" customHeight="1" x14ac:dyDescent="0.3">
      <c r="A15" s="159" t="s">
        <v>14</v>
      </c>
      <c r="B15" s="160"/>
      <c r="C15" s="58">
        <f>C123/60</f>
        <v>0</v>
      </c>
      <c r="D15" s="43">
        <f t="shared" ref="D15:AG15" si="13">D123/60</f>
        <v>0</v>
      </c>
      <c r="E15" s="43">
        <f t="shared" si="13"/>
        <v>0</v>
      </c>
      <c r="F15" s="46">
        <f t="shared" si="11"/>
        <v>0</v>
      </c>
      <c r="G15" s="43">
        <f t="shared" si="13"/>
        <v>0</v>
      </c>
      <c r="H15" s="43">
        <f t="shared" si="13"/>
        <v>0</v>
      </c>
      <c r="I15" s="43">
        <f t="shared" si="13"/>
        <v>0</v>
      </c>
      <c r="J15" s="43">
        <f t="shared" si="13"/>
        <v>0</v>
      </c>
      <c r="K15" s="43">
        <f t="shared" si="13"/>
        <v>0</v>
      </c>
      <c r="L15" s="43">
        <f>L123/60</f>
        <v>0</v>
      </c>
      <c r="M15" s="43">
        <f t="shared" si="13"/>
        <v>0</v>
      </c>
      <c r="N15" s="43">
        <f t="shared" si="13"/>
        <v>0</v>
      </c>
      <c r="O15" s="43">
        <f t="shared" si="13"/>
        <v>0</v>
      </c>
      <c r="P15" s="43">
        <f t="shared" si="13"/>
        <v>0</v>
      </c>
      <c r="Q15" s="123">
        <f t="shared" si="13"/>
        <v>0</v>
      </c>
      <c r="R15" s="43">
        <f t="shared" si="13"/>
        <v>0</v>
      </c>
      <c r="S15" s="43">
        <f t="shared" si="13"/>
        <v>0</v>
      </c>
      <c r="T15" s="43">
        <f t="shared" si="13"/>
        <v>0</v>
      </c>
      <c r="U15" s="43">
        <f t="shared" si="13"/>
        <v>0</v>
      </c>
      <c r="V15" s="43">
        <f t="shared" si="13"/>
        <v>0</v>
      </c>
      <c r="W15" s="43">
        <f t="shared" si="13"/>
        <v>0</v>
      </c>
      <c r="X15" s="43">
        <f t="shared" si="13"/>
        <v>0</v>
      </c>
      <c r="Y15" s="43">
        <f t="shared" si="13"/>
        <v>0</v>
      </c>
      <c r="Z15" s="43">
        <f t="shared" si="13"/>
        <v>0</v>
      </c>
      <c r="AA15" s="43">
        <f t="shared" si="13"/>
        <v>0</v>
      </c>
      <c r="AB15" s="43">
        <f t="shared" si="13"/>
        <v>0</v>
      </c>
      <c r="AC15" s="43">
        <f t="shared" si="13"/>
        <v>0</v>
      </c>
      <c r="AD15" s="43">
        <f t="shared" si="13"/>
        <v>0</v>
      </c>
      <c r="AE15" s="43">
        <f t="shared" si="13"/>
        <v>0</v>
      </c>
      <c r="AF15" s="43">
        <f t="shared" si="13"/>
        <v>0</v>
      </c>
      <c r="AG15" s="43">
        <f t="shared" si="13"/>
        <v>0</v>
      </c>
      <c r="AH15" s="108">
        <f>SUM(C15:AG15)</f>
        <v>0</v>
      </c>
      <c r="AI15" s="66">
        <f>AH2/7</f>
        <v>324</v>
      </c>
      <c r="AJ15" s="109">
        <f t="shared" si="5"/>
        <v>0</v>
      </c>
    </row>
    <row r="16" spans="1:36" ht="32.1" customHeight="1" x14ac:dyDescent="0.3">
      <c r="A16" s="161" t="s">
        <v>9</v>
      </c>
      <c r="B16" s="162"/>
      <c r="C16" s="130">
        <v>0.05</v>
      </c>
      <c r="D16" s="130">
        <f t="shared" ref="D16:AG16" si="14">D15/15</f>
        <v>0</v>
      </c>
      <c r="E16" s="130">
        <f t="shared" si="14"/>
        <v>0</v>
      </c>
      <c r="F16" s="130">
        <f t="shared" si="14"/>
        <v>0</v>
      </c>
      <c r="G16" s="130">
        <f t="shared" si="14"/>
        <v>0</v>
      </c>
      <c r="H16" s="130">
        <f t="shared" si="14"/>
        <v>0</v>
      </c>
      <c r="I16" s="130">
        <f t="shared" si="14"/>
        <v>0</v>
      </c>
      <c r="J16" s="130">
        <f t="shared" si="14"/>
        <v>0</v>
      </c>
      <c r="K16" s="130">
        <f t="shared" si="14"/>
        <v>0</v>
      </c>
      <c r="L16" s="130">
        <f>L15/15</f>
        <v>0</v>
      </c>
      <c r="M16" s="130">
        <f t="shared" si="14"/>
        <v>0</v>
      </c>
      <c r="N16" s="130">
        <f t="shared" si="14"/>
        <v>0</v>
      </c>
      <c r="O16" s="130">
        <f t="shared" si="14"/>
        <v>0</v>
      </c>
      <c r="P16" s="130">
        <f t="shared" si="14"/>
        <v>0</v>
      </c>
      <c r="Q16" s="130">
        <f t="shared" si="14"/>
        <v>0</v>
      </c>
      <c r="R16" s="130">
        <f t="shared" si="14"/>
        <v>0</v>
      </c>
      <c r="S16" s="130">
        <f t="shared" si="14"/>
        <v>0</v>
      </c>
      <c r="T16" s="130">
        <f t="shared" si="14"/>
        <v>0</v>
      </c>
      <c r="U16" s="130">
        <f t="shared" si="14"/>
        <v>0</v>
      </c>
      <c r="V16" s="130">
        <f t="shared" si="14"/>
        <v>0</v>
      </c>
      <c r="W16" s="130">
        <f t="shared" si="14"/>
        <v>0</v>
      </c>
      <c r="X16" s="130">
        <f t="shared" si="14"/>
        <v>0</v>
      </c>
      <c r="Y16" s="130">
        <f t="shared" si="14"/>
        <v>0</v>
      </c>
      <c r="Z16" s="130">
        <f t="shared" si="14"/>
        <v>0</v>
      </c>
      <c r="AA16" s="130">
        <f t="shared" si="14"/>
        <v>0</v>
      </c>
      <c r="AB16" s="130">
        <f t="shared" si="14"/>
        <v>0</v>
      </c>
      <c r="AC16" s="130">
        <f t="shared" si="14"/>
        <v>0</v>
      </c>
      <c r="AD16" s="130">
        <f t="shared" si="14"/>
        <v>0</v>
      </c>
      <c r="AE16" s="130">
        <f t="shared" si="14"/>
        <v>0</v>
      </c>
      <c r="AF16" s="130">
        <f t="shared" si="14"/>
        <v>0</v>
      </c>
      <c r="AG16" s="130">
        <f t="shared" si="14"/>
        <v>0</v>
      </c>
      <c r="AH16" s="108"/>
      <c r="AI16" s="66"/>
      <c r="AJ16" s="109"/>
    </row>
    <row r="17" spans="1:36" ht="32.1" customHeight="1" x14ac:dyDescent="0.3">
      <c r="A17" s="159" t="s">
        <v>15</v>
      </c>
      <c r="B17" s="160"/>
      <c r="C17" s="58">
        <f>C136/60</f>
        <v>0</v>
      </c>
      <c r="D17" s="43">
        <f t="shared" ref="D17:AG17" si="15">D136/60</f>
        <v>0</v>
      </c>
      <c r="E17" s="43">
        <f t="shared" si="15"/>
        <v>0</v>
      </c>
      <c r="F17" s="43">
        <f t="shared" si="15"/>
        <v>0</v>
      </c>
      <c r="G17" s="43">
        <f t="shared" si="15"/>
        <v>0</v>
      </c>
      <c r="H17" s="43">
        <f t="shared" si="15"/>
        <v>0</v>
      </c>
      <c r="I17" s="43">
        <f t="shared" si="15"/>
        <v>0</v>
      </c>
      <c r="J17" s="43">
        <f t="shared" si="15"/>
        <v>0</v>
      </c>
      <c r="K17" s="43">
        <f t="shared" si="15"/>
        <v>0</v>
      </c>
      <c r="L17" s="43">
        <f t="shared" si="15"/>
        <v>0</v>
      </c>
      <c r="M17" s="43">
        <f t="shared" si="15"/>
        <v>0</v>
      </c>
      <c r="N17" s="43">
        <f t="shared" si="15"/>
        <v>0</v>
      </c>
      <c r="O17" s="43">
        <f t="shared" si="15"/>
        <v>0</v>
      </c>
      <c r="P17" s="43">
        <f t="shared" si="15"/>
        <v>0</v>
      </c>
      <c r="Q17" s="123">
        <f t="shared" si="15"/>
        <v>0</v>
      </c>
      <c r="R17" s="43">
        <f t="shared" si="15"/>
        <v>0</v>
      </c>
      <c r="S17" s="43">
        <f t="shared" si="15"/>
        <v>0</v>
      </c>
      <c r="T17" s="43">
        <f t="shared" si="15"/>
        <v>0</v>
      </c>
      <c r="U17" s="43">
        <f t="shared" si="15"/>
        <v>0</v>
      </c>
      <c r="V17" s="43">
        <f t="shared" si="15"/>
        <v>0</v>
      </c>
      <c r="W17" s="43">
        <f t="shared" si="15"/>
        <v>0.16666666666666666</v>
      </c>
      <c r="X17" s="43">
        <f t="shared" si="15"/>
        <v>0</v>
      </c>
      <c r="Y17" s="43">
        <f t="shared" si="15"/>
        <v>0</v>
      </c>
      <c r="Z17" s="43">
        <f t="shared" si="15"/>
        <v>0</v>
      </c>
      <c r="AA17" s="43">
        <f t="shared" si="15"/>
        <v>0</v>
      </c>
      <c r="AB17" s="43">
        <f t="shared" si="15"/>
        <v>0</v>
      </c>
      <c r="AC17" s="43">
        <f t="shared" si="15"/>
        <v>0</v>
      </c>
      <c r="AD17" s="43">
        <f t="shared" si="15"/>
        <v>0</v>
      </c>
      <c r="AE17" s="43">
        <f t="shared" si="15"/>
        <v>0</v>
      </c>
      <c r="AF17" s="43">
        <f t="shared" si="15"/>
        <v>0</v>
      </c>
      <c r="AG17" s="43">
        <f t="shared" si="15"/>
        <v>0</v>
      </c>
      <c r="AH17" s="108">
        <f>SUM(C17:AG17)</f>
        <v>0.16666666666666666</v>
      </c>
      <c r="AI17" s="66">
        <f>AH2/7</f>
        <v>324</v>
      </c>
      <c r="AJ17" s="109">
        <f t="shared" si="5"/>
        <v>5.1440329218106989E-4</v>
      </c>
    </row>
    <row r="18" spans="1:36" ht="32.1" customHeight="1" x14ac:dyDescent="0.3">
      <c r="A18" s="161" t="s">
        <v>9</v>
      </c>
      <c r="B18" s="162"/>
      <c r="C18" s="130">
        <f>C17/15</f>
        <v>0</v>
      </c>
      <c r="D18" s="130">
        <f t="shared" ref="D18:AG18" si="16">D17/15</f>
        <v>0</v>
      </c>
      <c r="E18" s="130">
        <f t="shared" si="16"/>
        <v>0</v>
      </c>
      <c r="F18" s="130">
        <f t="shared" si="16"/>
        <v>0</v>
      </c>
      <c r="G18" s="130">
        <f t="shared" si="16"/>
        <v>0</v>
      </c>
      <c r="H18" s="130">
        <f t="shared" si="16"/>
        <v>0</v>
      </c>
      <c r="I18" s="130">
        <f t="shared" si="16"/>
        <v>0</v>
      </c>
      <c r="J18" s="130">
        <f t="shared" si="16"/>
        <v>0</v>
      </c>
      <c r="K18" s="130">
        <f t="shared" si="16"/>
        <v>0</v>
      </c>
      <c r="L18" s="130">
        <f t="shared" si="16"/>
        <v>0</v>
      </c>
      <c r="M18" s="130">
        <f t="shared" si="16"/>
        <v>0</v>
      </c>
      <c r="N18" s="130">
        <f t="shared" si="16"/>
        <v>0</v>
      </c>
      <c r="O18" s="130">
        <f t="shared" si="16"/>
        <v>0</v>
      </c>
      <c r="P18" s="130">
        <f t="shared" si="16"/>
        <v>0</v>
      </c>
      <c r="Q18" s="130">
        <f t="shared" si="16"/>
        <v>0</v>
      </c>
      <c r="R18" s="130">
        <f t="shared" si="16"/>
        <v>0</v>
      </c>
      <c r="S18" s="130">
        <f t="shared" si="16"/>
        <v>0</v>
      </c>
      <c r="T18" s="130">
        <f t="shared" si="16"/>
        <v>0</v>
      </c>
      <c r="U18" s="130">
        <f t="shared" si="16"/>
        <v>0</v>
      </c>
      <c r="V18" s="130">
        <f t="shared" si="16"/>
        <v>0</v>
      </c>
      <c r="W18" s="130">
        <f t="shared" si="16"/>
        <v>1.111111111111111E-2</v>
      </c>
      <c r="X18" s="130">
        <f t="shared" si="16"/>
        <v>0</v>
      </c>
      <c r="Y18" s="130">
        <f t="shared" si="16"/>
        <v>0</v>
      </c>
      <c r="Z18" s="130">
        <f t="shared" si="16"/>
        <v>0</v>
      </c>
      <c r="AA18" s="130">
        <f t="shared" si="16"/>
        <v>0</v>
      </c>
      <c r="AB18" s="130">
        <f t="shared" si="16"/>
        <v>0</v>
      </c>
      <c r="AC18" s="130">
        <f t="shared" si="16"/>
        <v>0</v>
      </c>
      <c r="AD18" s="130">
        <f t="shared" si="16"/>
        <v>0</v>
      </c>
      <c r="AE18" s="130">
        <f t="shared" si="16"/>
        <v>0</v>
      </c>
      <c r="AF18" s="130">
        <f t="shared" si="16"/>
        <v>0</v>
      </c>
      <c r="AG18" s="130">
        <f t="shared" si="16"/>
        <v>0</v>
      </c>
      <c r="AH18" s="108"/>
      <c r="AI18" s="66"/>
      <c r="AJ18" s="109"/>
    </row>
    <row r="19" spans="1:36" ht="32.1" customHeight="1" x14ac:dyDescent="0.3">
      <c r="A19" s="195" t="s">
        <v>16</v>
      </c>
      <c r="B19" s="196"/>
      <c r="C19" s="114">
        <f>C149/60</f>
        <v>0</v>
      </c>
      <c r="D19" s="115">
        <f t="shared" ref="D19:AG19" si="17">D149/60</f>
        <v>0</v>
      </c>
      <c r="E19" s="115">
        <f t="shared" si="17"/>
        <v>0</v>
      </c>
      <c r="F19" s="115">
        <f t="shared" si="17"/>
        <v>0</v>
      </c>
      <c r="G19" s="115">
        <f t="shared" si="17"/>
        <v>0</v>
      </c>
      <c r="H19" s="115">
        <f t="shared" si="17"/>
        <v>0</v>
      </c>
      <c r="I19" s="115">
        <f t="shared" si="17"/>
        <v>0</v>
      </c>
      <c r="J19" s="115">
        <f t="shared" si="17"/>
        <v>0</v>
      </c>
      <c r="K19" s="115">
        <f t="shared" si="17"/>
        <v>0</v>
      </c>
      <c r="L19" s="115">
        <f t="shared" si="17"/>
        <v>0</v>
      </c>
      <c r="M19" s="115">
        <f t="shared" si="17"/>
        <v>0</v>
      </c>
      <c r="N19" s="115">
        <f t="shared" si="17"/>
        <v>0</v>
      </c>
      <c r="O19" s="115">
        <f t="shared" si="17"/>
        <v>0</v>
      </c>
      <c r="P19" s="115">
        <f t="shared" si="17"/>
        <v>0</v>
      </c>
      <c r="Q19" s="124">
        <f t="shared" si="17"/>
        <v>0</v>
      </c>
      <c r="R19" s="115">
        <f t="shared" si="17"/>
        <v>0</v>
      </c>
      <c r="S19" s="115">
        <f t="shared" si="17"/>
        <v>0</v>
      </c>
      <c r="T19" s="115">
        <f t="shared" si="17"/>
        <v>0</v>
      </c>
      <c r="U19" s="115">
        <f t="shared" si="17"/>
        <v>0</v>
      </c>
      <c r="V19" s="115">
        <f t="shared" si="17"/>
        <v>0</v>
      </c>
      <c r="W19" s="115">
        <f t="shared" si="17"/>
        <v>0</v>
      </c>
      <c r="X19" s="115">
        <f t="shared" si="17"/>
        <v>0</v>
      </c>
      <c r="Y19" s="115">
        <f t="shared" si="17"/>
        <v>0</v>
      </c>
      <c r="Z19" s="115">
        <f t="shared" si="17"/>
        <v>0</v>
      </c>
      <c r="AA19" s="115">
        <f t="shared" si="17"/>
        <v>0</v>
      </c>
      <c r="AB19" s="115">
        <f t="shared" si="17"/>
        <v>0</v>
      </c>
      <c r="AC19" s="115">
        <f t="shared" si="17"/>
        <v>0</v>
      </c>
      <c r="AD19" s="115">
        <f t="shared" si="17"/>
        <v>0</v>
      </c>
      <c r="AE19" s="115">
        <f t="shared" si="17"/>
        <v>0</v>
      </c>
      <c r="AF19" s="115">
        <f t="shared" si="17"/>
        <v>0</v>
      </c>
      <c r="AG19" s="115">
        <f t="shared" si="17"/>
        <v>0</v>
      </c>
      <c r="AH19" s="117">
        <f>SUM(C19:AG19)</f>
        <v>0</v>
      </c>
      <c r="AI19" s="116">
        <v>339.43</v>
      </c>
      <c r="AJ19" s="109">
        <f t="shared" si="5"/>
        <v>0</v>
      </c>
    </row>
    <row r="20" spans="1:36" ht="32.1" customHeight="1" thickBot="1" x14ac:dyDescent="0.35">
      <c r="A20" s="197" t="s">
        <v>9</v>
      </c>
      <c r="B20" s="198"/>
      <c r="C20" s="131">
        <f>C19/15</f>
        <v>0</v>
      </c>
      <c r="D20" s="131">
        <f t="shared" ref="D20:AG20" si="18">D19/15</f>
        <v>0</v>
      </c>
      <c r="E20" s="131">
        <f t="shared" si="18"/>
        <v>0</v>
      </c>
      <c r="F20" s="131">
        <f t="shared" si="18"/>
        <v>0</v>
      </c>
      <c r="G20" s="131">
        <f t="shared" si="18"/>
        <v>0</v>
      </c>
      <c r="H20" s="131">
        <f t="shared" si="18"/>
        <v>0</v>
      </c>
      <c r="I20" s="131">
        <f t="shared" si="18"/>
        <v>0</v>
      </c>
      <c r="J20" s="131">
        <f t="shared" si="18"/>
        <v>0</v>
      </c>
      <c r="K20" s="131">
        <f t="shared" si="18"/>
        <v>0</v>
      </c>
      <c r="L20" s="131">
        <f t="shared" si="18"/>
        <v>0</v>
      </c>
      <c r="M20" s="131">
        <f t="shared" si="18"/>
        <v>0</v>
      </c>
      <c r="N20" s="131">
        <f t="shared" si="18"/>
        <v>0</v>
      </c>
      <c r="O20" s="131">
        <f t="shared" si="18"/>
        <v>0</v>
      </c>
      <c r="P20" s="131">
        <f t="shared" si="18"/>
        <v>0</v>
      </c>
      <c r="Q20" s="131">
        <f t="shared" si="18"/>
        <v>0</v>
      </c>
      <c r="R20" s="131">
        <f t="shared" si="18"/>
        <v>0</v>
      </c>
      <c r="S20" s="131">
        <f t="shared" si="18"/>
        <v>0</v>
      </c>
      <c r="T20" s="131">
        <f t="shared" si="18"/>
        <v>0</v>
      </c>
      <c r="U20" s="131">
        <f t="shared" si="18"/>
        <v>0</v>
      </c>
      <c r="V20" s="131">
        <f t="shared" si="18"/>
        <v>0</v>
      </c>
      <c r="W20" s="131">
        <f t="shared" si="18"/>
        <v>0</v>
      </c>
      <c r="X20" s="131">
        <f t="shared" si="18"/>
        <v>0</v>
      </c>
      <c r="Y20" s="131">
        <f t="shared" si="18"/>
        <v>0</v>
      </c>
      <c r="Z20" s="131">
        <f t="shared" si="18"/>
        <v>0</v>
      </c>
      <c r="AA20" s="131">
        <f t="shared" si="18"/>
        <v>0</v>
      </c>
      <c r="AB20" s="131">
        <f t="shared" si="18"/>
        <v>0</v>
      </c>
      <c r="AC20" s="131">
        <f t="shared" si="18"/>
        <v>0</v>
      </c>
      <c r="AD20" s="131">
        <f t="shared" si="18"/>
        <v>0</v>
      </c>
      <c r="AE20" s="131">
        <f t="shared" si="18"/>
        <v>0</v>
      </c>
      <c r="AF20" s="131">
        <f t="shared" si="18"/>
        <v>0</v>
      </c>
      <c r="AG20" s="131">
        <f t="shared" si="18"/>
        <v>0</v>
      </c>
      <c r="AH20" s="126"/>
      <c r="AI20" s="127"/>
      <c r="AJ20" s="128"/>
    </row>
    <row r="21" spans="1:36" ht="44.25" customHeight="1" thickBot="1" x14ac:dyDescent="0.35">
      <c r="A21" s="199" t="s">
        <v>17</v>
      </c>
      <c r="B21" s="200"/>
      <c r="C21" s="50">
        <f>SUM(C5:C19)</f>
        <v>2.3966666666666665</v>
      </c>
      <c r="D21" s="47">
        <f t="shared" ref="D21:AG21" si="19">SUM(D5:D19)</f>
        <v>3.7866666666666666</v>
      </c>
      <c r="E21" s="44">
        <f t="shared" si="19"/>
        <v>0</v>
      </c>
      <c r="F21" s="47">
        <f t="shared" si="19"/>
        <v>0</v>
      </c>
      <c r="G21" s="44">
        <f t="shared" si="19"/>
        <v>2.5777777777777779</v>
      </c>
      <c r="H21" s="44">
        <f t="shared" si="19"/>
        <v>3.0044444444444447</v>
      </c>
      <c r="I21" s="44">
        <f t="shared" si="19"/>
        <v>2.7022222222222223</v>
      </c>
      <c r="J21" s="47">
        <f t="shared" si="19"/>
        <v>1.4755555555555555</v>
      </c>
      <c r="K21" s="44">
        <f t="shared" si="19"/>
        <v>2.7911111111111109</v>
      </c>
      <c r="L21" s="47">
        <f t="shared" si="19"/>
        <v>0</v>
      </c>
      <c r="M21" s="44">
        <f t="shared" si="19"/>
        <v>0</v>
      </c>
      <c r="N21" s="47">
        <f t="shared" si="19"/>
        <v>1.44</v>
      </c>
      <c r="O21" s="52">
        <f t="shared" si="19"/>
        <v>3.0755555555555554</v>
      </c>
      <c r="P21" s="44">
        <f t="shared" si="19"/>
        <v>3.2888888888888888</v>
      </c>
      <c r="Q21" s="125">
        <f t="shared" si="19"/>
        <v>2.1155555555555554</v>
      </c>
      <c r="R21" s="44">
        <f t="shared" si="19"/>
        <v>3.0933333333333333</v>
      </c>
      <c r="S21" s="44">
        <f t="shared" si="19"/>
        <v>0</v>
      </c>
      <c r="T21" s="44">
        <f t="shared" si="19"/>
        <v>0</v>
      </c>
      <c r="U21" s="44">
        <f t="shared" si="19"/>
        <v>0</v>
      </c>
      <c r="V21" s="44">
        <f t="shared" si="19"/>
        <v>1.7777777777777779</v>
      </c>
      <c r="W21" s="44">
        <f t="shared" si="19"/>
        <v>2.382222222222222</v>
      </c>
      <c r="X21" s="44">
        <f t="shared" si="19"/>
        <v>1.92</v>
      </c>
      <c r="Y21" s="47">
        <f t="shared" si="19"/>
        <v>2.2755555555555556</v>
      </c>
      <c r="Z21" s="44">
        <f t="shared" si="19"/>
        <v>0</v>
      </c>
      <c r="AA21" s="44">
        <f t="shared" si="19"/>
        <v>0</v>
      </c>
      <c r="AB21" s="44">
        <f t="shared" si="19"/>
        <v>1.6888888888888889</v>
      </c>
      <c r="AC21" s="44">
        <f t="shared" si="19"/>
        <v>3.608888888888889</v>
      </c>
      <c r="AD21" s="44">
        <f t="shared" si="19"/>
        <v>1.528888888888889</v>
      </c>
      <c r="AE21" s="44">
        <f t="shared" si="19"/>
        <v>0</v>
      </c>
      <c r="AF21" s="44">
        <f t="shared" si="19"/>
        <v>0</v>
      </c>
      <c r="AG21" s="44">
        <f t="shared" si="19"/>
        <v>0</v>
      </c>
      <c r="AH21" s="98" t="s">
        <v>18</v>
      </c>
    </row>
    <row r="22" spans="1:36" ht="15" customHeight="1" x14ac:dyDescent="0.3">
      <c r="D22" s="157" t="s">
        <v>8</v>
      </c>
      <c r="E22" s="157"/>
      <c r="F22" s="157"/>
      <c r="G22" s="157"/>
      <c r="O22" s="178" t="s">
        <v>10</v>
      </c>
      <c r="P22" s="178"/>
      <c r="Q22" s="178"/>
      <c r="R22" s="178"/>
      <c r="S22" s="178"/>
      <c r="Z22" s="178" t="s">
        <v>11</v>
      </c>
      <c r="AA22" s="178"/>
      <c r="AB22" s="178"/>
      <c r="AC22" s="178"/>
      <c r="AD22" s="178"/>
      <c r="AH22" s="180">
        <f>SUM(AH5:AH19)</f>
        <v>43.949999999999996</v>
      </c>
    </row>
    <row r="23" spans="1:36" ht="15.75" customHeight="1" thickBot="1" x14ac:dyDescent="0.35">
      <c r="D23" s="158"/>
      <c r="E23" s="158"/>
      <c r="F23" s="158"/>
      <c r="G23" s="158"/>
      <c r="O23" s="179"/>
      <c r="P23" s="179"/>
      <c r="Q23" s="179"/>
      <c r="R23" s="179"/>
      <c r="S23" s="179"/>
      <c r="Z23" s="179"/>
      <c r="AA23" s="179"/>
      <c r="AB23" s="179"/>
      <c r="AC23" s="179"/>
      <c r="AD23" s="179"/>
      <c r="AH23" s="181"/>
    </row>
    <row r="24" spans="1:36" x14ac:dyDescent="0.3">
      <c r="AH24" s="182">
        <f>AH22/AH2</f>
        <v>1.9378306878306877E-2</v>
      </c>
    </row>
    <row r="25" spans="1:36" ht="15" thickBot="1" x14ac:dyDescent="0.35">
      <c r="AH25" s="183"/>
    </row>
    <row r="26" spans="1:36" ht="15" thickBot="1" x14ac:dyDescent="0.35"/>
    <row r="27" spans="1:36" x14ac:dyDescent="0.3">
      <c r="AH27" s="184" t="s">
        <v>19</v>
      </c>
      <c r="AI27" s="185"/>
      <c r="AJ27" s="186"/>
    </row>
    <row r="28" spans="1:36" x14ac:dyDescent="0.3">
      <c r="AH28" s="102">
        <v>7.66</v>
      </c>
      <c r="AI28" s="6">
        <f>AH28*2</f>
        <v>15.32</v>
      </c>
      <c r="AJ28" s="103">
        <f>AI29/AI28</f>
        <v>6.5274151436031325E-2</v>
      </c>
    </row>
    <row r="29" spans="1:36" ht="15" thickBot="1" x14ac:dyDescent="0.35">
      <c r="AH29" s="132" t="s">
        <v>20</v>
      </c>
      <c r="AI29" s="104">
        <v>1</v>
      </c>
      <c r="AJ29" s="105"/>
    </row>
    <row r="39" spans="4:30" x14ac:dyDescent="0.3">
      <c r="D39" s="158" t="s">
        <v>13</v>
      </c>
      <c r="E39" s="158"/>
      <c r="F39" s="158"/>
      <c r="G39" s="158"/>
      <c r="P39" s="158" t="s">
        <v>16</v>
      </c>
      <c r="Q39" s="158"/>
      <c r="R39" s="158"/>
      <c r="S39" s="158"/>
      <c r="Z39" s="179" t="s">
        <v>21</v>
      </c>
      <c r="AA39" s="179"/>
      <c r="AB39" s="179"/>
      <c r="AC39" s="179"/>
      <c r="AD39" s="179"/>
    </row>
    <row r="40" spans="4:30" x14ac:dyDescent="0.3">
      <c r="D40" s="158"/>
      <c r="E40" s="158"/>
      <c r="F40" s="158"/>
      <c r="G40" s="158"/>
      <c r="P40" s="158"/>
      <c r="Q40" s="158"/>
      <c r="R40" s="158"/>
      <c r="S40" s="158"/>
      <c r="Z40" s="179"/>
      <c r="AA40" s="179"/>
      <c r="AB40" s="179"/>
      <c r="AC40" s="179"/>
      <c r="AD40" s="179"/>
    </row>
    <row r="53" spans="1:35" ht="15" thickBot="1" x14ac:dyDescent="0.35"/>
    <row r="54" spans="1:35" ht="15" thickBot="1" x14ac:dyDescent="0.35">
      <c r="A54" s="163" t="s">
        <v>22</v>
      </c>
      <c r="B54" s="164"/>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5"/>
    </row>
    <row r="55" spans="1:35" ht="15" customHeight="1" x14ac:dyDescent="0.3">
      <c r="A55" s="166"/>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8"/>
      <c r="AH55" s="169" t="s">
        <v>23</v>
      </c>
      <c r="AI55" s="170"/>
    </row>
    <row r="56" spans="1:35" ht="18.75" customHeight="1" x14ac:dyDescent="0.3">
      <c r="A56" s="148" t="s">
        <v>24</v>
      </c>
      <c r="B56" s="149"/>
      <c r="C56" s="174" t="s">
        <v>25</v>
      </c>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5"/>
      <c r="AH56" s="171"/>
      <c r="AI56" s="172"/>
    </row>
    <row r="57" spans="1:35" ht="18.75" customHeight="1" x14ac:dyDescent="0.3">
      <c r="A57" s="176"/>
      <c r="B57" s="177"/>
      <c r="C57" s="6">
        <v>1</v>
      </c>
      <c r="D57" s="6">
        <v>2</v>
      </c>
      <c r="E57" s="6">
        <v>3</v>
      </c>
      <c r="F57" s="6">
        <v>4</v>
      </c>
      <c r="G57" s="6">
        <v>5</v>
      </c>
      <c r="H57" s="6">
        <v>6</v>
      </c>
      <c r="I57" s="6">
        <v>7</v>
      </c>
      <c r="J57" s="6">
        <v>8</v>
      </c>
      <c r="K57" s="6">
        <v>9</v>
      </c>
      <c r="L57" s="6">
        <v>10</v>
      </c>
      <c r="M57" s="6">
        <v>11</v>
      </c>
      <c r="N57" s="6">
        <v>12</v>
      </c>
      <c r="O57" s="6">
        <v>13</v>
      </c>
      <c r="P57" s="6">
        <v>14</v>
      </c>
      <c r="Q57" s="6">
        <v>15</v>
      </c>
      <c r="R57" s="6">
        <v>16</v>
      </c>
      <c r="S57" s="6">
        <v>17</v>
      </c>
      <c r="T57" s="6">
        <v>18</v>
      </c>
      <c r="U57" s="6">
        <v>19</v>
      </c>
      <c r="V57" s="6">
        <v>20</v>
      </c>
      <c r="W57" s="6">
        <v>21</v>
      </c>
      <c r="X57" s="6">
        <v>22</v>
      </c>
      <c r="Y57" s="6">
        <v>23</v>
      </c>
      <c r="Z57" s="6">
        <v>24</v>
      </c>
      <c r="AA57" s="6">
        <v>25</v>
      </c>
      <c r="AB57" s="6">
        <v>26</v>
      </c>
      <c r="AC57" s="6">
        <v>27</v>
      </c>
      <c r="AD57" s="6">
        <v>28</v>
      </c>
      <c r="AE57" s="6">
        <v>29</v>
      </c>
      <c r="AF57" s="6">
        <v>30</v>
      </c>
      <c r="AG57" s="36">
        <v>31</v>
      </c>
      <c r="AH57" s="171"/>
      <c r="AI57" s="172"/>
    </row>
    <row r="58" spans="1:35" ht="21.6" thickBot="1" x14ac:dyDescent="0.35">
      <c r="A58" s="155" t="s">
        <v>8</v>
      </c>
      <c r="B58" s="156"/>
      <c r="C58" s="99">
        <f>SUM(C59:C70)</f>
        <v>12</v>
      </c>
      <c r="D58" s="99">
        <f t="shared" ref="D58:N58" si="20">SUM(D59:D70)</f>
        <v>11</v>
      </c>
      <c r="E58" s="99">
        <f t="shared" si="20"/>
        <v>0</v>
      </c>
      <c r="F58" s="99">
        <f t="shared" si="20"/>
        <v>0</v>
      </c>
      <c r="G58" s="99">
        <f t="shared" si="20"/>
        <v>5</v>
      </c>
      <c r="H58" s="99">
        <f t="shared" si="20"/>
        <v>15</v>
      </c>
      <c r="I58" s="99">
        <f t="shared" si="20"/>
        <v>40</v>
      </c>
      <c r="J58" s="99">
        <f t="shared" si="20"/>
        <v>20</v>
      </c>
      <c r="K58" s="99">
        <f t="shared" si="20"/>
        <v>22</v>
      </c>
      <c r="L58" s="99">
        <f t="shared" si="20"/>
        <v>0</v>
      </c>
      <c r="M58" s="99">
        <f t="shared" si="20"/>
        <v>0</v>
      </c>
      <c r="N58" s="99">
        <f t="shared" si="20"/>
        <v>10</v>
      </c>
      <c r="O58" s="99">
        <f>SUM(O59:O70)</f>
        <v>97</v>
      </c>
      <c r="P58" s="99">
        <f t="shared" ref="P58:AG58" si="21">SUM(P59:P70)</f>
        <v>21</v>
      </c>
      <c r="Q58" s="99">
        <f t="shared" si="21"/>
        <v>34</v>
      </c>
      <c r="R58" s="99">
        <f t="shared" si="21"/>
        <v>14</v>
      </c>
      <c r="S58" s="99">
        <f t="shared" si="21"/>
        <v>0</v>
      </c>
      <c r="T58" s="99">
        <f t="shared" si="21"/>
        <v>0</v>
      </c>
      <c r="U58" s="99">
        <f t="shared" si="21"/>
        <v>0</v>
      </c>
      <c r="V58" s="99">
        <f t="shared" si="21"/>
        <v>3</v>
      </c>
      <c r="W58" s="99">
        <f t="shared" si="21"/>
        <v>5</v>
      </c>
      <c r="X58" s="99">
        <f t="shared" si="21"/>
        <v>6</v>
      </c>
      <c r="Y58" s="99">
        <f t="shared" si="21"/>
        <v>36</v>
      </c>
      <c r="Z58" s="99">
        <f t="shared" si="21"/>
        <v>0</v>
      </c>
      <c r="AA58" s="99">
        <f t="shared" si="21"/>
        <v>0</v>
      </c>
      <c r="AB58" s="99">
        <f t="shared" si="21"/>
        <v>46</v>
      </c>
      <c r="AC58" s="99">
        <f t="shared" si="21"/>
        <v>12</v>
      </c>
      <c r="AD58" s="99">
        <f t="shared" si="21"/>
        <v>86</v>
      </c>
      <c r="AE58" s="99">
        <f t="shared" si="21"/>
        <v>0</v>
      </c>
      <c r="AF58" s="99">
        <f t="shared" si="21"/>
        <v>0</v>
      </c>
      <c r="AG58" s="100">
        <f t="shared" si="21"/>
        <v>0</v>
      </c>
      <c r="AH58" s="173"/>
      <c r="AI58" s="172"/>
    </row>
    <row r="59" spans="1:35" ht="18.600000000000001" thickBot="1" x14ac:dyDescent="0.35">
      <c r="A59" s="148" t="s">
        <v>26</v>
      </c>
      <c r="B59" s="149"/>
      <c r="C59" s="6"/>
      <c r="D59" s="6"/>
      <c r="E59" s="6"/>
      <c r="F59" s="6"/>
      <c r="G59" s="6"/>
      <c r="H59" s="6">
        <v>11</v>
      </c>
      <c r="I59" s="6">
        <v>14</v>
      </c>
      <c r="J59" s="6"/>
      <c r="K59" s="6">
        <v>8</v>
      </c>
      <c r="L59" s="6"/>
      <c r="M59" s="6"/>
      <c r="N59" s="6"/>
      <c r="O59" s="6">
        <v>17</v>
      </c>
      <c r="P59" s="6">
        <v>8</v>
      </c>
      <c r="Q59" s="6"/>
      <c r="R59" s="6"/>
      <c r="S59" s="6"/>
      <c r="T59" s="6"/>
      <c r="U59" s="6"/>
      <c r="V59" s="6"/>
      <c r="W59" s="6"/>
      <c r="X59" s="6"/>
      <c r="Y59" s="6"/>
      <c r="Z59" s="6"/>
      <c r="AA59" s="6"/>
      <c r="AB59" s="6">
        <v>2</v>
      </c>
      <c r="AC59" s="6"/>
      <c r="AD59" s="6"/>
      <c r="AE59" s="6"/>
      <c r="AF59" s="6"/>
      <c r="AG59" s="36"/>
      <c r="AH59" s="69">
        <f>SUM(D59:AG59)</f>
        <v>60</v>
      </c>
      <c r="AI59" s="71">
        <f>AH59/AH71</f>
        <v>0.12422360248447205</v>
      </c>
    </row>
    <row r="60" spans="1:35" ht="18.600000000000001" thickBot="1" x14ac:dyDescent="0.35">
      <c r="A60" s="148" t="s">
        <v>27</v>
      </c>
      <c r="B60" s="149"/>
      <c r="C60" s="6"/>
      <c r="D60" s="6">
        <v>4</v>
      </c>
      <c r="E60" s="6"/>
      <c r="F60" s="6"/>
      <c r="G60" s="6"/>
      <c r="H60" s="6"/>
      <c r="I60" s="6">
        <v>5</v>
      </c>
      <c r="J60" s="6">
        <v>10</v>
      </c>
      <c r="K60" s="6"/>
      <c r="L60" s="6"/>
      <c r="M60" s="6"/>
      <c r="N60" s="6"/>
      <c r="O60" s="6">
        <v>13</v>
      </c>
      <c r="P60" s="6">
        <v>13</v>
      </c>
      <c r="Q60" s="6">
        <v>26</v>
      </c>
      <c r="R60" s="6">
        <v>10</v>
      </c>
      <c r="S60" s="6"/>
      <c r="T60" s="6"/>
      <c r="U60" s="6"/>
      <c r="V60" s="6"/>
      <c r="W60" s="6"/>
      <c r="X60" s="6"/>
      <c r="Y60" s="6">
        <v>36</v>
      </c>
      <c r="Z60" s="6"/>
      <c r="AA60" s="6"/>
      <c r="AB60" s="6">
        <v>18</v>
      </c>
      <c r="AC60" s="6">
        <v>6</v>
      </c>
      <c r="AD60" s="6">
        <v>80</v>
      </c>
      <c r="AE60" s="6"/>
      <c r="AF60" s="6"/>
      <c r="AG60" s="36"/>
      <c r="AH60" s="70">
        <f t="shared" ref="AH60:AH70" si="22">SUM(D60:AG60)</f>
        <v>221</v>
      </c>
      <c r="AI60" s="71">
        <f>AH60/AH71</f>
        <v>0.45755693581780538</v>
      </c>
    </row>
    <row r="61" spans="1:35" ht="18.600000000000001" thickBot="1" x14ac:dyDescent="0.35">
      <c r="A61" s="148" t="s">
        <v>28</v>
      </c>
      <c r="B61" s="149"/>
      <c r="C61" s="6"/>
      <c r="D61" s="6"/>
      <c r="E61" s="6"/>
      <c r="F61" s="6"/>
      <c r="G61" s="6">
        <v>2</v>
      </c>
      <c r="H61" s="6">
        <v>4</v>
      </c>
      <c r="I61" s="6">
        <v>8</v>
      </c>
      <c r="J61" s="6"/>
      <c r="K61" s="6"/>
      <c r="L61" s="6"/>
      <c r="M61" s="6"/>
      <c r="N61" s="6"/>
      <c r="O61" s="6">
        <v>10</v>
      </c>
      <c r="P61" s="6"/>
      <c r="Q61" s="6"/>
      <c r="R61" s="6"/>
      <c r="S61" s="6"/>
      <c r="T61" s="6"/>
      <c r="U61" s="6"/>
      <c r="V61" s="6">
        <v>3</v>
      </c>
      <c r="W61" s="6"/>
      <c r="X61" s="6"/>
      <c r="Y61" s="6"/>
      <c r="Z61" s="6"/>
      <c r="AA61" s="6"/>
      <c r="AB61" s="6"/>
      <c r="AC61" s="6"/>
      <c r="AD61" s="6"/>
      <c r="AE61" s="6"/>
      <c r="AF61" s="6"/>
      <c r="AG61" s="36"/>
      <c r="AH61" s="70">
        <f t="shared" si="22"/>
        <v>27</v>
      </c>
      <c r="AI61" s="71">
        <f>AH61/AH71</f>
        <v>5.5900621118012424E-2</v>
      </c>
    </row>
    <row r="62" spans="1:35" ht="18.600000000000001" thickBot="1" x14ac:dyDescent="0.35">
      <c r="A62" s="148" t="s">
        <v>29</v>
      </c>
      <c r="B62" s="149"/>
      <c r="C62" s="6"/>
      <c r="D62" s="6"/>
      <c r="E62" s="6"/>
      <c r="F62" s="6"/>
      <c r="G62" s="6"/>
      <c r="H62" s="6"/>
      <c r="I62" s="6"/>
      <c r="J62" s="6"/>
      <c r="K62" s="6"/>
      <c r="L62" s="6"/>
      <c r="M62" s="6"/>
      <c r="N62" s="6"/>
      <c r="O62" s="6"/>
      <c r="P62" s="6"/>
      <c r="Q62" s="6"/>
      <c r="R62" s="6"/>
      <c r="S62" s="6"/>
      <c r="T62" s="6"/>
      <c r="U62" s="6"/>
      <c r="V62" s="6"/>
      <c r="W62" s="6"/>
      <c r="X62" s="6"/>
      <c r="Y62" s="6"/>
      <c r="Z62" s="6"/>
      <c r="AA62" s="6"/>
      <c r="AB62" s="6"/>
      <c r="AC62" s="6">
        <v>6</v>
      </c>
      <c r="AD62" s="6"/>
      <c r="AE62" s="6"/>
      <c r="AF62" s="6"/>
      <c r="AG62" s="36"/>
      <c r="AH62" s="70">
        <f t="shared" si="22"/>
        <v>6</v>
      </c>
      <c r="AI62" s="71">
        <f>AH62/AH71</f>
        <v>1.2422360248447204E-2</v>
      </c>
    </row>
    <row r="63" spans="1:35" ht="18.600000000000001" thickBot="1" x14ac:dyDescent="0.35">
      <c r="A63" s="148" t="s">
        <v>30</v>
      </c>
      <c r="B63" s="149"/>
      <c r="C63" s="6"/>
      <c r="D63" s="6"/>
      <c r="E63" s="6"/>
      <c r="F63" s="6"/>
      <c r="G63" s="6"/>
      <c r="H63" s="6"/>
      <c r="I63" s="6"/>
      <c r="J63" s="6"/>
      <c r="K63" s="6"/>
      <c r="L63" s="6"/>
      <c r="M63" s="6"/>
      <c r="N63" s="6"/>
      <c r="O63" s="6"/>
      <c r="P63" s="6"/>
      <c r="Q63" s="6"/>
      <c r="R63" s="6"/>
      <c r="S63" s="6"/>
      <c r="T63" s="6"/>
      <c r="U63" s="6"/>
      <c r="V63" s="6"/>
      <c r="W63" s="6"/>
      <c r="X63" s="6"/>
      <c r="Y63" s="6"/>
      <c r="Z63" s="6"/>
      <c r="AA63" s="6"/>
      <c r="AB63" s="6">
        <v>21</v>
      </c>
      <c r="AC63" s="6"/>
      <c r="AD63" s="6"/>
      <c r="AE63" s="6"/>
      <c r="AF63" s="6"/>
      <c r="AG63" s="36"/>
      <c r="AH63" s="70">
        <f t="shared" si="22"/>
        <v>21</v>
      </c>
      <c r="AI63" s="71">
        <f>AH63/AH71</f>
        <v>4.3478260869565216E-2</v>
      </c>
    </row>
    <row r="64" spans="1:35" ht="18.600000000000001" thickBot="1" x14ac:dyDescent="0.35">
      <c r="A64" s="148" t="s">
        <v>31</v>
      </c>
      <c r="B64" s="149"/>
      <c r="C64" s="6"/>
      <c r="D64" s="6"/>
      <c r="E64" s="6"/>
      <c r="F64" s="6"/>
      <c r="G64" s="6"/>
      <c r="H64" s="6"/>
      <c r="I64" s="6"/>
      <c r="J64" s="6"/>
      <c r="K64" s="6"/>
      <c r="L64" s="6"/>
      <c r="M64" s="6"/>
      <c r="N64" s="6"/>
      <c r="O64" s="6">
        <v>45</v>
      </c>
      <c r="P64" s="6"/>
      <c r="Q64" s="6"/>
      <c r="R64" s="6"/>
      <c r="S64" s="6"/>
      <c r="T64" s="6"/>
      <c r="U64" s="6"/>
      <c r="V64" s="6"/>
      <c r="W64" s="6"/>
      <c r="X64" s="6"/>
      <c r="Y64" s="6"/>
      <c r="Z64" s="6"/>
      <c r="AA64" s="6"/>
      <c r="AB64" s="6"/>
      <c r="AC64" s="6"/>
      <c r="AD64" s="6"/>
      <c r="AE64" s="6"/>
      <c r="AF64" s="6"/>
      <c r="AG64" s="36"/>
      <c r="AH64" s="70">
        <f t="shared" si="22"/>
        <v>45</v>
      </c>
      <c r="AI64" s="71">
        <f>AH64/AH71</f>
        <v>9.3167701863354033E-2</v>
      </c>
    </row>
    <row r="65" spans="1:35" ht="18.600000000000001" thickBot="1" x14ac:dyDescent="0.35">
      <c r="A65" s="148" t="s">
        <v>32</v>
      </c>
      <c r="B65" s="149"/>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36"/>
      <c r="AH65" s="70">
        <f t="shared" si="22"/>
        <v>0</v>
      </c>
      <c r="AI65" s="71">
        <f>AH65/AH71</f>
        <v>0</v>
      </c>
    </row>
    <row r="66" spans="1:35" ht="18.600000000000001" thickBot="1" x14ac:dyDescent="0.35">
      <c r="A66" s="148" t="s">
        <v>33</v>
      </c>
      <c r="B66" s="149"/>
      <c r="C66" s="6">
        <v>10</v>
      </c>
      <c r="D66" s="6">
        <v>7</v>
      </c>
      <c r="E66" s="6"/>
      <c r="F66" s="6"/>
      <c r="G66" s="6">
        <v>3</v>
      </c>
      <c r="H66" s="6"/>
      <c r="I66" s="6">
        <v>8</v>
      </c>
      <c r="J66" s="6">
        <v>10</v>
      </c>
      <c r="K66" s="6">
        <v>14</v>
      </c>
      <c r="L66" s="6"/>
      <c r="M66" s="6"/>
      <c r="N66" s="6">
        <v>10</v>
      </c>
      <c r="O66" s="6">
        <v>12</v>
      </c>
      <c r="P66" s="6"/>
      <c r="Q66" s="6">
        <v>5</v>
      </c>
      <c r="R66" s="6">
        <v>4</v>
      </c>
      <c r="S66" s="6"/>
      <c r="T66" s="6"/>
      <c r="U66" s="6"/>
      <c r="V66" s="6"/>
      <c r="W66" s="6">
        <v>5</v>
      </c>
      <c r="X66" s="6"/>
      <c r="Y66" s="6"/>
      <c r="Z66" s="6"/>
      <c r="AA66" s="6"/>
      <c r="AB66" s="6">
        <v>5</v>
      </c>
      <c r="AC66" s="6"/>
      <c r="AD66" s="6"/>
      <c r="AE66" s="6"/>
      <c r="AF66" s="6"/>
      <c r="AG66" s="36"/>
      <c r="AH66" s="70">
        <f t="shared" si="22"/>
        <v>83</v>
      </c>
      <c r="AI66" s="71">
        <f>AH66/AH71</f>
        <v>0.17184265010351968</v>
      </c>
    </row>
    <row r="67" spans="1:35" ht="18.600000000000001" thickBot="1" x14ac:dyDescent="0.35">
      <c r="A67" s="148" t="s">
        <v>34</v>
      </c>
      <c r="B67" s="149"/>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36"/>
      <c r="AH67" s="70">
        <f t="shared" si="22"/>
        <v>0</v>
      </c>
      <c r="AI67" s="71">
        <f>AH67/AH71</f>
        <v>0</v>
      </c>
    </row>
    <row r="68" spans="1:35" ht="18.600000000000001" thickBot="1" x14ac:dyDescent="0.35">
      <c r="A68" s="148" t="s">
        <v>35</v>
      </c>
      <c r="B68" s="149"/>
      <c r="C68" s="6">
        <v>2</v>
      </c>
      <c r="D68" s="6"/>
      <c r="E68" s="6"/>
      <c r="F68" s="6"/>
      <c r="G68" s="6"/>
      <c r="H68" s="6"/>
      <c r="I68" s="6">
        <v>5</v>
      </c>
      <c r="J68" s="6"/>
      <c r="K68" s="6"/>
      <c r="L68" s="6"/>
      <c r="M68" s="6"/>
      <c r="N68" s="6"/>
      <c r="O68" s="6"/>
      <c r="P68" s="6"/>
      <c r="Q68" s="6">
        <v>3</v>
      </c>
      <c r="R68" s="6"/>
      <c r="S68" s="6"/>
      <c r="T68" s="6"/>
      <c r="U68" s="6"/>
      <c r="V68" s="6"/>
      <c r="W68" s="6"/>
      <c r="X68" s="6">
        <v>6</v>
      </c>
      <c r="Y68" s="6"/>
      <c r="Z68" s="6"/>
      <c r="AA68" s="6"/>
      <c r="AB68" s="6"/>
      <c r="AC68" s="6"/>
      <c r="AD68" s="6">
        <v>6</v>
      </c>
      <c r="AE68" s="6"/>
      <c r="AF68" s="6"/>
      <c r="AG68" s="36"/>
      <c r="AH68" s="70">
        <f t="shared" si="22"/>
        <v>20</v>
      </c>
      <c r="AI68" s="71">
        <f>AH68/AH71</f>
        <v>4.1407867494824016E-2</v>
      </c>
    </row>
    <row r="69" spans="1:35" ht="18.600000000000001" thickBot="1" x14ac:dyDescent="0.35">
      <c r="A69" s="148" t="s">
        <v>36</v>
      </c>
      <c r="B69" s="149"/>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36"/>
      <c r="AH69" s="70">
        <f t="shared" si="22"/>
        <v>0</v>
      </c>
      <c r="AI69" s="71">
        <f>AH69/AH71</f>
        <v>0</v>
      </c>
    </row>
    <row r="70" spans="1:35" ht="18.600000000000001" thickBot="1" x14ac:dyDescent="0.35">
      <c r="A70" s="148" t="s">
        <v>37</v>
      </c>
      <c r="B70" s="149"/>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36"/>
      <c r="AH70" s="72">
        <f t="shared" si="22"/>
        <v>0</v>
      </c>
      <c r="AI70" s="85">
        <f>AH70/AH71</f>
        <v>0</v>
      </c>
    </row>
    <row r="71" spans="1:35" ht="21.6" thickBot="1" x14ac:dyDescent="0.35">
      <c r="A71" s="155" t="s">
        <v>10</v>
      </c>
      <c r="B71" s="156"/>
      <c r="C71" s="99">
        <f>SUM(C72:C83)</f>
        <v>36</v>
      </c>
      <c r="D71" s="99">
        <f t="shared" ref="D71:N71" si="23">SUM(D72:D83)</f>
        <v>93</v>
      </c>
      <c r="E71" s="99">
        <f t="shared" si="23"/>
        <v>0</v>
      </c>
      <c r="F71" s="99">
        <f t="shared" si="23"/>
        <v>0</v>
      </c>
      <c r="G71" s="99">
        <f t="shared" si="23"/>
        <v>21</v>
      </c>
      <c r="H71" s="99">
        <f t="shared" si="23"/>
        <v>50</v>
      </c>
      <c r="I71" s="99">
        <f t="shared" si="23"/>
        <v>17</v>
      </c>
      <c r="J71" s="99">
        <f t="shared" si="23"/>
        <v>17</v>
      </c>
      <c r="K71" s="99">
        <f t="shared" si="23"/>
        <v>39</v>
      </c>
      <c r="L71" s="99">
        <f t="shared" si="23"/>
        <v>0</v>
      </c>
      <c r="M71" s="99">
        <f t="shared" si="23"/>
        <v>0</v>
      </c>
      <c r="N71" s="99">
        <f t="shared" si="23"/>
        <v>5</v>
      </c>
      <c r="O71" s="99">
        <f>SUM(O72:O83)</f>
        <v>15</v>
      </c>
      <c r="P71" s="99">
        <f t="shared" ref="P71:AG71" si="24">SUM(P72:P83)</f>
        <v>35</v>
      </c>
      <c r="Q71" s="99">
        <f t="shared" si="24"/>
        <v>27</v>
      </c>
      <c r="R71" s="99">
        <f>SUM(R72:R83)</f>
        <v>80</v>
      </c>
      <c r="S71" s="99">
        <f t="shared" si="24"/>
        <v>0</v>
      </c>
      <c r="T71" s="99">
        <f t="shared" si="24"/>
        <v>0</v>
      </c>
      <c r="U71" s="99">
        <f t="shared" si="24"/>
        <v>0</v>
      </c>
      <c r="V71" s="99">
        <f t="shared" si="24"/>
        <v>2</v>
      </c>
      <c r="W71" s="99">
        <f t="shared" si="24"/>
        <v>37</v>
      </c>
      <c r="X71" s="99">
        <f t="shared" si="24"/>
        <v>49</v>
      </c>
      <c r="Y71" s="99">
        <f t="shared" si="24"/>
        <v>22</v>
      </c>
      <c r="Z71" s="99">
        <f t="shared" si="24"/>
        <v>0</v>
      </c>
      <c r="AA71" s="99">
        <f t="shared" si="24"/>
        <v>0</v>
      </c>
      <c r="AB71" s="99">
        <f t="shared" si="24"/>
        <v>18</v>
      </c>
      <c r="AC71" s="99">
        <f t="shared" si="24"/>
        <v>27</v>
      </c>
      <c r="AD71" s="99">
        <f t="shared" si="24"/>
        <v>0</v>
      </c>
      <c r="AE71" s="99">
        <f t="shared" si="24"/>
        <v>0</v>
      </c>
      <c r="AF71" s="99">
        <f t="shared" si="24"/>
        <v>0</v>
      </c>
      <c r="AG71" s="101">
        <f t="shared" si="24"/>
        <v>0</v>
      </c>
      <c r="AH71" s="1">
        <f>SUM(AH59:AH70)</f>
        <v>483</v>
      </c>
      <c r="AI71" s="86"/>
    </row>
    <row r="72" spans="1:35" ht="18" x14ac:dyDescent="0.3">
      <c r="A72" s="148" t="s">
        <v>38</v>
      </c>
      <c r="B72" s="149"/>
      <c r="C72" s="6"/>
      <c r="D72" s="6">
        <v>8</v>
      </c>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73"/>
      <c r="AH72" s="74">
        <f t="shared" ref="AH72:AH83" si="25">SUM(D72:AG72)</f>
        <v>8</v>
      </c>
      <c r="AI72" s="79">
        <f>AH72/AH84</f>
        <v>1.444043321299639E-2</v>
      </c>
    </row>
    <row r="73" spans="1:35" ht="18" x14ac:dyDescent="0.3">
      <c r="A73" s="148" t="s">
        <v>27</v>
      </c>
      <c r="B73" s="149"/>
      <c r="C73" s="6">
        <v>4</v>
      </c>
      <c r="D73" s="6">
        <v>30</v>
      </c>
      <c r="E73" s="6"/>
      <c r="F73" s="6"/>
      <c r="G73" s="6">
        <v>19</v>
      </c>
      <c r="H73" s="6">
        <v>35</v>
      </c>
      <c r="I73" s="6">
        <v>2</v>
      </c>
      <c r="J73" s="6"/>
      <c r="K73" s="6">
        <v>11</v>
      </c>
      <c r="L73" s="6"/>
      <c r="M73" s="6"/>
      <c r="N73" s="6"/>
      <c r="O73" s="6">
        <v>5</v>
      </c>
      <c r="P73" s="6">
        <v>18</v>
      </c>
      <c r="Q73" s="6">
        <v>4</v>
      </c>
      <c r="R73" s="6">
        <v>4</v>
      </c>
      <c r="S73" s="6"/>
      <c r="T73" s="6"/>
      <c r="U73" s="6"/>
      <c r="V73" s="6"/>
      <c r="W73" s="6">
        <v>17</v>
      </c>
      <c r="X73" s="6">
        <v>9</v>
      </c>
      <c r="Y73" s="6"/>
      <c r="Z73" s="6"/>
      <c r="AA73" s="6"/>
      <c r="AB73" s="6">
        <v>8</v>
      </c>
      <c r="AC73" s="6">
        <v>12</v>
      </c>
      <c r="AD73" s="6"/>
      <c r="AE73" s="6"/>
      <c r="AF73" s="6"/>
      <c r="AG73" s="73"/>
      <c r="AH73" s="75">
        <f t="shared" si="25"/>
        <v>174</v>
      </c>
      <c r="AI73" s="80">
        <f>AH73/AH84</f>
        <v>0.3140794223826715</v>
      </c>
    </row>
    <row r="74" spans="1:35" ht="18.75" customHeight="1" x14ac:dyDescent="0.3">
      <c r="A74" s="148" t="s">
        <v>28</v>
      </c>
      <c r="B74" s="149"/>
      <c r="C74" s="6"/>
      <c r="D74" s="6">
        <v>40</v>
      </c>
      <c r="E74" s="6"/>
      <c r="F74" s="6"/>
      <c r="G74" s="6"/>
      <c r="H74" s="6">
        <v>5</v>
      </c>
      <c r="I74" s="6">
        <v>8</v>
      </c>
      <c r="J74" s="6"/>
      <c r="K74" s="6"/>
      <c r="L74" s="6"/>
      <c r="M74" s="6"/>
      <c r="N74" s="6"/>
      <c r="O74" s="6"/>
      <c r="P74" s="6"/>
      <c r="Q74" s="6">
        <v>7</v>
      </c>
      <c r="R74" s="6">
        <v>70</v>
      </c>
      <c r="S74" s="6"/>
      <c r="T74" s="6"/>
      <c r="U74" s="6"/>
      <c r="V74" s="6"/>
      <c r="W74" s="6">
        <v>9</v>
      </c>
      <c r="X74" s="6"/>
      <c r="Y74" s="6">
        <v>4</v>
      </c>
      <c r="Z74" s="6"/>
      <c r="AA74" s="6"/>
      <c r="AB74" s="6"/>
      <c r="AC74" s="6"/>
      <c r="AD74" s="6"/>
      <c r="AE74" s="6"/>
      <c r="AF74" s="6"/>
      <c r="AG74" s="73"/>
      <c r="AH74" s="75">
        <f t="shared" si="25"/>
        <v>143</v>
      </c>
      <c r="AI74" s="80">
        <f>AH74/AH84</f>
        <v>0.25812274368231047</v>
      </c>
    </row>
    <row r="75" spans="1:35" ht="18" x14ac:dyDescent="0.3">
      <c r="A75" s="148" t="s">
        <v>29</v>
      </c>
      <c r="B75" s="149"/>
      <c r="C75" s="6">
        <v>19</v>
      </c>
      <c r="D75" s="6"/>
      <c r="E75" s="6"/>
      <c r="F75" s="6"/>
      <c r="G75" s="6"/>
      <c r="H75" s="6"/>
      <c r="I75" s="6">
        <v>2</v>
      </c>
      <c r="J75" s="6"/>
      <c r="K75" s="6"/>
      <c r="L75" s="6"/>
      <c r="M75" s="6"/>
      <c r="N75" s="6"/>
      <c r="O75" s="6"/>
      <c r="P75" s="6"/>
      <c r="Q75" s="6"/>
      <c r="R75" s="6"/>
      <c r="S75" s="6"/>
      <c r="T75" s="6"/>
      <c r="U75" s="6"/>
      <c r="V75" s="6"/>
      <c r="W75" s="6"/>
      <c r="X75" s="6">
        <v>40</v>
      </c>
      <c r="Y75" s="6"/>
      <c r="Z75" s="6"/>
      <c r="AA75" s="6"/>
      <c r="AB75" s="6"/>
      <c r="AC75" s="6"/>
      <c r="AD75" s="6"/>
      <c r="AE75" s="6"/>
      <c r="AF75" s="6"/>
      <c r="AG75" s="73"/>
      <c r="AH75" s="75">
        <f t="shared" si="25"/>
        <v>42</v>
      </c>
      <c r="AI75" s="80">
        <f>AH75/AH84</f>
        <v>7.5812274368231042E-2</v>
      </c>
    </row>
    <row r="76" spans="1:35" ht="18" x14ac:dyDescent="0.3">
      <c r="A76" s="148" t="s">
        <v>30</v>
      </c>
      <c r="B76" s="149"/>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73"/>
      <c r="AH76" s="75">
        <f t="shared" si="25"/>
        <v>0</v>
      </c>
      <c r="AI76" s="80">
        <f>AH76/AH84</f>
        <v>0</v>
      </c>
    </row>
    <row r="77" spans="1:35" ht="18" x14ac:dyDescent="0.3">
      <c r="A77" s="148" t="s">
        <v>31</v>
      </c>
      <c r="B77" s="149"/>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73"/>
      <c r="AH77" s="75">
        <f t="shared" si="25"/>
        <v>0</v>
      </c>
      <c r="AI77" s="80">
        <f>AH77/AH84</f>
        <v>0</v>
      </c>
    </row>
    <row r="78" spans="1:35" ht="18" x14ac:dyDescent="0.3">
      <c r="A78" s="148" t="s">
        <v>32</v>
      </c>
      <c r="B78" s="149"/>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73"/>
      <c r="AH78" s="75">
        <f t="shared" si="25"/>
        <v>0</v>
      </c>
      <c r="AI78" s="80">
        <f>AH78/AH84</f>
        <v>0</v>
      </c>
    </row>
    <row r="79" spans="1:35" ht="18" x14ac:dyDescent="0.3">
      <c r="A79" s="148" t="s">
        <v>33</v>
      </c>
      <c r="B79" s="149"/>
      <c r="C79" s="6">
        <v>11</v>
      </c>
      <c r="D79" s="6">
        <v>15</v>
      </c>
      <c r="E79" s="6"/>
      <c r="F79" s="6"/>
      <c r="G79" s="6"/>
      <c r="H79" s="6">
        <v>10</v>
      </c>
      <c r="I79" s="6">
        <v>5</v>
      </c>
      <c r="J79" s="6">
        <v>12</v>
      </c>
      <c r="K79" s="6">
        <v>12</v>
      </c>
      <c r="L79" s="6"/>
      <c r="M79" s="6"/>
      <c r="N79" s="6">
        <v>5</v>
      </c>
      <c r="O79" s="6">
        <v>10</v>
      </c>
      <c r="P79" s="6">
        <v>10</v>
      </c>
      <c r="Q79" s="6">
        <v>9</v>
      </c>
      <c r="R79" s="6">
        <v>6</v>
      </c>
      <c r="S79" s="6"/>
      <c r="T79" s="6"/>
      <c r="U79" s="6"/>
      <c r="V79" s="6">
        <v>2</v>
      </c>
      <c r="W79" s="6">
        <v>11</v>
      </c>
      <c r="X79" s="6"/>
      <c r="Y79" s="6">
        <v>6</v>
      </c>
      <c r="Z79" s="6"/>
      <c r="AA79" s="6"/>
      <c r="AB79" s="6">
        <v>10</v>
      </c>
      <c r="AC79" s="6">
        <v>5</v>
      </c>
      <c r="AD79" s="6"/>
      <c r="AE79" s="6"/>
      <c r="AF79" s="6"/>
      <c r="AG79" s="73"/>
      <c r="AH79" s="75">
        <f t="shared" si="25"/>
        <v>128</v>
      </c>
      <c r="AI79" s="80">
        <f>AH79/AH84</f>
        <v>0.23104693140794225</v>
      </c>
    </row>
    <row r="80" spans="1:35" ht="18" x14ac:dyDescent="0.3">
      <c r="A80" s="148" t="s">
        <v>34</v>
      </c>
      <c r="B80" s="14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73"/>
      <c r="AH80" s="75">
        <f t="shared" si="25"/>
        <v>0</v>
      </c>
      <c r="AI80" s="80">
        <f>AH80/AH84</f>
        <v>0</v>
      </c>
    </row>
    <row r="81" spans="1:35" ht="18" x14ac:dyDescent="0.3">
      <c r="A81" s="148" t="s">
        <v>35</v>
      </c>
      <c r="B81" s="149"/>
      <c r="C81" s="6">
        <v>2</v>
      </c>
      <c r="D81" s="6"/>
      <c r="E81" s="6"/>
      <c r="F81" s="6"/>
      <c r="G81" s="6">
        <v>2</v>
      </c>
      <c r="H81" s="6"/>
      <c r="I81" s="6"/>
      <c r="J81" s="6">
        <v>5</v>
      </c>
      <c r="K81" s="6">
        <v>16</v>
      </c>
      <c r="L81" s="6"/>
      <c r="M81" s="6"/>
      <c r="N81" s="6"/>
      <c r="O81" s="6"/>
      <c r="P81" s="6">
        <v>7</v>
      </c>
      <c r="Q81" s="6">
        <v>7</v>
      </c>
      <c r="R81" s="6"/>
      <c r="S81" s="6"/>
      <c r="T81" s="6"/>
      <c r="U81" s="6"/>
      <c r="V81" s="6"/>
      <c r="W81" s="6"/>
      <c r="X81" s="6"/>
      <c r="Y81" s="6">
        <v>12</v>
      </c>
      <c r="Z81" s="6"/>
      <c r="AA81" s="6"/>
      <c r="AB81" s="6"/>
      <c r="AC81" s="6">
        <v>10</v>
      </c>
      <c r="AD81" s="6"/>
      <c r="AE81" s="6"/>
      <c r="AF81" s="6"/>
      <c r="AG81" s="73"/>
      <c r="AH81" s="75">
        <f t="shared" si="25"/>
        <v>59</v>
      </c>
      <c r="AI81" s="80">
        <f>AH81/AH84</f>
        <v>0.10649819494584838</v>
      </c>
    </row>
    <row r="82" spans="1:35" ht="18" x14ac:dyDescent="0.3">
      <c r="A82" s="148" t="s">
        <v>36</v>
      </c>
      <c r="B82" s="149"/>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73"/>
      <c r="AH82" s="75">
        <f t="shared" si="25"/>
        <v>0</v>
      </c>
      <c r="AI82" s="80">
        <f>AH82/AH84</f>
        <v>0</v>
      </c>
    </row>
    <row r="83" spans="1:35" ht="19.5" customHeight="1" thickBot="1" x14ac:dyDescent="0.35">
      <c r="A83" s="148" t="s">
        <v>37</v>
      </c>
      <c r="B83" s="149"/>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73"/>
      <c r="AH83" s="76">
        <f t="shared" si="25"/>
        <v>0</v>
      </c>
      <c r="AI83" s="84">
        <f>AH83/AH84</f>
        <v>0</v>
      </c>
    </row>
    <row r="84" spans="1:35" ht="21.6" thickBot="1" x14ac:dyDescent="0.4">
      <c r="A84" s="155" t="s">
        <v>11</v>
      </c>
      <c r="B84" s="156"/>
      <c r="C84" s="99">
        <f>SUM(C85:C96)</f>
        <v>27</v>
      </c>
      <c r="D84" s="99">
        <f t="shared" ref="D84:N84" si="26">SUM(D85:D96)</f>
        <v>70</v>
      </c>
      <c r="E84" s="99">
        <f t="shared" si="26"/>
        <v>0</v>
      </c>
      <c r="F84" s="99">
        <f t="shared" si="26"/>
        <v>0</v>
      </c>
      <c r="G84" s="99">
        <f t="shared" si="26"/>
        <v>15</v>
      </c>
      <c r="H84" s="99">
        <f t="shared" si="26"/>
        <v>7</v>
      </c>
      <c r="I84" s="99">
        <f t="shared" si="26"/>
        <v>30</v>
      </c>
      <c r="J84" s="99">
        <f t="shared" si="26"/>
        <v>13</v>
      </c>
      <c r="K84" s="99">
        <f t="shared" si="26"/>
        <v>0</v>
      </c>
      <c r="L84" s="99">
        <f t="shared" si="26"/>
        <v>0</v>
      </c>
      <c r="M84" s="99">
        <f t="shared" si="26"/>
        <v>0</v>
      </c>
      <c r="N84" s="99">
        <f t="shared" si="26"/>
        <v>30</v>
      </c>
      <c r="O84" s="99">
        <f>SUM(O85:O96)</f>
        <v>39</v>
      </c>
      <c r="P84" s="99">
        <f t="shared" ref="P84:AG84" si="27">SUM(P85:P96)</f>
        <v>72</v>
      </c>
      <c r="Q84" s="99">
        <f t="shared" si="27"/>
        <v>33</v>
      </c>
      <c r="R84" s="99">
        <f t="shared" si="27"/>
        <v>36</v>
      </c>
      <c r="S84" s="99">
        <f t="shared" si="27"/>
        <v>0</v>
      </c>
      <c r="T84" s="99">
        <f t="shared" si="27"/>
        <v>0</v>
      </c>
      <c r="U84" s="99">
        <f t="shared" si="27"/>
        <v>0</v>
      </c>
      <c r="V84" s="99">
        <f t="shared" si="27"/>
        <v>14</v>
      </c>
      <c r="W84" s="99">
        <f t="shared" si="27"/>
        <v>40</v>
      </c>
      <c r="X84" s="99">
        <f t="shared" si="27"/>
        <v>22</v>
      </c>
      <c r="Y84" s="99">
        <f t="shared" si="27"/>
        <v>47</v>
      </c>
      <c r="Z84" s="99">
        <f t="shared" si="27"/>
        <v>0</v>
      </c>
      <c r="AA84" s="99">
        <f t="shared" si="27"/>
        <v>0</v>
      </c>
      <c r="AB84" s="99">
        <f t="shared" si="27"/>
        <v>22</v>
      </c>
      <c r="AC84" s="99">
        <f t="shared" si="27"/>
        <v>56</v>
      </c>
      <c r="AD84" s="99">
        <f t="shared" si="27"/>
        <v>0</v>
      </c>
      <c r="AE84" s="99">
        <f t="shared" si="27"/>
        <v>0</v>
      </c>
      <c r="AF84" s="99">
        <f t="shared" si="27"/>
        <v>0</v>
      </c>
      <c r="AG84" s="101">
        <f t="shared" si="27"/>
        <v>0</v>
      </c>
      <c r="AH84" s="37">
        <f>SUM(AH72:AH83)</f>
        <v>554</v>
      </c>
      <c r="AI84" s="82"/>
    </row>
    <row r="85" spans="1:35" ht="18" x14ac:dyDescent="0.3">
      <c r="A85" s="148" t="s">
        <v>38</v>
      </c>
      <c r="B85" s="149"/>
      <c r="C85" s="6">
        <v>5</v>
      </c>
      <c r="D85" s="6">
        <v>17</v>
      </c>
      <c r="E85" s="6"/>
      <c r="F85" s="6"/>
      <c r="G85" s="6"/>
      <c r="H85" s="6"/>
      <c r="I85" s="6"/>
      <c r="J85" s="6"/>
      <c r="K85" s="6"/>
      <c r="L85" s="6"/>
      <c r="M85" s="6"/>
      <c r="N85" s="6"/>
      <c r="O85" s="6">
        <v>9</v>
      </c>
      <c r="P85" s="6"/>
      <c r="Q85" s="6"/>
      <c r="R85" s="6"/>
      <c r="S85" s="6"/>
      <c r="T85" s="6"/>
      <c r="U85" s="6"/>
      <c r="V85" s="6"/>
      <c r="W85" s="6">
        <v>9</v>
      </c>
      <c r="X85" s="6">
        <v>4</v>
      </c>
      <c r="Y85" s="6">
        <v>21</v>
      </c>
      <c r="Z85" s="6"/>
      <c r="AA85" s="6"/>
      <c r="AB85" s="6"/>
      <c r="AC85" s="6"/>
      <c r="AD85" s="6"/>
      <c r="AE85" s="6"/>
      <c r="AF85" s="6"/>
      <c r="AG85" s="73"/>
      <c r="AH85" s="77">
        <f t="shared" ref="AH85:AH96" si="28">SUM(D85:AG85)</f>
        <v>60</v>
      </c>
      <c r="AI85" s="79">
        <f>AH85/AH97</f>
        <v>0.10989010989010989</v>
      </c>
    </row>
    <row r="86" spans="1:35" ht="18.75" customHeight="1" x14ac:dyDescent="0.3">
      <c r="A86" s="148" t="s">
        <v>27</v>
      </c>
      <c r="B86" s="149"/>
      <c r="C86" s="6"/>
      <c r="D86" s="6">
        <v>24</v>
      </c>
      <c r="E86" s="6"/>
      <c r="F86" s="6"/>
      <c r="G86" s="6">
        <v>10</v>
      </c>
      <c r="H86" s="6"/>
      <c r="I86" s="6"/>
      <c r="J86" s="6"/>
      <c r="K86" s="6"/>
      <c r="L86" s="6"/>
      <c r="M86" s="6"/>
      <c r="N86" s="6">
        <v>14</v>
      </c>
      <c r="O86" s="6"/>
      <c r="P86" s="6">
        <v>27</v>
      </c>
      <c r="Q86" s="6">
        <v>30</v>
      </c>
      <c r="R86" s="6">
        <v>4</v>
      </c>
      <c r="S86" s="6"/>
      <c r="T86" s="6"/>
      <c r="U86" s="6"/>
      <c r="V86" s="6">
        <v>4</v>
      </c>
      <c r="W86" s="6">
        <v>13</v>
      </c>
      <c r="X86" s="6"/>
      <c r="Y86" s="6">
        <v>5</v>
      </c>
      <c r="Z86" s="6"/>
      <c r="AA86" s="6"/>
      <c r="AB86" s="6"/>
      <c r="AC86" s="6">
        <v>6</v>
      </c>
      <c r="AD86" s="6"/>
      <c r="AE86" s="6"/>
      <c r="AF86" s="6"/>
      <c r="AG86" s="73"/>
      <c r="AH86" s="75">
        <f t="shared" si="28"/>
        <v>137</v>
      </c>
      <c r="AI86" s="80">
        <f>AH86/AH97</f>
        <v>0.25091575091575091</v>
      </c>
    </row>
    <row r="87" spans="1:35" ht="18.75" customHeight="1" x14ac:dyDescent="0.3">
      <c r="A87" s="148" t="s">
        <v>28</v>
      </c>
      <c r="B87" s="149"/>
      <c r="C87" s="6"/>
      <c r="D87" s="6"/>
      <c r="E87" s="6"/>
      <c r="F87" s="6"/>
      <c r="G87" s="6"/>
      <c r="H87" s="6"/>
      <c r="I87" s="6"/>
      <c r="J87" s="6"/>
      <c r="K87" s="6"/>
      <c r="L87" s="6"/>
      <c r="M87" s="6"/>
      <c r="N87" s="6"/>
      <c r="O87" s="6">
        <v>2</v>
      </c>
      <c r="P87" s="6"/>
      <c r="Q87" s="6"/>
      <c r="R87" s="6"/>
      <c r="S87" s="6"/>
      <c r="T87" s="6"/>
      <c r="U87" s="6"/>
      <c r="V87" s="6"/>
      <c r="W87" s="6"/>
      <c r="X87" s="6"/>
      <c r="Y87" s="6"/>
      <c r="Z87" s="6"/>
      <c r="AA87" s="6"/>
      <c r="AB87" s="6">
        <v>15</v>
      </c>
      <c r="AC87" s="6">
        <v>50</v>
      </c>
      <c r="AD87" s="6"/>
      <c r="AE87" s="6"/>
      <c r="AF87" s="6"/>
      <c r="AG87" s="73"/>
      <c r="AH87" s="75">
        <f t="shared" si="28"/>
        <v>67</v>
      </c>
      <c r="AI87" s="80">
        <f>AH87/AH97</f>
        <v>0.1227106227106227</v>
      </c>
    </row>
    <row r="88" spans="1:35" ht="18.75" customHeight="1" x14ac:dyDescent="0.3">
      <c r="A88" s="148" t="s">
        <v>29</v>
      </c>
      <c r="B88" s="149"/>
      <c r="C88" s="6"/>
      <c r="D88" s="6"/>
      <c r="E88" s="6"/>
      <c r="F88" s="6"/>
      <c r="G88" s="6">
        <v>5</v>
      </c>
      <c r="H88" s="6"/>
      <c r="I88" s="6"/>
      <c r="J88" s="6"/>
      <c r="K88" s="6"/>
      <c r="L88" s="6"/>
      <c r="M88" s="6"/>
      <c r="N88" s="6"/>
      <c r="O88" s="6">
        <v>7</v>
      </c>
      <c r="P88" s="6">
        <v>21</v>
      </c>
      <c r="Q88" s="6">
        <v>3</v>
      </c>
      <c r="R88" s="6">
        <v>7</v>
      </c>
      <c r="S88" s="6"/>
      <c r="T88" s="6"/>
      <c r="U88" s="6"/>
      <c r="V88" s="6"/>
      <c r="W88" s="6"/>
      <c r="X88" s="6"/>
      <c r="Y88" s="6"/>
      <c r="Z88" s="6"/>
      <c r="AA88" s="6"/>
      <c r="AB88" s="6">
        <v>7</v>
      </c>
      <c r="AC88" s="6"/>
      <c r="AD88" s="6"/>
      <c r="AE88" s="6"/>
      <c r="AF88" s="6"/>
      <c r="AG88" s="73"/>
      <c r="AH88" s="75">
        <f t="shared" si="28"/>
        <v>50</v>
      </c>
      <c r="AI88" s="80">
        <f>AH88/AH97</f>
        <v>9.1575091575091569E-2</v>
      </c>
    </row>
    <row r="89" spans="1:35" ht="18.75" customHeight="1" x14ac:dyDescent="0.3">
      <c r="A89" s="148" t="s">
        <v>30</v>
      </c>
      <c r="B89" s="149"/>
      <c r="C89" s="6"/>
      <c r="D89" s="6"/>
      <c r="E89" s="6"/>
      <c r="F89" s="6"/>
      <c r="G89" s="6"/>
      <c r="H89" s="6">
        <v>7</v>
      </c>
      <c r="I89" s="6"/>
      <c r="J89" s="6"/>
      <c r="K89" s="6"/>
      <c r="L89" s="6"/>
      <c r="M89" s="6"/>
      <c r="N89" s="6"/>
      <c r="O89" s="6"/>
      <c r="P89" s="6"/>
      <c r="Q89" s="6"/>
      <c r="R89" s="6"/>
      <c r="S89" s="6"/>
      <c r="T89" s="6"/>
      <c r="U89" s="6"/>
      <c r="V89" s="6"/>
      <c r="W89" s="6"/>
      <c r="X89" s="6"/>
      <c r="Y89" s="6"/>
      <c r="Z89" s="6"/>
      <c r="AA89" s="6"/>
      <c r="AB89" s="6"/>
      <c r="AC89" s="6"/>
      <c r="AD89" s="6"/>
      <c r="AE89" s="6"/>
      <c r="AF89" s="6"/>
      <c r="AG89" s="73"/>
      <c r="AH89" s="75">
        <f t="shared" si="28"/>
        <v>7</v>
      </c>
      <c r="AI89" s="80">
        <f>AH89/AH97</f>
        <v>1.282051282051282E-2</v>
      </c>
    </row>
    <row r="90" spans="1:35" ht="18.75" customHeight="1" x14ac:dyDescent="0.3">
      <c r="A90" s="148" t="s">
        <v>31</v>
      </c>
      <c r="B90" s="149"/>
      <c r="C90" s="6"/>
      <c r="D90" s="6"/>
      <c r="E90" s="6"/>
      <c r="F90" s="6"/>
      <c r="G90" s="6"/>
      <c r="H90" s="6"/>
      <c r="I90" s="6"/>
      <c r="J90" s="6"/>
      <c r="K90" s="6"/>
      <c r="L90" s="6"/>
      <c r="M90" s="6"/>
      <c r="N90" s="6"/>
      <c r="O90" s="6"/>
      <c r="P90" s="6"/>
      <c r="Q90" s="6"/>
      <c r="R90" s="6"/>
      <c r="S90" s="6"/>
      <c r="T90" s="6"/>
      <c r="U90" s="6"/>
      <c r="V90" s="6"/>
      <c r="W90" s="6">
        <v>4</v>
      </c>
      <c r="X90" s="6"/>
      <c r="Y90" s="6">
        <v>5</v>
      </c>
      <c r="Z90" s="6"/>
      <c r="AA90" s="6"/>
      <c r="AB90" s="6"/>
      <c r="AC90" s="6"/>
      <c r="AD90" s="6"/>
      <c r="AE90" s="6"/>
      <c r="AF90" s="6"/>
      <c r="AG90" s="73"/>
      <c r="AH90" s="75">
        <f t="shared" si="28"/>
        <v>9</v>
      </c>
      <c r="AI90" s="80">
        <f>AH90/AH97</f>
        <v>1.6483516483516484E-2</v>
      </c>
    </row>
    <row r="91" spans="1:35" ht="18.75" customHeight="1" x14ac:dyDescent="0.3">
      <c r="A91" s="148" t="s">
        <v>32</v>
      </c>
      <c r="B91" s="149"/>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73"/>
      <c r="AH91" s="75">
        <f t="shared" si="28"/>
        <v>0</v>
      </c>
      <c r="AI91" s="80">
        <f>AH91/AH97</f>
        <v>0</v>
      </c>
    </row>
    <row r="92" spans="1:35" ht="18.75" customHeight="1" x14ac:dyDescent="0.3">
      <c r="A92" s="148" t="s">
        <v>33</v>
      </c>
      <c r="B92" s="149"/>
      <c r="C92" s="6">
        <v>9</v>
      </c>
      <c r="D92" s="6">
        <v>9</v>
      </c>
      <c r="E92" s="6"/>
      <c r="F92" s="6"/>
      <c r="G92" s="6"/>
      <c r="H92" s="6"/>
      <c r="I92" s="6">
        <v>2</v>
      </c>
      <c r="J92" s="6"/>
      <c r="K92" s="6"/>
      <c r="L92" s="6"/>
      <c r="M92" s="6"/>
      <c r="N92" s="6"/>
      <c r="O92" s="6"/>
      <c r="P92" s="6"/>
      <c r="Q92" s="6"/>
      <c r="R92" s="6"/>
      <c r="S92" s="6"/>
      <c r="T92" s="6"/>
      <c r="U92" s="6"/>
      <c r="V92" s="6"/>
      <c r="W92" s="6"/>
      <c r="X92" s="6"/>
      <c r="Y92" s="6"/>
      <c r="Z92" s="6"/>
      <c r="AA92" s="6"/>
      <c r="AB92" s="6"/>
      <c r="AC92" s="6"/>
      <c r="AD92" s="6"/>
      <c r="AE92" s="6"/>
      <c r="AF92" s="6"/>
      <c r="AG92" s="73"/>
      <c r="AH92" s="75">
        <f t="shared" si="28"/>
        <v>11</v>
      </c>
      <c r="AI92" s="80">
        <f>AH92/AH97</f>
        <v>2.0146520146520148E-2</v>
      </c>
    </row>
    <row r="93" spans="1:35" ht="18.75" customHeight="1" x14ac:dyDescent="0.3">
      <c r="A93" s="148" t="s">
        <v>34</v>
      </c>
      <c r="B93" s="149"/>
      <c r="C93" s="6"/>
      <c r="D93" s="6"/>
      <c r="E93" s="6"/>
      <c r="F93" s="6"/>
      <c r="G93" s="6"/>
      <c r="H93" s="6"/>
      <c r="I93" s="6"/>
      <c r="J93" s="6"/>
      <c r="K93" s="6"/>
      <c r="L93" s="6"/>
      <c r="M93" s="6"/>
      <c r="N93" s="6"/>
      <c r="O93" s="6"/>
      <c r="P93" s="6">
        <v>14</v>
      </c>
      <c r="Q93" s="6"/>
      <c r="R93" s="6"/>
      <c r="S93" s="6"/>
      <c r="T93" s="6"/>
      <c r="U93" s="6"/>
      <c r="V93" s="6"/>
      <c r="W93" s="6"/>
      <c r="X93" s="6"/>
      <c r="Y93" s="6">
        <v>10</v>
      </c>
      <c r="Z93" s="6"/>
      <c r="AA93" s="6"/>
      <c r="AB93" s="6"/>
      <c r="AC93" s="6"/>
      <c r="AD93" s="6"/>
      <c r="AE93" s="6"/>
      <c r="AF93" s="6"/>
      <c r="AG93" s="73"/>
      <c r="AH93" s="75">
        <f t="shared" si="28"/>
        <v>24</v>
      </c>
      <c r="AI93" s="80">
        <f>AH93/AH97</f>
        <v>4.3956043956043959E-2</v>
      </c>
    </row>
    <row r="94" spans="1:35" ht="18.75" customHeight="1" x14ac:dyDescent="0.3">
      <c r="A94" s="148" t="s">
        <v>35</v>
      </c>
      <c r="B94" s="149"/>
      <c r="C94" s="6"/>
      <c r="D94" s="6"/>
      <c r="E94" s="6"/>
      <c r="F94" s="6"/>
      <c r="G94" s="6"/>
      <c r="H94" s="6"/>
      <c r="I94" s="6">
        <v>7</v>
      </c>
      <c r="J94" s="6"/>
      <c r="K94" s="6"/>
      <c r="L94" s="6"/>
      <c r="M94" s="6"/>
      <c r="N94" s="6">
        <v>16</v>
      </c>
      <c r="O94" s="6">
        <v>17</v>
      </c>
      <c r="P94" s="6"/>
      <c r="Q94" s="6"/>
      <c r="R94" s="6">
        <v>25</v>
      </c>
      <c r="S94" s="6"/>
      <c r="T94" s="6"/>
      <c r="U94" s="6"/>
      <c r="V94" s="6">
        <v>4</v>
      </c>
      <c r="W94" s="6"/>
      <c r="X94" s="6">
        <v>11</v>
      </c>
      <c r="Y94" s="6"/>
      <c r="Z94" s="6"/>
      <c r="AA94" s="6"/>
      <c r="AB94" s="6"/>
      <c r="AC94" s="6"/>
      <c r="AD94" s="6"/>
      <c r="AE94" s="6"/>
      <c r="AF94" s="6"/>
      <c r="AG94" s="73"/>
      <c r="AH94" s="75">
        <f t="shared" si="28"/>
        <v>80</v>
      </c>
      <c r="AI94" s="80">
        <f>AH94/AH97</f>
        <v>0.14652014652014653</v>
      </c>
    </row>
    <row r="95" spans="1:35" ht="18.75" customHeight="1" x14ac:dyDescent="0.3">
      <c r="A95" s="148" t="s">
        <v>36</v>
      </c>
      <c r="B95" s="149"/>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73"/>
      <c r="AH95" s="75">
        <f t="shared" si="28"/>
        <v>0</v>
      </c>
      <c r="AI95" s="80">
        <f>AH95/AH97</f>
        <v>0</v>
      </c>
    </row>
    <row r="96" spans="1:35" ht="19.5" customHeight="1" thickBot="1" x14ac:dyDescent="0.35">
      <c r="A96" s="148" t="s">
        <v>37</v>
      </c>
      <c r="B96" s="149"/>
      <c r="C96" s="6">
        <v>13</v>
      </c>
      <c r="D96" s="6">
        <v>20</v>
      </c>
      <c r="E96" s="6"/>
      <c r="F96" s="6"/>
      <c r="G96" s="6"/>
      <c r="H96" s="6"/>
      <c r="I96" s="6">
        <v>21</v>
      </c>
      <c r="J96" s="6">
        <v>13</v>
      </c>
      <c r="K96" s="6"/>
      <c r="L96" s="6"/>
      <c r="M96" s="6"/>
      <c r="N96" s="6"/>
      <c r="O96" s="6">
        <v>4</v>
      </c>
      <c r="P96" s="6">
        <v>10</v>
      </c>
      <c r="Q96" s="6"/>
      <c r="R96" s="6"/>
      <c r="S96" s="6"/>
      <c r="T96" s="6"/>
      <c r="U96" s="6"/>
      <c r="V96" s="6">
        <v>6</v>
      </c>
      <c r="W96" s="6">
        <v>14</v>
      </c>
      <c r="X96" s="6">
        <v>7</v>
      </c>
      <c r="Y96" s="6">
        <v>6</v>
      </c>
      <c r="Z96" s="6"/>
      <c r="AA96" s="6"/>
      <c r="AB96" s="6"/>
      <c r="AC96" s="6"/>
      <c r="AD96" s="6"/>
      <c r="AE96" s="6"/>
      <c r="AF96" s="6"/>
      <c r="AG96" s="73"/>
      <c r="AH96" s="76">
        <f t="shared" si="28"/>
        <v>101</v>
      </c>
      <c r="AI96" s="84">
        <f>AH96/AH97</f>
        <v>0.18498168498168499</v>
      </c>
    </row>
    <row r="97" spans="1:35" ht="21.6" thickBot="1" x14ac:dyDescent="0.35">
      <c r="A97" s="155" t="s">
        <v>21</v>
      </c>
      <c r="B97" s="156"/>
      <c r="C97" s="99">
        <f>SUM(C98:C109)</f>
        <v>57</v>
      </c>
      <c r="D97" s="99">
        <f t="shared" ref="D97:N97" si="29">SUM(D98:D109)</f>
        <v>39</v>
      </c>
      <c r="E97" s="99">
        <f t="shared" si="29"/>
        <v>0</v>
      </c>
      <c r="F97" s="99">
        <f t="shared" si="29"/>
        <v>0</v>
      </c>
      <c r="G97" s="99">
        <f t="shared" si="29"/>
        <v>104</v>
      </c>
      <c r="H97" s="99">
        <f t="shared" si="29"/>
        <v>52</v>
      </c>
      <c r="I97" s="99">
        <f t="shared" si="29"/>
        <v>65</v>
      </c>
      <c r="J97" s="99">
        <f t="shared" si="29"/>
        <v>33</v>
      </c>
      <c r="K97" s="99">
        <f t="shared" si="29"/>
        <v>96</v>
      </c>
      <c r="L97" s="99">
        <f t="shared" si="29"/>
        <v>0</v>
      </c>
      <c r="M97" s="99">
        <f t="shared" si="29"/>
        <v>0</v>
      </c>
      <c r="N97" s="99">
        <f t="shared" si="29"/>
        <v>36</v>
      </c>
      <c r="O97" s="99">
        <f>SUM(O98:O109)</f>
        <v>22</v>
      </c>
      <c r="P97" s="99">
        <f t="shared" ref="P97:AG97" si="30">SUM(P98:P109)</f>
        <v>57</v>
      </c>
      <c r="Q97" s="99">
        <f t="shared" si="30"/>
        <v>25</v>
      </c>
      <c r="R97" s="99">
        <f t="shared" si="30"/>
        <v>44</v>
      </c>
      <c r="S97" s="99">
        <f t="shared" si="30"/>
        <v>0</v>
      </c>
      <c r="T97" s="99">
        <f t="shared" si="30"/>
        <v>0</v>
      </c>
      <c r="U97" s="99">
        <f t="shared" si="30"/>
        <v>0</v>
      </c>
      <c r="V97" s="99">
        <f t="shared" si="30"/>
        <v>46</v>
      </c>
      <c r="W97" s="99">
        <f t="shared" si="30"/>
        <v>42</v>
      </c>
      <c r="X97" s="99">
        <f t="shared" si="30"/>
        <v>31</v>
      </c>
      <c r="Y97" s="99">
        <f t="shared" si="30"/>
        <v>23</v>
      </c>
      <c r="Z97" s="99">
        <f t="shared" si="30"/>
        <v>0</v>
      </c>
      <c r="AA97" s="99">
        <f t="shared" si="30"/>
        <v>0</v>
      </c>
      <c r="AB97" s="99">
        <f t="shared" si="30"/>
        <v>9</v>
      </c>
      <c r="AC97" s="99">
        <f t="shared" si="30"/>
        <v>108</v>
      </c>
      <c r="AD97" s="99">
        <f t="shared" si="30"/>
        <v>0</v>
      </c>
      <c r="AE97" s="99">
        <f t="shared" si="30"/>
        <v>0</v>
      </c>
      <c r="AF97" s="99">
        <f t="shared" si="30"/>
        <v>0</v>
      </c>
      <c r="AG97" s="101">
        <f t="shared" si="30"/>
        <v>0</v>
      </c>
      <c r="AH97" s="37">
        <f>SUM(AH85:AH96)</f>
        <v>546</v>
      </c>
      <c r="AI97" s="87"/>
    </row>
    <row r="98" spans="1:35" ht="18" x14ac:dyDescent="0.3">
      <c r="A98" s="148" t="s">
        <v>38</v>
      </c>
      <c r="B98" s="149"/>
      <c r="C98" s="6">
        <v>7</v>
      </c>
      <c r="D98" s="6"/>
      <c r="E98" s="6"/>
      <c r="F98" s="6"/>
      <c r="G98" s="6"/>
      <c r="H98" s="6">
        <v>27</v>
      </c>
      <c r="I98" s="6">
        <v>10</v>
      </c>
      <c r="J98" s="6">
        <v>13</v>
      </c>
      <c r="K98" s="6">
        <v>7</v>
      </c>
      <c r="L98" s="6"/>
      <c r="M98" s="6"/>
      <c r="N98" s="6">
        <v>17</v>
      </c>
      <c r="O98" s="6"/>
      <c r="P98" s="6"/>
      <c r="Q98" s="6">
        <v>7</v>
      </c>
      <c r="R98" s="6">
        <v>4</v>
      </c>
      <c r="S98" s="6"/>
      <c r="T98" s="6"/>
      <c r="U98" s="6"/>
      <c r="V98" s="6">
        <v>35</v>
      </c>
      <c r="W98" s="6"/>
      <c r="X98" s="6"/>
      <c r="Y98" s="6">
        <v>7</v>
      </c>
      <c r="Z98" s="6"/>
      <c r="AA98" s="6"/>
      <c r="AB98" s="6"/>
      <c r="AC98" s="6"/>
      <c r="AD98" s="6"/>
      <c r="AE98" s="6"/>
      <c r="AF98" s="6"/>
      <c r="AG98" s="73"/>
      <c r="AH98" s="74">
        <f>SUM(D98:AG98)</f>
        <v>127</v>
      </c>
      <c r="AI98" s="71">
        <f>AH98/AH110</f>
        <v>0.15264423076923078</v>
      </c>
    </row>
    <row r="99" spans="1:35" ht="18.75" customHeight="1" x14ac:dyDescent="0.3">
      <c r="A99" s="148" t="s">
        <v>27</v>
      </c>
      <c r="B99" s="149"/>
      <c r="C99" s="6">
        <v>28</v>
      </c>
      <c r="D99" s="6">
        <v>16</v>
      </c>
      <c r="E99" s="6"/>
      <c r="F99" s="6"/>
      <c r="G99" s="6">
        <v>15</v>
      </c>
      <c r="H99" s="6"/>
      <c r="I99" s="6">
        <v>6</v>
      </c>
      <c r="J99" s="6"/>
      <c r="K99" s="6">
        <v>21</v>
      </c>
      <c r="L99" s="6"/>
      <c r="M99" s="6"/>
      <c r="N99" s="6">
        <v>13</v>
      </c>
      <c r="O99" s="6"/>
      <c r="P99" s="6">
        <v>13</v>
      </c>
      <c r="Q99" s="6">
        <v>6</v>
      </c>
      <c r="R99" s="6">
        <v>4</v>
      </c>
      <c r="S99" s="6"/>
      <c r="T99" s="6"/>
      <c r="U99" s="6"/>
      <c r="V99" s="6">
        <v>4</v>
      </c>
      <c r="W99" s="6">
        <v>13</v>
      </c>
      <c r="X99" s="6">
        <v>25</v>
      </c>
      <c r="Y99" s="6"/>
      <c r="Z99" s="6"/>
      <c r="AA99" s="6"/>
      <c r="AB99" s="6"/>
      <c r="AC99" s="6">
        <v>18</v>
      </c>
      <c r="AD99" s="6"/>
      <c r="AE99" s="6"/>
      <c r="AF99" s="6"/>
      <c r="AG99" s="73"/>
      <c r="AH99" s="75">
        <f t="shared" ref="AH99:AH109" si="31">SUM(D99:AG99)</f>
        <v>154</v>
      </c>
      <c r="AI99" s="88">
        <f>AH99/AH110</f>
        <v>0.18509615384615385</v>
      </c>
    </row>
    <row r="100" spans="1:35" ht="18.75" customHeight="1" x14ac:dyDescent="0.3">
      <c r="A100" s="148" t="s">
        <v>28</v>
      </c>
      <c r="B100" s="149"/>
      <c r="C100" s="6">
        <v>13</v>
      </c>
      <c r="D100" s="6"/>
      <c r="E100" s="6"/>
      <c r="F100" s="6"/>
      <c r="G100" s="6">
        <v>65</v>
      </c>
      <c r="H100" s="6"/>
      <c r="I100" s="6"/>
      <c r="J100" s="6"/>
      <c r="K100" s="6">
        <v>58</v>
      </c>
      <c r="L100" s="6"/>
      <c r="M100" s="6"/>
      <c r="N100" s="6"/>
      <c r="O100" s="6"/>
      <c r="P100" s="6"/>
      <c r="Q100" s="6"/>
      <c r="R100" s="6"/>
      <c r="S100" s="6"/>
      <c r="T100" s="6"/>
      <c r="U100" s="6"/>
      <c r="V100" s="6"/>
      <c r="W100" s="6"/>
      <c r="X100" s="6"/>
      <c r="Y100" s="6"/>
      <c r="Z100" s="6"/>
      <c r="AA100" s="6"/>
      <c r="AB100" s="6"/>
      <c r="AC100" s="6"/>
      <c r="AD100" s="6"/>
      <c r="AE100" s="6"/>
      <c r="AF100" s="6"/>
      <c r="AG100" s="73"/>
      <c r="AH100" s="75">
        <f t="shared" si="31"/>
        <v>123</v>
      </c>
      <c r="AI100" s="88">
        <f>AH100/AH110</f>
        <v>0.14783653846153846</v>
      </c>
    </row>
    <row r="101" spans="1:35" ht="18.75" customHeight="1" x14ac:dyDescent="0.3">
      <c r="A101" s="148" t="s">
        <v>29</v>
      </c>
      <c r="B101" s="149"/>
      <c r="C101" s="6"/>
      <c r="D101" s="6"/>
      <c r="E101" s="6"/>
      <c r="F101" s="6"/>
      <c r="G101" s="6">
        <v>11</v>
      </c>
      <c r="H101" s="6"/>
      <c r="I101" s="6"/>
      <c r="J101" s="6">
        <v>13</v>
      </c>
      <c r="K101" s="6"/>
      <c r="L101" s="6"/>
      <c r="M101" s="6"/>
      <c r="N101" s="6">
        <v>6</v>
      </c>
      <c r="O101" s="6"/>
      <c r="P101" s="6">
        <v>10</v>
      </c>
      <c r="Q101" s="6">
        <v>12</v>
      </c>
      <c r="R101" s="6"/>
      <c r="S101" s="6"/>
      <c r="T101" s="6"/>
      <c r="U101" s="6"/>
      <c r="V101" s="6">
        <v>7</v>
      </c>
      <c r="W101" s="6">
        <v>17</v>
      </c>
      <c r="X101" s="6"/>
      <c r="Y101" s="6"/>
      <c r="Z101" s="6"/>
      <c r="AA101" s="6"/>
      <c r="AB101" s="6"/>
      <c r="AC101" s="6">
        <v>90</v>
      </c>
      <c r="AD101" s="6"/>
      <c r="AE101" s="6"/>
      <c r="AF101" s="6"/>
      <c r="AG101" s="73"/>
      <c r="AH101" s="75">
        <f t="shared" si="31"/>
        <v>166</v>
      </c>
      <c r="AI101" s="88">
        <f>AH101/AH110</f>
        <v>0.19951923076923078</v>
      </c>
    </row>
    <row r="102" spans="1:35" ht="18.75" customHeight="1" x14ac:dyDescent="0.3">
      <c r="A102" s="148" t="s">
        <v>30</v>
      </c>
      <c r="B102" s="149"/>
      <c r="C102" s="6"/>
      <c r="D102" s="6"/>
      <c r="E102" s="6"/>
      <c r="F102" s="6"/>
      <c r="G102" s="6"/>
      <c r="H102" s="6"/>
      <c r="I102" s="6"/>
      <c r="J102" s="6"/>
      <c r="K102" s="6"/>
      <c r="L102" s="6"/>
      <c r="M102" s="6"/>
      <c r="N102" s="6"/>
      <c r="O102" s="6">
        <v>4</v>
      </c>
      <c r="P102" s="6"/>
      <c r="Q102" s="6"/>
      <c r="R102" s="6"/>
      <c r="S102" s="6"/>
      <c r="T102" s="6"/>
      <c r="U102" s="6"/>
      <c r="V102" s="6"/>
      <c r="W102" s="6"/>
      <c r="X102" s="6"/>
      <c r="Y102" s="6"/>
      <c r="Z102" s="6"/>
      <c r="AA102" s="6"/>
      <c r="AB102" s="6"/>
      <c r="AC102" s="6"/>
      <c r="AD102" s="6"/>
      <c r="AE102" s="6"/>
      <c r="AF102" s="6"/>
      <c r="AG102" s="73"/>
      <c r="AH102" s="75">
        <f t="shared" si="31"/>
        <v>4</v>
      </c>
      <c r="AI102" s="88">
        <f>AH102/AH110</f>
        <v>4.807692307692308E-3</v>
      </c>
    </row>
    <row r="103" spans="1:35" ht="18.75" customHeight="1" x14ac:dyDescent="0.3">
      <c r="A103" s="148" t="s">
        <v>31</v>
      </c>
      <c r="B103" s="149"/>
      <c r="C103" s="6"/>
      <c r="D103" s="6"/>
      <c r="E103" s="6"/>
      <c r="F103" s="6"/>
      <c r="G103" s="6"/>
      <c r="H103" s="6"/>
      <c r="I103" s="6">
        <v>49</v>
      </c>
      <c r="J103" s="6"/>
      <c r="K103" s="6"/>
      <c r="L103" s="6"/>
      <c r="M103" s="6"/>
      <c r="N103" s="6"/>
      <c r="O103" s="6"/>
      <c r="P103" s="6">
        <v>27</v>
      </c>
      <c r="Q103" s="6"/>
      <c r="R103" s="6"/>
      <c r="S103" s="6"/>
      <c r="T103" s="6"/>
      <c r="U103" s="6"/>
      <c r="V103" s="6"/>
      <c r="W103" s="6"/>
      <c r="X103" s="6"/>
      <c r="Y103" s="6"/>
      <c r="Z103" s="6"/>
      <c r="AA103" s="6"/>
      <c r="AB103" s="6"/>
      <c r="AC103" s="6"/>
      <c r="AD103" s="6"/>
      <c r="AE103" s="6"/>
      <c r="AF103" s="6"/>
      <c r="AG103" s="73"/>
      <c r="AH103" s="75">
        <f t="shared" si="31"/>
        <v>76</v>
      </c>
      <c r="AI103" s="88">
        <f>AH103/AH110</f>
        <v>9.1346153846153841E-2</v>
      </c>
    </row>
    <row r="104" spans="1:35" ht="18.75" customHeight="1" x14ac:dyDescent="0.3">
      <c r="A104" s="148" t="s">
        <v>32</v>
      </c>
      <c r="B104" s="149"/>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73"/>
      <c r="AH104" s="75">
        <f t="shared" si="31"/>
        <v>0</v>
      </c>
      <c r="AI104" s="88">
        <f>AH104/AH110</f>
        <v>0</v>
      </c>
    </row>
    <row r="105" spans="1:35" ht="18.75" customHeight="1" x14ac:dyDescent="0.3">
      <c r="A105" s="148" t="s">
        <v>33</v>
      </c>
      <c r="B105" s="149"/>
      <c r="C105" s="6">
        <v>9</v>
      </c>
      <c r="D105" s="6"/>
      <c r="E105" s="6"/>
      <c r="F105" s="6"/>
      <c r="G105" s="6"/>
      <c r="H105" s="6"/>
      <c r="I105" s="6"/>
      <c r="J105" s="6"/>
      <c r="K105" s="6"/>
      <c r="L105" s="6"/>
      <c r="M105" s="6"/>
      <c r="N105" s="6"/>
      <c r="O105" s="6"/>
      <c r="P105" s="6"/>
      <c r="Q105" s="6"/>
      <c r="R105" s="6">
        <v>8</v>
      </c>
      <c r="S105" s="6"/>
      <c r="T105" s="6"/>
      <c r="U105" s="6"/>
      <c r="V105" s="6"/>
      <c r="W105" s="6"/>
      <c r="X105" s="6"/>
      <c r="Y105" s="6"/>
      <c r="Z105" s="6"/>
      <c r="AA105" s="6"/>
      <c r="AB105" s="6"/>
      <c r="AC105" s="6"/>
      <c r="AD105" s="6"/>
      <c r="AE105" s="6"/>
      <c r="AF105" s="6"/>
      <c r="AG105" s="73"/>
      <c r="AH105" s="75">
        <f t="shared" si="31"/>
        <v>8</v>
      </c>
      <c r="AI105" s="88">
        <f>AH105/AH110</f>
        <v>9.6153846153846159E-3</v>
      </c>
    </row>
    <row r="106" spans="1:35" ht="18.75" customHeight="1" x14ac:dyDescent="0.3">
      <c r="A106" s="148" t="s">
        <v>34</v>
      </c>
      <c r="B106" s="149"/>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73"/>
      <c r="AH106" s="75">
        <f t="shared" si="31"/>
        <v>0</v>
      </c>
      <c r="AI106" s="88">
        <f>AH106/AH110</f>
        <v>0</v>
      </c>
    </row>
    <row r="107" spans="1:35" ht="18.75" customHeight="1" x14ac:dyDescent="0.3">
      <c r="A107" s="148" t="s">
        <v>35</v>
      </c>
      <c r="B107" s="149"/>
      <c r="C107" s="6"/>
      <c r="D107" s="6">
        <v>9</v>
      </c>
      <c r="E107" s="6"/>
      <c r="F107" s="6"/>
      <c r="G107" s="6">
        <v>13</v>
      </c>
      <c r="H107" s="6">
        <v>5</v>
      </c>
      <c r="I107" s="6"/>
      <c r="J107" s="6">
        <v>7</v>
      </c>
      <c r="K107" s="6">
        <v>10</v>
      </c>
      <c r="L107" s="6"/>
      <c r="M107" s="6"/>
      <c r="N107" s="6"/>
      <c r="O107" s="6">
        <v>2</v>
      </c>
      <c r="P107" s="6">
        <v>7</v>
      </c>
      <c r="Q107" s="6"/>
      <c r="R107" s="6">
        <v>18</v>
      </c>
      <c r="S107" s="6"/>
      <c r="T107" s="6"/>
      <c r="U107" s="6"/>
      <c r="V107" s="6"/>
      <c r="W107" s="6"/>
      <c r="X107" s="6">
        <v>6</v>
      </c>
      <c r="Y107" s="6">
        <v>5</v>
      </c>
      <c r="Z107" s="6"/>
      <c r="AA107" s="6"/>
      <c r="AB107" s="6">
        <v>9</v>
      </c>
      <c r="AC107" s="6"/>
      <c r="AD107" s="6"/>
      <c r="AE107" s="6"/>
      <c r="AF107" s="6"/>
      <c r="AG107" s="73"/>
      <c r="AH107" s="75">
        <f t="shared" si="31"/>
        <v>91</v>
      </c>
      <c r="AI107" s="88">
        <f>AH107/AH110</f>
        <v>0.109375</v>
      </c>
    </row>
    <row r="108" spans="1:35" ht="18.75" customHeight="1" x14ac:dyDescent="0.3">
      <c r="A108" s="148" t="s">
        <v>36</v>
      </c>
      <c r="B108" s="149"/>
      <c r="C108" s="6"/>
      <c r="D108" s="6">
        <v>14</v>
      </c>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73"/>
      <c r="AH108" s="75">
        <f t="shared" si="31"/>
        <v>14</v>
      </c>
      <c r="AI108" s="88">
        <f>AH108/AH110</f>
        <v>1.6826923076923076E-2</v>
      </c>
    </row>
    <row r="109" spans="1:35" ht="19.5" customHeight="1" thickBot="1" x14ac:dyDescent="0.35">
      <c r="A109" s="148" t="s">
        <v>37</v>
      </c>
      <c r="B109" s="149"/>
      <c r="C109" s="6"/>
      <c r="D109" s="6"/>
      <c r="E109" s="6"/>
      <c r="F109" s="6"/>
      <c r="G109" s="6"/>
      <c r="H109" s="6">
        <v>20</v>
      </c>
      <c r="I109" s="6"/>
      <c r="J109" s="6"/>
      <c r="K109" s="6"/>
      <c r="L109" s="6"/>
      <c r="M109" s="6"/>
      <c r="N109" s="6"/>
      <c r="O109" s="6">
        <v>16</v>
      </c>
      <c r="P109" s="6"/>
      <c r="Q109" s="6"/>
      <c r="R109" s="6">
        <v>10</v>
      </c>
      <c r="S109" s="6"/>
      <c r="T109" s="6"/>
      <c r="U109" s="6"/>
      <c r="V109" s="6"/>
      <c r="W109" s="6">
        <v>12</v>
      </c>
      <c r="X109" s="6"/>
      <c r="Y109" s="6">
        <v>11</v>
      </c>
      <c r="Z109" s="6"/>
      <c r="AA109" s="6"/>
      <c r="AB109" s="6"/>
      <c r="AC109" s="6"/>
      <c r="AD109" s="6"/>
      <c r="AE109" s="6"/>
      <c r="AF109" s="6"/>
      <c r="AG109" s="73"/>
      <c r="AH109" s="76">
        <f t="shared" si="31"/>
        <v>69</v>
      </c>
      <c r="AI109" s="89">
        <f>AH109/AH110</f>
        <v>8.2932692307692304E-2</v>
      </c>
    </row>
    <row r="110" spans="1:35" ht="17.25" customHeight="1" thickBot="1" x14ac:dyDescent="0.35">
      <c r="A110" s="155" t="s">
        <v>13</v>
      </c>
      <c r="B110" s="156"/>
      <c r="C110" s="99">
        <f>SUM(C111:C122)</f>
        <v>0</v>
      </c>
      <c r="D110" s="99">
        <f t="shared" ref="D110:N110" si="32">SUM(D111:D122)</f>
        <v>0</v>
      </c>
      <c r="E110" s="99">
        <f t="shared" si="32"/>
        <v>0</v>
      </c>
      <c r="F110" s="99">
        <f t="shared" si="32"/>
        <v>0</v>
      </c>
      <c r="G110" s="99">
        <f t="shared" si="32"/>
        <v>0</v>
      </c>
      <c r="H110" s="99">
        <f t="shared" si="32"/>
        <v>45</v>
      </c>
      <c r="I110" s="99">
        <f t="shared" si="32"/>
        <v>0</v>
      </c>
      <c r="J110" s="99">
        <f t="shared" si="32"/>
        <v>0</v>
      </c>
      <c r="K110" s="99">
        <f t="shared" si="32"/>
        <v>0</v>
      </c>
      <c r="L110" s="99">
        <f t="shared" si="32"/>
        <v>0</v>
      </c>
      <c r="M110" s="99">
        <f t="shared" si="32"/>
        <v>0</v>
      </c>
      <c r="N110" s="99">
        <f t="shared" si="32"/>
        <v>0</v>
      </c>
      <c r="O110" s="99">
        <f>SUM(O111:O122)</f>
        <v>0</v>
      </c>
      <c r="P110" s="99">
        <f t="shared" ref="P110:AG110" si="33">SUM(P111:P122)</f>
        <v>0</v>
      </c>
      <c r="Q110" s="99">
        <f t="shared" si="33"/>
        <v>0</v>
      </c>
      <c r="R110" s="99">
        <f t="shared" si="33"/>
        <v>0</v>
      </c>
      <c r="S110" s="99">
        <f t="shared" si="33"/>
        <v>0</v>
      </c>
      <c r="T110" s="99">
        <f t="shared" si="33"/>
        <v>0</v>
      </c>
      <c r="U110" s="99">
        <f t="shared" si="33"/>
        <v>0</v>
      </c>
      <c r="V110" s="99">
        <f t="shared" si="33"/>
        <v>35</v>
      </c>
      <c r="W110" s="99">
        <f t="shared" si="33"/>
        <v>0</v>
      </c>
      <c r="X110" s="99">
        <f t="shared" si="33"/>
        <v>0</v>
      </c>
      <c r="Y110" s="99">
        <f t="shared" si="33"/>
        <v>0</v>
      </c>
      <c r="Z110" s="99">
        <f t="shared" si="33"/>
        <v>0</v>
      </c>
      <c r="AA110" s="99">
        <f t="shared" si="33"/>
        <v>0</v>
      </c>
      <c r="AB110" s="99">
        <f t="shared" si="33"/>
        <v>0</v>
      </c>
      <c r="AC110" s="99">
        <f t="shared" si="33"/>
        <v>0</v>
      </c>
      <c r="AD110" s="99">
        <f t="shared" si="33"/>
        <v>0</v>
      </c>
      <c r="AE110" s="99">
        <f t="shared" si="33"/>
        <v>0</v>
      </c>
      <c r="AF110" s="99">
        <f t="shared" si="33"/>
        <v>0</v>
      </c>
      <c r="AG110" s="101">
        <f t="shared" si="33"/>
        <v>0</v>
      </c>
      <c r="AH110" s="37">
        <f>SUM(AH98:AH109)</f>
        <v>832</v>
      </c>
      <c r="AI110" s="90"/>
    </row>
    <row r="111" spans="1:35" ht="17.25" customHeight="1" x14ac:dyDescent="0.3">
      <c r="A111" s="148" t="s">
        <v>38</v>
      </c>
      <c r="B111" s="149"/>
      <c r="C111" s="6"/>
      <c r="D111" s="6"/>
      <c r="E111" s="6"/>
      <c r="F111" s="6"/>
      <c r="G111" s="6"/>
      <c r="H111" s="6">
        <v>45</v>
      </c>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73"/>
      <c r="AH111" s="74">
        <f t="shared" ref="AH111:AH122" si="34">SUM(D111:AG111)</f>
        <v>45</v>
      </c>
      <c r="AI111" s="79">
        <f>AH111/AH123</f>
        <v>0.5625</v>
      </c>
    </row>
    <row r="112" spans="1:35" ht="17.25" customHeight="1" x14ac:dyDescent="0.3">
      <c r="A112" s="148" t="s">
        <v>27</v>
      </c>
      <c r="B112" s="149"/>
      <c r="C112" s="6"/>
      <c r="D112" s="6"/>
      <c r="E112" s="6"/>
      <c r="F112" s="6"/>
      <c r="G112" s="6"/>
      <c r="H112" s="6"/>
      <c r="I112" s="6"/>
      <c r="J112" s="6"/>
      <c r="K112" s="6"/>
      <c r="L112" s="6"/>
      <c r="M112" s="6"/>
      <c r="N112" s="6"/>
      <c r="O112" s="6"/>
      <c r="P112" s="6"/>
      <c r="Q112" s="6"/>
      <c r="R112" s="6"/>
      <c r="S112" s="6"/>
      <c r="T112" s="6"/>
      <c r="U112" s="6"/>
      <c r="V112" s="6">
        <v>5</v>
      </c>
      <c r="W112" s="6"/>
      <c r="X112" s="6"/>
      <c r="Y112" s="6"/>
      <c r="Z112" s="6"/>
      <c r="AA112" s="6"/>
      <c r="AB112" s="6"/>
      <c r="AC112" s="6"/>
      <c r="AD112" s="6"/>
      <c r="AE112" s="6"/>
      <c r="AF112" s="6"/>
      <c r="AG112" s="73"/>
      <c r="AH112" s="75">
        <f t="shared" si="34"/>
        <v>5</v>
      </c>
      <c r="AI112" s="80">
        <f>AH112/AH123</f>
        <v>6.25E-2</v>
      </c>
    </row>
    <row r="113" spans="1:35" ht="17.25" customHeight="1" x14ac:dyDescent="0.3">
      <c r="A113" s="148" t="s">
        <v>28</v>
      </c>
      <c r="B113" s="149"/>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73"/>
      <c r="AH113" s="75">
        <f t="shared" si="34"/>
        <v>0</v>
      </c>
      <c r="AI113" s="80">
        <f>AH113/AH123</f>
        <v>0</v>
      </c>
    </row>
    <row r="114" spans="1:35" ht="17.25" customHeight="1" x14ac:dyDescent="0.3">
      <c r="A114" s="148" t="s">
        <v>29</v>
      </c>
      <c r="B114" s="149"/>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73"/>
      <c r="AH114" s="75">
        <f t="shared" si="34"/>
        <v>0</v>
      </c>
      <c r="AI114" s="80">
        <f>AH114/AH123</f>
        <v>0</v>
      </c>
    </row>
    <row r="115" spans="1:35" ht="17.25" customHeight="1" x14ac:dyDescent="0.3">
      <c r="A115" s="148" t="s">
        <v>30</v>
      </c>
      <c r="B115" s="149"/>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73"/>
      <c r="AH115" s="75">
        <f t="shared" si="34"/>
        <v>0</v>
      </c>
      <c r="AI115" s="80">
        <f>AH115/AH123</f>
        <v>0</v>
      </c>
    </row>
    <row r="116" spans="1:35" ht="17.25" customHeight="1" x14ac:dyDescent="0.3">
      <c r="A116" s="148" t="s">
        <v>31</v>
      </c>
      <c r="B116" s="149"/>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73"/>
      <c r="AH116" s="75">
        <f t="shared" si="34"/>
        <v>0</v>
      </c>
      <c r="AI116" s="80">
        <f>AH116/AH123</f>
        <v>0</v>
      </c>
    </row>
    <row r="117" spans="1:35" ht="17.25" customHeight="1" x14ac:dyDescent="0.3">
      <c r="A117" s="148" t="s">
        <v>32</v>
      </c>
      <c r="B117" s="149"/>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73"/>
      <c r="AH117" s="75">
        <f t="shared" si="34"/>
        <v>0</v>
      </c>
      <c r="AI117" s="80">
        <f>AH117/AH123</f>
        <v>0</v>
      </c>
    </row>
    <row r="118" spans="1:35" ht="18.75" customHeight="1" x14ac:dyDescent="0.3">
      <c r="A118" s="148" t="s">
        <v>33</v>
      </c>
      <c r="B118" s="149"/>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73"/>
      <c r="AH118" s="75">
        <f t="shared" si="34"/>
        <v>0</v>
      </c>
      <c r="AI118" s="80">
        <f>AH118/AH123</f>
        <v>0</v>
      </c>
    </row>
    <row r="119" spans="1:35" ht="18.75" customHeight="1" x14ac:dyDescent="0.3">
      <c r="A119" s="148" t="s">
        <v>34</v>
      </c>
      <c r="B119" s="149"/>
      <c r="C119" s="6"/>
      <c r="D119" s="6"/>
      <c r="E119" s="6"/>
      <c r="F119" s="6"/>
      <c r="G119" s="6"/>
      <c r="H119" s="6"/>
      <c r="I119" s="6"/>
      <c r="J119" s="6"/>
      <c r="K119" s="6"/>
      <c r="L119" s="6"/>
      <c r="M119" s="6"/>
      <c r="N119" s="6"/>
      <c r="O119" s="6"/>
      <c r="P119" s="6"/>
      <c r="Q119" s="6"/>
      <c r="R119" s="6"/>
      <c r="S119" s="6"/>
      <c r="T119" s="6"/>
      <c r="U119" s="6"/>
      <c r="V119" s="6">
        <v>30</v>
      </c>
      <c r="W119" s="6"/>
      <c r="X119" s="6"/>
      <c r="Y119" s="6"/>
      <c r="Z119" s="6"/>
      <c r="AA119" s="6"/>
      <c r="AB119" s="6"/>
      <c r="AC119" s="6"/>
      <c r="AD119" s="6"/>
      <c r="AE119" s="6"/>
      <c r="AF119" s="6"/>
      <c r="AG119" s="73"/>
      <c r="AH119" s="75">
        <f t="shared" si="34"/>
        <v>30</v>
      </c>
      <c r="AI119" s="80">
        <f>AH119/AH123</f>
        <v>0.375</v>
      </c>
    </row>
    <row r="120" spans="1:35" ht="18.75" customHeight="1" x14ac:dyDescent="0.3">
      <c r="A120" s="148" t="s">
        <v>35</v>
      </c>
      <c r="B120" s="149"/>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73"/>
      <c r="AH120" s="75">
        <f t="shared" si="34"/>
        <v>0</v>
      </c>
      <c r="AI120" s="80">
        <f>AH120/AH123</f>
        <v>0</v>
      </c>
    </row>
    <row r="121" spans="1:35" ht="18.75" customHeight="1" x14ac:dyDescent="0.3">
      <c r="A121" s="148" t="s">
        <v>36</v>
      </c>
      <c r="B121" s="149"/>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73"/>
      <c r="AH121" s="75">
        <f t="shared" si="34"/>
        <v>0</v>
      </c>
      <c r="AI121" s="80">
        <f>AH121/AH123</f>
        <v>0</v>
      </c>
    </row>
    <row r="122" spans="1:35" ht="19.5" customHeight="1" thickBot="1" x14ac:dyDescent="0.35">
      <c r="A122" s="148" t="s">
        <v>37</v>
      </c>
      <c r="B122" s="149"/>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73"/>
      <c r="AH122" s="76">
        <f t="shared" si="34"/>
        <v>0</v>
      </c>
      <c r="AI122" s="84">
        <f>AH122/AH123</f>
        <v>0</v>
      </c>
    </row>
    <row r="123" spans="1:35" ht="18.75" customHeight="1" thickBot="1" x14ac:dyDescent="0.35">
      <c r="A123" s="155" t="s">
        <v>14</v>
      </c>
      <c r="B123" s="156"/>
      <c r="C123" s="99">
        <f>SUM(C124:C135)</f>
        <v>0</v>
      </c>
      <c r="D123" s="99">
        <f t="shared" ref="D123:N123" si="35">SUM(D124:D135)</f>
        <v>0</v>
      </c>
      <c r="E123" s="99">
        <f t="shared" si="35"/>
        <v>0</v>
      </c>
      <c r="F123" s="99">
        <f t="shared" si="35"/>
        <v>0</v>
      </c>
      <c r="G123" s="99">
        <f t="shared" si="35"/>
        <v>0</v>
      </c>
      <c r="H123" s="99">
        <f t="shared" si="35"/>
        <v>0</v>
      </c>
      <c r="I123" s="99">
        <f t="shared" si="35"/>
        <v>0</v>
      </c>
      <c r="J123" s="99">
        <f t="shared" si="35"/>
        <v>0</v>
      </c>
      <c r="K123" s="99">
        <f t="shared" si="35"/>
        <v>0</v>
      </c>
      <c r="L123" s="99">
        <f t="shared" si="35"/>
        <v>0</v>
      </c>
      <c r="M123" s="99">
        <f t="shared" si="35"/>
        <v>0</v>
      </c>
      <c r="N123" s="99">
        <f t="shared" si="35"/>
        <v>0</v>
      </c>
      <c r="O123" s="99">
        <f>SUM(O124:O135)</f>
        <v>0</v>
      </c>
      <c r="P123" s="99">
        <f t="shared" ref="P123:AG123" si="36">SUM(P124:P135)</f>
        <v>0</v>
      </c>
      <c r="Q123" s="99">
        <f t="shared" si="36"/>
        <v>0</v>
      </c>
      <c r="R123" s="99">
        <f t="shared" si="36"/>
        <v>0</v>
      </c>
      <c r="S123" s="99">
        <f t="shared" si="36"/>
        <v>0</v>
      </c>
      <c r="T123" s="99">
        <f t="shared" si="36"/>
        <v>0</v>
      </c>
      <c r="U123" s="99">
        <f t="shared" si="36"/>
        <v>0</v>
      </c>
      <c r="V123" s="99">
        <f t="shared" si="36"/>
        <v>0</v>
      </c>
      <c r="W123" s="99">
        <f t="shared" si="36"/>
        <v>0</v>
      </c>
      <c r="X123" s="99">
        <f t="shared" si="36"/>
        <v>0</v>
      </c>
      <c r="Y123" s="99">
        <f t="shared" si="36"/>
        <v>0</v>
      </c>
      <c r="Z123" s="99">
        <f t="shared" si="36"/>
        <v>0</v>
      </c>
      <c r="AA123" s="99">
        <f t="shared" si="36"/>
        <v>0</v>
      </c>
      <c r="AB123" s="99">
        <f t="shared" si="36"/>
        <v>0</v>
      </c>
      <c r="AC123" s="99">
        <f t="shared" si="36"/>
        <v>0</v>
      </c>
      <c r="AD123" s="99">
        <f t="shared" si="36"/>
        <v>0</v>
      </c>
      <c r="AE123" s="99">
        <f t="shared" si="36"/>
        <v>0</v>
      </c>
      <c r="AF123" s="99">
        <f t="shared" si="36"/>
        <v>0</v>
      </c>
      <c r="AG123" s="101">
        <f t="shared" si="36"/>
        <v>0</v>
      </c>
      <c r="AH123" s="37">
        <f>SUM(AH111:AH122)</f>
        <v>80</v>
      </c>
      <c r="AI123" s="87"/>
    </row>
    <row r="124" spans="1:35" ht="18" x14ac:dyDescent="0.3">
      <c r="A124" s="148" t="s">
        <v>38</v>
      </c>
      <c r="B124" s="149"/>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73"/>
      <c r="AH124" s="74">
        <f t="shared" ref="AH124:AH135" si="37">SUM(D124:AG124)</f>
        <v>0</v>
      </c>
      <c r="AI124" s="71" t="e">
        <f>AH124/AH136</f>
        <v>#DIV/0!</v>
      </c>
    </row>
    <row r="125" spans="1:35" ht="18.75" customHeight="1" x14ac:dyDescent="0.3">
      <c r="A125" s="148" t="s">
        <v>27</v>
      </c>
      <c r="B125" s="149"/>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73"/>
      <c r="AH125" s="75">
        <f t="shared" si="37"/>
        <v>0</v>
      </c>
      <c r="AI125" s="88" t="e">
        <f>AH125/AH136</f>
        <v>#DIV/0!</v>
      </c>
    </row>
    <row r="126" spans="1:35" ht="18.75" customHeight="1" x14ac:dyDescent="0.3">
      <c r="A126" s="148" t="s">
        <v>28</v>
      </c>
      <c r="B126" s="149"/>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73"/>
      <c r="AH126" s="75">
        <f t="shared" si="37"/>
        <v>0</v>
      </c>
      <c r="AI126" s="88" t="e">
        <f>AH126/AH136</f>
        <v>#DIV/0!</v>
      </c>
    </row>
    <row r="127" spans="1:35" ht="18.75" customHeight="1" x14ac:dyDescent="0.3">
      <c r="A127" s="148" t="s">
        <v>29</v>
      </c>
      <c r="B127" s="149"/>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73"/>
      <c r="AH127" s="75">
        <f t="shared" si="37"/>
        <v>0</v>
      </c>
      <c r="AI127" s="88" t="e">
        <f>AH127/AH136</f>
        <v>#DIV/0!</v>
      </c>
    </row>
    <row r="128" spans="1:35" ht="18.75" customHeight="1" x14ac:dyDescent="0.3">
      <c r="A128" s="148" t="s">
        <v>30</v>
      </c>
      <c r="B128" s="149"/>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73"/>
      <c r="AH128" s="75">
        <f t="shared" si="37"/>
        <v>0</v>
      </c>
      <c r="AI128" s="88" t="e">
        <f>AH128/AH136</f>
        <v>#DIV/0!</v>
      </c>
    </row>
    <row r="129" spans="1:35" ht="18.75" customHeight="1" x14ac:dyDescent="0.3">
      <c r="A129" s="148" t="s">
        <v>31</v>
      </c>
      <c r="B129" s="149"/>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73"/>
      <c r="AH129" s="75">
        <f t="shared" si="37"/>
        <v>0</v>
      </c>
      <c r="AI129" s="88" t="e">
        <f>AH129/AH136</f>
        <v>#DIV/0!</v>
      </c>
    </row>
    <row r="130" spans="1:35" ht="18.75" customHeight="1" x14ac:dyDescent="0.3">
      <c r="A130" s="148" t="s">
        <v>32</v>
      </c>
      <c r="B130" s="149"/>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73"/>
      <c r="AH130" s="75">
        <f t="shared" si="37"/>
        <v>0</v>
      </c>
      <c r="AI130" s="88" t="e">
        <f>AH130/AH136</f>
        <v>#DIV/0!</v>
      </c>
    </row>
    <row r="131" spans="1:35" ht="18.75" customHeight="1" x14ac:dyDescent="0.3">
      <c r="A131" s="148" t="s">
        <v>33</v>
      </c>
      <c r="B131" s="149"/>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73"/>
      <c r="AH131" s="75">
        <f t="shared" si="37"/>
        <v>0</v>
      </c>
      <c r="AI131" s="88" t="e">
        <f>AH131/AH136</f>
        <v>#DIV/0!</v>
      </c>
    </row>
    <row r="132" spans="1:35" ht="18.75" customHeight="1" x14ac:dyDescent="0.3">
      <c r="A132" s="148" t="s">
        <v>34</v>
      </c>
      <c r="B132" s="149"/>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73"/>
      <c r="AH132" s="75">
        <f t="shared" si="37"/>
        <v>0</v>
      </c>
      <c r="AI132" s="88" t="e">
        <f>AH132/AH136</f>
        <v>#DIV/0!</v>
      </c>
    </row>
    <row r="133" spans="1:35" ht="18.75" customHeight="1" x14ac:dyDescent="0.3">
      <c r="A133" s="148" t="s">
        <v>35</v>
      </c>
      <c r="B133" s="149"/>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73"/>
      <c r="AH133" s="75">
        <f t="shared" si="37"/>
        <v>0</v>
      </c>
      <c r="AI133" s="88" t="e">
        <f>AH133/AH136</f>
        <v>#DIV/0!</v>
      </c>
    </row>
    <row r="134" spans="1:35" ht="18.75" customHeight="1" x14ac:dyDescent="0.3">
      <c r="A134" s="148" t="s">
        <v>36</v>
      </c>
      <c r="B134" s="149"/>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73"/>
      <c r="AH134" s="75">
        <f t="shared" si="37"/>
        <v>0</v>
      </c>
      <c r="AI134" s="88" t="e">
        <f>AH134/AH136</f>
        <v>#DIV/0!</v>
      </c>
    </row>
    <row r="135" spans="1:35" ht="19.5" customHeight="1" thickBot="1" x14ac:dyDescent="0.35">
      <c r="A135" s="148" t="s">
        <v>37</v>
      </c>
      <c r="B135" s="149"/>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73"/>
      <c r="AH135" s="76">
        <f t="shared" si="37"/>
        <v>0</v>
      </c>
      <c r="AI135" s="89" t="e">
        <f>AH135/AH136</f>
        <v>#DIV/0!</v>
      </c>
    </row>
    <row r="136" spans="1:35" ht="21.6" thickBot="1" x14ac:dyDescent="0.4">
      <c r="A136" s="155" t="s">
        <v>15</v>
      </c>
      <c r="B136" s="156"/>
      <c r="C136" s="99">
        <f>SUM(C137:C148)</f>
        <v>0</v>
      </c>
      <c r="D136" s="99">
        <f t="shared" ref="D136:N136" si="38">SUM(D137:D148)</f>
        <v>0</v>
      </c>
      <c r="E136" s="99">
        <f t="shared" si="38"/>
        <v>0</v>
      </c>
      <c r="F136" s="99">
        <f t="shared" si="38"/>
        <v>0</v>
      </c>
      <c r="G136" s="99">
        <f t="shared" si="38"/>
        <v>0</v>
      </c>
      <c r="H136" s="99">
        <f t="shared" si="38"/>
        <v>0</v>
      </c>
      <c r="I136" s="99">
        <f t="shared" si="38"/>
        <v>0</v>
      </c>
      <c r="J136" s="99">
        <f t="shared" si="38"/>
        <v>0</v>
      </c>
      <c r="K136" s="99">
        <f t="shared" si="38"/>
        <v>0</v>
      </c>
      <c r="L136" s="99">
        <f t="shared" si="38"/>
        <v>0</v>
      </c>
      <c r="M136" s="99">
        <f t="shared" si="38"/>
        <v>0</v>
      </c>
      <c r="N136" s="99">
        <f t="shared" si="38"/>
        <v>0</v>
      </c>
      <c r="O136" s="99">
        <f>SUM(O137:O148)</f>
        <v>0</v>
      </c>
      <c r="P136" s="99">
        <f t="shared" ref="P136:AG136" si="39">SUM(P137:P148)</f>
        <v>0</v>
      </c>
      <c r="Q136" s="99">
        <f t="shared" si="39"/>
        <v>0</v>
      </c>
      <c r="R136" s="99">
        <f t="shared" si="39"/>
        <v>0</v>
      </c>
      <c r="S136" s="99">
        <f t="shared" si="39"/>
        <v>0</v>
      </c>
      <c r="T136" s="99">
        <f t="shared" si="39"/>
        <v>0</v>
      </c>
      <c r="U136" s="99">
        <f t="shared" si="39"/>
        <v>0</v>
      </c>
      <c r="V136" s="99">
        <f t="shared" si="39"/>
        <v>0</v>
      </c>
      <c r="W136" s="99">
        <f t="shared" si="39"/>
        <v>10</v>
      </c>
      <c r="X136" s="99">
        <f t="shared" si="39"/>
        <v>0</v>
      </c>
      <c r="Y136" s="99">
        <f t="shared" si="39"/>
        <v>0</v>
      </c>
      <c r="Z136" s="99">
        <f t="shared" si="39"/>
        <v>0</v>
      </c>
      <c r="AA136" s="99">
        <f t="shared" si="39"/>
        <v>0</v>
      </c>
      <c r="AB136" s="99">
        <f t="shared" si="39"/>
        <v>0</v>
      </c>
      <c r="AC136" s="99">
        <f t="shared" si="39"/>
        <v>0</v>
      </c>
      <c r="AD136" s="99">
        <f t="shared" si="39"/>
        <v>0</v>
      </c>
      <c r="AE136" s="99">
        <f t="shared" si="39"/>
        <v>0</v>
      </c>
      <c r="AF136" s="99">
        <f t="shared" si="39"/>
        <v>0</v>
      </c>
      <c r="AG136" s="101">
        <f t="shared" si="39"/>
        <v>0</v>
      </c>
      <c r="AH136" s="37">
        <f>SUM(AH124:AH135)</f>
        <v>0</v>
      </c>
      <c r="AI136" s="83"/>
    </row>
    <row r="137" spans="1:35" ht="18" x14ac:dyDescent="0.3">
      <c r="A137" s="148" t="s">
        <v>38</v>
      </c>
      <c r="B137" s="149"/>
      <c r="C137" s="6"/>
      <c r="D137" s="6"/>
      <c r="E137" s="6"/>
      <c r="F137" s="6"/>
      <c r="G137" s="6"/>
      <c r="H137" s="6"/>
      <c r="I137" s="6"/>
      <c r="J137" s="6"/>
      <c r="K137" s="6"/>
      <c r="L137" s="6"/>
      <c r="M137" s="6"/>
      <c r="N137" s="6"/>
      <c r="O137" s="6"/>
      <c r="P137" s="6"/>
      <c r="Q137" s="6"/>
      <c r="R137" s="6"/>
      <c r="S137" s="6"/>
      <c r="T137" s="6"/>
      <c r="U137" s="6"/>
      <c r="V137" s="6"/>
      <c r="W137" s="6">
        <v>10</v>
      </c>
      <c r="X137" s="6"/>
      <c r="Y137" s="6"/>
      <c r="Z137" s="6"/>
      <c r="AA137" s="6"/>
      <c r="AB137" s="6"/>
      <c r="AC137" s="6"/>
      <c r="AD137" s="6"/>
      <c r="AE137" s="6"/>
      <c r="AF137" s="6"/>
      <c r="AG137" s="73"/>
      <c r="AH137" s="74">
        <f t="shared" ref="AH137:AH148" si="40">SUM(D137:AG137)</f>
        <v>10</v>
      </c>
      <c r="AI137" s="79">
        <f>AH137/AH149</f>
        <v>1</v>
      </c>
    </row>
    <row r="138" spans="1:35" ht="18" x14ac:dyDescent="0.3">
      <c r="A138" s="148" t="s">
        <v>27</v>
      </c>
      <c r="B138" s="149"/>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73"/>
      <c r="AH138" s="75">
        <f t="shared" si="40"/>
        <v>0</v>
      </c>
      <c r="AI138" s="80">
        <f>AH138/AH149</f>
        <v>0</v>
      </c>
    </row>
    <row r="139" spans="1:35" ht="18" x14ac:dyDescent="0.3">
      <c r="A139" s="148" t="s">
        <v>28</v>
      </c>
      <c r="B139" s="149"/>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73"/>
      <c r="AH139" s="75">
        <f t="shared" si="40"/>
        <v>0</v>
      </c>
      <c r="AI139" s="80">
        <f>AH139/AH149</f>
        <v>0</v>
      </c>
    </row>
    <row r="140" spans="1:35" ht="18" x14ac:dyDescent="0.3">
      <c r="A140" s="148" t="s">
        <v>29</v>
      </c>
      <c r="B140" s="149"/>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73"/>
      <c r="AH140" s="75">
        <f t="shared" si="40"/>
        <v>0</v>
      </c>
      <c r="AI140" s="80">
        <f>AH140/AH149</f>
        <v>0</v>
      </c>
    </row>
    <row r="141" spans="1:35" ht="18" x14ac:dyDescent="0.3">
      <c r="A141" s="148" t="s">
        <v>30</v>
      </c>
      <c r="B141" s="149"/>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73"/>
      <c r="AH141" s="75">
        <f t="shared" si="40"/>
        <v>0</v>
      </c>
      <c r="AI141" s="80">
        <f>AH141/AH149</f>
        <v>0</v>
      </c>
    </row>
    <row r="142" spans="1:35" ht="18" x14ac:dyDescent="0.3">
      <c r="A142" s="148" t="s">
        <v>31</v>
      </c>
      <c r="B142" s="149"/>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73"/>
      <c r="AH142" s="75">
        <f t="shared" si="40"/>
        <v>0</v>
      </c>
      <c r="AI142" s="80">
        <f>AH142/AH149</f>
        <v>0</v>
      </c>
    </row>
    <row r="143" spans="1:35" ht="18" x14ac:dyDescent="0.3">
      <c r="A143" s="148" t="s">
        <v>32</v>
      </c>
      <c r="B143" s="149"/>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73"/>
      <c r="AH143" s="75">
        <f t="shared" si="40"/>
        <v>0</v>
      </c>
      <c r="AI143" s="80">
        <f>AH143/AH149</f>
        <v>0</v>
      </c>
    </row>
    <row r="144" spans="1:35" ht="18" x14ac:dyDescent="0.3">
      <c r="A144" s="148" t="s">
        <v>33</v>
      </c>
      <c r="B144" s="149"/>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73"/>
      <c r="AH144" s="75">
        <f t="shared" si="40"/>
        <v>0</v>
      </c>
      <c r="AI144" s="80">
        <f>AH144/AH149</f>
        <v>0</v>
      </c>
    </row>
    <row r="145" spans="1:35" ht="18" x14ac:dyDescent="0.3">
      <c r="A145" s="148" t="s">
        <v>34</v>
      </c>
      <c r="B145" s="149"/>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73"/>
      <c r="AH145" s="75">
        <f t="shared" si="40"/>
        <v>0</v>
      </c>
      <c r="AI145" s="80">
        <f>AH145/AH149</f>
        <v>0</v>
      </c>
    </row>
    <row r="146" spans="1:35" ht="18" x14ac:dyDescent="0.3">
      <c r="A146" s="148" t="s">
        <v>35</v>
      </c>
      <c r="B146" s="149"/>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73"/>
      <c r="AH146" s="75">
        <f t="shared" si="40"/>
        <v>0</v>
      </c>
      <c r="AI146" s="80">
        <f>AH146/AH149</f>
        <v>0</v>
      </c>
    </row>
    <row r="147" spans="1:35" ht="18" x14ac:dyDescent="0.3">
      <c r="A147" s="148" t="s">
        <v>36</v>
      </c>
      <c r="B147" s="149"/>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73"/>
      <c r="AH147" s="75">
        <f t="shared" si="40"/>
        <v>0</v>
      </c>
      <c r="AI147" s="80">
        <f>AH147/AH149</f>
        <v>0</v>
      </c>
    </row>
    <row r="148" spans="1:35" ht="18.600000000000001" thickBot="1" x14ac:dyDescent="0.35">
      <c r="A148" s="148" t="s">
        <v>37</v>
      </c>
      <c r="B148" s="149"/>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73"/>
      <c r="AH148" s="76">
        <f t="shared" si="40"/>
        <v>0</v>
      </c>
      <c r="AI148" s="84">
        <f>AH148/AH149</f>
        <v>0</v>
      </c>
    </row>
    <row r="149" spans="1:35" ht="21.6" thickBot="1" x14ac:dyDescent="0.35">
      <c r="A149" s="155" t="s">
        <v>16</v>
      </c>
      <c r="B149" s="156"/>
      <c r="C149" s="99">
        <f>SUM(C150:C161)</f>
        <v>0</v>
      </c>
      <c r="D149" s="99">
        <f t="shared" ref="D149:N149" si="41">SUM(D150:D161)</f>
        <v>0</v>
      </c>
      <c r="E149" s="99">
        <f t="shared" si="41"/>
        <v>0</v>
      </c>
      <c r="F149" s="99">
        <f t="shared" si="41"/>
        <v>0</v>
      </c>
      <c r="G149" s="99">
        <f t="shared" si="41"/>
        <v>0</v>
      </c>
      <c r="H149" s="99">
        <f t="shared" si="41"/>
        <v>0</v>
      </c>
      <c r="I149" s="99">
        <f t="shared" si="41"/>
        <v>0</v>
      </c>
      <c r="J149" s="99">
        <f t="shared" si="41"/>
        <v>0</v>
      </c>
      <c r="K149" s="99">
        <f t="shared" si="41"/>
        <v>0</v>
      </c>
      <c r="L149" s="99">
        <f t="shared" si="41"/>
        <v>0</v>
      </c>
      <c r="M149" s="99">
        <f t="shared" si="41"/>
        <v>0</v>
      </c>
      <c r="N149" s="99">
        <f t="shared" si="41"/>
        <v>0</v>
      </c>
      <c r="O149" s="99">
        <f>SUM(O150:O161)</f>
        <v>0</v>
      </c>
      <c r="P149" s="99">
        <f t="shared" ref="P149:AG149" si="42">SUM(P150:P161)</f>
        <v>0</v>
      </c>
      <c r="Q149" s="99">
        <f t="shared" si="42"/>
        <v>0</v>
      </c>
      <c r="R149" s="99">
        <f t="shared" si="42"/>
        <v>0</v>
      </c>
      <c r="S149" s="99">
        <f t="shared" si="42"/>
        <v>0</v>
      </c>
      <c r="T149" s="99">
        <f t="shared" si="42"/>
        <v>0</v>
      </c>
      <c r="U149" s="99">
        <f t="shared" si="42"/>
        <v>0</v>
      </c>
      <c r="V149" s="99">
        <f t="shared" si="42"/>
        <v>0</v>
      </c>
      <c r="W149" s="99">
        <f t="shared" si="42"/>
        <v>0</v>
      </c>
      <c r="X149" s="99">
        <f t="shared" si="42"/>
        <v>0</v>
      </c>
      <c r="Y149" s="99">
        <f t="shared" si="42"/>
        <v>0</v>
      </c>
      <c r="Z149" s="99">
        <f t="shared" si="42"/>
        <v>0</v>
      </c>
      <c r="AA149" s="99">
        <f t="shared" si="42"/>
        <v>0</v>
      </c>
      <c r="AB149" s="99">
        <f t="shared" si="42"/>
        <v>0</v>
      </c>
      <c r="AC149" s="99">
        <f t="shared" si="42"/>
        <v>0</v>
      </c>
      <c r="AD149" s="99">
        <f t="shared" si="42"/>
        <v>0</v>
      </c>
      <c r="AE149" s="99">
        <f t="shared" si="42"/>
        <v>0</v>
      </c>
      <c r="AF149" s="99">
        <f t="shared" si="42"/>
        <v>0</v>
      </c>
      <c r="AG149" s="101">
        <f t="shared" si="42"/>
        <v>0</v>
      </c>
      <c r="AH149" s="37">
        <f>SUM(AH137:AH148)</f>
        <v>10</v>
      </c>
      <c r="AI149" s="94"/>
    </row>
    <row r="150" spans="1:35" ht="18" x14ac:dyDescent="0.3">
      <c r="A150" s="148" t="s">
        <v>38</v>
      </c>
      <c r="B150" s="149"/>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73"/>
      <c r="AH150" s="74">
        <f t="shared" ref="AH150:AH161" si="43">SUM(D150:AG150)</f>
        <v>0</v>
      </c>
      <c r="AI150" s="91" t="e">
        <f>AH150/AH162</f>
        <v>#DIV/0!</v>
      </c>
    </row>
    <row r="151" spans="1:35" ht="18" x14ac:dyDescent="0.3">
      <c r="A151" s="148" t="s">
        <v>27</v>
      </c>
      <c r="B151" s="149"/>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73"/>
      <c r="AH151" s="75">
        <f t="shared" si="43"/>
        <v>0</v>
      </c>
      <c r="AI151" s="92" t="e">
        <f>AH151/AH162</f>
        <v>#DIV/0!</v>
      </c>
    </row>
    <row r="152" spans="1:35" ht="18" x14ac:dyDescent="0.3">
      <c r="A152" s="148" t="s">
        <v>28</v>
      </c>
      <c r="B152" s="149"/>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73"/>
      <c r="AH152" s="75">
        <f t="shared" si="43"/>
        <v>0</v>
      </c>
      <c r="AI152" s="92" t="e">
        <f>AH152/AH162</f>
        <v>#DIV/0!</v>
      </c>
    </row>
    <row r="153" spans="1:35" ht="18" x14ac:dyDescent="0.3">
      <c r="A153" s="148" t="s">
        <v>29</v>
      </c>
      <c r="B153" s="149"/>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73"/>
      <c r="AH153" s="75">
        <f t="shared" si="43"/>
        <v>0</v>
      </c>
      <c r="AI153" s="92" t="e">
        <f>AH153/AH162</f>
        <v>#DIV/0!</v>
      </c>
    </row>
    <row r="154" spans="1:35" ht="18" x14ac:dyDescent="0.3">
      <c r="A154" s="148" t="s">
        <v>30</v>
      </c>
      <c r="B154" s="149"/>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73"/>
      <c r="AH154" s="75">
        <f t="shared" si="43"/>
        <v>0</v>
      </c>
      <c r="AI154" s="92" t="e">
        <f>AH154/AH162</f>
        <v>#DIV/0!</v>
      </c>
    </row>
    <row r="155" spans="1:35" ht="18" x14ac:dyDescent="0.3">
      <c r="A155" s="148" t="s">
        <v>31</v>
      </c>
      <c r="B155" s="149"/>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73"/>
      <c r="AH155" s="75">
        <f t="shared" si="43"/>
        <v>0</v>
      </c>
      <c r="AI155" s="92" t="e">
        <f>AH155/AH162</f>
        <v>#DIV/0!</v>
      </c>
    </row>
    <row r="156" spans="1:35" ht="18" x14ac:dyDescent="0.3">
      <c r="A156" s="148" t="s">
        <v>32</v>
      </c>
      <c r="B156" s="149"/>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73"/>
      <c r="AH156" s="75">
        <f t="shared" si="43"/>
        <v>0</v>
      </c>
      <c r="AI156" s="92" t="e">
        <f>AH156/AH162</f>
        <v>#DIV/0!</v>
      </c>
    </row>
    <row r="157" spans="1:35" ht="18" x14ac:dyDescent="0.3">
      <c r="A157" s="148" t="s">
        <v>33</v>
      </c>
      <c r="B157" s="149"/>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73"/>
      <c r="AH157" s="75">
        <f t="shared" si="43"/>
        <v>0</v>
      </c>
      <c r="AI157" s="92" t="e">
        <f>AH157/AH162</f>
        <v>#DIV/0!</v>
      </c>
    </row>
    <row r="158" spans="1:35" ht="18" x14ac:dyDescent="0.3">
      <c r="A158" s="148" t="s">
        <v>34</v>
      </c>
      <c r="B158" s="149"/>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73"/>
      <c r="AH158" s="75">
        <f t="shared" si="43"/>
        <v>0</v>
      </c>
      <c r="AI158" s="92" t="e">
        <f>AH158/AH162</f>
        <v>#DIV/0!</v>
      </c>
    </row>
    <row r="159" spans="1:35" ht="18" x14ac:dyDescent="0.3">
      <c r="A159" s="148" t="s">
        <v>35</v>
      </c>
      <c r="B159" s="149"/>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73"/>
      <c r="AH159" s="75">
        <f t="shared" si="43"/>
        <v>0</v>
      </c>
      <c r="AI159" s="92" t="e">
        <f>AH159/AH162</f>
        <v>#DIV/0!</v>
      </c>
    </row>
    <row r="160" spans="1:35" ht="18" x14ac:dyDescent="0.3">
      <c r="A160" s="148" t="s">
        <v>36</v>
      </c>
      <c r="B160" s="149"/>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73"/>
      <c r="AH160" s="75">
        <f t="shared" si="43"/>
        <v>0</v>
      </c>
      <c r="AI160" s="92" t="e">
        <f>AH160/AH162</f>
        <v>#DIV/0!</v>
      </c>
    </row>
    <row r="161" spans="1:35" ht="18.600000000000001" thickBot="1" x14ac:dyDescent="0.35">
      <c r="A161" s="148" t="s">
        <v>37</v>
      </c>
      <c r="B161" s="149"/>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73"/>
      <c r="AH161" s="76">
        <f t="shared" si="43"/>
        <v>0</v>
      </c>
      <c r="AI161" s="93" t="e">
        <f>AH161/AH162</f>
        <v>#DIV/0!</v>
      </c>
    </row>
    <row r="162" spans="1:35" ht="21.6" thickBot="1" x14ac:dyDescent="0.35">
      <c r="A162" s="150"/>
      <c r="B162" s="15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55"/>
      <c r="AD162" s="55"/>
      <c r="AE162" s="55"/>
      <c r="AF162" s="55"/>
      <c r="AG162" s="78"/>
      <c r="AH162" s="37">
        <f>SUM(AH150:AH161)</f>
        <v>0</v>
      </c>
      <c r="AI162" s="81"/>
    </row>
    <row r="163" spans="1:35" ht="36.75" customHeight="1" x14ac:dyDescent="0.3">
      <c r="A163" s="59"/>
      <c r="B163" s="59"/>
      <c r="C163" s="152" t="s">
        <v>38</v>
      </c>
      <c r="D163" s="153"/>
      <c r="E163" s="153" t="s">
        <v>27</v>
      </c>
      <c r="F163" s="153"/>
      <c r="G163" s="153" t="s">
        <v>28</v>
      </c>
      <c r="H163" s="153"/>
      <c r="I163" s="154" t="s">
        <v>29</v>
      </c>
      <c r="J163" s="154"/>
      <c r="K163" s="143" t="s">
        <v>30</v>
      </c>
      <c r="L163" s="143"/>
      <c r="M163" s="143" t="s">
        <v>31</v>
      </c>
      <c r="N163" s="143"/>
      <c r="O163" s="143" t="s">
        <v>32</v>
      </c>
      <c r="P163" s="143"/>
      <c r="Q163" s="143" t="s">
        <v>33</v>
      </c>
      <c r="R163" s="143"/>
      <c r="S163" s="143" t="s">
        <v>34</v>
      </c>
      <c r="T163" s="143"/>
      <c r="U163" s="143" t="s">
        <v>35</v>
      </c>
      <c r="V163" s="143"/>
      <c r="W163" s="143" t="s">
        <v>36</v>
      </c>
      <c r="X163" s="143"/>
      <c r="Y163" s="143" t="s">
        <v>37</v>
      </c>
      <c r="Z163" s="144"/>
      <c r="AA163" s="145" t="s">
        <v>39</v>
      </c>
      <c r="AB163" s="146"/>
      <c r="AC163" s="110"/>
      <c r="AD163" s="110"/>
      <c r="AE163" s="110"/>
      <c r="AF163" s="110"/>
      <c r="AG163" s="111"/>
    </row>
    <row r="164" spans="1:35" ht="36.75" customHeight="1" thickBot="1" x14ac:dyDescent="0.35">
      <c r="A164" s="59"/>
      <c r="B164" s="59"/>
      <c r="C164" s="147">
        <f>AH59+AH72+AH85+AH98+AH111+AH124+AH137+AH150</f>
        <v>310</v>
      </c>
      <c r="D164" s="140"/>
      <c r="E164" s="140">
        <f>AH60+AH73+AH86+AH99+AH112+AH125+AH138+AH151</f>
        <v>691</v>
      </c>
      <c r="F164" s="140"/>
      <c r="G164" s="140">
        <f>AH61+AH74+AH87+AH100+AH113+AH126+AH139+AH152</f>
        <v>360</v>
      </c>
      <c r="H164" s="140"/>
      <c r="I164" s="140">
        <f>AH62+AH75+AH88+AH101+AH114+AH127+AH140+AH153</f>
        <v>264</v>
      </c>
      <c r="J164" s="140"/>
      <c r="K164" s="140">
        <f>AH63+AH76+AH89+AH102+AH115+AH128+AH141+AH154</f>
        <v>32</v>
      </c>
      <c r="L164" s="140"/>
      <c r="M164" s="140">
        <f>AH64+AH77+AH90+AH103+AH116+AH129+AH142+AH155</f>
        <v>130</v>
      </c>
      <c r="N164" s="140"/>
      <c r="O164" s="140">
        <f>AH65+AH78+AH91+AH104+AH117+AH130+AH143+AH156</f>
        <v>0</v>
      </c>
      <c r="P164" s="140"/>
      <c r="Q164" s="140">
        <f>AH66+AH79+AH92+AH105+AH118+AH131+AH144+AH157</f>
        <v>230</v>
      </c>
      <c r="R164" s="140"/>
      <c r="S164" s="140">
        <f>AH67+AH80+AH93+AH106+AH119+AH132+AH145+AH158</f>
        <v>54</v>
      </c>
      <c r="T164" s="140"/>
      <c r="U164" s="140">
        <f>AH68+AH81+AH94+AH107+AH120+AH133+AH146+AH159</f>
        <v>250</v>
      </c>
      <c r="V164" s="140"/>
      <c r="W164" s="140">
        <f>AH69+AH80+AH95+AH108+AH121+AH134+AH147+AH160</f>
        <v>14</v>
      </c>
      <c r="X164" s="140"/>
      <c r="Y164" s="140">
        <f>AH70+AH83+AH96+AH109+AH122+AH135+AH148+AH161</f>
        <v>170</v>
      </c>
      <c r="Z164" s="140"/>
      <c r="AA164" s="141">
        <f>SUM(C164:Z164)</f>
        <v>2505</v>
      </c>
      <c r="AB164" s="142"/>
      <c r="AC164" s="112"/>
      <c r="AD164" s="112"/>
      <c r="AE164" s="112"/>
      <c r="AF164" s="112"/>
      <c r="AG164" s="113"/>
    </row>
    <row r="165" spans="1:35" ht="34.5" customHeight="1" thickBot="1" x14ac:dyDescent="0.35">
      <c r="A165" s="59"/>
      <c r="B165" s="59"/>
      <c r="C165" s="139">
        <f>C164/AA164</f>
        <v>0.12375249500998003</v>
      </c>
      <c r="D165" s="138"/>
      <c r="E165" s="138">
        <f>E164/AA164</f>
        <v>0.27584830339321359</v>
      </c>
      <c r="F165" s="138"/>
      <c r="G165" s="138">
        <f>G164/AA164</f>
        <v>0.1437125748502994</v>
      </c>
      <c r="H165" s="138"/>
      <c r="I165" s="138">
        <f>I164/AA164</f>
        <v>0.10538922155688622</v>
      </c>
      <c r="J165" s="138"/>
      <c r="K165" s="138">
        <f>K164/AA164</f>
        <v>1.277445109780439E-2</v>
      </c>
      <c r="L165" s="138"/>
      <c r="M165" s="138">
        <f>M164/AA164</f>
        <v>5.1896207584830337E-2</v>
      </c>
      <c r="N165" s="138"/>
      <c r="O165" s="138">
        <f>O164/AA164</f>
        <v>0</v>
      </c>
      <c r="P165" s="138"/>
      <c r="Q165" s="138">
        <f>Q164/AA164</f>
        <v>9.1816367265469059E-2</v>
      </c>
      <c r="R165" s="138"/>
      <c r="S165" s="138">
        <f>S164/AA164</f>
        <v>2.1556886227544911E-2</v>
      </c>
      <c r="T165" s="138"/>
      <c r="U165" s="138">
        <f>U164/AA164</f>
        <v>9.9800399201596807E-2</v>
      </c>
      <c r="V165" s="138"/>
      <c r="W165" s="138">
        <f>W164/AA164</f>
        <v>5.5888223552894214E-3</v>
      </c>
      <c r="X165" s="138"/>
      <c r="Y165" s="138">
        <f>Y164/AA164</f>
        <v>6.7864271457085831E-2</v>
      </c>
      <c r="Z165" s="138"/>
      <c r="AA165" s="136">
        <f>SUM(C165:Z165)</f>
        <v>1</v>
      </c>
      <c r="AB165" s="137"/>
    </row>
    <row r="166" spans="1:35" ht="15" customHeight="1" x14ac:dyDescent="0.3">
      <c r="A166" s="59"/>
      <c r="B166" s="59"/>
      <c r="C166" s="56"/>
    </row>
    <row r="167" spans="1:35" ht="15" customHeight="1" x14ac:dyDescent="0.3">
      <c r="A167" s="59"/>
      <c r="B167" s="59"/>
      <c r="C167" s="56"/>
    </row>
    <row r="168" spans="1:35" ht="15" customHeight="1" x14ac:dyDescent="0.3">
      <c r="A168" s="59"/>
      <c r="B168" s="59"/>
      <c r="C168" s="56"/>
    </row>
    <row r="169" spans="1:35" ht="15" customHeight="1" x14ac:dyDescent="0.3">
      <c r="A169" s="59"/>
      <c r="B169" s="59"/>
      <c r="C169" s="56"/>
    </row>
    <row r="170" spans="1:35" ht="15" customHeight="1" x14ac:dyDescent="0.3">
      <c r="A170" s="59"/>
      <c r="B170" s="59"/>
      <c r="C170" s="56"/>
    </row>
    <row r="171" spans="1:35" ht="17.25" customHeight="1" x14ac:dyDescent="0.3">
      <c r="A171" s="59"/>
      <c r="B171" s="59"/>
      <c r="C171" s="56"/>
    </row>
    <row r="172" spans="1:35" ht="15" customHeight="1" x14ac:dyDescent="0.3">
      <c r="A172" s="59"/>
      <c r="B172" s="59"/>
      <c r="C172" s="56"/>
    </row>
    <row r="173" spans="1:35" ht="15" customHeight="1" x14ac:dyDescent="0.3">
      <c r="A173" s="59"/>
      <c r="B173" s="59"/>
      <c r="C173" s="56"/>
    </row>
    <row r="174" spans="1:35" ht="15.75" customHeight="1" x14ac:dyDescent="0.3">
      <c r="A174" s="59"/>
      <c r="B174" s="59"/>
      <c r="C174" s="56"/>
    </row>
    <row r="175" spans="1:35" ht="18" x14ac:dyDescent="0.3">
      <c r="A175" s="60"/>
      <c r="B175" s="60" t="s">
        <v>38</v>
      </c>
      <c r="C175">
        <f>C164</f>
        <v>310</v>
      </c>
    </row>
    <row r="176" spans="1:35" ht="18.75" customHeight="1" x14ac:dyDescent="0.3">
      <c r="A176" s="60"/>
      <c r="B176" s="60" t="s">
        <v>27</v>
      </c>
      <c r="C176">
        <f>E164</f>
        <v>691</v>
      </c>
    </row>
    <row r="177" spans="1:3" ht="18.75" customHeight="1" x14ac:dyDescent="0.3">
      <c r="A177" s="60"/>
      <c r="B177" s="60" t="s">
        <v>28</v>
      </c>
      <c r="C177">
        <f>G164</f>
        <v>360</v>
      </c>
    </row>
    <row r="178" spans="1:3" ht="18.75" customHeight="1" x14ac:dyDescent="0.3">
      <c r="A178" s="60"/>
      <c r="B178" s="60" t="s">
        <v>29</v>
      </c>
      <c r="C178">
        <f>I164</f>
        <v>264</v>
      </c>
    </row>
    <row r="179" spans="1:3" ht="18.75" customHeight="1" x14ac:dyDescent="0.3">
      <c r="A179" s="60"/>
      <c r="B179" s="60" t="s">
        <v>30</v>
      </c>
      <c r="C179">
        <f>K164</f>
        <v>32</v>
      </c>
    </row>
    <row r="180" spans="1:3" ht="18.75" customHeight="1" x14ac:dyDescent="0.3">
      <c r="A180" s="60"/>
      <c r="B180" s="60" t="s">
        <v>31</v>
      </c>
      <c r="C180">
        <f>M164</f>
        <v>130</v>
      </c>
    </row>
    <row r="181" spans="1:3" ht="18.75" customHeight="1" x14ac:dyDescent="0.3">
      <c r="A181" s="60"/>
      <c r="B181" s="60" t="s">
        <v>32</v>
      </c>
      <c r="C181">
        <f>O164</f>
        <v>0</v>
      </c>
    </row>
    <row r="182" spans="1:3" ht="18.75" customHeight="1" x14ac:dyDescent="0.3">
      <c r="A182" s="60"/>
      <c r="B182" s="60" t="s">
        <v>33</v>
      </c>
      <c r="C182">
        <f>Q164</f>
        <v>230</v>
      </c>
    </row>
    <row r="183" spans="1:3" ht="18.75" customHeight="1" x14ac:dyDescent="0.3">
      <c r="A183" s="60"/>
      <c r="B183" s="60" t="s">
        <v>34</v>
      </c>
      <c r="C183">
        <f>S164</f>
        <v>54</v>
      </c>
    </row>
    <row r="184" spans="1:3" ht="18.75" customHeight="1" x14ac:dyDescent="0.3">
      <c r="A184" s="60"/>
      <c r="B184" s="60" t="s">
        <v>35</v>
      </c>
      <c r="C184">
        <f>U164</f>
        <v>250</v>
      </c>
    </row>
    <row r="185" spans="1:3" ht="18.75" customHeight="1" x14ac:dyDescent="0.3">
      <c r="A185" s="60"/>
      <c r="B185" s="60" t="s">
        <v>36</v>
      </c>
      <c r="C185">
        <f>W164</f>
        <v>14</v>
      </c>
    </row>
    <row r="186" spans="1:3" ht="30.75" customHeight="1" x14ac:dyDescent="0.3">
      <c r="A186" s="60"/>
      <c r="B186" s="60" t="s">
        <v>37</v>
      </c>
      <c r="C186">
        <f>Y164</f>
        <v>170</v>
      </c>
    </row>
  </sheetData>
  <mergeCells count="182">
    <mergeCell ref="AI3:AI4"/>
    <mergeCell ref="AJ3:AJ4"/>
    <mergeCell ref="A4:B4"/>
    <mergeCell ref="A5:B5"/>
    <mergeCell ref="A6:B6"/>
    <mergeCell ref="A7:B7"/>
    <mergeCell ref="A8:B8"/>
    <mergeCell ref="A9:B9"/>
    <mergeCell ref="A10:B10"/>
    <mergeCell ref="A1:B1"/>
    <mergeCell ref="C1:AG1"/>
    <mergeCell ref="A2:B2"/>
    <mergeCell ref="A3:B3"/>
    <mergeCell ref="A17:B17"/>
    <mergeCell ref="A18:B18"/>
    <mergeCell ref="A19:B19"/>
    <mergeCell ref="A20:B20"/>
    <mergeCell ref="A21:B21"/>
    <mergeCell ref="D22:G23"/>
    <mergeCell ref="A11:B11"/>
    <mergeCell ref="A12:B12"/>
    <mergeCell ref="A13:B13"/>
    <mergeCell ref="A14:B14"/>
    <mergeCell ref="A15:B15"/>
    <mergeCell ref="A16:B16"/>
    <mergeCell ref="A54:AG55"/>
    <mergeCell ref="AH55:AI58"/>
    <mergeCell ref="A56:B56"/>
    <mergeCell ref="C56:AG56"/>
    <mergeCell ref="A57:B57"/>
    <mergeCell ref="A58:B58"/>
    <mergeCell ref="O22:S23"/>
    <mergeCell ref="Z22:AD23"/>
    <mergeCell ref="AH22:AH23"/>
    <mergeCell ref="AH24:AH25"/>
    <mergeCell ref="AH27:AJ27"/>
    <mergeCell ref="D39:G40"/>
    <mergeCell ref="P39:S40"/>
    <mergeCell ref="Z39:AD40"/>
    <mergeCell ref="A65:B65"/>
    <mergeCell ref="A66:B66"/>
    <mergeCell ref="A67:B67"/>
    <mergeCell ref="A68:B68"/>
    <mergeCell ref="A69:B69"/>
    <mergeCell ref="A70:B70"/>
    <mergeCell ref="A59:B59"/>
    <mergeCell ref="A60:B60"/>
    <mergeCell ref="A61:B61"/>
    <mergeCell ref="A62:B62"/>
    <mergeCell ref="A63:B63"/>
    <mergeCell ref="A64:B64"/>
    <mergeCell ref="A77:B77"/>
    <mergeCell ref="A78:B78"/>
    <mergeCell ref="A79:B79"/>
    <mergeCell ref="A80:B80"/>
    <mergeCell ref="A81:B81"/>
    <mergeCell ref="A82:B82"/>
    <mergeCell ref="A71:B71"/>
    <mergeCell ref="A72:B72"/>
    <mergeCell ref="A73:B73"/>
    <mergeCell ref="A74:B74"/>
    <mergeCell ref="A75:B75"/>
    <mergeCell ref="A76:B76"/>
    <mergeCell ref="A89:B89"/>
    <mergeCell ref="A90:B90"/>
    <mergeCell ref="A91:B91"/>
    <mergeCell ref="A92:B92"/>
    <mergeCell ref="A93:B93"/>
    <mergeCell ref="A94:B94"/>
    <mergeCell ref="A83:B83"/>
    <mergeCell ref="A84:B84"/>
    <mergeCell ref="A85:B85"/>
    <mergeCell ref="A86:B86"/>
    <mergeCell ref="A87:B87"/>
    <mergeCell ref="A88:B88"/>
    <mergeCell ref="A101:B101"/>
    <mergeCell ref="A102:B102"/>
    <mergeCell ref="A103:B103"/>
    <mergeCell ref="A104:B104"/>
    <mergeCell ref="A105:B105"/>
    <mergeCell ref="A106:B106"/>
    <mergeCell ref="A95:B95"/>
    <mergeCell ref="A96:B96"/>
    <mergeCell ref="A97:B97"/>
    <mergeCell ref="A98:B98"/>
    <mergeCell ref="A99:B99"/>
    <mergeCell ref="A100:B100"/>
    <mergeCell ref="A113:B113"/>
    <mergeCell ref="A114:B114"/>
    <mergeCell ref="A115:B115"/>
    <mergeCell ref="A116:B116"/>
    <mergeCell ref="A117:B117"/>
    <mergeCell ref="A118:B118"/>
    <mergeCell ref="A107:B107"/>
    <mergeCell ref="A108:B108"/>
    <mergeCell ref="A109:B109"/>
    <mergeCell ref="A110:B110"/>
    <mergeCell ref="A111:B111"/>
    <mergeCell ref="A112:B112"/>
    <mergeCell ref="A125:B125"/>
    <mergeCell ref="A126:B126"/>
    <mergeCell ref="A127:B127"/>
    <mergeCell ref="A128:B128"/>
    <mergeCell ref="A129:B129"/>
    <mergeCell ref="A130:B130"/>
    <mergeCell ref="A119:B119"/>
    <mergeCell ref="A120:B120"/>
    <mergeCell ref="A121:B121"/>
    <mergeCell ref="A122:B122"/>
    <mergeCell ref="A123:B123"/>
    <mergeCell ref="A124:B124"/>
    <mergeCell ref="A137:B137"/>
    <mergeCell ref="A138:B138"/>
    <mergeCell ref="A139:B139"/>
    <mergeCell ref="A140:B140"/>
    <mergeCell ref="A141:B141"/>
    <mergeCell ref="A142:B142"/>
    <mergeCell ref="A131:B131"/>
    <mergeCell ref="A132:B132"/>
    <mergeCell ref="A133:B133"/>
    <mergeCell ref="A134:B134"/>
    <mergeCell ref="A135:B135"/>
    <mergeCell ref="A136:B136"/>
    <mergeCell ref="A149:B149"/>
    <mergeCell ref="A150:B150"/>
    <mergeCell ref="A151:B151"/>
    <mergeCell ref="A152:B152"/>
    <mergeCell ref="A153:B153"/>
    <mergeCell ref="A154:B154"/>
    <mergeCell ref="A143:B143"/>
    <mergeCell ref="A144:B144"/>
    <mergeCell ref="A145:B145"/>
    <mergeCell ref="A146:B146"/>
    <mergeCell ref="A147:B147"/>
    <mergeCell ref="A148:B148"/>
    <mergeCell ref="A161:B161"/>
    <mergeCell ref="A162:B162"/>
    <mergeCell ref="C163:D163"/>
    <mergeCell ref="E163:F163"/>
    <mergeCell ref="G163:H163"/>
    <mergeCell ref="I163:J163"/>
    <mergeCell ref="A155:B155"/>
    <mergeCell ref="A156:B156"/>
    <mergeCell ref="A157:B157"/>
    <mergeCell ref="A158:B158"/>
    <mergeCell ref="A159:B159"/>
    <mergeCell ref="A160:B160"/>
    <mergeCell ref="C164:D164"/>
    <mergeCell ref="E164:F164"/>
    <mergeCell ref="G164:H164"/>
    <mergeCell ref="I164:J164"/>
    <mergeCell ref="K164:L164"/>
    <mergeCell ref="M164:N164"/>
    <mergeCell ref="O164:P164"/>
    <mergeCell ref="K163:L163"/>
    <mergeCell ref="M163:N163"/>
    <mergeCell ref="O163:P163"/>
    <mergeCell ref="Q164:R164"/>
    <mergeCell ref="S164:T164"/>
    <mergeCell ref="U164:V164"/>
    <mergeCell ref="W164:X164"/>
    <mergeCell ref="Y164:Z164"/>
    <mergeCell ref="AA164:AB164"/>
    <mergeCell ref="W163:X163"/>
    <mergeCell ref="Y163:Z163"/>
    <mergeCell ref="AA163:AB163"/>
    <mergeCell ref="Q163:R163"/>
    <mergeCell ref="S163:T163"/>
    <mergeCell ref="U163:V163"/>
    <mergeCell ref="AA165:AB165"/>
    <mergeCell ref="O165:P165"/>
    <mergeCell ref="Q165:R165"/>
    <mergeCell ref="S165:T165"/>
    <mergeCell ref="U165:V165"/>
    <mergeCell ref="W165:X165"/>
    <mergeCell ref="Y165:Z165"/>
    <mergeCell ref="C165:D165"/>
    <mergeCell ref="E165:F165"/>
    <mergeCell ref="G165:H165"/>
    <mergeCell ref="I165:J165"/>
    <mergeCell ref="K165:L165"/>
    <mergeCell ref="M165:N165"/>
  </mergeCells>
  <conditionalFormatting sqref="C15:X15 Z15:AG15">
    <cfRule type="cellIs" dxfId="28" priority="19" operator="greaterThan">
      <formula>0.7</formula>
    </cfRule>
    <cfRule type="cellIs" dxfId="27" priority="20" operator="greaterThan">
      <formula>$AI$29</formula>
    </cfRule>
  </conditionalFormatting>
  <conditionalFormatting sqref="C5:AG10">
    <cfRule type="cellIs" dxfId="26" priority="15" operator="greaterThan">
      <formula>0.7</formula>
    </cfRule>
    <cfRule type="cellIs" dxfId="25" priority="16" operator="greaterThan">
      <formula>$AI$29</formula>
    </cfRule>
  </conditionalFormatting>
  <conditionalFormatting sqref="C11:AG11">
    <cfRule type="cellIs" dxfId="24" priority="1" operator="greaterThan">
      <formula>1</formula>
    </cfRule>
  </conditionalFormatting>
  <conditionalFormatting sqref="C12:AG14">
    <cfRule type="cellIs" dxfId="23" priority="11" operator="greaterThan">
      <formula>0.7</formula>
    </cfRule>
    <cfRule type="cellIs" dxfId="22" priority="12" operator="greaterThan">
      <formula>$AI$29</formula>
    </cfRule>
  </conditionalFormatting>
  <conditionalFormatting sqref="C16:AG20">
    <cfRule type="cellIs" dxfId="21" priority="5" operator="greaterThan">
      <formula>0.7</formula>
    </cfRule>
    <cfRule type="cellIs" dxfId="20" priority="6" operator="greaterThan">
      <formula>$AI$29</formula>
    </cfRule>
  </conditionalFormatting>
  <pageMargins left="0.7" right="0.7" top="0.75" bottom="0.75" header="0.3" footer="0.3"/>
  <pageSetup paperSize="17" scale="59"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J186"/>
  <sheetViews>
    <sheetView zoomScale="80" zoomScaleNormal="80" workbookViewId="0">
      <pane xSplit="2" ySplit="4" topLeftCell="Q50" activePane="bottomRight" state="frozen"/>
      <selection pane="topRight" activeCell="C1" sqref="C1"/>
      <selection pane="bottomLeft" activeCell="A4" sqref="A4"/>
      <selection pane="bottomRight" activeCell="AH66" sqref="AH66"/>
    </sheetView>
  </sheetViews>
  <sheetFormatPr defaultColWidth="9.109375" defaultRowHeight="14.4" x14ac:dyDescent="0.3"/>
  <cols>
    <col min="2" max="2" width="20.5546875" customWidth="1"/>
    <col min="3" max="33" width="9.44140625" customWidth="1"/>
    <col min="34" max="34" width="10.88671875" customWidth="1"/>
    <col min="35" max="35" width="10.44140625" customWidth="1"/>
    <col min="36" max="36" width="11.88671875" customWidth="1"/>
  </cols>
  <sheetData>
    <row r="1" spans="1:36" ht="38.25" customHeight="1" thickBot="1" x14ac:dyDescent="0.35">
      <c r="A1" s="187">
        <f ca="1">NOW()</f>
        <v>45007.579243865737</v>
      </c>
      <c r="B1" s="146"/>
      <c r="C1" s="188" t="s">
        <v>0</v>
      </c>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90"/>
      <c r="AH1" s="95" t="s">
        <v>1</v>
      </c>
      <c r="AI1" s="95" t="s">
        <v>2</v>
      </c>
    </row>
    <row r="2" spans="1:36" ht="21" customHeight="1" thickBot="1" x14ac:dyDescent="0.35">
      <c r="A2" s="191" t="s">
        <v>3</v>
      </c>
      <c r="B2" s="192"/>
      <c r="C2" s="57">
        <v>108</v>
      </c>
      <c r="D2" s="57">
        <v>108</v>
      </c>
      <c r="E2" s="57">
        <v>0</v>
      </c>
      <c r="F2" s="57">
        <v>0</v>
      </c>
      <c r="G2" s="118">
        <v>108</v>
      </c>
      <c r="H2" s="57">
        <v>108</v>
      </c>
      <c r="I2" s="57">
        <v>108</v>
      </c>
      <c r="J2" s="57">
        <v>108</v>
      </c>
      <c r="K2" s="57">
        <v>108</v>
      </c>
      <c r="L2" s="57">
        <v>0</v>
      </c>
      <c r="M2" s="57">
        <v>0</v>
      </c>
      <c r="N2" s="57">
        <v>108</v>
      </c>
      <c r="O2" s="57">
        <v>108</v>
      </c>
      <c r="P2" s="57">
        <v>108</v>
      </c>
      <c r="Q2" s="118">
        <v>108</v>
      </c>
      <c r="R2" s="57">
        <v>108</v>
      </c>
      <c r="S2" s="57">
        <v>0</v>
      </c>
      <c r="T2" s="57">
        <v>0</v>
      </c>
      <c r="U2" s="57">
        <v>108</v>
      </c>
      <c r="V2" s="57">
        <v>108</v>
      </c>
      <c r="W2" s="57">
        <v>108</v>
      </c>
      <c r="X2" s="57">
        <v>108</v>
      </c>
      <c r="Y2" s="57">
        <v>108</v>
      </c>
      <c r="Z2" s="57">
        <v>0</v>
      </c>
      <c r="AA2" s="57">
        <v>0</v>
      </c>
      <c r="AB2" s="57">
        <v>108</v>
      </c>
      <c r="AC2" s="57">
        <v>108</v>
      </c>
      <c r="AD2" s="57">
        <v>108</v>
      </c>
      <c r="AE2" s="57">
        <v>108</v>
      </c>
      <c r="AF2" s="57">
        <v>108</v>
      </c>
      <c r="AG2" s="57">
        <v>0</v>
      </c>
      <c r="AH2" s="96">
        <f>SUM(C2:AG2)</f>
        <v>2376</v>
      </c>
      <c r="AI2" s="97">
        <f>COUNT(C2:AG2)</f>
        <v>31</v>
      </c>
    </row>
    <row r="3" spans="1:36" ht="19.5" customHeight="1" thickBot="1" x14ac:dyDescent="0.35">
      <c r="A3" s="193" t="s">
        <v>4</v>
      </c>
      <c r="B3" s="194"/>
      <c r="C3" s="39">
        <f>C21/C2</f>
        <v>3.0257201646090533E-2</v>
      </c>
      <c r="D3" s="38">
        <f>D21/D2</f>
        <v>1.7448559670781894E-2</v>
      </c>
      <c r="E3" s="38" t="e">
        <f t="shared" ref="E3:AG3" si="0">E21/E2</f>
        <v>#DIV/0!</v>
      </c>
      <c r="F3" s="38" t="e">
        <f t="shared" si="0"/>
        <v>#DIV/0!</v>
      </c>
      <c r="G3" s="38">
        <f t="shared" si="0"/>
        <v>4.4279835390946494E-2</v>
      </c>
      <c r="H3" s="38">
        <f t="shared" si="0"/>
        <v>4.2798353909465021E-2</v>
      </c>
      <c r="I3" s="38">
        <f t="shared" si="0"/>
        <v>5.3991769547325097E-2</v>
      </c>
      <c r="J3" s="38">
        <f t="shared" si="0"/>
        <v>1.8765432098765428E-2</v>
      </c>
      <c r="K3" s="38">
        <f t="shared" si="0"/>
        <v>1.3827160493827161E-2</v>
      </c>
      <c r="L3" s="38" t="e">
        <f t="shared" si="0"/>
        <v>#DIV/0!</v>
      </c>
      <c r="M3" s="38" t="e">
        <f t="shared" si="0"/>
        <v>#DIV/0!</v>
      </c>
      <c r="N3" s="38">
        <f t="shared" si="0"/>
        <v>3.0946502057613175E-2</v>
      </c>
      <c r="O3" s="38">
        <f t="shared" si="0"/>
        <v>1.5967078189300415E-2</v>
      </c>
      <c r="P3" s="38">
        <f t="shared" si="0"/>
        <v>3.4074074074074076E-2</v>
      </c>
      <c r="Q3" s="119">
        <f t="shared" si="0"/>
        <v>4.1810699588477364E-2</v>
      </c>
      <c r="R3" s="38">
        <f t="shared" si="0"/>
        <v>5.9094650205761316E-2</v>
      </c>
      <c r="S3" s="38" t="e">
        <f t="shared" si="0"/>
        <v>#DIV/0!</v>
      </c>
      <c r="T3" s="38" t="e">
        <f t="shared" si="0"/>
        <v>#DIV/0!</v>
      </c>
      <c r="U3" s="38">
        <f t="shared" si="0"/>
        <v>3.5061728395061734E-2</v>
      </c>
      <c r="V3" s="38">
        <f t="shared" si="0"/>
        <v>4.0823045267489713E-2</v>
      </c>
      <c r="W3" s="38">
        <f t="shared" si="0"/>
        <v>8.9218106995884769E-2</v>
      </c>
      <c r="X3" s="38">
        <f t="shared" si="0"/>
        <v>6.123456790123457E-2</v>
      </c>
      <c r="Y3" s="38">
        <f t="shared" si="0"/>
        <v>3.1769547325102877E-2</v>
      </c>
      <c r="Z3" s="65" t="e">
        <f t="shared" si="0"/>
        <v>#DIV/0!</v>
      </c>
      <c r="AA3" s="38" t="e">
        <f t="shared" si="0"/>
        <v>#DIV/0!</v>
      </c>
      <c r="AB3" s="38">
        <f t="shared" si="0"/>
        <v>5.3991769547325104E-2</v>
      </c>
      <c r="AC3" s="38">
        <f t="shared" si="0"/>
        <v>2.7325102880658435E-2</v>
      </c>
      <c r="AD3" s="38">
        <f t="shared" si="0"/>
        <v>5.613168724279835E-2</v>
      </c>
      <c r="AE3" s="38">
        <f t="shared" si="0"/>
        <v>0</v>
      </c>
      <c r="AF3" s="38">
        <f t="shared" si="0"/>
        <v>0</v>
      </c>
      <c r="AG3" s="38" t="e">
        <f t="shared" si="0"/>
        <v>#DIV/0!</v>
      </c>
      <c r="AH3" s="67"/>
      <c r="AI3" s="201" t="s">
        <v>5</v>
      </c>
      <c r="AJ3" s="201" t="s">
        <v>6</v>
      </c>
    </row>
    <row r="4" spans="1:36" ht="36" customHeight="1" thickBot="1" x14ac:dyDescent="0.35">
      <c r="A4" s="203"/>
      <c r="B4" s="204"/>
      <c r="C4" s="53">
        <v>1</v>
      </c>
      <c r="D4" s="48">
        <v>2</v>
      </c>
      <c r="E4" s="41">
        <v>3</v>
      </c>
      <c r="F4" s="48">
        <v>4</v>
      </c>
      <c r="G4" s="41">
        <v>5</v>
      </c>
      <c r="H4" s="41">
        <v>6</v>
      </c>
      <c r="I4" s="41">
        <v>7</v>
      </c>
      <c r="J4" s="40">
        <v>8</v>
      </c>
      <c r="K4" s="15">
        <v>9</v>
      </c>
      <c r="L4" s="15">
        <v>10</v>
      </c>
      <c r="M4" s="15">
        <v>11</v>
      </c>
      <c r="N4" s="15">
        <v>12</v>
      </c>
      <c r="O4" s="16">
        <v>13</v>
      </c>
      <c r="P4" s="41">
        <v>14</v>
      </c>
      <c r="Q4" s="120">
        <v>15</v>
      </c>
      <c r="R4" s="40">
        <v>16</v>
      </c>
      <c r="S4" s="15">
        <v>17</v>
      </c>
      <c r="T4" s="15">
        <v>18</v>
      </c>
      <c r="U4" s="15">
        <v>19</v>
      </c>
      <c r="V4" s="15">
        <v>20</v>
      </c>
      <c r="W4" s="15">
        <v>21</v>
      </c>
      <c r="X4" s="15">
        <v>22</v>
      </c>
      <c r="Y4" s="15">
        <v>23</v>
      </c>
      <c r="Z4" s="15">
        <v>24</v>
      </c>
      <c r="AA4" s="15">
        <v>25</v>
      </c>
      <c r="AB4" s="15">
        <v>26</v>
      </c>
      <c r="AC4" s="15">
        <v>27</v>
      </c>
      <c r="AD4" s="15">
        <v>28</v>
      </c>
      <c r="AE4" s="15">
        <v>29</v>
      </c>
      <c r="AF4" s="15">
        <v>30</v>
      </c>
      <c r="AG4" s="16">
        <v>31</v>
      </c>
      <c r="AH4" s="68" t="s">
        <v>7</v>
      </c>
      <c r="AI4" s="202"/>
      <c r="AJ4" s="202"/>
    </row>
    <row r="5" spans="1:36" ht="36" customHeight="1" x14ac:dyDescent="0.3">
      <c r="A5" s="205" t="s">
        <v>8</v>
      </c>
      <c r="B5" s="206"/>
      <c r="C5" s="54">
        <f>C58/60</f>
        <v>1.3</v>
      </c>
      <c r="D5" s="129">
        <f t="shared" ref="D5:AG5" si="1">D58/60</f>
        <v>0.15</v>
      </c>
      <c r="E5" s="45">
        <f t="shared" si="1"/>
        <v>0</v>
      </c>
      <c r="F5" s="129">
        <f t="shared" si="1"/>
        <v>0</v>
      </c>
      <c r="G5" s="45">
        <f t="shared" si="1"/>
        <v>0.1</v>
      </c>
      <c r="H5" s="45">
        <f t="shared" si="1"/>
        <v>0.23333333333333334</v>
      </c>
      <c r="I5" s="45">
        <f t="shared" si="1"/>
        <v>0.16666666666666666</v>
      </c>
      <c r="J5" s="129">
        <f t="shared" si="1"/>
        <v>0.48333333333333334</v>
      </c>
      <c r="K5" s="45">
        <f t="shared" si="1"/>
        <v>0.1</v>
      </c>
      <c r="L5" s="129">
        <f t="shared" si="1"/>
        <v>0</v>
      </c>
      <c r="M5" s="45">
        <f t="shared" si="1"/>
        <v>0</v>
      </c>
      <c r="N5" s="129">
        <f t="shared" si="1"/>
        <v>1.5</v>
      </c>
      <c r="O5" s="51">
        <f t="shared" si="1"/>
        <v>0.71666666666666667</v>
      </c>
      <c r="P5" s="45">
        <f t="shared" si="1"/>
        <v>0.6333333333333333</v>
      </c>
      <c r="Q5" s="121">
        <f t="shared" si="1"/>
        <v>0.65</v>
      </c>
      <c r="R5" s="45">
        <f t="shared" si="1"/>
        <v>0.33333333333333331</v>
      </c>
      <c r="S5" s="45">
        <f t="shared" si="1"/>
        <v>0</v>
      </c>
      <c r="T5" s="45">
        <f t="shared" si="1"/>
        <v>0</v>
      </c>
      <c r="U5" s="45">
        <f t="shared" si="1"/>
        <v>0.9</v>
      </c>
      <c r="V5" s="45">
        <f t="shared" si="1"/>
        <v>0.4</v>
      </c>
      <c r="W5" s="45">
        <f t="shared" si="1"/>
        <v>0.48333333333333334</v>
      </c>
      <c r="X5" s="45">
        <f t="shared" si="1"/>
        <v>0.33333333333333331</v>
      </c>
      <c r="Y5" s="129">
        <f t="shared" si="1"/>
        <v>0.23333333333333334</v>
      </c>
      <c r="Z5" s="45">
        <f t="shared" si="1"/>
        <v>0</v>
      </c>
      <c r="AA5" s="45">
        <f t="shared" si="1"/>
        <v>0</v>
      </c>
      <c r="AB5" s="45">
        <f t="shared" si="1"/>
        <v>0.3</v>
      </c>
      <c r="AC5" s="45">
        <f t="shared" si="1"/>
        <v>0.41666666666666669</v>
      </c>
      <c r="AD5" s="45">
        <f t="shared" si="1"/>
        <v>1.0833333333333333</v>
      </c>
      <c r="AE5" s="45">
        <f t="shared" si="1"/>
        <v>0</v>
      </c>
      <c r="AF5" s="45">
        <f t="shared" si="1"/>
        <v>0</v>
      </c>
      <c r="AG5" s="45">
        <f t="shared" si="1"/>
        <v>0</v>
      </c>
      <c r="AH5" s="106">
        <f>SUM(C5:AG5)</f>
        <v>10.516666666666667</v>
      </c>
      <c r="AI5" s="66">
        <f>AH2/7</f>
        <v>339.42857142857144</v>
      </c>
      <c r="AJ5" s="109">
        <f>AH5/AI5</f>
        <v>3.09834455667789E-2</v>
      </c>
    </row>
    <row r="6" spans="1:36" ht="24.75" customHeight="1" x14ac:dyDescent="0.3">
      <c r="A6" s="161" t="s">
        <v>9</v>
      </c>
      <c r="B6" s="162"/>
      <c r="C6" s="130">
        <f>C5/15</f>
        <v>8.666666666666667E-2</v>
      </c>
      <c r="D6" s="130">
        <f t="shared" ref="D6:AG6" si="2">D5/15</f>
        <v>0.01</v>
      </c>
      <c r="E6" s="130">
        <f t="shared" si="2"/>
        <v>0</v>
      </c>
      <c r="F6" s="130">
        <f t="shared" si="2"/>
        <v>0</v>
      </c>
      <c r="G6" s="130">
        <f t="shared" si="2"/>
        <v>6.6666666666666671E-3</v>
      </c>
      <c r="H6" s="130">
        <f t="shared" si="2"/>
        <v>1.5555555555555555E-2</v>
      </c>
      <c r="I6" s="130">
        <f t="shared" si="2"/>
        <v>1.111111111111111E-2</v>
      </c>
      <c r="J6" s="130">
        <f t="shared" si="2"/>
        <v>3.2222222222222222E-2</v>
      </c>
      <c r="K6" s="130">
        <f t="shared" si="2"/>
        <v>6.6666666666666671E-3</v>
      </c>
      <c r="L6" s="130">
        <f t="shared" si="2"/>
        <v>0</v>
      </c>
      <c r="M6" s="130">
        <f t="shared" si="2"/>
        <v>0</v>
      </c>
      <c r="N6" s="130">
        <f t="shared" si="2"/>
        <v>0.1</v>
      </c>
      <c r="O6" s="130">
        <f t="shared" si="2"/>
        <v>4.777777777777778E-2</v>
      </c>
      <c r="P6" s="130">
        <f t="shared" si="2"/>
        <v>4.2222222222222223E-2</v>
      </c>
      <c r="Q6" s="130">
        <f t="shared" si="2"/>
        <v>4.3333333333333335E-2</v>
      </c>
      <c r="R6" s="130">
        <f t="shared" si="2"/>
        <v>2.222222222222222E-2</v>
      </c>
      <c r="S6" s="130">
        <f t="shared" si="2"/>
        <v>0</v>
      </c>
      <c r="T6" s="130">
        <f t="shared" si="2"/>
        <v>0</v>
      </c>
      <c r="U6" s="130">
        <f t="shared" si="2"/>
        <v>6.0000000000000005E-2</v>
      </c>
      <c r="V6" s="130">
        <f t="shared" si="2"/>
        <v>2.6666666666666668E-2</v>
      </c>
      <c r="W6" s="130">
        <f t="shared" si="2"/>
        <v>3.2222222222222222E-2</v>
      </c>
      <c r="X6" s="130">
        <f t="shared" si="2"/>
        <v>2.222222222222222E-2</v>
      </c>
      <c r="Y6" s="130">
        <f t="shared" si="2"/>
        <v>1.5555555555555555E-2</v>
      </c>
      <c r="Z6" s="130">
        <f t="shared" si="2"/>
        <v>0</v>
      </c>
      <c r="AA6" s="130">
        <f t="shared" si="2"/>
        <v>0</v>
      </c>
      <c r="AB6" s="130">
        <f t="shared" si="2"/>
        <v>0.02</v>
      </c>
      <c r="AC6" s="130">
        <f t="shared" si="2"/>
        <v>2.777777777777778E-2</v>
      </c>
      <c r="AD6" s="130">
        <f t="shared" si="2"/>
        <v>7.2222222222222215E-2</v>
      </c>
      <c r="AE6" s="130">
        <f t="shared" si="2"/>
        <v>0</v>
      </c>
      <c r="AF6" s="130">
        <f t="shared" si="2"/>
        <v>0</v>
      </c>
      <c r="AG6" s="130">
        <f t="shared" si="2"/>
        <v>0</v>
      </c>
      <c r="AH6" s="106"/>
      <c r="AI6" s="66"/>
      <c r="AJ6" s="109"/>
    </row>
    <row r="7" spans="1:36" ht="32.1" customHeight="1" x14ac:dyDescent="0.3">
      <c r="A7" s="159" t="s">
        <v>10</v>
      </c>
      <c r="B7" s="160"/>
      <c r="C7" s="49">
        <f t="shared" ref="C7:AG7" si="3">C71/60</f>
        <v>1.0333333333333334</v>
      </c>
      <c r="D7" s="46">
        <f t="shared" si="3"/>
        <v>0.23333333333333334</v>
      </c>
      <c r="E7" s="42">
        <f t="shared" si="3"/>
        <v>0</v>
      </c>
      <c r="F7" s="46">
        <f t="shared" si="3"/>
        <v>0</v>
      </c>
      <c r="G7" s="42">
        <f t="shared" si="3"/>
        <v>4.0666666666666664</v>
      </c>
      <c r="H7" s="42">
        <f t="shared" si="3"/>
        <v>3.9</v>
      </c>
      <c r="I7" s="42">
        <f t="shared" si="3"/>
        <v>3.5166666666666666</v>
      </c>
      <c r="J7" s="46">
        <f t="shared" si="3"/>
        <v>0.26666666666666666</v>
      </c>
      <c r="K7" s="42">
        <f t="shared" si="3"/>
        <v>0.23333333333333334</v>
      </c>
      <c r="L7" s="46">
        <f t="shared" si="3"/>
        <v>0</v>
      </c>
      <c r="M7" s="42">
        <f>M71/60</f>
        <v>0</v>
      </c>
      <c r="N7" s="46">
        <f t="shared" si="3"/>
        <v>0.2</v>
      </c>
      <c r="O7" s="18">
        <f t="shared" si="3"/>
        <v>0.18333333333333332</v>
      </c>
      <c r="P7" s="42">
        <f t="shared" si="3"/>
        <v>1.25</v>
      </c>
      <c r="Q7" s="122">
        <f t="shared" si="3"/>
        <v>0.1</v>
      </c>
      <c r="R7" s="42">
        <f t="shared" si="3"/>
        <v>0.91666666666666663</v>
      </c>
      <c r="S7" s="42">
        <f t="shared" si="3"/>
        <v>0</v>
      </c>
      <c r="T7" s="42">
        <f t="shared" si="3"/>
        <v>0</v>
      </c>
      <c r="U7" s="42">
        <f t="shared" si="3"/>
        <v>1.55</v>
      </c>
      <c r="V7" s="42">
        <f t="shared" si="3"/>
        <v>1</v>
      </c>
      <c r="W7" s="42">
        <f t="shared" si="3"/>
        <v>0.7</v>
      </c>
      <c r="X7" s="42">
        <f t="shared" si="3"/>
        <v>5</v>
      </c>
      <c r="Y7" s="46">
        <f t="shared" si="3"/>
        <v>0.83333333333333337</v>
      </c>
      <c r="Z7" s="42">
        <f t="shared" si="3"/>
        <v>0</v>
      </c>
      <c r="AA7" s="42">
        <f t="shared" si="3"/>
        <v>0</v>
      </c>
      <c r="AB7" s="42">
        <f t="shared" si="3"/>
        <v>4.2333333333333334</v>
      </c>
      <c r="AC7" s="42">
        <f t="shared" si="3"/>
        <v>0.25</v>
      </c>
      <c r="AD7" s="42">
        <f t="shared" si="3"/>
        <v>0.56666666666666665</v>
      </c>
      <c r="AE7" s="42">
        <f t="shared" si="3"/>
        <v>0</v>
      </c>
      <c r="AF7" s="42">
        <f t="shared" si="3"/>
        <v>0</v>
      </c>
      <c r="AG7" s="42">
        <f t="shared" si="3"/>
        <v>0</v>
      </c>
      <c r="AH7" s="107">
        <f t="shared" ref="AH7:AH13" si="4">SUM(C7:AG7)</f>
        <v>30.033333333333331</v>
      </c>
      <c r="AI7" s="66">
        <f>AH2/7</f>
        <v>339.42857142857144</v>
      </c>
      <c r="AJ7" s="109">
        <f t="shared" ref="AJ7:AJ19" si="5">AH7/AI7</f>
        <v>8.8482042648709305E-2</v>
      </c>
    </row>
    <row r="8" spans="1:36" ht="21" customHeight="1" x14ac:dyDescent="0.3">
      <c r="A8" s="161" t="s">
        <v>9</v>
      </c>
      <c r="B8" s="162"/>
      <c r="C8" s="130">
        <f>C7/15</f>
        <v>6.8888888888888902E-2</v>
      </c>
      <c r="D8" s="130">
        <f t="shared" ref="D8:AG8" si="6">D7/15</f>
        <v>1.5555555555555555E-2</v>
      </c>
      <c r="E8" s="130">
        <f t="shared" si="6"/>
        <v>0</v>
      </c>
      <c r="F8" s="130">
        <f t="shared" si="6"/>
        <v>0</v>
      </c>
      <c r="G8" s="130">
        <f t="shared" si="6"/>
        <v>0.27111111111111108</v>
      </c>
      <c r="H8" s="130">
        <f t="shared" si="6"/>
        <v>0.26</v>
      </c>
      <c r="I8" s="130">
        <f t="shared" si="6"/>
        <v>0.23444444444444443</v>
      </c>
      <c r="J8" s="130">
        <f t="shared" si="6"/>
        <v>1.7777777777777778E-2</v>
      </c>
      <c r="K8" s="130">
        <f t="shared" si="6"/>
        <v>1.5555555555555555E-2</v>
      </c>
      <c r="L8" s="130">
        <f t="shared" si="6"/>
        <v>0</v>
      </c>
      <c r="M8" s="130">
        <f t="shared" si="6"/>
        <v>0</v>
      </c>
      <c r="N8" s="130">
        <f t="shared" si="6"/>
        <v>1.3333333333333334E-2</v>
      </c>
      <c r="O8" s="130">
        <f t="shared" si="6"/>
        <v>1.2222222222222221E-2</v>
      </c>
      <c r="P8" s="130">
        <f t="shared" si="6"/>
        <v>8.3333333333333329E-2</v>
      </c>
      <c r="Q8" s="130">
        <f t="shared" si="6"/>
        <v>6.6666666666666671E-3</v>
      </c>
      <c r="R8" s="130">
        <f t="shared" si="6"/>
        <v>6.1111111111111109E-2</v>
      </c>
      <c r="S8" s="130">
        <f t="shared" si="6"/>
        <v>0</v>
      </c>
      <c r="T8" s="130">
        <f t="shared" si="6"/>
        <v>0</v>
      </c>
      <c r="U8" s="130">
        <f t="shared" si="6"/>
        <v>0.10333333333333333</v>
      </c>
      <c r="V8" s="130">
        <f t="shared" si="6"/>
        <v>6.6666666666666666E-2</v>
      </c>
      <c r="W8" s="130">
        <f t="shared" si="6"/>
        <v>4.6666666666666662E-2</v>
      </c>
      <c r="X8" s="130">
        <f t="shared" si="6"/>
        <v>0.33333333333333331</v>
      </c>
      <c r="Y8" s="130">
        <f t="shared" si="6"/>
        <v>5.5555555555555559E-2</v>
      </c>
      <c r="Z8" s="130">
        <f t="shared" si="6"/>
        <v>0</v>
      </c>
      <c r="AA8" s="130">
        <f t="shared" si="6"/>
        <v>0</v>
      </c>
      <c r="AB8" s="130">
        <f t="shared" si="6"/>
        <v>0.28222222222222221</v>
      </c>
      <c r="AC8" s="130">
        <f t="shared" si="6"/>
        <v>1.6666666666666666E-2</v>
      </c>
      <c r="AD8" s="130">
        <f t="shared" si="6"/>
        <v>3.7777777777777778E-2</v>
      </c>
      <c r="AE8" s="130">
        <f t="shared" si="6"/>
        <v>0</v>
      </c>
      <c r="AF8" s="130">
        <f t="shared" si="6"/>
        <v>0</v>
      </c>
      <c r="AG8" s="130">
        <f t="shared" si="6"/>
        <v>0</v>
      </c>
      <c r="AH8" s="107"/>
      <c r="AI8" s="66"/>
      <c r="AJ8" s="109"/>
    </row>
    <row r="9" spans="1:36" ht="32.1" customHeight="1" x14ac:dyDescent="0.3">
      <c r="A9" s="159" t="s">
        <v>11</v>
      </c>
      <c r="B9" s="160"/>
      <c r="C9" s="49">
        <f t="shared" ref="C9:AG9" si="7">C84/60</f>
        <v>0.23333333333333334</v>
      </c>
      <c r="D9" s="46">
        <f t="shared" si="7"/>
        <v>0.15</v>
      </c>
      <c r="E9" s="42">
        <f t="shared" si="7"/>
        <v>0</v>
      </c>
      <c r="F9" s="46">
        <f t="shared" si="7"/>
        <v>0</v>
      </c>
      <c r="G9" s="42">
        <f t="shared" si="7"/>
        <v>6.6666666666666666E-2</v>
      </c>
      <c r="H9" s="42">
        <f t="shared" si="7"/>
        <v>0</v>
      </c>
      <c r="I9" s="42">
        <f t="shared" si="7"/>
        <v>0.75</v>
      </c>
      <c r="J9" s="46">
        <f t="shared" si="7"/>
        <v>0.71666666666666667</v>
      </c>
      <c r="K9" s="42">
        <f t="shared" si="7"/>
        <v>0.53333333333333333</v>
      </c>
      <c r="L9" s="46">
        <f t="shared" si="7"/>
        <v>0</v>
      </c>
      <c r="M9" s="42">
        <f t="shared" si="7"/>
        <v>0</v>
      </c>
      <c r="N9" s="46">
        <f t="shared" si="7"/>
        <v>0.35</v>
      </c>
      <c r="O9" s="18">
        <f t="shared" si="7"/>
        <v>6.6666666666666666E-2</v>
      </c>
      <c r="P9" s="42">
        <f t="shared" si="7"/>
        <v>0.71666666666666667</v>
      </c>
      <c r="Q9" s="122">
        <f t="shared" si="7"/>
        <v>0.25</v>
      </c>
      <c r="R9" s="42">
        <f t="shared" si="7"/>
        <v>0.13333333333333333</v>
      </c>
      <c r="S9" s="42">
        <f t="shared" si="7"/>
        <v>0</v>
      </c>
      <c r="T9" s="42">
        <f t="shared" si="7"/>
        <v>0</v>
      </c>
      <c r="U9" s="42">
        <f t="shared" si="7"/>
        <v>0</v>
      </c>
      <c r="V9" s="42">
        <f t="shared" si="7"/>
        <v>0.53333333333333333</v>
      </c>
      <c r="W9" s="42">
        <f t="shared" si="7"/>
        <v>0.7</v>
      </c>
      <c r="X9" s="42">
        <f t="shared" si="7"/>
        <v>0.16666666666666666</v>
      </c>
      <c r="Y9" s="46">
        <f t="shared" si="7"/>
        <v>0.25</v>
      </c>
      <c r="Z9" s="42">
        <f t="shared" si="7"/>
        <v>0</v>
      </c>
      <c r="AA9" s="42">
        <f t="shared" si="7"/>
        <v>0</v>
      </c>
      <c r="AB9" s="42">
        <f t="shared" si="7"/>
        <v>0.4</v>
      </c>
      <c r="AC9" s="42">
        <f t="shared" si="7"/>
        <v>0.45</v>
      </c>
      <c r="AD9" s="42">
        <f t="shared" si="7"/>
        <v>1.05</v>
      </c>
      <c r="AE9" s="42">
        <f t="shared" si="7"/>
        <v>0</v>
      </c>
      <c r="AF9" s="42">
        <f t="shared" si="7"/>
        <v>0</v>
      </c>
      <c r="AG9" s="42">
        <f t="shared" si="7"/>
        <v>0</v>
      </c>
      <c r="AH9" s="107">
        <f t="shared" si="4"/>
        <v>7.5166666666666675</v>
      </c>
      <c r="AI9" s="66">
        <f>AH2/7</f>
        <v>339.42857142857144</v>
      </c>
      <c r="AJ9" s="109">
        <f t="shared" si="5"/>
        <v>2.2145061728395064E-2</v>
      </c>
    </row>
    <row r="10" spans="1:36" ht="32.1" customHeight="1" x14ac:dyDescent="0.3">
      <c r="A10" s="161" t="s">
        <v>9</v>
      </c>
      <c r="B10" s="162"/>
      <c r="C10" s="130">
        <f>C9/15</f>
        <v>1.5555555555555555E-2</v>
      </c>
      <c r="D10" s="130">
        <f t="shared" ref="D10:AG10" si="8">D9/15</f>
        <v>0.01</v>
      </c>
      <c r="E10" s="130">
        <f t="shared" si="8"/>
        <v>0</v>
      </c>
      <c r="F10" s="130">
        <f t="shared" si="8"/>
        <v>0</v>
      </c>
      <c r="G10" s="130">
        <f t="shared" si="8"/>
        <v>4.4444444444444444E-3</v>
      </c>
      <c r="H10" s="130">
        <f t="shared" si="8"/>
        <v>0</v>
      </c>
      <c r="I10" s="130">
        <f t="shared" si="8"/>
        <v>0.05</v>
      </c>
      <c r="J10" s="130">
        <f t="shared" si="8"/>
        <v>4.777777777777778E-2</v>
      </c>
      <c r="K10" s="130">
        <f t="shared" si="8"/>
        <v>3.5555555555555556E-2</v>
      </c>
      <c r="L10" s="130">
        <f t="shared" si="8"/>
        <v>0</v>
      </c>
      <c r="M10" s="130">
        <f t="shared" si="8"/>
        <v>0</v>
      </c>
      <c r="N10" s="130">
        <f t="shared" si="8"/>
        <v>2.3333333333333331E-2</v>
      </c>
      <c r="O10" s="130">
        <f t="shared" si="8"/>
        <v>4.4444444444444444E-3</v>
      </c>
      <c r="P10" s="130">
        <f t="shared" si="8"/>
        <v>4.777777777777778E-2</v>
      </c>
      <c r="Q10" s="130">
        <f t="shared" si="8"/>
        <v>1.6666666666666666E-2</v>
      </c>
      <c r="R10" s="130">
        <f t="shared" si="8"/>
        <v>8.8888888888888889E-3</v>
      </c>
      <c r="S10" s="130">
        <f t="shared" si="8"/>
        <v>0</v>
      </c>
      <c r="T10" s="130">
        <f t="shared" si="8"/>
        <v>0</v>
      </c>
      <c r="U10" s="130">
        <f t="shared" si="8"/>
        <v>0</v>
      </c>
      <c r="V10" s="130">
        <f t="shared" si="8"/>
        <v>3.5555555555555556E-2</v>
      </c>
      <c r="W10" s="130">
        <f t="shared" si="8"/>
        <v>4.6666666666666662E-2</v>
      </c>
      <c r="X10" s="130">
        <f t="shared" si="8"/>
        <v>1.111111111111111E-2</v>
      </c>
      <c r="Y10" s="130">
        <f t="shared" si="8"/>
        <v>1.6666666666666666E-2</v>
      </c>
      <c r="Z10" s="130">
        <f t="shared" si="8"/>
        <v>0</v>
      </c>
      <c r="AA10" s="130">
        <f t="shared" si="8"/>
        <v>0</v>
      </c>
      <c r="AB10" s="130">
        <f t="shared" si="8"/>
        <v>2.6666666666666668E-2</v>
      </c>
      <c r="AC10" s="130">
        <f t="shared" si="8"/>
        <v>3.0000000000000002E-2</v>
      </c>
      <c r="AD10" s="130">
        <f t="shared" si="8"/>
        <v>7.0000000000000007E-2</v>
      </c>
      <c r="AE10" s="130">
        <f t="shared" si="8"/>
        <v>0</v>
      </c>
      <c r="AF10" s="130">
        <f t="shared" si="8"/>
        <v>0</v>
      </c>
      <c r="AG10" s="130">
        <f t="shared" si="8"/>
        <v>0</v>
      </c>
      <c r="AH10" s="107"/>
      <c r="AI10" s="66"/>
      <c r="AJ10" s="109"/>
    </row>
    <row r="11" spans="1:36" ht="32.1" customHeight="1" x14ac:dyDescent="0.3">
      <c r="A11" s="159" t="s">
        <v>12</v>
      </c>
      <c r="B11" s="160"/>
      <c r="C11" s="49">
        <f t="shared" ref="C11:AG11" si="9">C97/60</f>
        <v>3.3333333333333333E-2</v>
      </c>
      <c r="D11" s="46">
        <f t="shared" si="9"/>
        <v>0.6333333333333333</v>
      </c>
      <c r="E11" s="42">
        <f t="shared" si="9"/>
        <v>0</v>
      </c>
      <c r="F11" s="46">
        <f t="shared" si="9"/>
        <v>0</v>
      </c>
      <c r="G11" s="42">
        <f t="shared" si="9"/>
        <v>0.25</v>
      </c>
      <c r="H11" s="42">
        <f t="shared" si="9"/>
        <v>0.2</v>
      </c>
      <c r="I11" s="42">
        <f t="shared" si="9"/>
        <v>0.58333333333333337</v>
      </c>
      <c r="J11" s="46">
        <f t="shared" si="9"/>
        <v>0.26666666666666666</v>
      </c>
      <c r="K11" s="42">
        <f>K97/60</f>
        <v>0.53333333333333333</v>
      </c>
      <c r="L11" s="46">
        <f t="shared" si="9"/>
        <v>0</v>
      </c>
      <c r="M11" s="42">
        <f t="shared" si="9"/>
        <v>0</v>
      </c>
      <c r="N11" s="46">
        <f t="shared" si="9"/>
        <v>1.0833333333333333</v>
      </c>
      <c r="O11" s="18">
        <f>O97/60</f>
        <v>0.65</v>
      </c>
      <c r="P11" s="42">
        <f t="shared" si="9"/>
        <v>0.85</v>
      </c>
      <c r="Q11" s="122">
        <f t="shared" si="9"/>
        <v>3.2333333333333334</v>
      </c>
      <c r="R11" s="42">
        <f t="shared" si="9"/>
        <v>0.6</v>
      </c>
      <c r="S11" s="42">
        <f t="shared" si="9"/>
        <v>0</v>
      </c>
      <c r="T11" s="42">
        <f t="shared" si="9"/>
        <v>0</v>
      </c>
      <c r="U11" s="42">
        <f t="shared" si="9"/>
        <v>1.1000000000000001</v>
      </c>
      <c r="V11" s="42">
        <f t="shared" si="9"/>
        <v>1.6166666666666667</v>
      </c>
      <c r="W11" s="42">
        <f t="shared" si="9"/>
        <v>7.15</v>
      </c>
      <c r="X11" s="42">
        <f t="shared" si="9"/>
        <v>0.7</v>
      </c>
      <c r="Y11" s="46">
        <f t="shared" si="9"/>
        <v>1.9</v>
      </c>
      <c r="Z11" s="42">
        <f t="shared" si="9"/>
        <v>0</v>
      </c>
      <c r="AA11" s="42">
        <f t="shared" si="9"/>
        <v>0</v>
      </c>
      <c r="AB11" s="42">
        <f t="shared" si="9"/>
        <v>0.53333333333333333</v>
      </c>
      <c r="AC11" s="42">
        <f t="shared" si="9"/>
        <v>1.65</v>
      </c>
      <c r="AD11" s="42">
        <f t="shared" si="9"/>
        <v>2.9833333333333334</v>
      </c>
      <c r="AE11" s="42">
        <f t="shared" si="9"/>
        <v>0</v>
      </c>
      <c r="AF11" s="42">
        <f t="shared" si="9"/>
        <v>0</v>
      </c>
      <c r="AG11" s="42">
        <f t="shared" si="9"/>
        <v>0</v>
      </c>
      <c r="AH11" s="107">
        <f t="shared" si="4"/>
        <v>26.549999999999997</v>
      </c>
      <c r="AI11" s="66">
        <f>AH2/7</f>
        <v>339.42857142857144</v>
      </c>
      <c r="AJ11" s="109">
        <f t="shared" si="5"/>
        <v>7.8219696969696953E-2</v>
      </c>
    </row>
    <row r="12" spans="1:36" ht="32.1" customHeight="1" x14ac:dyDescent="0.3">
      <c r="A12" s="161" t="s">
        <v>9</v>
      </c>
      <c r="B12" s="162"/>
      <c r="C12" s="130">
        <f>C11/15</f>
        <v>2.2222222222222222E-3</v>
      </c>
      <c r="D12" s="130">
        <f t="shared" ref="D12:AG12" si="10">D11/15</f>
        <v>4.2222222222222223E-2</v>
      </c>
      <c r="E12" s="130">
        <f t="shared" si="10"/>
        <v>0</v>
      </c>
      <c r="F12" s="130">
        <f t="shared" si="10"/>
        <v>0</v>
      </c>
      <c r="G12" s="130">
        <f t="shared" si="10"/>
        <v>1.6666666666666666E-2</v>
      </c>
      <c r="H12" s="130">
        <f t="shared" si="10"/>
        <v>1.3333333333333334E-2</v>
      </c>
      <c r="I12" s="130">
        <f t="shared" si="10"/>
        <v>3.888888888888889E-2</v>
      </c>
      <c r="J12" s="130">
        <f t="shared" si="10"/>
        <v>1.7777777777777778E-2</v>
      </c>
      <c r="K12" s="130">
        <f t="shared" si="10"/>
        <v>3.5555555555555556E-2</v>
      </c>
      <c r="L12" s="130">
        <f t="shared" si="10"/>
        <v>0</v>
      </c>
      <c r="M12" s="130">
        <f t="shared" si="10"/>
        <v>0</v>
      </c>
      <c r="N12" s="130">
        <f t="shared" si="10"/>
        <v>7.2222222222222215E-2</v>
      </c>
      <c r="O12" s="130">
        <f t="shared" si="10"/>
        <v>4.3333333333333335E-2</v>
      </c>
      <c r="P12" s="130">
        <f t="shared" si="10"/>
        <v>5.6666666666666664E-2</v>
      </c>
      <c r="Q12" s="130">
        <f t="shared" si="10"/>
        <v>0.21555555555555556</v>
      </c>
      <c r="R12" s="130">
        <f t="shared" si="10"/>
        <v>0.04</v>
      </c>
      <c r="S12" s="130">
        <f t="shared" si="10"/>
        <v>0</v>
      </c>
      <c r="T12" s="130">
        <f t="shared" si="10"/>
        <v>0</v>
      </c>
      <c r="U12" s="130">
        <f t="shared" si="10"/>
        <v>7.3333333333333334E-2</v>
      </c>
      <c r="V12" s="130">
        <f t="shared" si="10"/>
        <v>0.10777777777777778</v>
      </c>
      <c r="W12" s="130">
        <f t="shared" si="10"/>
        <v>0.47666666666666668</v>
      </c>
      <c r="X12" s="130">
        <f t="shared" si="10"/>
        <v>4.6666666666666662E-2</v>
      </c>
      <c r="Y12" s="130">
        <f t="shared" si="10"/>
        <v>0.12666666666666665</v>
      </c>
      <c r="Z12" s="130">
        <f t="shared" si="10"/>
        <v>0</v>
      </c>
      <c r="AA12" s="130">
        <f t="shared" si="10"/>
        <v>0</v>
      </c>
      <c r="AB12" s="130">
        <f t="shared" si="10"/>
        <v>3.5555555555555556E-2</v>
      </c>
      <c r="AC12" s="130">
        <f t="shared" si="10"/>
        <v>0.11</v>
      </c>
      <c r="AD12" s="130">
        <f t="shared" si="10"/>
        <v>0.19888888888888889</v>
      </c>
      <c r="AE12" s="130">
        <f t="shared" si="10"/>
        <v>0</v>
      </c>
      <c r="AF12" s="130">
        <f t="shared" si="10"/>
        <v>0</v>
      </c>
      <c r="AG12" s="130">
        <f t="shared" si="10"/>
        <v>0</v>
      </c>
      <c r="AH12" s="107"/>
      <c r="AI12" s="66"/>
      <c r="AJ12" s="109"/>
    </row>
    <row r="13" spans="1:36" ht="32.1" customHeight="1" x14ac:dyDescent="0.3">
      <c r="A13" s="159" t="s">
        <v>13</v>
      </c>
      <c r="B13" s="160"/>
      <c r="C13" s="49">
        <f t="shared" ref="C13:AG15" si="11">C110/60</f>
        <v>0.41666666666666669</v>
      </c>
      <c r="D13" s="46">
        <f t="shared" si="11"/>
        <v>0.6</v>
      </c>
      <c r="E13" s="42">
        <f t="shared" si="11"/>
        <v>0</v>
      </c>
      <c r="F13" s="46">
        <f t="shared" si="11"/>
        <v>0</v>
      </c>
      <c r="G13" s="42">
        <f t="shared" si="11"/>
        <v>0</v>
      </c>
      <c r="H13" s="42">
        <f t="shared" si="11"/>
        <v>0</v>
      </c>
      <c r="I13" s="42">
        <f t="shared" si="11"/>
        <v>0.38333333333333336</v>
      </c>
      <c r="J13" s="46">
        <f t="shared" si="11"/>
        <v>0</v>
      </c>
      <c r="K13" s="42">
        <f t="shared" si="11"/>
        <v>0</v>
      </c>
      <c r="L13" s="46">
        <f t="shared" si="11"/>
        <v>0</v>
      </c>
      <c r="M13" s="42">
        <f t="shared" si="11"/>
        <v>0</v>
      </c>
      <c r="N13" s="46">
        <f t="shared" si="11"/>
        <v>0</v>
      </c>
      <c r="O13" s="18">
        <f t="shared" si="11"/>
        <v>0</v>
      </c>
      <c r="P13" s="42">
        <f t="shared" si="11"/>
        <v>0</v>
      </c>
      <c r="Q13" s="122">
        <f t="shared" si="11"/>
        <v>0</v>
      </c>
      <c r="R13" s="42">
        <f t="shared" si="11"/>
        <v>0</v>
      </c>
      <c r="S13" s="42">
        <f t="shared" si="11"/>
        <v>0</v>
      </c>
      <c r="T13" s="42">
        <f t="shared" si="11"/>
        <v>0</v>
      </c>
      <c r="U13" s="42">
        <f t="shared" si="11"/>
        <v>0</v>
      </c>
      <c r="V13" s="42">
        <f t="shared" si="11"/>
        <v>0</v>
      </c>
      <c r="W13" s="42">
        <f t="shared" si="11"/>
        <v>0</v>
      </c>
      <c r="X13" s="42">
        <f t="shared" si="11"/>
        <v>0</v>
      </c>
      <c r="Y13" s="46">
        <f t="shared" si="11"/>
        <v>0</v>
      </c>
      <c r="Z13" s="42">
        <f t="shared" si="11"/>
        <v>0</v>
      </c>
      <c r="AA13" s="42">
        <f t="shared" si="11"/>
        <v>0</v>
      </c>
      <c r="AB13" s="42">
        <f t="shared" si="11"/>
        <v>0</v>
      </c>
      <c r="AC13" s="42">
        <f t="shared" si="11"/>
        <v>0</v>
      </c>
      <c r="AD13" s="42">
        <f t="shared" si="11"/>
        <v>0</v>
      </c>
      <c r="AE13" s="42">
        <f t="shared" si="11"/>
        <v>0</v>
      </c>
      <c r="AF13" s="42">
        <f t="shared" si="11"/>
        <v>0</v>
      </c>
      <c r="AG13" s="42">
        <f t="shared" si="11"/>
        <v>0</v>
      </c>
      <c r="AH13" s="107">
        <f t="shared" si="4"/>
        <v>1.4</v>
      </c>
      <c r="AI13" s="66">
        <f>AH2/7</f>
        <v>339.42857142857144</v>
      </c>
      <c r="AJ13" s="109">
        <f t="shared" si="5"/>
        <v>4.1245791245791245E-3</v>
      </c>
    </row>
    <row r="14" spans="1:36" ht="32.1" customHeight="1" x14ac:dyDescent="0.3">
      <c r="A14" s="161" t="s">
        <v>9</v>
      </c>
      <c r="B14" s="162"/>
      <c r="C14" s="130">
        <f>C13/15</f>
        <v>2.777777777777778E-2</v>
      </c>
      <c r="D14" s="130">
        <f t="shared" ref="D14:AG14" si="12">D13/15</f>
        <v>0.04</v>
      </c>
      <c r="E14" s="130">
        <f t="shared" si="12"/>
        <v>0</v>
      </c>
      <c r="F14" s="130">
        <f t="shared" si="12"/>
        <v>0</v>
      </c>
      <c r="G14" s="130">
        <f t="shared" si="12"/>
        <v>0</v>
      </c>
      <c r="H14" s="130">
        <f t="shared" si="12"/>
        <v>0</v>
      </c>
      <c r="I14" s="130">
        <f t="shared" si="12"/>
        <v>2.5555555555555557E-2</v>
      </c>
      <c r="J14" s="130">
        <f t="shared" si="12"/>
        <v>0</v>
      </c>
      <c r="K14" s="130">
        <f t="shared" si="12"/>
        <v>0</v>
      </c>
      <c r="L14" s="130">
        <f t="shared" si="12"/>
        <v>0</v>
      </c>
      <c r="M14" s="130">
        <f t="shared" si="12"/>
        <v>0</v>
      </c>
      <c r="N14" s="130">
        <f t="shared" si="12"/>
        <v>0</v>
      </c>
      <c r="O14" s="130">
        <f t="shared" si="12"/>
        <v>0</v>
      </c>
      <c r="P14" s="130">
        <f t="shared" si="12"/>
        <v>0</v>
      </c>
      <c r="Q14" s="130">
        <f t="shared" si="12"/>
        <v>0</v>
      </c>
      <c r="R14" s="130">
        <f t="shared" si="12"/>
        <v>0</v>
      </c>
      <c r="S14" s="130">
        <f t="shared" si="12"/>
        <v>0</v>
      </c>
      <c r="T14" s="130">
        <f t="shared" si="12"/>
        <v>0</v>
      </c>
      <c r="U14" s="130">
        <f t="shared" si="12"/>
        <v>0</v>
      </c>
      <c r="V14" s="130">
        <f t="shared" si="12"/>
        <v>0</v>
      </c>
      <c r="W14" s="130">
        <f t="shared" si="12"/>
        <v>0</v>
      </c>
      <c r="X14" s="130">
        <f t="shared" si="12"/>
        <v>0</v>
      </c>
      <c r="Y14" s="130">
        <f t="shared" si="12"/>
        <v>0</v>
      </c>
      <c r="Z14" s="130">
        <f t="shared" si="12"/>
        <v>0</v>
      </c>
      <c r="AA14" s="130">
        <f t="shared" si="12"/>
        <v>0</v>
      </c>
      <c r="AB14" s="130">
        <f t="shared" si="12"/>
        <v>0</v>
      </c>
      <c r="AC14" s="130">
        <f t="shared" si="12"/>
        <v>0</v>
      </c>
      <c r="AD14" s="130">
        <f t="shared" si="12"/>
        <v>0</v>
      </c>
      <c r="AE14" s="130">
        <f t="shared" si="12"/>
        <v>0</v>
      </c>
      <c r="AF14" s="130">
        <f t="shared" si="12"/>
        <v>0</v>
      </c>
      <c r="AG14" s="130">
        <f t="shared" si="12"/>
        <v>0</v>
      </c>
      <c r="AH14" s="108"/>
      <c r="AI14" s="66"/>
      <c r="AJ14" s="109"/>
    </row>
    <row r="15" spans="1:36" ht="32.1" customHeight="1" x14ac:dyDescent="0.3">
      <c r="A15" s="159" t="s">
        <v>14</v>
      </c>
      <c r="B15" s="160"/>
      <c r="C15" s="58">
        <f>C123/60</f>
        <v>0</v>
      </c>
      <c r="D15" s="43">
        <f t="shared" ref="D15:AG15" si="13">D123/60</f>
        <v>0</v>
      </c>
      <c r="E15" s="43">
        <f t="shared" si="13"/>
        <v>0</v>
      </c>
      <c r="F15" s="46">
        <f t="shared" si="11"/>
        <v>0</v>
      </c>
      <c r="G15" s="43">
        <f t="shared" si="13"/>
        <v>0</v>
      </c>
      <c r="H15" s="43">
        <f t="shared" si="13"/>
        <v>0</v>
      </c>
      <c r="I15" s="43">
        <f t="shared" si="13"/>
        <v>6.6666666666666666E-2</v>
      </c>
      <c r="J15" s="43">
        <f t="shared" si="13"/>
        <v>0.16666666666666666</v>
      </c>
      <c r="K15" s="43">
        <f t="shared" si="13"/>
        <v>0</v>
      </c>
      <c r="L15" s="43">
        <f>L123/60</f>
        <v>0</v>
      </c>
      <c r="M15" s="43">
        <f t="shared" si="13"/>
        <v>0</v>
      </c>
      <c r="N15" s="43">
        <f t="shared" si="13"/>
        <v>0</v>
      </c>
      <c r="O15" s="43">
        <f t="shared" si="13"/>
        <v>0</v>
      </c>
      <c r="P15" s="43">
        <f t="shared" si="13"/>
        <v>0</v>
      </c>
      <c r="Q15" s="123">
        <f t="shared" si="13"/>
        <v>0</v>
      </c>
      <c r="R15" s="43">
        <f t="shared" si="13"/>
        <v>4</v>
      </c>
      <c r="S15" s="43">
        <f t="shared" si="13"/>
        <v>0</v>
      </c>
      <c r="T15" s="43">
        <f t="shared" si="13"/>
        <v>0</v>
      </c>
      <c r="U15" s="43">
        <f t="shared" si="13"/>
        <v>0</v>
      </c>
      <c r="V15" s="43">
        <f t="shared" si="13"/>
        <v>0.25</v>
      </c>
      <c r="W15" s="43">
        <f t="shared" si="13"/>
        <v>0</v>
      </c>
      <c r="X15" s="43">
        <f t="shared" si="13"/>
        <v>0</v>
      </c>
      <c r="Y15" s="43">
        <f t="shared" si="13"/>
        <v>0</v>
      </c>
      <c r="Z15" s="43">
        <f t="shared" si="13"/>
        <v>0</v>
      </c>
      <c r="AA15" s="43">
        <f t="shared" si="13"/>
        <v>0</v>
      </c>
      <c r="AB15" s="43">
        <f t="shared" si="13"/>
        <v>0</v>
      </c>
      <c r="AC15" s="43">
        <f t="shared" si="13"/>
        <v>0</v>
      </c>
      <c r="AD15" s="43">
        <f t="shared" si="13"/>
        <v>0</v>
      </c>
      <c r="AE15" s="43">
        <f t="shared" si="13"/>
        <v>0</v>
      </c>
      <c r="AF15" s="43">
        <f t="shared" si="13"/>
        <v>0</v>
      </c>
      <c r="AG15" s="43">
        <f t="shared" si="13"/>
        <v>0</v>
      </c>
      <c r="AH15" s="108">
        <f>SUM(C15:AG15)</f>
        <v>4.4833333333333334</v>
      </c>
      <c r="AI15" s="66">
        <f>AH2/7</f>
        <v>339.42857142857144</v>
      </c>
      <c r="AJ15" s="109">
        <f t="shared" si="5"/>
        <v>1.3208473625140292E-2</v>
      </c>
    </row>
    <row r="16" spans="1:36" ht="32.1" customHeight="1" x14ac:dyDescent="0.3">
      <c r="A16" s="161" t="s">
        <v>9</v>
      </c>
      <c r="B16" s="162"/>
      <c r="C16" s="130">
        <v>0.05</v>
      </c>
      <c r="D16" s="130">
        <f t="shared" ref="D16:AG16" si="14">D15/15</f>
        <v>0</v>
      </c>
      <c r="E16" s="130">
        <f t="shared" si="14"/>
        <v>0</v>
      </c>
      <c r="F16" s="130">
        <f t="shared" si="14"/>
        <v>0</v>
      </c>
      <c r="G16" s="130">
        <f t="shared" si="14"/>
        <v>0</v>
      </c>
      <c r="H16" s="130">
        <f t="shared" si="14"/>
        <v>0</v>
      </c>
      <c r="I16" s="130">
        <f t="shared" si="14"/>
        <v>4.4444444444444444E-3</v>
      </c>
      <c r="J16" s="130">
        <f t="shared" si="14"/>
        <v>1.111111111111111E-2</v>
      </c>
      <c r="K16" s="130">
        <f t="shared" si="14"/>
        <v>0</v>
      </c>
      <c r="L16" s="130">
        <f>L15/15</f>
        <v>0</v>
      </c>
      <c r="M16" s="130">
        <f t="shared" si="14"/>
        <v>0</v>
      </c>
      <c r="N16" s="130">
        <f t="shared" si="14"/>
        <v>0</v>
      </c>
      <c r="O16" s="130">
        <f t="shared" si="14"/>
        <v>0</v>
      </c>
      <c r="P16" s="130">
        <f t="shared" si="14"/>
        <v>0</v>
      </c>
      <c r="Q16" s="130">
        <f t="shared" si="14"/>
        <v>0</v>
      </c>
      <c r="R16" s="130">
        <f t="shared" si="14"/>
        <v>0.26666666666666666</v>
      </c>
      <c r="S16" s="130">
        <f t="shared" si="14"/>
        <v>0</v>
      </c>
      <c r="T16" s="130">
        <f t="shared" si="14"/>
        <v>0</v>
      </c>
      <c r="U16" s="130">
        <f t="shared" si="14"/>
        <v>0</v>
      </c>
      <c r="V16" s="130">
        <f t="shared" si="14"/>
        <v>1.6666666666666666E-2</v>
      </c>
      <c r="W16" s="130">
        <f t="shared" si="14"/>
        <v>0</v>
      </c>
      <c r="X16" s="130">
        <f t="shared" si="14"/>
        <v>0</v>
      </c>
      <c r="Y16" s="130">
        <f t="shared" si="14"/>
        <v>0</v>
      </c>
      <c r="Z16" s="130">
        <f t="shared" si="14"/>
        <v>0</v>
      </c>
      <c r="AA16" s="130">
        <f t="shared" si="14"/>
        <v>0</v>
      </c>
      <c r="AB16" s="130">
        <f t="shared" si="14"/>
        <v>0</v>
      </c>
      <c r="AC16" s="130">
        <f t="shared" si="14"/>
        <v>0</v>
      </c>
      <c r="AD16" s="130">
        <f t="shared" si="14"/>
        <v>0</v>
      </c>
      <c r="AE16" s="130">
        <f t="shared" si="14"/>
        <v>0</v>
      </c>
      <c r="AF16" s="130">
        <f t="shared" si="14"/>
        <v>0</v>
      </c>
      <c r="AG16" s="130">
        <f t="shared" si="14"/>
        <v>0</v>
      </c>
      <c r="AH16" s="108"/>
      <c r="AI16" s="66"/>
      <c r="AJ16" s="109"/>
    </row>
    <row r="17" spans="1:36" ht="32.1" customHeight="1" x14ac:dyDescent="0.3">
      <c r="A17" s="159" t="s">
        <v>15</v>
      </c>
      <c r="B17" s="160"/>
      <c r="C17" s="58">
        <f>C136/60</f>
        <v>0</v>
      </c>
      <c r="D17" s="43">
        <f t="shared" ref="D17:AG17" si="15">D136/60</f>
        <v>0</v>
      </c>
      <c r="E17" s="43">
        <f t="shared" si="15"/>
        <v>0</v>
      </c>
      <c r="F17" s="43">
        <f t="shared" si="15"/>
        <v>0</v>
      </c>
      <c r="G17" s="43">
        <f t="shared" si="15"/>
        <v>0</v>
      </c>
      <c r="H17" s="43">
        <f t="shared" si="15"/>
        <v>0</v>
      </c>
      <c r="I17" s="43">
        <f t="shared" si="15"/>
        <v>0</v>
      </c>
      <c r="J17" s="43">
        <f t="shared" si="15"/>
        <v>0</v>
      </c>
      <c r="K17" s="43">
        <f t="shared" si="15"/>
        <v>0</v>
      </c>
      <c r="L17" s="43">
        <f t="shared" si="15"/>
        <v>0</v>
      </c>
      <c r="M17" s="43">
        <f t="shared" si="15"/>
        <v>0</v>
      </c>
      <c r="N17" s="43">
        <f t="shared" si="15"/>
        <v>0</v>
      </c>
      <c r="O17" s="43">
        <f t="shared" si="15"/>
        <v>0</v>
      </c>
      <c r="P17" s="43">
        <f t="shared" si="15"/>
        <v>0</v>
      </c>
      <c r="Q17" s="123">
        <f t="shared" si="15"/>
        <v>0</v>
      </c>
      <c r="R17" s="43">
        <f t="shared" si="15"/>
        <v>0</v>
      </c>
      <c r="S17" s="43">
        <f t="shared" si="15"/>
        <v>0</v>
      </c>
      <c r="T17" s="43">
        <f t="shared" si="15"/>
        <v>0</v>
      </c>
      <c r="U17" s="43">
        <f t="shared" si="15"/>
        <v>0</v>
      </c>
      <c r="V17" s="43">
        <f t="shared" si="15"/>
        <v>0.33333333333333331</v>
      </c>
      <c r="W17" s="43">
        <f t="shared" si="15"/>
        <v>0</v>
      </c>
      <c r="X17" s="43">
        <f t="shared" si="15"/>
        <v>0</v>
      </c>
      <c r="Y17" s="43">
        <f t="shared" si="15"/>
        <v>0</v>
      </c>
      <c r="Z17" s="43">
        <f t="shared" si="15"/>
        <v>0</v>
      </c>
      <c r="AA17" s="43">
        <f t="shared" si="15"/>
        <v>0</v>
      </c>
      <c r="AB17" s="43">
        <f t="shared" si="15"/>
        <v>0</v>
      </c>
      <c r="AC17" s="43">
        <f t="shared" si="15"/>
        <v>0</v>
      </c>
      <c r="AD17" s="43">
        <f t="shared" si="15"/>
        <v>0</v>
      </c>
      <c r="AE17" s="43">
        <f t="shared" si="15"/>
        <v>0</v>
      </c>
      <c r="AF17" s="43">
        <f t="shared" si="15"/>
        <v>0</v>
      </c>
      <c r="AG17" s="43">
        <f t="shared" si="15"/>
        <v>0</v>
      </c>
      <c r="AH17" s="108">
        <f>SUM(C17:AG17)</f>
        <v>0.33333333333333331</v>
      </c>
      <c r="AI17" s="66">
        <f>AH2/7</f>
        <v>339.42857142857144</v>
      </c>
      <c r="AJ17" s="109">
        <f t="shared" si="5"/>
        <v>9.8204264870931524E-4</v>
      </c>
    </row>
    <row r="18" spans="1:36" ht="32.1" customHeight="1" x14ac:dyDescent="0.3">
      <c r="A18" s="161" t="s">
        <v>9</v>
      </c>
      <c r="B18" s="162"/>
      <c r="C18" s="130">
        <f>C17/15</f>
        <v>0</v>
      </c>
      <c r="D18" s="130">
        <f t="shared" ref="D18:AG18" si="16">D17/15</f>
        <v>0</v>
      </c>
      <c r="E18" s="130">
        <f t="shared" si="16"/>
        <v>0</v>
      </c>
      <c r="F18" s="130">
        <f t="shared" si="16"/>
        <v>0</v>
      </c>
      <c r="G18" s="130">
        <f t="shared" si="16"/>
        <v>0</v>
      </c>
      <c r="H18" s="130">
        <f t="shared" si="16"/>
        <v>0</v>
      </c>
      <c r="I18" s="130">
        <f t="shared" si="16"/>
        <v>0</v>
      </c>
      <c r="J18" s="130">
        <f t="shared" si="16"/>
        <v>0</v>
      </c>
      <c r="K18" s="130">
        <f t="shared" si="16"/>
        <v>0</v>
      </c>
      <c r="L18" s="130">
        <f t="shared" si="16"/>
        <v>0</v>
      </c>
      <c r="M18" s="130">
        <f t="shared" si="16"/>
        <v>0</v>
      </c>
      <c r="N18" s="130">
        <f t="shared" si="16"/>
        <v>0</v>
      </c>
      <c r="O18" s="130">
        <f t="shared" si="16"/>
        <v>0</v>
      </c>
      <c r="P18" s="130">
        <f t="shared" si="16"/>
        <v>0</v>
      </c>
      <c r="Q18" s="130">
        <f t="shared" si="16"/>
        <v>0</v>
      </c>
      <c r="R18" s="130">
        <f t="shared" si="16"/>
        <v>0</v>
      </c>
      <c r="S18" s="130">
        <f t="shared" si="16"/>
        <v>0</v>
      </c>
      <c r="T18" s="130">
        <f t="shared" si="16"/>
        <v>0</v>
      </c>
      <c r="U18" s="130">
        <f t="shared" si="16"/>
        <v>0</v>
      </c>
      <c r="V18" s="130">
        <f t="shared" si="16"/>
        <v>2.222222222222222E-2</v>
      </c>
      <c r="W18" s="130">
        <f t="shared" si="16"/>
        <v>0</v>
      </c>
      <c r="X18" s="130">
        <f t="shared" si="16"/>
        <v>0</v>
      </c>
      <c r="Y18" s="130">
        <f t="shared" si="16"/>
        <v>0</v>
      </c>
      <c r="Z18" s="130">
        <f t="shared" si="16"/>
        <v>0</v>
      </c>
      <c r="AA18" s="130">
        <f t="shared" si="16"/>
        <v>0</v>
      </c>
      <c r="AB18" s="130">
        <f t="shared" si="16"/>
        <v>0</v>
      </c>
      <c r="AC18" s="130">
        <f t="shared" si="16"/>
        <v>0</v>
      </c>
      <c r="AD18" s="130">
        <f t="shared" si="16"/>
        <v>0</v>
      </c>
      <c r="AE18" s="130">
        <f t="shared" si="16"/>
        <v>0</v>
      </c>
      <c r="AF18" s="130">
        <f t="shared" si="16"/>
        <v>0</v>
      </c>
      <c r="AG18" s="130">
        <f t="shared" si="16"/>
        <v>0</v>
      </c>
      <c r="AH18" s="108"/>
      <c r="AI18" s="66"/>
      <c r="AJ18" s="109"/>
    </row>
    <row r="19" spans="1:36" ht="32.1" customHeight="1" x14ac:dyDescent="0.3">
      <c r="A19" s="195" t="s">
        <v>16</v>
      </c>
      <c r="B19" s="196"/>
      <c r="C19" s="114">
        <f>C149/60</f>
        <v>0</v>
      </c>
      <c r="D19" s="115">
        <f t="shared" ref="D19:AG19" si="17">D149/60</f>
        <v>0</v>
      </c>
      <c r="E19" s="115">
        <f t="shared" si="17"/>
        <v>0</v>
      </c>
      <c r="F19" s="115">
        <f t="shared" si="17"/>
        <v>0</v>
      </c>
      <c r="G19" s="115">
        <f t="shared" si="17"/>
        <v>0</v>
      </c>
      <c r="H19" s="115">
        <f t="shared" si="17"/>
        <v>0</v>
      </c>
      <c r="I19" s="115">
        <f t="shared" si="17"/>
        <v>0</v>
      </c>
      <c r="J19" s="115">
        <f t="shared" si="17"/>
        <v>0</v>
      </c>
      <c r="K19" s="115">
        <f t="shared" si="17"/>
        <v>0</v>
      </c>
      <c r="L19" s="115">
        <f t="shared" si="17"/>
        <v>0</v>
      </c>
      <c r="M19" s="115">
        <f t="shared" si="17"/>
        <v>0</v>
      </c>
      <c r="N19" s="115">
        <f t="shared" si="17"/>
        <v>0</v>
      </c>
      <c r="O19" s="115">
        <f t="shared" si="17"/>
        <v>0</v>
      </c>
      <c r="P19" s="115">
        <f t="shared" si="17"/>
        <v>0</v>
      </c>
      <c r="Q19" s="124">
        <f t="shared" si="17"/>
        <v>0</v>
      </c>
      <c r="R19" s="115">
        <f t="shared" si="17"/>
        <v>0</v>
      </c>
      <c r="S19" s="115">
        <f t="shared" si="17"/>
        <v>0</v>
      </c>
      <c r="T19" s="115">
        <f t="shared" si="17"/>
        <v>0</v>
      </c>
      <c r="U19" s="115">
        <f t="shared" si="17"/>
        <v>0</v>
      </c>
      <c r="V19" s="115">
        <f t="shared" si="17"/>
        <v>0</v>
      </c>
      <c r="W19" s="115">
        <f t="shared" si="17"/>
        <v>0</v>
      </c>
      <c r="X19" s="115">
        <f t="shared" si="17"/>
        <v>0</v>
      </c>
      <c r="Y19" s="115">
        <f t="shared" si="17"/>
        <v>0</v>
      </c>
      <c r="Z19" s="115">
        <f t="shared" si="17"/>
        <v>0</v>
      </c>
      <c r="AA19" s="115">
        <f t="shared" si="17"/>
        <v>0</v>
      </c>
      <c r="AB19" s="115">
        <f t="shared" si="17"/>
        <v>0</v>
      </c>
      <c r="AC19" s="115">
        <f t="shared" si="17"/>
        <v>0</v>
      </c>
      <c r="AD19" s="115">
        <f t="shared" si="17"/>
        <v>0</v>
      </c>
      <c r="AE19" s="115">
        <f t="shared" si="17"/>
        <v>0</v>
      </c>
      <c r="AF19" s="115">
        <f t="shared" si="17"/>
        <v>0</v>
      </c>
      <c r="AG19" s="115">
        <f t="shared" si="17"/>
        <v>0</v>
      </c>
      <c r="AH19" s="117">
        <f>SUM(C19:AG19)</f>
        <v>0</v>
      </c>
      <c r="AI19" s="116">
        <v>339.43</v>
      </c>
      <c r="AJ19" s="109">
        <f t="shared" si="5"/>
        <v>0</v>
      </c>
    </row>
    <row r="20" spans="1:36" ht="32.1" customHeight="1" thickBot="1" x14ac:dyDescent="0.35">
      <c r="A20" s="197" t="s">
        <v>9</v>
      </c>
      <c r="B20" s="198"/>
      <c r="C20" s="131">
        <f>C19/15</f>
        <v>0</v>
      </c>
      <c r="D20" s="131">
        <f t="shared" ref="D20:AG20" si="18">D19/15</f>
        <v>0</v>
      </c>
      <c r="E20" s="131">
        <f t="shared" si="18"/>
        <v>0</v>
      </c>
      <c r="F20" s="131">
        <f t="shared" si="18"/>
        <v>0</v>
      </c>
      <c r="G20" s="131">
        <f t="shared" si="18"/>
        <v>0</v>
      </c>
      <c r="H20" s="131">
        <f t="shared" si="18"/>
        <v>0</v>
      </c>
      <c r="I20" s="131">
        <f t="shared" si="18"/>
        <v>0</v>
      </c>
      <c r="J20" s="131">
        <f t="shared" si="18"/>
        <v>0</v>
      </c>
      <c r="K20" s="131">
        <f t="shared" si="18"/>
        <v>0</v>
      </c>
      <c r="L20" s="131">
        <f t="shared" si="18"/>
        <v>0</v>
      </c>
      <c r="M20" s="131">
        <f t="shared" si="18"/>
        <v>0</v>
      </c>
      <c r="N20" s="131">
        <f t="shared" si="18"/>
        <v>0</v>
      </c>
      <c r="O20" s="131">
        <f t="shared" si="18"/>
        <v>0</v>
      </c>
      <c r="P20" s="131">
        <f t="shared" si="18"/>
        <v>0</v>
      </c>
      <c r="Q20" s="131">
        <f t="shared" si="18"/>
        <v>0</v>
      </c>
      <c r="R20" s="131">
        <f t="shared" si="18"/>
        <v>0</v>
      </c>
      <c r="S20" s="131">
        <f t="shared" si="18"/>
        <v>0</v>
      </c>
      <c r="T20" s="131">
        <f t="shared" si="18"/>
        <v>0</v>
      </c>
      <c r="U20" s="131">
        <f t="shared" si="18"/>
        <v>0</v>
      </c>
      <c r="V20" s="131">
        <f t="shared" si="18"/>
        <v>0</v>
      </c>
      <c r="W20" s="131">
        <f t="shared" si="18"/>
        <v>0</v>
      </c>
      <c r="X20" s="131">
        <f t="shared" si="18"/>
        <v>0</v>
      </c>
      <c r="Y20" s="131">
        <f t="shared" si="18"/>
        <v>0</v>
      </c>
      <c r="Z20" s="131">
        <f t="shared" si="18"/>
        <v>0</v>
      </c>
      <c r="AA20" s="131">
        <f t="shared" si="18"/>
        <v>0</v>
      </c>
      <c r="AB20" s="131">
        <f t="shared" si="18"/>
        <v>0</v>
      </c>
      <c r="AC20" s="131">
        <f t="shared" si="18"/>
        <v>0</v>
      </c>
      <c r="AD20" s="131">
        <f t="shared" si="18"/>
        <v>0</v>
      </c>
      <c r="AE20" s="131">
        <f t="shared" si="18"/>
        <v>0</v>
      </c>
      <c r="AF20" s="131">
        <f t="shared" si="18"/>
        <v>0</v>
      </c>
      <c r="AG20" s="131">
        <f t="shared" si="18"/>
        <v>0</v>
      </c>
      <c r="AH20" s="126"/>
      <c r="AI20" s="127"/>
      <c r="AJ20" s="128"/>
    </row>
    <row r="21" spans="1:36" ht="44.25" customHeight="1" thickBot="1" x14ac:dyDescent="0.35">
      <c r="A21" s="199" t="s">
        <v>17</v>
      </c>
      <c r="B21" s="200"/>
      <c r="C21" s="50">
        <f>SUM(C5:C19)</f>
        <v>3.2677777777777774</v>
      </c>
      <c r="D21" s="47">
        <f t="shared" ref="D21:AG21" si="19">SUM(D5:D19)</f>
        <v>1.8844444444444446</v>
      </c>
      <c r="E21" s="44">
        <f t="shared" si="19"/>
        <v>0</v>
      </c>
      <c r="F21" s="47">
        <f t="shared" si="19"/>
        <v>0</v>
      </c>
      <c r="G21" s="44">
        <f t="shared" si="19"/>
        <v>4.782222222222221</v>
      </c>
      <c r="H21" s="44">
        <f t="shared" si="19"/>
        <v>4.6222222222222227</v>
      </c>
      <c r="I21" s="44">
        <f t="shared" si="19"/>
        <v>5.8311111111111105</v>
      </c>
      <c r="J21" s="47">
        <f t="shared" si="19"/>
        <v>2.0266666666666664</v>
      </c>
      <c r="K21" s="44">
        <f t="shared" si="19"/>
        <v>1.4933333333333334</v>
      </c>
      <c r="L21" s="47">
        <f t="shared" si="19"/>
        <v>0</v>
      </c>
      <c r="M21" s="44">
        <f t="shared" si="19"/>
        <v>0</v>
      </c>
      <c r="N21" s="47">
        <f t="shared" si="19"/>
        <v>3.3422222222222229</v>
      </c>
      <c r="O21" s="52">
        <f t="shared" si="19"/>
        <v>1.7244444444444449</v>
      </c>
      <c r="P21" s="44">
        <f t="shared" si="19"/>
        <v>3.68</v>
      </c>
      <c r="Q21" s="125">
        <f t="shared" si="19"/>
        <v>4.5155555555555553</v>
      </c>
      <c r="R21" s="44">
        <f t="shared" si="19"/>
        <v>6.3822222222222225</v>
      </c>
      <c r="S21" s="44">
        <f t="shared" si="19"/>
        <v>0</v>
      </c>
      <c r="T21" s="44">
        <f t="shared" si="19"/>
        <v>0</v>
      </c>
      <c r="U21" s="44">
        <f t="shared" si="19"/>
        <v>3.7866666666666671</v>
      </c>
      <c r="V21" s="44">
        <f t="shared" si="19"/>
        <v>4.4088888888888889</v>
      </c>
      <c r="W21" s="44">
        <f t="shared" si="19"/>
        <v>9.6355555555555554</v>
      </c>
      <c r="X21" s="44">
        <f t="shared" si="19"/>
        <v>6.6133333333333333</v>
      </c>
      <c r="Y21" s="47">
        <f t="shared" si="19"/>
        <v>3.4311111111111106</v>
      </c>
      <c r="Z21" s="44">
        <f t="shared" si="19"/>
        <v>0</v>
      </c>
      <c r="AA21" s="44">
        <f t="shared" si="19"/>
        <v>0</v>
      </c>
      <c r="AB21" s="44">
        <f t="shared" si="19"/>
        <v>5.8311111111111114</v>
      </c>
      <c r="AC21" s="44">
        <f t="shared" si="19"/>
        <v>2.951111111111111</v>
      </c>
      <c r="AD21" s="44">
        <f t="shared" si="19"/>
        <v>6.0622222222222222</v>
      </c>
      <c r="AE21" s="44">
        <f t="shared" si="19"/>
        <v>0</v>
      </c>
      <c r="AF21" s="44">
        <f t="shared" si="19"/>
        <v>0</v>
      </c>
      <c r="AG21" s="44">
        <f t="shared" si="19"/>
        <v>0</v>
      </c>
      <c r="AH21" s="98" t="s">
        <v>18</v>
      </c>
    </row>
    <row r="22" spans="1:36" ht="15" customHeight="1" x14ac:dyDescent="0.3">
      <c r="D22" s="157" t="s">
        <v>8</v>
      </c>
      <c r="E22" s="157"/>
      <c r="F22" s="157"/>
      <c r="G22" s="157"/>
      <c r="O22" s="178" t="s">
        <v>10</v>
      </c>
      <c r="P22" s="178"/>
      <c r="Q22" s="178"/>
      <c r="R22" s="178"/>
      <c r="S22" s="178"/>
      <c r="Z22" s="178" t="s">
        <v>11</v>
      </c>
      <c r="AA22" s="178"/>
      <c r="AB22" s="178"/>
      <c r="AC22" s="178"/>
      <c r="AD22" s="178"/>
      <c r="AH22" s="180">
        <f>SUM(AH5:AH19)</f>
        <v>80.833333333333329</v>
      </c>
    </row>
    <row r="23" spans="1:36" ht="15.75" customHeight="1" thickBot="1" x14ac:dyDescent="0.35">
      <c r="D23" s="158"/>
      <c r="E23" s="158"/>
      <c r="F23" s="158"/>
      <c r="G23" s="158"/>
      <c r="O23" s="179"/>
      <c r="P23" s="179"/>
      <c r="Q23" s="179"/>
      <c r="R23" s="179"/>
      <c r="S23" s="179"/>
      <c r="Z23" s="179"/>
      <c r="AA23" s="179"/>
      <c r="AB23" s="179"/>
      <c r="AC23" s="179"/>
      <c r="AD23" s="179"/>
      <c r="AH23" s="181"/>
    </row>
    <row r="24" spans="1:36" x14ac:dyDescent="0.3">
      <c r="AH24" s="182">
        <f>AH22/AH2</f>
        <v>3.4020763187429852E-2</v>
      </c>
    </row>
    <row r="25" spans="1:36" ht="15" thickBot="1" x14ac:dyDescent="0.35">
      <c r="AH25" s="183"/>
    </row>
    <row r="26" spans="1:36" ht="15" thickBot="1" x14ac:dyDescent="0.35"/>
    <row r="27" spans="1:36" x14ac:dyDescent="0.3">
      <c r="AH27" s="184" t="s">
        <v>19</v>
      </c>
      <c r="AI27" s="185"/>
      <c r="AJ27" s="186"/>
    </row>
    <row r="28" spans="1:36" x14ac:dyDescent="0.3">
      <c r="AH28" s="102">
        <v>7.66</v>
      </c>
      <c r="AI28" s="6">
        <f>AH28*2</f>
        <v>15.32</v>
      </c>
      <c r="AJ28" s="103">
        <f>AI29/AI28</f>
        <v>6.5274151436031325E-2</v>
      </c>
    </row>
    <row r="29" spans="1:36" ht="15" thickBot="1" x14ac:dyDescent="0.35">
      <c r="AH29" s="132" t="s">
        <v>20</v>
      </c>
      <c r="AI29" s="104">
        <v>1</v>
      </c>
      <c r="AJ29" s="105"/>
    </row>
    <row r="39" spans="4:30" x14ac:dyDescent="0.3">
      <c r="D39" s="158" t="s">
        <v>13</v>
      </c>
      <c r="E39" s="158"/>
      <c r="F39" s="158"/>
      <c r="G39" s="158"/>
      <c r="P39" s="158" t="s">
        <v>16</v>
      </c>
      <c r="Q39" s="158"/>
      <c r="R39" s="158"/>
      <c r="S39" s="158"/>
      <c r="Z39" s="179" t="s">
        <v>21</v>
      </c>
      <c r="AA39" s="179"/>
      <c r="AB39" s="179"/>
      <c r="AC39" s="179"/>
      <c r="AD39" s="179"/>
    </row>
    <row r="40" spans="4:30" x14ac:dyDescent="0.3">
      <c r="D40" s="158"/>
      <c r="E40" s="158"/>
      <c r="F40" s="158"/>
      <c r="G40" s="158"/>
      <c r="P40" s="158"/>
      <c r="Q40" s="158"/>
      <c r="R40" s="158"/>
      <c r="S40" s="158"/>
      <c r="Z40" s="179"/>
      <c r="AA40" s="179"/>
      <c r="AB40" s="179"/>
      <c r="AC40" s="179"/>
      <c r="AD40" s="179"/>
    </row>
    <row r="53" spans="1:35" ht="15" thickBot="1" x14ac:dyDescent="0.35"/>
    <row r="54" spans="1:35" ht="15" thickBot="1" x14ac:dyDescent="0.35">
      <c r="A54" s="163" t="s">
        <v>22</v>
      </c>
      <c r="B54" s="164"/>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5"/>
    </row>
    <row r="55" spans="1:35" ht="15" customHeight="1" x14ac:dyDescent="0.3">
      <c r="A55" s="166"/>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8"/>
      <c r="AH55" s="169" t="s">
        <v>23</v>
      </c>
      <c r="AI55" s="170"/>
    </row>
    <row r="56" spans="1:35" ht="18.75" customHeight="1" x14ac:dyDescent="0.3">
      <c r="A56" s="148" t="s">
        <v>24</v>
      </c>
      <c r="B56" s="149"/>
      <c r="C56" s="174" t="s">
        <v>25</v>
      </c>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5"/>
      <c r="AH56" s="171"/>
      <c r="AI56" s="172"/>
    </row>
    <row r="57" spans="1:35" ht="18.75" customHeight="1" x14ac:dyDescent="0.3">
      <c r="A57" s="176"/>
      <c r="B57" s="177"/>
      <c r="C57" s="6">
        <v>1</v>
      </c>
      <c r="D57" s="6">
        <v>2</v>
      </c>
      <c r="E57" s="6">
        <v>3</v>
      </c>
      <c r="F57" s="6">
        <v>4</v>
      </c>
      <c r="G57" s="6">
        <v>5</v>
      </c>
      <c r="H57" s="6">
        <v>6</v>
      </c>
      <c r="I57" s="6">
        <v>7</v>
      </c>
      <c r="J57" s="6">
        <v>8</v>
      </c>
      <c r="K57" s="6">
        <v>9</v>
      </c>
      <c r="L57" s="6">
        <v>10</v>
      </c>
      <c r="M57" s="6">
        <v>11</v>
      </c>
      <c r="N57" s="6">
        <v>12</v>
      </c>
      <c r="O57" s="6">
        <v>13</v>
      </c>
      <c r="P57" s="6">
        <v>14</v>
      </c>
      <c r="Q57" s="6">
        <v>15</v>
      </c>
      <c r="R57" s="6">
        <v>16</v>
      </c>
      <c r="S57" s="6">
        <v>17</v>
      </c>
      <c r="T57" s="6">
        <v>18</v>
      </c>
      <c r="U57" s="6">
        <v>19</v>
      </c>
      <c r="V57" s="6">
        <v>20</v>
      </c>
      <c r="W57" s="6">
        <v>21</v>
      </c>
      <c r="X57" s="6">
        <v>22</v>
      </c>
      <c r="Y57" s="6">
        <v>23</v>
      </c>
      <c r="Z57" s="6">
        <v>24</v>
      </c>
      <c r="AA57" s="6">
        <v>25</v>
      </c>
      <c r="AB57" s="6">
        <v>26</v>
      </c>
      <c r="AC57" s="6">
        <v>27</v>
      </c>
      <c r="AD57" s="6">
        <v>28</v>
      </c>
      <c r="AE57" s="6">
        <v>29</v>
      </c>
      <c r="AF57" s="6">
        <v>30</v>
      </c>
      <c r="AG57" s="36">
        <v>31</v>
      </c>
      <c r="AH57" s="171"/>
      <c r="AI57" s="172"/>
    </row>
    <row r="58" spans="1:35" ht="21.6" thickBot="1" x14ac:dyDescent="0.35">
      <c r="A58" s="155" t="s">
        <v>8</v>
      </c>
      <c r="B58" s="156"/>
      <c r="C58" s="99">
        <f>SUM(C59:C70)</f>
        <v>78</v>
      </c>
      <c r="D58" s="99">
        <f t="shared" ref="D58:N58" si="20">SUM(D59:D70)</f>
        <v>9</v>
      </c>
      <c r="E58" s="99">
        <f t="shared" si="20"/>
        <v>0</v>
      </c>
      <c r="F58" s="99">
        <f t="shared" si="20"/>
        <v>0</v>
      </c>
      <c r="G58" s="99">
        <f t="shared" si="20"/>
        <v>6</v>
      </c>
      <c r="H58" s="99">
        <f t="shared" si="20"/>
        <v>14</v>
      </c>
      <c r="I58" s="99">
        <f t="shared" si="20"/>
        <v>10</v>
      </c>
      <c r="J58" s="99">
        <f t="shared" si="20"/>
        <v>29</v>
      </c>
      <c r="K58" s="99">
        <f t="shared" si="20"/>
        <v>6</v>
      </c>
      <c r="L58" s="99">
        <f t="shared" si="20"/>
        <v>0</v>
      </c>
      <c r="M58" s="99">
        <f t="shared" si="20"/>
        <v>0</v>
      </c>
      <c r="N58" s="99">
        <f t="shared" si="20"/>
        <v>90</v>
      </c>
      <c r="O58" s="99">
        <f>SUM(O59:O70)</f>
        <v>43</v>
      </c>
      <c r="P58" s="99">
        <f t="shared" ref="P58:AG58" si="21">SUM(P59:P70)</f>
        <v>38</v>
      </c>
      <c r="Q58" s="99">
        <f t="shared" si="21"/>
        <v>39</v>
      </c>
      <c r="R58" s="99">
        <f t="shared" si="21"/>
        <v>20</v>
      </c>
      <c r="S58" s="99">
        <f t="shared" si="21"/>
        <v>0</v>
      </c>
      <c r="T58" s="99">
        <f t="shared" si="21"/>
        <v>0</v>
      </c>
      <c r="U58" s="99">
        <f t="shared" si="21"/>
        <v>54</v>
      </c>
      <c r="V58" s="99">
        <f t="shared" si="21"/>
        <v>24</v>
      </c>
      <c r="W58" s="99">
        <f t="shared" si="21"/>
        <v>29</v>
      </c>
      <c r="X58" s="99">
        <f t="shared" si="21"/>
        <v>20</v>
      </c>
      <c r="Y58" s="99">
        <f t="shared" si="21"/>
        <v>14</v>
      </c>
      <c r="Z58" s="99">
        <f t="shared" si="21"/>
        <v>0</v>
      </c>
      <c r="AA58" s="99">
        <f t="shared" si="21"/>
        <v>0</v>
      </c>
      <c r="AB58" s="99">
        <f t="shared" si="21"/>
        <v>18</v>
      </c>
      <c r="AC58" s="99">
        <f t="shared" si="21"/>
        <v>25</v>
      </c>
      <c r="AD58" s="99">
        <f t="shared" si="21"/>
        <v>65</v>
      </c>
      <c r="AE58" s="99">
        <f t="shared" si="21"/>
        <v>0</v>
      </c>
      <c r="AF58" s="99">
        <f t="shared" si="21"/>
        <v>0</v>
      </c>
      <c r="AG58" s="100">
        <f t="shared" si="21"/>
        <v>0</v>
      </c>
      <c r="AH58" s="173"/>
      <c r="AI58" s="172"/>
    </row>
    <row r="59" spans="1:35" ht="18.600000000000001" thickBot="1" x14ac:dyDescent="0.35">
      <c r="A59" s="148" t="s">
        <v>26</v>
      </c>
      <c r="B59" s="149"/>
      <c r="C59" s="6">
        <v>30</v>
      </c>
      <c r="D59" s="6">
        <v>9</v>
      </c>
      <c r="E59" s="6"/>
      <c r="F59" s="6"/>
      <c r="G59" s="6"/>
      <c r="H59" s="6">
        <v>4</v>
      </c>
      <c r="I59" s="6"/>
      <c r="J59" s="6">
        <v>11</v>
      </c>
      <c r="K59" s="6"/>
      <c r="L59" s="6"/>
      <c r="M59" s="6"/>
      <c r="N59" s="6"/>
      <c r="O59" s="6">
        <v>15</v>
      </c>
      <c r="P59" s="6"/>
      <c r="Q59" s="6"/>
      <c r="R59" s="6">
        <v>8</v>
      </c>
      <c r="S59" s="6"/>
      <c r="T59" s="6"/>
      <c r="U59" s="6"/>
      <c r="V59" s="6"/>
      <c r="W59" s="6">
        <v>4</v>
      </c>
      <c r="X59" s="6"/>
      <c r="Y59" s="6"/>
      <c r="Z59" s="6"/>
      <c r="AA59" s="6"/>
      <c r="AB59" s="6"/>
      <c r="AC59" s="6"/>
      <c r="AD59" s="6">
        <v>60</v>
      </c>
      <c r="AE59" s="6"/>
      <c r="AF59" s="6"/>
      <c r="AG59" s="36"/>
      <c r="AH59" s="69">
        <f>SUM(D59:AG59)</f>
        <v>111</v>
      </c>
      <c r="AI59" s="71">
        <f>AH59/AH71</f>
        <v>0.2007233273056058</v>
      </c>
    </row>
    <row r="60" spans="1:35" ht="18.600000000000001" thickBot="1" x14ac:dyDescent="0.35">
      <c r="A60" s="148" t="s">
        <v>27</v>
      </c>
      <c r="B60" s="149"/>
      <c r="C60" s="6">
        <v>18</v>
      </c>
      <c r="D60" s="6"/>
      <c r="E60" s="6"/>
      <c r="F60" s="6"/>
      <c r="G60" s="6">
        <v>3</v>
      </c>
      <c r="H60" s="6"/>
      <c r="I60" s="6"/>
      <c r="J60" s="6">
        <v>12</v>
      </c>
      <c r="K60" s="6"/>
      <c r="L60" s="6"/>
      <c r="M60" s="6"/>
      <c r="N60" s="6">
        <v>45</v>
      </c>
      <c r="O60" s="6">
        <v>12</v>
      </c>
      <c r="P60" s="6">
        <v>13</v>
      </c>
      <c r="Q60" s="6">
        <v>13</v>
      </c>
      <c r="R60" s="6"/>
      <c r="S60" s="6"/>
      <c r="T60" s="6"/>
      <c r="U60" s="6">
        <v>20</v>
      </c>
      <c r="V60" s="6"/>
      <c r="W60" s="6">
        <v>11</v>
      </c>
      <c r="X60" s="6"/>
      <c r="Y60" s="6"/>
      <c r="Z60" s="6"/>
      <c r="AA60" s="6"/>
      <c r="AB60" s="6"/>
      <c r="AC60" s="6"/>
      <c r="AD60" s="6"/>
      <c r="AE60" s="6"/>
      <c r="AF60" s="6"/>
      <c r="AG60" s="36"/>
      <c r="AH60" s="70">
        <f t="shared" ref="AH60:AH70" si="22">SUM(D60:AG60)</f>
        <v>129</v>
      </c>
      <c r="AI60" s="71">
        <f>AH60/AH71</f>
        <v>0.23327305605786619</v>
      </c>
    </row>
    <row r="61" spans="1:35" ht="18.600000000000001" thickBot="1" x14ac:dyDescent="0.35">
      <c r="A61" s="148" t="s">
        <v>28</v>
      </c>
      <c r="B61" s="149"/>
      <c r="C61" s="6"/>
      <c r="D61" s="6"/>
      <c r="E61" s="6"/>
      <c r="F61" s="6"/>
      <c r="G61" s="6"/>
      <c r="H61" s="6"/>
      <c r="I61" s="6"/>
      <c r="J61" s="6"/>
      <c r="K61" s="6"/>
      <c r="L61" s="6"/>
      <c r="M61" s="6"/>
      <c r="N61" s="6">
        <v>45</v>
      </c>
      <c r="O61" s="6"/>
      <c r="P61" s="6"/>
      <c r="Q61" s="6"/>
      <c r="R61" s="6"/>
      <c r="S61" s="6"/>
      <c r="T61" s="6"/>
      <c r="U61" s="6"/>
      <c r="V61" s="6"/>
      <c r="W61" s="6"/>
      <c r="X61" s="6"/>
      <c r="Y61" s="6"/>
      <c r="Z61" s="6"/>
      <c r="AA61" s="6"/>
      <c r="AB61" s="6"/>
      <c r="AC61" s="6"/>
      <c r="AD61" s="6"/>
      <c r="AE61" s="6"/>
      <c r="AF61" s="6"/>
      <c r="AG61" s="36"/>
      <c r="AH61" s="70">
        <f t="shared" si="22"/>
        <v>45</v>
      </c>
      <c r="AI61" s="71">
        <f>AH61/AH71</f>
        <v>8.1374321880650996E-2</v>
      </c>
    </row>
    <row r="62" spans="1:35" ht="18.600000000000001" thickBot="1" x14ac:dyDescent="0.35">
      <c r="A62" s="148" t="s">
        <v>29</v>
      </c>
      <c r="B62" s="149"/>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36"/>
      <c r="AH62" s="70">
        <f t="shared" si="22"/>
        <v>0</v>
      </c>
      <c r="AI62" s="71">
        <f>AH62/AH71</f>
        <v>0</v>
      </c>
    </row>
    <row r="63" spans="1:35" ht="18.600000000000001" thickBot="1" x14ac:dyDescent="0.35">
      <c r="A63" s="148" t="s">
        <v>30</v>
      </c>
      <c r="B63" s="149"/>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36"/>
      <c r="AH63" s="70">
        <f t="shared" si="22"/>
        <v>0</v>
      </c>
      <c r="AI63" s="71">
        <f>AH63/AH71</f>
        <v>0</v>
      </c>
    </row>
    <row r="64" spans="1:35" ht="18.600000000000001" thickBot="1" x14ac:dyDescent="0.35">
      <c r="A64" s="148" t="s">
        <v>31</v>
      </c>
      <c r="B64" s="149"/>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36"/>
      <c r="AH64" s="70">
        <f t="shared" si="22"/>
        <v>0</v>
      </c>
      <c r="AI64" s="71">
        <f>AH64/AH71</f>
        <v>0</v>
      </c>
    </row>
    <row r="65" spans="1:35" ht="18.600000000000001" thickBot="1" x14ac:dyDescent="0.35">
      <c r="A65" s="148" t="s">
        <v>32</v>
      </c>
      <c r="B65" s="149"/>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36"/>
      <c r="AH65" s="70">
        <f t="shared" si="22"/>
        <v>0</v>
      </c>
      <c r="AI65" s="71">
        <f>AH65/AH71</f>
        <v>0</v>
      </c>
    </row>
    <row r="66" spans="1:35" ht="18.600000000000001" thickBot="1" x14ac:dyDescent="0.35">
      <c r="A66" s="148" t="s">
        <v>33</v>
      </c>
      <c r="B66" s="149"/>
      <c r="C66" s="6">
        <v>12</v>
      </c>
      <c r="D66" s="6"/>
      <c r="E66" s="6"/>
      <c r="F66" s="6"/>
      <c r="G66" s="6">
        <v>3</v>
      </c>
      <c r="H66" s="6"/>
      <c r="I66" s="6">
        <v>10</v>
      </c>
      <c r="J66" s="6"/>
      <c r="K66" s="6">
        <v>6</v>
      </c>
      <c r="L66" s="6"/>
      <c r="M66" s="6"/>
      <c r="N66" s="6"/>
      <c r="O66" s="6">
        <v>10</v>
      </c>
      <c r="P66" s="6">
        <v>25</v>
      </c>
      <c r="Q66" s="6">
        <v>19</v>
      </c>
      <c r="R66" s="6">
        <v>12</v>
      </c>
      <c r="S66" s="6"/>
      <c r="T66" s="6"/>
      <c r="U66" s="6">
        <v>25</v>
      </c>
      <c r="V66" s="6">
        <v>13</v>
      </c>
      <c r="W66" s="6">
        <v>10</v>
      </c>
      <c r="X66" s="6">
        <v>15</v>
      </c>
      <c r="Y66" s="6">
        <v>9</v>
      </c>
      <c r="Z66" s="6"/>
      <c r="AA66" s="6"/>
      <c r="AB66" s="6">
        <v>10</v>
      </c>
      <c r="AC66" s="6">
        <v>10</v>
      </c>
      <c r="AD66" s="6">
        <v>5</v>
      </c>
      <c r="AE66" s="6"/>
      <c r="AF66" s="6"/>
      <c r="AG66" s="36"/>
      <c r="AH66" s="70">
        <f t="shared" si="22"/>
        <v>182</v>
      </c>
      <c r="AI66" s="71">
        <f>AH66/AH71</f>
        <v>0.32911392405063289</v>
      </c>
    </row>
    <row r="67" spans="1:35" ht="18.600000000000001" thickBot="1" x14ac:dyDescent="0.35">
      <c r="A67" s="148" t="s">
        <v>34</v>
      </c>
      <c r="B67" s="149"/>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36"/>
      <c r="AH67" s="70">
        <f t="shared" si="22"/>
        <v>0</v>
      </c>
      <c r="AI67" s="71">
        <f>AH67/AH71</f>
        <v>0</v>
      </c>
    </row>
    <row r="68" spans="1:35" ht="18.600000000000001" thickBot="1" x14ac:dyDescent="0.35">
      <c r="A68" s="148" t="s">
        <v>35</v>
      </c>
      <c r="B68" s="149"/>
      <c r="C68" s="6">
        <v>18</v>
      </c>
      <c r="D68" s="6"/>
      <c r="E68" s="6"/>
      <c r="F68" s="6"/>
      <c r="G68" s="6"/>
      <c r="H68" s="6">
        <v>10</v>
      </c>
      <c r="I68" s="6"/>
      <c r="J68" s="6">
        <v>6</v>
      </c>
      <c r="K68" s="6"/>
      <c r="L68" s="6"/>
      <c r="M68" s="6"/>
      <c r="N68" s="6"/>
      <c r="O68" s="6">
        <v>6</v>
      </c>
      <c r="P68" s="6"/>
      <c r="Q68" s="6">
        <v>7</v>
      </c>
      <c r="R68" s="6"/>
      <c r="S68" s="6"/>
      <c r="T68" s="6"/>
      <c r="U68" s="6">
        <v>9</v>
      </c>
      <c r="V68" s="6">
        <v>11</v>
      </c>
      <c r="W68" s="6">
        <v>4</v>
      </c>
      <c r="X68" s="6">
        <v>5</v>
      </c>
      <c r="Y68" s="6">
        <v>5</v>
      </c>
      <c r="Z68" s="6"/>
      <c r="AA68" s="6"/>
      <c r="AB68" s="6">
        <v>8</v>
      </c>
      <c r="AC68" s="6">
        <v>15</v>
      </c>
      <c r="AD68" s="6"/>
      <c r="AE68" s="6"/>
      <c r="AF68" s="6"/>
      <c r="AG68" s="36"/>
      <c r="AH68" s="70">
        <f t="shared" si="22"/>
        <v>86</v>
      </c>
      <c r="AI68" s="71">
        <f>AH68/AH71</f>
        <v>0.15551537070524413</v>
      </c>
    </row>
    <row r="69" spans="1:35" ht="18.600000000000001" thickBot="1" x14ac:dyDescent="0.35">
      <c r="A69" s="148" t="s">
        <v>36</v>
      </c>
      <c r="B69" s="149"/>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36"/>
      <c r="AH69" s="70">
        <f t="shared" si="22"/>
        <v>0</v>
      </c>
      <c r="AI69" s="71">
        <f>AH69/AH71</f>
        <v>0</v>
      </c>
    </row>
    <row r="70" spans="1:35" ht="18.600000000000001" thickBot="1" x14ac:dyDescent="0.35">
      <c r="A70" s="148" t="s">
        <v>37</v>
      </c>
      <c r="B70" s="149"/>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36"/>
      <c r="AH70" s="72">
        <f t="shared" si="22"/>
        <v>0</v>
      </c>
      <c r="AI70" s="85">
        <f>AH70/AH71</f>
        <v>0</v>
      </c>
    </row>
    <row r="71" spans="1:35" ht="21.6" thickBot="1" x14ac:dyDescent="0.35">
      <c r="A71" s="155" t="s">
        <v>10</v>
      </c>
      <c r="B71" s="156"/>
      <c r="C71" s="99">
        <f>SUM(C72:C83)</f>
        <v>62</v>
      </c>
      <c r="D71" s="99">
        <f t="shared" ref="D71:N71" si="23">SUM(D72:D83)</f>
        <v>14</v>
      </c>
      <c r="E71" s="99">
        <f t="shared" si="23"/>
        <v>0</v>
      </c>
      <c r="F71" s="99">
        <f t="shared" si="23"/>
        <v>0</v>
      </c>
      <c r="G71" s="99">
        <f t="shared" si="23"/>
        <v>244</v>
      </c>
      <c r="H71" s="99">
        <f t="shared" si="23"/>
        <v>234</v>
      </c>
      <c r="I71" s="99">
        <f t="shared" si="23"/>
        <v>211</v>
      </c>
      <c r="J71" s="99">
        <f t="shared" si="23"/>
        <v>16</v>
      </c>
      <c r="K71" s="99">
        <f t="shared" si="23"/>
        <v>14</v>
      </c>
      <c r="L71" s="99">
        <f t="shared" si="23"/>
        <v>0</v>
      </c>
      <c r="M71" s="99">
        <f t="shared" si="23"/>
        <v>0</v>
      </c>
      <c r="N71" s="99">
        <f t="shared" si="23"/>
        <v>12</v>
      </c>
      <c r="O71" s="99">
        <f>SUM(O72:O83)</f>
        <v>11</v>
      </c>
      <c r="P71" s="99">
        <f t="shared" ref="P71:AG71" si="24">SUM(P72:P83)</f>
        <v>75</v>
      </c>
      <c r="Q71" s="99">
        <f t="shared" si="24"/>
        <v>6</v>
      </c>
      <c r="R71" s="99">
        <f>SUM(R72:R83)</f>
        <v>55</v>
      </c>
      <c r="S71" s="99">
        <f t="shared" si="24"/>
        <v>0</v>
      </c>
      <c r="T71" s="99">
        <f t="shared" si="24"/>
        <v>0</v>
      </c>
      <c r="U71" s="99">
        <f t="shared" si="24"/>
        <v>93</v>
      </c>
      <c r="V71" s="99">
        <f t="shared" si="24"/>
        <v>60</v>
      </c>
      <c r="W71" s="99">
        <f t="shared" si="24"/>
        <v>42</v>
      </c>
      <c r="X71" s="99">
        <f t="shared" si="24"/>
        <v>300</v>
      </c>
      <c r="Y71" s="99">
        <f t="shared" si="24"/>
        <v>50</v>
      </c>
      <c r="Z71" s="99">
        <f t="shared" si="24"/>
        <v>0</v>
      </c>
      <c r="AA71" s="99">
        <f t="shared" si="24"/>
        <v>0</v>
      </c>
      <c r="AB71" s="99">
        <f t="shared" si="24"/>
        <v>254</v>
      </c>
      <c r="AC71" s="99">
        <f t="shared" si="24"/>
        <v>15</v>
      </c>
      <c r="AD71" s="99">
        <f t="shared" si="24"/>
        <v>34</v>
      </c>
      <c r="AE71" s="99">
        <f t="shared" si="24"/>
        <v>0</v>
      </c>
      <c r="AF71" s="99">
        <f t="shared" si="24"/>
        <v>0</v>
      </c>
      <c r="AG71" s="101">
        <f t="shared" si="24"/>
        <v>0</v>
      </c>
      <c r="AH71" s="1">
        <f>SUM(AH59:AH70)</f>
        <v>553</v>
      </c>
      <c r="AI71" s="86"/>
    </row>
    <row r="72" spans="1:35" ht="18" x14ac:dyDescent="0.3">
      <c r="A72" s="148" t="s">
        <v>38</v>
      </c>
      <c r="B72" s="149"/>
      <c r="C72" s="6"/>
      <c r="D72" s="6"/>
      <c r="E72" s="6"/>
      <c r="F72" s="6"/>
      <c r="G72" s="6"/>
      <c r="H72" s="6"/>
      <c r="I72" s="6"/>
      <c r="J72" s="6">
        <v>3</v>
      </c>
      <c r="K72" s="6">
        <v>8</v>
      </c>
      <c r="L72" s="6"/>
      <c r="M72" s="6"/>
      <c r="N72" s="6"/>
      <c r="O72" s="6"/>
      <c r="P72" s="6"/>
      <c r="Q72" s="6"/>
      <c r="R72" s="6"/>
      <c r="S72" s="6"/>
      <c r="T72" s="6"/>
      <c r="U72" s="6"/>
      <c r="V72" s="6"/>
      <c r="W72" s="6">
        <v>4</v>
      </c>
      <c r="X72" s="6"/>
      <c r="Y72" s="6"/>
      <c r="Z72" s="6"/>
      <c r="AA72" s="6"/>
      <c r="AB72" s="6"/>
      <c r="AC72" s="6">
        <v>10</v>
      </c>
      <c r="AD72" s="6"/>
      <c r="AE72" s="6"/>
      <c r="AF72" s="6"/>
      <c r="AG72" s="73"/>
      <c r="AH72" s="74">
        <f t="shared" ref="AH72:AH83" si="25">SUM(D72:AG72)</f>
        <v>25</v>
      </c>
      <c r="AI72" s="79">
        <f>AH72/AH84</f>
        <v>1.4367816091954023E-2</v>
      </c>
    </row>
    <row r="73" spans="1:35" ht="18" x14ac:dyDescent="0.3">
      <c r="A73" s="148" t="s">
        <v>27</v>
      </c>
      <c r="B73" s="149"/>
      <c r="C73" s="6">
        <v>58</v>
      </c>
      <c r="D73" s="6">
        <v>3</v>
      </c>
      <c r="E73" s="6"/>
      <c r="F73" s="6"/>
      <c r="G73" s="6">
        <v>10</v>
      </c>
      <c r="H73" s="6"/>
      <c r="I73" s="6"/>
      <c r="J73" s="6"/>
      <c r="K73" s="6"/>
      <c r="L73" s="6"/>
      <c r="M73" s="6"/>
      <c r="N73" s="6"/>
      <c r="O73" s="6"/>
      <c r="P73" s="6">
        <v>14</v>
      </c>
      <c r="Q73" s="6"/>
      <c r="R73" s="6">
        <v>40</v>
      </c>
      <c r="S73" s="6"/>
      <c r="T73" s="6"/>
      <c r="U73" s="6">
        <v>30</v>
      </c>
      <c r="V73" s="6">
        <v>15</v>
      </c>
      <c r="W73" s="6">
        <v>11</v>
      </c>
      <c r="X73" s="6"/>
      <c r="Y73" s="6">
        <v>45</v>
      </c>
      <c r="Z73" s="6"/>
      <c r="AA73" s="6"/>
      <c r="AB73" s="6"/>
      <c r="AC73" s="6">
        <v>5</v>
      </c>
      <c r="AD73" s="6">
        <v>14</v>
      </c>
      <c r="AE73" s="6"/>
      <c r="AF73" s="6"/>
      <c r="AG73" s="73"/>
      <c r="AH73" s="75">
        <f t="shared" si="25"/>
        <v>187</v>
      </c>
      <c r="AI73" s="80">
        <f>AH73/AH84</f>
        <v>0.10747126436781609</v>
      </c>
    </row>
    <row r="74" spans="1:35" ht="18.75" customHeight="1" x14ac:dyDescent="0.3">
      <c r="A74" s="148" t="s">
        <v>28</v>
      </c>
      <c r="B74" s="149"/>
      <c r="C74" s="6"/>
      <c r="D74" s="6"/>
      <c r="E74" s="6"/>
      <c r="F74" s="6"/>
      <c r="G74" s="6"/>
      <c r="H74" s="6"/>
      <c r="I74" s="6"/>
      <c r="J74" s="6"/>
      <c r="K74" s="6"/>
      <c r="L74" s="6"/>
      <c r="M74" s="6"/>
      <c r="N74" s="6"/>
      <c r="O74" s="6"/>
      <c r="P74" s="6">
        <v>55</v>
      </c>
      <c r="Q74" s="6"/>
      <c r="R74" s="6"/>
      <c r="S74" s="6"/>
      <c r="T74" s="6"/>
      <c r="U74" s="6">
        <v>45</v>
      </c>
      <c r="V74" s="6">
        <v>17</v>
      </c>
      <c r="W74" s="6"/>
      <c r="X74" s="6"/>
      <c r="Y74" s="6"/>
      <c r="Z74" s="6"/>
      <c r="AA74" s="6"/>
      <c r="AB74" s="6">
        <v>6</v>
      </c>
      <c r="AC74" s="6"/>
      <c r="AD74" s="6"/>
      <c r="AE74" s="6"/>
      <c r="AF74" s="6"/>
      <c r="AG74" s="73"/>
      <c r="AH74" s="75">
        <f t="shared" si="25"/>
        <v>123</v>
      </c>
      <c r="AI74" s="80">
        <f>AH74/AH84</f>
        <v>7.0689655172413796E-2</v>
      </c>
    </row>
    <row r="75" spans="1:35" ht="18" x14ac:dyDescent="0.3">
      <c r="A75" s="148" t="s">
        <v>29</v>
      </c>
      <c r="B75" s="149"/>
      <c r="C75" s="6"/>
      <c r="D75" s="6"/>
      <c r="E75" s="6"/>
      <c r="F75" s="6"/>
      <c r="G75" s="6">
        <v>14</v>
      </c>
      <c r="H75" s="6"/>
      <c r="I75" s="6">
        <v>20</v>
      </c>
      <c r="J75" s="6"/>
      <c r="K75" s="6"/>
      <c r="L75" s="6"/>
      <c r="M75" s="6"/>
      <c r="N75" s="6"/>
      <c r="O75" s="6"/>
      <c r="P75" s="6"/>
      <c r="Q75" s="6"/>
      <c r="R75" s="6"/>
      <c r="S75" s="6"/>
      <c r="T75" s="6"/>
      <c r="U75" s="6"/>
      <c r="V75" s="6"/>
      <c r="W75" s="6"/>
      <c r="X75" s="6"/>
      <c r="Y75" s="6"/>
      <c r="Z75" s="6"/>
      <c r="AA75" s="6"/>
      <c r="AB75" s="6"/>
      <c r="AC75" s="6"/>
      <c r="AD75" s="6"/>
      <c r="AE75" s="6"/>
      <c r="AF75" s="6"/>
      <c r="AG75" s="73"/>
      <c r="AH75" s="75">
        <f t="shared" si="25"/>
        <v>34</v>
      </c>
      <c r="AI75" s="80">
        <f>AH75/AH84</f>
        <v>1.9540229885057471E-2</v>
      </c>
    </row>
    <row r="76" spans="1:35" ht="18" x14ac:dyDescent="0.3">
      <c r="A76" s="148" t="s">
        <v>30</v>
      </c>
      <c r="B76" s="149"/>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73"/>
      <c r="AH76" s="75">
        <f t="shared" si="25"/>
        <v>0</v>
      </c>
      <c r="AI76" s="80">
        <f>AH76/AH84</f>
        <v>0</v>
      </c>
    </row>
    <row r="77" spans="1:35" ht="18" x14ac:dyDescent="0.3">
      <c r="A77" s="148" t="s">
        <v>31</v>
      </c>
      <c r="B77" s="149"/>
      <c r="C77" s="6"/>
      <c r="D77" s="6"/>
      <c r="E77" s="6"/>
      <c r="F77" s="6"/>
      <c r="G77" s="6">
        <v>220</v>
      </c>
      <c r="H77" s="6">
        <v>220</v>
      </c>
      <c r="I77" s="6">
        <v>180</v>
      </c>
      <c r="J77" s="6"/>
      <c r="K77" s="6"/>
      <c r="L77" s="6"/>
      <c r="M77" s="6"/>
      <c r="N77" s="6"/>
      <c r="O77" s="6"/>
      <c r="P77" s="6"/>
      <c r="Q77" s="6"/>
      <c r="R77" s="6"/>
      <c r="S77" s="6"/>
      <c r="T77" s="6"/>
      <c r="U77" s="6"/>
      <c r="V77" s="6"/>
      <c r="W77" s="6"/>
      <c r="X77" s="6">
        <v>300</v>
      </c>
      <c r="Y77" s="6"/>
      <c r="Z77" s="6"/>
      <c r="AA77" s="6"/>
      <c r="AB77" s="6">
        <v>240</v>
      </c>
      <c r="AC77" s="6"/>
      <c r="AD77" s="6"/>
      <c r="AE77" s="6"/>
      <c r="AF77" s="6"/>
      <c r="AG77" s="73"/>
      <c r="AH77" s="75">
        <f t="shared" si="25"/>
        <v>1160</v>
      </c>
      <c r="AI77" s="80">
        <f>AH77/AH84</f>
        <v>0.66666666666666663</v>
      </c>
    </row>
    <row r="78" spans="1:35" ht="18" x14ac:dyDescent="0.3">
      <c r="A78" s="148" t="s">
        <v>32</v>
      </c>
      <c r="B78" s="149"/>
      <c r="C78" s="6"/>
      <c r="D78" s="6"/>
      <c r="E78" s="6"/>
      <c r="F78" s="6"/>
      <c r="G78" s="6"/>
      <c r="H78" s="6"/>
      <c r="I78" s="6"/>
      <c r="J78" s="6"/>
      <c r="K78" s="6"/>
      <c r="L78" s="6"/>
      <c r="M78" s="6"/>
      <c r="N78" s="6"/>
      <c r="O78" s="6"/>
      <c r="P78" s="6"/>
      <c r="Q78" s="6"/>
      <c r="R78" s="6"/>
      <c r="S78" s="6"/>
      <c r="T78" s="6"/>
      <c r="U78" s="6">
        <v>5</v>
      </c>
      <c r="V78" s="6"/>
      <c r="W78" s="6">
        <v>8</v>
      </c>
      <c r="X78" s="6"/>
      <c r="Y78" s="6"/>
      <c r="Z78" s="6"/>
      <c r="AA78" s="6"/>
      <c r="AB78" s="6"/>
      <c r="AC78" s="6"/>
      <c r="AD78" s="6"/>
      <c r="AE78" s="6"/>
      <c r="AF78" s="6"/>
      <c r="AG78" s="73"/>
      <c r="AH78" s="75">
        <f t="shared" si="25"/>
        <v>13</v>
      </c>
      <c r="AI78" s="80">
        <f>AH78/AH84</f>
        <v>7.4712643678160919E-3</v>
      </c>
    </row>
    <row r="79" spans="1:35" ht="18" x14ac:dyDescent="0.3">
      <c r="A79" s="148" t="s">
        <v>33</v>
      </c>
      <c r="B79" s="149"/>
      <c r="C79" s="6">
        <v>4</v>
      </c>
      <c r="D79" s="6">
        <v>2</v>
      </c>
      <c r="E79" s="6"/>
      <c r="F79" s="6"/>
      <c r="G79" s="6"/>
      <c r="H79" s="6">
        <v>7</v>
      </c>
      <c r="I79" s="6">
        <v>11</v>
      </c>
      <c r="J79" s="6"/>
      <c r="K79" s="6">
        <v>4</v>
      </c>
      <c r="L79" s="6"/>
      <c r="M79" s="6"/>
      <c r="N79" s="6">
        <v>8</v>
      </c>
      <c r="O79" s="6">
        <v>3</v>
      </c>
      <c r="P79" s="6"/>
      <c r="Q79" s="6"/>
      <c r="R79" s="6">
        <v>6</v>
      </c>
      <c r="S79" s="6"/>
      <c r="T79" s="6"/>
      <c r="U79" s="6">
        <v>13</v>
      </c>
      <c r="V79" s="6"/>
      <c r="W79" s="6">
        <v>10</v>
      </c>
      <c r="X79" s="6"/>
      <c r="Y79" s="6"/>
      <c r="Z79" s="6"/>
      <c r="AA79" s="6"/>
      <c r="AB79" s="6"/>
      <c r="AC79" s="6"/>
      <c r="AD79" s="6"/>
      <c r="AE79" s="6"/>
      <c r="AF79" s="6"/>
      <c r="AG79" s="73"/>
      <c r="AH79" s="75">
        <f t="shared" si="25"/>
        <v>64</v>
      </c>
      <c r="AI79" s="80">
        <f>AH79/AH84</f>
        <v>3.6781609195402298E-2</v>
      </c>
    </row>
    <row r="80" spans="1:35" ht="18" x14ac:dyDescent="0.3">
      <c r="A80" s="148" t="s">
        <v>34</v>
      </c>
      <c r="B80" s="14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73"/>
      <c r="AH80" s="75">
        <f t="shared" si="25"/>
        <v>0</v>
      </c>
      <c r="AI80" s="80">
        <f>AH80/AH84</f>
        <v>0</v>
      </c>
    </row>
    <row r="81" spans="1:35" ht="18" x14ac:dyDescent="0.3">
      <c r="A81" s="148" t="s">
        <v>35</v>
      </c>
      <c r="B81" s="149"/>
      <c r="C81" s="6"/>
      <c r="D81" s="6">
        <v>9</v>
      </c>
      <c r="E81" s="6"/>
      <c r="F81" s="6"/>
      <c r="G81" s="6"/>
      <c r="H81" s="6">
        <v>7</v>
      </c>
      <c r="I81" s="6"/>
      <c r="J81" s="6">
        <v>13</v>
      </c>
      <c r="K81" s="6">
        <v>2</v>
      </c>
      <c r="L81" s="6"/>
      <c r="M81" s="6"/>
      <c r="N81" s="6">
        <v>4</v>
      </c>
      <c r="O81" s="6">
        <v>8</v>
      </c>
      <c r="P81" s="6">
        <v>6</v>
      </c>
      <c r="Q81" s="6">
        <v>6</v>
      </c>
      <c r="R81" s="6">
        <v>9</v>
      </c>
      <c r="S81" s="6"/>
      <c r="T81" s="6"/>
      <c r="U81" s="6"/>
      <c r="V81" s="6">
        <v>28</v>
      </c>
      <c r="W81" s="6">
        <v>9</v>
      </c>
      <c r="X81" s="6"/>
      <c r="Y81" s="6">
        <v>5</v>
      </c>
      <c r="Z81" s="6"/>
      <c r="AA81" s="6"/>
      <c r="AB81" s="6">
        <v>8</v>
      </c>
      <c r="AC81" s="6"/>
      <c r="AD81" s="6">
        <v>20</v>
      </c>
      <c r="AE81" s="6"/>
      <c r="AF81" s="6"/>
      <c r="AG81" s="73"/>
      <c r="AH81" s="75">
        <f t="shared" si="25"/>
        <v>134</v>
      </c>
      <c r="AI81" s="80">
        <f>AH81/AH84</f>
        <v>7.7011494252873569E-2</v>
      </c>
    </row>
    <row r="82" spans="1:35" ht="18" x14ac:dyDescent="0.3">
      <c r="A82" s="148" t="s">
        <v>36</v>
      </c>
      <c r="B82" s="149"/>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73"/>
      <c r="AH82" s="75">
        <f t="shared" si="25"/>
        <v>0</v>
      </c>
      <c r="AI82" s="80">
        <f>AH82/AH84</f>
        <v>0</v>
      </c>
    </row>
    <row r="83" spans="1:35" ht="19.5" customHeight="1" thickBot="1" x14ac:dyDescent="0.35">
      <c r="A83" s="148" t="s">
        <v>37</v>
      </c>
      <c r="B83" s="149"/>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73"/>
      <c r="AH83" s="76">
        <f t="shared" si="25"/>
        <v>0</v>
      </c>
      <c r="AI83" s="84">
        <f>AH83/AH84</f>
        <v>0</v>
      </c>
    </row>
    <row r="84" spans="1:35" ht="21.6" thickBot="1" x14ac:dyDescent="0.4">
      <c r="A84" s="155" t="s">
        <v>11</v>
      </c>
      <c r="B84" s="156"/>
      <c r="C84" s="99">
        <f>SUM(C85:C96)</f>
        <v>14</v>
      </c>
      <c r="D84" s="99">
        <f t="shared" ref="D84:N84" si="26">SUM(D85:D96)</f>
        <v>9</v>
      </c>
      <c r="E84" s="99">
        <f t="shared" si="26"/>
        <v>0</v>
      </c>
      <c r="F84" s="99">
        <f t="shared" si="26"/>
        <v>0</v>
      </c>
      <c r="G84" s="99">
        <f t="shared" si="26"/>
        <v>4</v>
      </c>
      <c r="H84" s="99">
        <f t="shared" si="26"/>
        <v>0</v>
      </c>
      <c r="I84" s="99">
        <f t="shared" si="26"/>
        <v>45</v>
      </c>
      <c r="J84" s="99">
        <f t="shared" si="26"/>
        <v>43</v>
      </c>
      <c r="K84" s="99">
        <f t="shared" si="26"/>
        <v>32</v>
      </c>
      <c r="L84" s="99">
        <f t="shared" si="26"/>
        <v>0</v>
      </c>
      <c r="M84" s="99">
        <f t="shared" si="26"/>
        <v>0</v>
      </c>
      <c r="N84" s="99">
        <f t="shared" si="26"/>
        <v>21</v>
      </c>
      <c r="O84" s="99">
        <f>SUM(O85:O96)</f>
        <v>4</v>
      </c>
      <c r="P84" s="99">
        <f t="shared" ref="P84:AG84" si="27">SUM(P85:P96)</f>
        <v>43</v>
      </c>
      <c r="Q84" s="99">
        <f t="shared" si="27"/>
        <v>15</v>
      </c>
      <c r="R84" s="99">
        <f t="shared" si="27"/>
        <v>8</v>
      </c>
      <c r="S84" s="99">
        <f t="shared" si="27"/>
        <v>0</v>
      </c>
      <c r="T84" s="99">
        <f t="shared" si="27"/>
        <v>0</v>
      </c>
      <c r="U84" s="99">
        <f t="shared" si="27"/>
        <v>0</v>
      </c>
      <c r="V84" s="99">
        <f t="shared" si="27"/>
        <v>32</v>
      </c>
      <c r="W84" s="99">
        <f t="shared" si="27"/>
        <v>42</v>
      </c>
      <c r="X84" s="99">
        <f t="shared" si="27"/>
        <v>10</v>
      </c>
      <c r="Y84" s="99">
        <f t="shared" si="27"/>
        <v>15</v>
      </c>
      <c r="Z84" s="99">
        <f t="shared" si="27"/>
        <v>0</v>
      </c>
      <c r="AA84" s="99">
        <f t="shared" si="27"/>
        <v>0</v>
      </c>
      <c r="AB84" s="99">
        <f t="shared" si="27"/>
        <v>24</v>
      </c>
      <c r="AC84" s="99">
        <f t="shared" si="27"/>
        <v>27</v>
      </c>
      <c r="AD84" s="99">
        <f t="shared" si="27"/>
        <v>63</v>
      </c>
      <c r="AE84" s="99">
        <f t="shared" si="27"/>
        <v>0</v>
      </c>
      <c r="AF84" s="99">
        <f t="shared" si="27"/>
        <v>0</v>
      </c>
      <c r="AG84" s="101">
        <f t="shared" si="27"/>
        <v>0</v>
      </c>
      <c r="AH84" s="37">
        <f>SUM(AH72:AH83)</f>
        <v>1740</v>
      </c>
      <c r="AI84" s="82"/>
    </row>
    <row r="85" spans="1:35" ht="18" x14ac:dyDescent="0.3">
      <c r="A85" s="148" t="s">
        <v>38</v>
      </c>
      <c r="B85" s="149"/>
      <c r="C85" s="6"/>
      <c r="D85" s="6"/>
      <c r="E85" s="6"/>
      <c r="F85" s="6"/>
      <c r="G85" s="6"/>
      <c r="H85" s="6"/>
      <c r="I85" s="6"/>
      <c r="J85" s="6">
        <v>8</v>
      </c>
      <c r="K85" s="6"/>
      <c r="L85" s="6"/>
      <c r="M85" s="6"/>
      <c r="N85" s="6"/>
      <c r="O85" s="6"/>
      <c r="P85" s="6">
        <v>24</v>
      </c>
      <c r="Q85" s="6">
        <v>7</v>
      </c>
      <c r="R85" s="6"/>
      <c r="S85" s="6"/>
      <c r="T85" s="6"/>
      <c r="U85" s="6"/>
      <c r="V85" s="6"/>
      <c r="W85" s="6"/>
      <c r="X85" s="6">
        <v>6</v>
      </c>
      <c r="Y85" s="6"/>
      <c r="Z85" s="6"/>
      <c r="AA85" s="6"/>
      <c r="AB85" s="6"/>
      <c r="AC85" s="6"/>
      <c r="AD85" s="6">
        <v>25</v>
      </c>
      <c r="AE85" s="6"/>
      <c r="AF85" s="6"/>
      <c r="AG85" s="73"/>
      <c r="AH85" s="77">
        <f t="shared" ref="AH85:AH96" si="28">SUM(D85:AG85)</f>
        <v>70</v>
      </c>
      <c r="AI85" s="79">
        <f>AH85/AH97</f>
        <v>0.16018306636155608</v>
      </c>
    </row>
    <row r="86" spans="1:35" ht="18.75" customHeight="1" x14ac:dyDescent="0.3">
      <c r="A86" s="148" t="s">
        <v>27</v>
      </c>
      <c r="B86" s="149"/>
      <c r="C86" s="6"/>
      <c r="D86" s="6">
        <v>4</v>
      </c>
      <c r="E86" s="6"/>
      <c r="F86" s="6"/>
      <c r="G86" s="6">
        <v>2</v>
      </c>
      <c r="H86" s="6"/>
      <c r="I86" s="6">
        <v>45</v>
      </c>
      <c r="J86" s="6"/>
      <c r="K86" s="6">
        <v>24</v>
      </c>
      <c r="L86" s="6"/>
      <c r="M86" s="6"/>
      <c r="N86" s="6">
        <v>7</v>
      </c>
      <c r="O86" s="6"/>
      <c r="P86" s="6">
        <v>19</v>
      </c>
      <c r="Q86" s="6"/>
      <c r="R86" s="6"/>
      <c r="S86" s="6"/>
      <c r="T86" s="6"/>
      <c r="U86" s="6"/>
      <c r="V86" s="6"/>
      <c r="W86" s="6"/>
      <c r="X86" s="6"/>
      <c r="Y86" s="6"/>
      <c r="Z86" s="6"/>
      <c r="AA86" s="6"/>
      <c r="AB86" s="6">
        <v>24</v>
      </c>
      <c r="AC86" s="6">
        <v>21</v>
      </c>
      <c r="AD86" s="6">
        <v>35</v>
      </c>
      <c r="AE86" s="6"/>
      <c r="AF86" s="6"/>
      <c r="AG86" s="73"/>
      <c r="AH86" s="75">
        <f t="shared" si="28"/>
        <v>181</v>
      </c>
      <c r="AI86" s="80">
        <f>AH86/AH97</f>
        <v>0.41418764302059496</v>
      </c>
    </row>
    <row r="87" spans="1:35" ht="18.75" customHeight="1" x14ac:dyDescent="0.3">
      <c r="A87" s="148" t="s">
        <v>28</v>
      </c>
      <c r="B87" s="149"/>
      <c r="C87" s="6"/>
      <c r="D87" s="6"/>
      <c r="E87" s="6"/>
      <c r="F87" s="6"/>
      <c r="G87" s="6"/>
      <c r="H87" s="6"/>
      <c r="I87" s="6"/>
      <c r="J87" s="6"/>
      <c r="K87" s="6"/>
      <c r="L87" s="6"/>
      <c r="M87" s="6"/>
      <c r="N87" s="6"/>
      <c r="O87" s="6"/>
      <c r="P87" s="6"/>
      <c r="Q87" s="6"/>
      <c r="R87" s="6"/>
      <c r="S87" s="6"/>
      <c r="T87" s="6"/>
      <c r="U87" s="6"/>
      <c r="V87" s="6">
        <v>20</v>
      </c>
      <c r="W87" s="6"/>
      <c r="X87" s="6"/>
      <c r="Y87" s="6"/>
      <c r="Z87" s="6"/>
      <c r="AA87" s="6"/>
      <c r="AB87" s="6"/>
      <c r="AC87" s="6"/>
      <c r="AD87" s="6"/>
      <c r="AE87" s="6"/>
      <c r="AF87" s="6"/>
      <c r="AG87" s="73"/>
      <c r="AH87" s="75">
        <f t="shared" si="28"/>
        <v>20</v>
      </c>
      <c r="AI87" s="80">
        <f>AH87/AH97</f>
        <v>4.5766590389016017E-2</v>
      </c>
    </row>
    <row r="88" spans="1:35" ht="18.75" customHeight="1" x14ac:dyDescent="0.3">
      <c r="A88" s="148" t="s">
        <v>29</v>
      </c>
      <c r="B88" s="149"/>
      <c r="C88" s="6">
        <v>10</v>
      </c>
      <c r="D88" s="6">
        <v>5</v>
      </c>
      <c r="E88" s="6"/>
      <c r="F88" s="6"/>
      <c r="G88" s="6"/>
      <c r="H88" s="6"/>
      <c r="I88" s="6"/>
      <c r="J88" s="6">
        <v>27</v>
      </c>
      <c r="K88" s="6"/>
      <c r="L88" s="6"/>
      <c r="M88" s="6"/>
      <c r="N88" s="6"/>
      <c r="O88" s="6"/>
      <c r="P88" s="6"/>
      <c r="Q88" s="6">
        <v>4</v>
      </c>
      <c r="R88" s="6"/>
      <c r="S88" s="6"/>
      <c r="T88" s="6"/>
      <c r="U88" s="6"/>
      <c r="V88" s="6"/>
      <c r="W88" s="6">
        <v>26</v>
      </c>
      <c r="X88" s="6"/>
      <c r="Y88" s="6">
        <v>2</v>
      </c>
      <c r="Z88" s="6"/>
      <c r="AA88" s="6"/>
      <c r="AB88" s="6"/>
      <c r="AC88" s="6"/>
      <c r="AD88" s="6"/>
      <c r="AE88" s="6"/>
      <c r="AF88" s="6"/>
      <c r="AG88" s="73"/>
      <c r="AH88" s="75">
        <f t="shared" si="28"/>
        <v>64</v>
      </c>
      <c r="AI88" s="80">
        <f>AH88/AH97</f>
        <v>0.14645308924485126</v>
      </c>
    </row>
    <row r="89" spans="1:35" ht="18.75" customHeight="1" x14ac:dyDescent="0.3">
      <c r="A89" s="148" t="s">
        <v>30</v>
      </c>
      <c r="B89" s="149"/>
      <c r="C89" s="6"/>
      <c r="D89" s="6"/>
      <c r="E89" s="6"/>
      <c r="F89" s="6"/>
      <c r="G89" s="6"/>
      <c r="H89" s="6"/>
      <c r="I89" s="6"/>
      <c r="J89" s="6"/>
      <c r="K89" s="6"/>
      <c r="L89" s="6"/>
      <c r="M89" s="6"/>
      <c r="N89" s="6"/>
      <c r="O89" s="6"/>
      <c r="P89" s="6"/>
      <c r="Q89" s="6"/>
      <c r="R89" s="6"/>
      <c r="S89" s="6"/>
      <c r="T89" s="6"/>
      <c r="U89" s="6"/>
      <c r="V89" s="6">
        <v>10</v>
      </c>
      <c r="W89" s="6">
        <v>16</v>
      </c>
      <c r="X89" s="6"/>
      <c r="Y89" s="6"/>
      <c r="Z89" s="6"/>
      <c r="AA89" s="6"/>
      <c r="AB89" s="6"/>
      <c r="AC89" s="6"/>
      <c r="AD89" s="6"/>
      <c r="AE89" s="6"/>
      <c r="AF89" s="6"/>
      <c r="AG89" s="73"/>
      <c r="AH89" s="75">
        <f t="shared" si="28"/>
        <v>26</v>
      </c>
      <c r="AI89" s="80">
        <f>AH89/AH97</f>
        <v>5.9496567505720827E-2</v>
      </c>
    </row>
    <row r="90" spans="1:35" ht="18.75" customHeight="1" x14ac:dyDescent="0.3">
      <c r="A90" s="148" t="s">
        <v>31</v>
      </c>
      <c r="B90" s="149"/>
      <c r="C90" s="6"/>
      <c r="D90" s="6"/>
      <c r="E90" s="6"/>
      <c r="F90" s="6"/>
      <c r="G90" s="6"/>
      <c r="H90" s="6"/>
      <c r="I90" s="6"/>
      <c r="J90" s="6"/>
      <c r="K90" s="6"/>
      <c r="L90" s="6"/>
      <c r="M90" s="6"/>
      <c r="N90" s="6"/>
      <c r="O90" s="6">
        <v>4</v>
      </c>
      <c r="P90" s="6"/>
      <c r="Q90" s="6"/>
      <c r="R90" s="6"/>
      <c r="S90" s="6"/>
      <c r="T90" s="6"/>
      <c r="U90" s="6"/>
      <c r="V90" s="6"/>
      <c r="W90" s="6"/>
      <c r="X90" s="6"/>
      <c r="Y90" s="6"/>
      <c r="Z90" s="6"/>
      <c r="AA90" s="6"/>
      <c r="AB90" s="6"/>
      <c r="AC90" s="6"/>
      <c r="AD90" s="6"/>
      <c r="AE90" s="6"/>
      <c r="AF90" s="6"/>
      <c r="AG90" s="73"/>
      <c r="AH90" s="75">
        <f t="shared" si="28"/>
        <v>4</v>
      </c>
      <c r="AI90" s="80">
        <f>AH90/AH97</f>
        <v>9.1533180778032037E-3</v>
      </c>
    </row>
    <row r="91" spans="1:35" ht="18.75" customHeight="1" x14ac:dyDescent="0.3">
      <c r="A91" s="148" t="s">
        <v>32</v>
      </c>
      <c r="B91" s="149"/>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73"/>
      <c r="AH91" s="75">
        <f t="shared" si="28"/>
        <v>0</v>
      </c>
      <c r="AI91" s="80">
        <f>AH91/AH97</f>
        <v>0</v>
      </c>
    </row>
    <row r="92" spans="1:35" ht="18.75" customHeight="1" x14ac:dyDescent="0.3">
      <c r="A92" s="148" t="s">
        <v>33</v>
      </c>
      <c r="B92" s="149"/>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73"/>
      <c r="AH92" s="75">
        <f t="shared" si="28"/>
        <v>0</v>
      </c>
      <c r="AI92" s="80">
        <f>AH92/AH97</f>
        <v>0</v>
      </c>
    </row>
    <row r="93" spans="1:35" ht="18.75" customHeight="1" x14ac:dyDescent="0.3">
      <c r="A93" s="148" t="s">
        <v>34</v>
      </c>
      <c r="B93" s="149"/>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73"/>
      <c r="AH93" s="75">
        <f t="shared" si="28"/>
        <v>0</v>
      </c>
      <c r="AI93" s="80">
        <f>AH93/AH97</f>
        <v>0</v>
      </c>
    </row>
    <row r="94" spans="1:35" ht="18.75" customHeight="1" x14ac:dyDescent="0.3">
      <c r="A94" s="148" t="s">
        <v>35</v>
      </c>
      <c r="B94" s="149"/>
      <c r="C94" s="6"/>
      <c r="D94" s="6"/>
      <c r="E94" s="6"/>
      <c r="F94" s="6"/>
      <c r="G94" s="6"/>
      <c r="H94" s="6"/>
      <c r="I94" s="6"/>
      <c r="J94" s="6">
        <v>8</v>
      </c>
      <c r="K94" s="6">
        <v>8</v>
      </c>
      <c r="L94" s="6"/>
      <c r="M94" s="6"/>
      <c r="N94" s="6">
        <v>6</v>
      </c>
      <c r="O94" s="6"/>
      <c r="P94" s="6"/>
      <c r="Q94" s="6">
        <v>4</v>
      </c>
      <c r="R94" s="6">
        <v>4</v>
      </c>
      <c r="S94" s="6"/>
      <c r="T94" s="6"/>
      <c r="U94" s="6"/>
      <c r="V94" s="6">
        <v>2</v>
      </c>
      <c r="W94" s="6"/>
      <c r="X94" s="6"/>
      <c r="Y94" s="6">
        <v>13</v>
      </c>
      <c r="Z94" s="6"/>
      <c r="AA94" s="6"/>
      <c r="AB94" s="6"/>
      <c r="AC94" s="6">
        <v>6</v>
      </c>
      <c r="AD94" s="6">
        <v>3</v>
      </c>
      <c r="AE94" s="6"/>
      <c r="AF94" s="6"/>
      <c r="AG94" s="73"/>
      <c r="AH94" s="75">
        <f t="shared" si="28"/>
        <v>54</v>
      </c>
      <c r="AI94" s="80">
        <f>AH94/AH97</f>
        <v>0.12356979405034325</v>
      </c>
    </row>
    <row r="95" spans="1:35" ht="18.75" customHeight="1" x14ac:dyDescent="0.3">
      <c r="A95" s="148" t="s">
        <v>36</v>
      </c>
      <c r="B95" s="149"/>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73"/>
      <c r="AH95" s="75">
        <f t="shared" si="28"/>
        <v>0</v>
      </c>
      <c r="AI95" s="80">
        <f>AH95/AH97</f>
        <v>0</v>
      </c>
    </row>
    <row r="96" spans="1:35" ht="19.5" customHeight="1" thickBot="1" x14ac:dyDescent="0.35">
      <c r="A96" s="148" t="s">
        <v>37</v>
      </c>
      <c r="B96" s="149"/>
      <c r="C96" s="6">
        <v>4</v>
      </c>
      <c r="D96" s="6"/>
      <c r="E96" s="6"/>
      <c r="F96" s="6"/>
      <c r="G96" s="6">
        <v>2</v>
      </c>
      <c r="H96" s="6"/>
      <c r="I96" s="6"/>
      <c r="J96" s="6"/>
      <c r="K96" s="6"/>
      <c r="L96" s="6"/>
      <c r="M96" s="6"/>
      <c r="N96" s="6">
        <v>8</v>
      </c>
      <c r="O96" s="6"/>
      <c r="P96" s="6"/>
      <c r="Q96" s="6"/>
      <c r="R96" s="6">
        <v>4</v>
      </c>
      <c r="S96" s="6"/>
      <c r="T96" s="6"/>
      <c r="U96" s="6"/>
      <c r="V96" s="6"/>
      <c r="W96" s="6"/>
      <c r="X96" s="6">
        <v>4</v>
      </c>
      <c r="Y96" s="6"/>
      <c r="Z96" s="6"/>
      <c r="AA96" s="6"/>
      <c r="AB96" s="6"/>
      <c r="AC96" s="6"/>
      <c r="AD96" s="6"/>
      <c r="AE96" s="6"/>
      <c r="AF96" s="6"/>
      <c r="AG96" s="73"/>
      <c r="AH96" s="76">
        <f t="shared" si="28"/>
        <v>18</v>
      </c>
      <c r="AI96" s="84">
        <f>AH96/AH97</f>
        <v>4.1189931350114416E-2</v>
      </c>
    </row>
    <row r="97" spans="1:35" ht="21.6" thickBot="1" x14ac:dyDescent="0.35">
      <c r="A97" s="155" t="s">
        <v>21</v>
      </c>
      <c r="B97" s="156"/>
      <c r="C97" s="99">
        <f>SUM(C98:C109)</f>
        <v>2</v>
      </c>
      <c r="D97" s="99">
        <f t="shared" ref="D97:N97" si="29">SUM(D98:D109)</f>
        <v>38</v>
      </c>
      <c r="E97" s="99">
        <f t="shared" si="29"/>
        <v>0</v>
      </c>
      <c r="F97" s="99">
        <f t="shared" si="29"/>
        <v>0</v>
      </c>
      <c r="G97" s="99">
        <f t="shared" si="29"/>
        <v>15</v>
      </c>
      <c r="H97" s="99">
        <f t="shared" si="29"/>
        <v>12</v>
      </c>
      <c r="I97" s="99">
        <f t="shared" si="29"/>
        <v>35</v>
      </c>
      <c r="J97" s="99">
        <f t="shared" si="29"/>
        <v>16</v>
      </c>
      <c r="K97" s="99">
        <f t="shared" si="29"/>
        <v>32</v>
      </c>
      <c r="L97" s="99">
        <f t="shared" si="29"/>
        <v>0</v>
      </c>
      <c r="M97" s="99">
        <f t="shared" si="29"/>
        <v>0</v>
      </c>
      <c r="N97" s="99">
        <f t="shared" si="29"/>
        <v>65</v>
      </c>
      <c r="O97" s="99">
        <f>SUM(O98:O109)</f>
        <v>39</v>
      </c>
      <c r="P97" s="99">
        <f t="shared" ref="P97:AG97" si="30">SUM(P98:P109)</f>
        <v>51</v>
      </c>
      <c r="Q97" s="99">
        <f t="shared" si="30"/>
        <v>194</v>
      </c>
      <c r="R97" s="99">
        <f t="shared" si="30"/>
        <v>36</v>
      </c>
      <c r="S97" s="99">
        <f t="shared" si="30"/>
        <v>0</v>
      </c>
      <c r="T97" s="99">
        <f t="shared" si="30"/>
        <v>0</v>
      </c>
      <c r="U97" s="99">
        <f t="shared" si="30"/>
        <v>66</v>
      </c>
      <c r="V97" s="99">
        <f t="shared" si="30"/>
        <v>97</v>
      </c>
      <c r="W97" s="99">
        <f t="shared" si="30"/>
        <v>429</v>
      </c>
      <c r="X97" s="99">
        <f t="shared" si="30"/>
        <v>42</v>
      </c>
      <c r="Y97" s="99">
        <f t="shared" si="30"/>
        <v>114</v>
      </c>
      <c r="Z97" s="99">
        <f t="shared" si="30"/>
        <v>0</v>
      </c>
      <c r="AA97" s="99">
        <f t="shared" si="30"/>
        <v>0</v>
      </c>
      <c r="AB97" s="99">
        <f t="shared" si="30"/>
        <v>32</v>
      </c>
      <c r="AC97" s="99">
        <f t="shared" si="30"/>
        <v>99</v>
      </c>
      <c r="AD97" s="99">
        <f t="shared" si="30"/>
        <v>179</v>
      </c>
      <c r="AE97" s="99">
        <f t="shared" si="30"/>
        <v>0</v>
      </c>
      <c r="AF97" s="99">
        <f t="shared" si="30"/>
        <v>0</v>
      </c>
      <c r="AG97" s="101">
        <f t="shared" si="30"/>
        <v>0</v>
      </c>
      <c r="AH97" s="37">
        <f>SUM(AH85:AH96)</f>
        <v>437</v>
      </c>
      <c r="AI97" s="87"/>
    </row>
    <row r="98" spans="1:35" ht="18" x14ac:dyDescent="0.3">
      <c r="A98" s="148" t="s">
        <v>38</v>
      </c>
      <c r="B98" s="149"/>
      <c r="C98" s="6"/>
      <c r="D98" s="6">
        <v>8</v>
      </c>
      <c r="E98" s="6"/>
      <c r="F98" s="6"/>
      <c r="G98" s="6"/>
      <c r="H98" s="6">
        <v>2</v>
      </c>
      <c r="I98" s="6"/>
      <c r="J98" s="6">
        <v>7</v>
      </c>
      <c r="K98" s="6"/>
      <c r="L98" s="6"/>
      <c r="M98" s="6"/>
      <c r="N98" s="6"/>
      <c r="O98" s="6"/>
      <c r="P98" s="6"/>
      <c r="Q98" s="6"/>
      <c r="R98" s="6"/>
      <c r="S98" s="6"/>
      <c r="T98" s="6"/>
      <c r="U98" s="6"/>
      <c r="V98" s="6"/>
      <c r="W98" s="6">
        <v>12</v>
      </c>
      <c r="X98" s="6"/>
      <c r="Y98" s="6"/>
      <c r="Z98" s="6"/>
      <c r="AA98" s="6"/>
      <c r="AB98" s="6"/>
      <c r="AC98" s="6">
        <v>25</v>
      </c>
      <c r="AD98" s="6"/>
      <c r="AE98" s="6"/>
      <c r="AF98" s="6"/>
      <c r="AG98" s="73"/>
      <c r="AH98" s="74">
        <f>SUM(D98:AG98)</f>
        <v>54</v>
      </c>
      <c r="AI98" s="71">
        <f>AH98/AH110</f>
        <v>3.3940917661847897E-2</v>
      </c>
    </row>
    <row r="99" spans="1:35" ht="18.75" customHeight="1" x14ac:dyDescent="0.3">
      <c r="A99" s="148" t="s">
        <v>27</v>
      </c>
      <c r="B99" s="149"/>
      <c r="C99" s="6">
        <v>2</v>
      </c>
      <c r="D99" s="6"/>
      <c r="E99" s="6"/>
      <c r="F99" s="6"/>
      <c r="G99" s="6">
        <v>3</v>
      </c>
      <c r="H99" s="6"/>
      <c r="I99" s="6"/>
      <c r="J99" s="6"/>
      <c r="K99" s="6">
        <v>5</v>
      </c>
      <c r="L99" s="6"/>
      <c r="M99" s="6"/>
      <c r="N99" s="6">
        <v>20</v>
      </c>
      <c r="O99" s="6">
        <v>7</v>
      </c>
      <c r="P99" s="6">
        <v>19</v>
      </c>
      <c r="Q99" s="6">
        <v>14</v>
      </c>
      <c r="R99" s="6">
        <v>25</v>
      </c>
      <c r="S99" s="6"/>
      <c r="T99" s="6"/>
      <c r="U99" s="6">
        <v>24</v>
      </c>
      <c r="V99" s="6">
        <v>7</v>
      </c>
      <c r="W99" s="6">
        <v>19</v>
      </c>
      <c r="X99" s="6">
        <v>13</v>
      </c>
      <c r="Y99" s="6">
        <v>70</v>
      </c>
      <c r="Z99" s="6"/>
      <c r="AA99" s="6"/>
      <c r="AB99" s="6">
        <v>5</v>
      </c>
      <c r="AC99" s="6">
        <v>17</v>
      </c>
      <c r="AD99" s="6">
        <v>16</v>
      </c>
      <c r="AE99" s="6"/>
      <c r="AF99" s="6"/>
      <c r="AG99" s="73"/>
      <c r="AH99" s="75">
        <f t="shared" ref="AH99:AH109" si="31">SUM(D99:AG99)</f>
        <v>264</v>
      </c>
      <c r="AI99" s="88">
        <f>AH99/AH110</f>
        <v>0.16593337523570081</v>
      </c>
    </row>
    <row r="100" spans="1:35" ht="18.75" customHeight="1" x14ac:dyDescent="0.3">
      <c r="A100" s="148" t="s">
        <v>28</v>
      </c>
      <c r="B100" s="149"/>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73"/>
      <c r="AH100" s="75">
        <f t="shared" si="31"/>
        <v>0</v>
      </c>
      <c r="AI100" s="88">
        <f>AH100/AH110</f>
        <v>0</v>
      </c>
    </row>
    <row r="101" spans="1:35" ht="18.75" customHeight="1" x14ac:dyDescent="0.3">
      <c r="A101" s="148" t="s">
        <v>29</v>
      </c>
      <c r="B101" s="149"/>
      <c r="C101" s="6"/>
      <c r="D101" s="6"/>
      <c r="E101" s="6"/>
      <c r="F101" s="6"/>
      <c r="G101" s="6">
        <v>5</v>
      </c>
      <c r="H101" s="6">
        <v>10</v>
      </c>
      <c r="I101" s="6">
        <v>5</v>
      </c>
      <c r="J101" s="6">
        <v>7</v>
      </c>
      <c r="K101" s="6">
        <v>16</v>
      </c>
      <c r="L101" s="6"/>
      <c r="M101" s="6"/>
      <c r="N101" s="6"/>
      <c r="O101" s="6">
        <v>14</v>
      </c>
      <c r="P101" s="6"/>
      <c r="Q101" s="6"/>
      <c r="R101" s="6">
        <v>7</v>
      </c>
      <c r="S101" s="6"/>
      <c r="T101" s="6"/>
      <c r="U101" s="6"/>
      <c r="V101" s="6"/>
      <c r="W101" s="6">
        <v>23</v>
      </c>
      <c r="X101" s="6">
        <v>22</v>
      </c>
      <c r="Y101" s="6">
        <v>17</v>
      </c>
      <c r="Z101" s="6"/>
      <c r="AA101" s="6"/>
      <c r="AB101" s="6">
        <v>27</v>
      </c>
      <c r="AC101" s="6">
        <v>36</v>
      </c>
      <c r="AD101" s="6"/>
      <c r="AE101" s="6"/>
      <c r="AF101" s="6"/>
      <c r="AG101" s="73"/>
      <c r="AH101" s="75">
        <f t="shared" si="31"/>
        <v>189</v>
      </c>
      <c r="AI101" s="88">
        <f>AH101/AH110</f>
        <v>0.11879321181646763</v>
      </c>
    </row>
    <row r="102" spans="1:35" ht="18.75" customHeight="1" x14ac:dyDescent="0.3">
      <c r="A102" s="148" t="s">
        <v>30</v>
      </c>
      <c r="B102" s="149"/>
      <c r="C102" s="6"/>
      <c r="D102" s="6"/>
      <c r="E102" s="6"/>
      <c r="F102" s="6"/>
      <c r="G102" s="6"/>
      <c r="H102" s="6"/>
      <c r="I102" s="6"/>
      <c r="J102" s="6"/>
      <c r="K102" s="6"/>
      <c r="L102" s="6"/>
      <c r="M102" s="6"/>
      <c r="N102" s="6"/>
      <c r="O102" s="6">
        <v>7</v>
      </c>
      <c r="P102" s="6"/>
      <c r="Q102" s="6"/>
      <c r="R102" s="6">
        <v>4</v>
      </c>
      <c r="S102" s="6"/>
      <c r="T102" s="6"/>
      <c r="U102" s="6"/>
      <c r="V102" s="6">
        <v>50</v>
      </c>
      <c r="W102" s="6">
        <v>360</v>
      </c>
      <c r="X102" s="6"/>
      <c r="Y102" s="6"/>
      <c r="Z102" s="6"/>
      <c r="AA102" s="6"/>
      <c r="AB102" s="6"/>
      <c r="AC102" s="6"/>
      <c r="AD102" s="6"/>
      <c r="AE102" s="6"/>
      <c r="AF102" s="6"/>
      <c r="AG102" s="73"/>
      <c r="AH102" s="75">
        <f t="shared" si="31"/>
        <v>421</v>
      </c>
      <c r="AI102" s="88">
        <f>AH102/AH110</f>
        <v>0.26461345065996228</v>
      </c>
    </row>
    <row r="103" spans="1:35" ht="18.75" customHeight="1" x14ac:dyDescent="0.3">
      <c r="A103" s="148" t="s">
        <v>31</v>
      </c>
      <c r="B103" s="149"/>
      <c r="C103" s="6"/>
      <c r="D103" s="6">
        <v>18</v>
      </c>
      <c r="E103" s="6"/>
      <c r="F103" s="6"/>
      <c r="G103" s="6"/>
      <c r="H103" s="6"/>
      <c r="I103" s="6"/>
      <c r="J103" s="6"/>
      <c r="K103" s="6"/>
      <c r="L103" s="6"/>
      <c r="M103" s="6"/>
      <c r="N103" s="6"/>
      <c r="O103" s="6"/>
      <c r="P103" s="6"/>
      <c r="Q103" s="6">
        <v>120</v>
      </c>
      <c r="R103" s="6"/>
      <c r="S103" s="6"/>
      <c r="T103" s="6"/>
      <c r="U103" s="6">
        <v>39</v>
      </c>
      <c r="V103" s="6"/>
      <c r="W103" s="6"/>
      <c r="X103" s="6"/>
      <c r="Y103" s="6">
        <v>8</v>
      </c>
      <c r="Z103" s="6"/>
      <c r="AA103" s="6"/>
      <c r="AB103" s="6"/>
      <c r="AC103" s="6">
        <v>21</v>
      </c>
      <c r="AD103" s="6">
        <v>120</v>
      </c>
      <c r="AE103" s="6"/>
      <c r="AF103" s="6"/>
      <c r="AG103" s="73"/>
      <c r="AH103" s="75">
        <f t="shared" si="31"/>
        <v>326</v>
      </c>
      <c r="AI103" s="88">
        <f>AH103/AH110</f>
        <v>0.20490257699560024</v>
      </c>
    </row>
    <row r="104" spans="1:35" ht="18.75" customHeight="1" x14ac:dyDescent="0.3">
      <c r="A104" s="148" t="s">
        <v>32</v>
      </c>
      <c r="B104" s="149"/>
      <c r="C104" s="6"/>
      <c r="D104" s="6"/>
      <c r="E104" s="6"/>
      <c r="F104" s="6"/>
      <c r="G104" s="6"/>
      <c r="H104" s="6"/>
      <c r="I104" s="6"/>
      <c r="J104" s="6"/>
      <c r="K104" s="6"/>
      <c r="L104" s="6"/>
      <c r="M104" s="6"/>
      <c r="N104" s="6">
        <v>30</v>
      </c>
      <c r="O104" s="6"/>
      <c r="P104" s="6"/>
      <c r="Q104" s="6"/>
      <c r="R104" s="6"/>
      <c r="S104" s="6"/>
      <c r="T104" s="6"/>
      <c r="U104" s="6"/>
      <c r="V104" s="6"/>
      <c r="W104" s="6"/>
      <c r="X104" s="6"/>
      <c r="Y104" s="6"/>
      <c r="Z104" s="6"/>
      <c r="AA104" s="6"/>
      <c r="AB104" s="6"/>
      <c r="AC104" s="6"/>
      <c r="AD104" s="6"/>
      <c r="AE104" s="6"/>
      <c r="AF104" s="6"/>
      <c r="AG104" s="73"/>
      <c r="AH104" s="75">
        <f t="shared" si="31"/>
        <v>30</v>
      </c>
      <c r="AI104" s="88">
        <f>AH104/AH110</f>
        <v>1.8856065367693273E-2</v>
      </c>
    </row>
    <row r="105" spans="1:35" ht="18.75" customHeight="1" x14ac:dyDescent="0.3">
      <c r="A105" s="148" t="s">
        <v>33</v>
      </c>
      <c r="B105" s="149"/>
      <c r="C105" s="6"/>
      <c r="D105" s="6"/>
      <c r="E105" s="6"/>
      <c r="F105" s="6"/>
      <c r="G105" s="6"/>
      <c r="H105" s="6"/>
      <c r="I105" s="6"/>
      <c r="J105" s="6"/>
      <c r="K105" s="6">
        <v>3</v>
      </c>
      <c r="L105" s="6"/>
      <c r="M105" s="6"/>
      <c r="N105" s="6"/>
      <c r="O105" s="6"/>
      <c r="P105" s="6">
        <v>6</v>
      </c>
      <c r="Q105" s="6"/>
      <c r="R105" s="6"/>
      <c r="S105" s="6"/>
      <c r="T105" s="6"/>
      <c r="U105" s="6"/>
      <c r="V105" s="6"/>
      <c r="W105" s="6"/>
      <c r="X105" s="6"/>
      <c r="Y105" s="6"/>
      <c r="Z105" s="6"/>
      <c r="AA105" s="6"/>
      <c r="AB105" s="6"/>
      <c r="AC105" s="6"/>
      <c r="AD105" s="6">
        <v>15</v>
      </c>
      <c r="AE105" s="6"/>
      <c r="AF105" s="6"/>
      <c r="AG105" s="73"/>
      <c r="AH105" s="75">
        <f t="shared" si="31"/>
        <v>24</v>
      </c>
      <c r="AI105" s="88">
        <f>AH105/AH110</f>
        <v>1.508485229415462E-2</v>
      </c>
    </row>
    <row r="106" spans="1:35" ht="18.75" customHeight="1" x14ac:dyDescent="0.3">
      <c r="A106" s="148" t="s">
        <v>34</v>
      </c>
      <c r="B106" s="149"/>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73"/>
      <c r="AH106" s="75">
        <f t="shared" si="31"/>
        <v>0</v>
      </c>
      <c r="AI106" s="88">
        <f>AH106/AH110</f>
        <v>0</v>
      </c>
    </row>
    <row r="107" spans="1:35" ht="18.75" customHeight="1" x14ac:dyDescent="0.3">
      <c r="A107" s="148" t="s">
        <v>35</v>
      </c>
      <c r="B107" s="149"/>
      <c r="C107" s="6"/>
      <c r="D107" s="6"/>
      <c r="E107" s="6"/>
      <c r="F107" s="6"/>
      <c r="G107" s="6">
        <v>7</v>
      </c>
      <c r="H107" s="6"/>
      <c r="I107" s="6">
        <v>7</v>
      </c>
      <c r="J107" s="6">
        <v>2</v>
      </c>
      <c r="K107" s="6"/>
      <c r="L107" s="6"/>
      <c r="M107" s="6"/>
      <c r="N107" s="6"/>
      <c r="O107" s="6">
        <v>11</v>
      </c>
      <c r="P107" s="6">
        <v>14</v>
      </c>
      <c r="Q107" s="6">
        <v>60</v>
      </c>
      <c r="R107" s="6"/>
      <c r="S107" s="6"/>
      <c r="T107" s="6"/>
      <c r="U107" s="6"/>
      <c r="V107" s="6">
        <v>40</v>
      </c>
      <c r="W107" s="6">
        <v>15</v>
      </c>
      <c r="X107" s="6">
        <v>7</v>
      </c>
      <c r="Y107" s="6">
        <v>19</v>
      </c>
      <c r="Z107" s="6"/>
      <c r="AA107" s="6"/>
      <c r="AB107" s="6"/>
      <c r="AC107" s="6"/>
      <c r="AD107" s="6">
        <v>28</v>
      </c>
      <c r="AE107" s="6"/>
      <c r="AF107" s="6"/>
      <c r="AG107" s="73"/>
      <c r="AH107" s="75">
        <f t="shared" si="31"/>
        <v>210</v>
      </c>
      <c r="AI107" s="88">
        <f>AH107/AH110</f>
        <v>0.13199245757385292</v>
      </c>
    </row>
    <row r="108" spans="1:35" ht="18.75" customHeight="1" x14ac:dyDescent="0.3">
      <c r="A108" s="148" t="s">
        <v>36</v>
      </c>
      <c r="B108" s="149"/>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73"/>
      <c r="AH108" s="75">
        <f t="shared" si="31"/>
        <v>0</v>
      </c>
      <c r="AI108" s="88">
        <f>AH108/AH110</f>
        <v>0</v>
      </c>
    </row>
    <row r="109" spans="1:35" ht="19.5" customHeight="1" thickBot="1" x14ac:dyDescent="0.35">
      <c r="A109" s="148" t="s">
        <v>37</v>
      </c>
      <c r="B109" s="149"/>
      <c r="C109" s="6"/>
      <c r="D109" s="6">
        <v>12</v>
      </c>
      <c r="E109" s="6"/>
      <c r="F109" s="6"/>
      <c r="G109" s="6"/>
      <c r="H109" s="6"/>
      <c r="I109" s="6">
        <v>23</v>
      </c>
      <c r="J109" s="6"/>
      <c r="K109" s="6">
        <v>8</v>
      </c>
      <c r="L109" s="6"/>
      <c r="M109" s="6"/>
      <c r="N109" s="6">
        <v>15</v>
      </c>
      <c r="O109" s="6"/>
      <c r="P109" s="6">
        <v>12</v>
      </c>
      <c r="Q109" s="6"/>
      <c r="R109" s="6"/>
      <c r="S109" s="6"/>
      <c r="T109" s="6"/>
      <c r="U109" s="6">
        <v>3</v>
      </c>
      <c r="V109" s="6"/>
      <c r="W109" s="6"/>
      <c r="X109" s="6"/>
      <c r="Y109" s="6"/>
      <c r="Z109" s="6"/>
      <c r="AA109" s="6"/>
      <c r="AB109" s="6"/>
      <c r="AC109" s="6"/>
      <c r="AD109" s="6"/>
      <c r="AE109" s="6"/>
      <c r="AF109" s="6"/>
      <c r="AG109" s="73"/>
      <c r="AH109" s="76">
        <f t="shared" si="31"/>
        <v>73</v>
      </c>
      <c r="AI109" s="89">
        <f>AH109/AH110</f>
        <v>4.5883092394720298E-2</v>
      </c>
    </row>
    <row r="110" spans="1:35" ht="17.25" customHeight="1" thickBot="1" x14ac:dyDescent="0.35">
      <c r="A110" s="155" t="s">
        <v>13</v>
      </c>
      <c r="B110" s="156"/>
      <c r="C110" s="99">
        <f>SUM(C111:C122)</f>
        <v>25</v>
      </c>
      <c r="D110" s="99">
        <f t="shared" ref="D110:N110" si="32">SUM(D111:D122)</f>
        <v>36</v>
      </c>
      <c r="E110" s="99">
        <f t="shared" si="32"/>
        <v>0</v>
      </c>
      <c r="F110" s="99">
        <f t="shared" si="32"/>
        <v>0</v>
      </c>
      <c r="G110" s="99">
        <f t="shared" si="32"/>
        <v>0</v>
      </c>
      <c r="H110" s="99">
        <f t="shared" si="32"/>
        <v>0</v>
      </c>
      <c r="I110" s="99">
        <f t="shared" si="32"/>
        <v>23</v>
      </c>
      <c r="J110" s="99">
        <f t="shared" si="32"/>
        <v>0</v>
      </c>
      <c r="K110" s="99">
        <f t="shared" si="32"/>
        <v>0</v>
      </c>
      <c r="L110" s="99">
        <f t="shared" si="32"/>
        <v>0</v>
      </c>
      <c r="M110" s="99">
        <f t="shared" si="32"/>
        <v>0</v>
      </c>
      <c r="N110" s="99">
        <f t="shared" si="32"/>
        <v>0</v>
      </c>
      <c r="O110" s="99">
        <f>SUM(O111:O122)</f>
        <v>0</v>
      </c>
      <c r="P110" s="99">
        <f t="shared" ref="P110:AG110" si="33">SUM(P111:P122)</f>
        <v>0</v>
      </c>
      <c r="Q110" s="99">
        <f t="shared" si="33"/>
        <v>0</v>
      </c>
      <c r="R110" s="99">
        <f t="shared" si="33"/>
        <v>0</v>
      </c>
      <c r="S110" s="99">
        <f t="shared" si="33"/>
        <v>0</v>
      </c>
      <c r="T110" s="99">
        <f t="shared" si="33"/>
        <v>0</v>
      </c>
      <c r="U110" s="99">
        <f t="shared" si="33"/>
        <v>0</v>
      </c>
      <c r="V110" s="99">
        <f t="shared" si="33"/>
        <v>0</v>
      </c>
      <c r="W110" s="99">
        <f t="shared" si="33"/>
        <v>0</v>
      </c>
      <c r="X110" s="99">
        <f t="shared" si="33"/>
        <v>0</v>
      </c>
      <c r="Y110" s="99">
        <f t="shared" si="33"/>
        <v>0</v>
      </c>
      <c r="Z110" s="99">
        <f t="shared" si="33"/>
        <v>0</v>
      </c>
      <c r="AA110" s="99">
        <f t="shared" si="33"/>
        <v>0</v>
      </c>
      <c r="AB110" s="99">
        <f t="shared" si="33"/>
        <v>0</v>
      </c>
      <c r="AC110" s="99">
        <f t="shared" si="33"/>
        <v>0</v>
      </c>
      <c r="AD110" s="99">
        <f t="shared" si="33"/>
        <v>0</v>
      </c>
      <c r="AE110" s="99">
        <f t="shared" si="33"/>
        <v>0</v>
      </c>
      <c r="AF110" s="99">
        <f t="shared" si="33"/>
        <v>0</v>
      </c>
      <c r="AG110" s="101">
        <f t="shared" si="33"/>
        <v>0</v>
      </c>
      <c r="AH110" s="37">
        <f>SUM(AH98:AH109)</f>
        <v>1591</v>
      </c>
      <c r="AI110" s="90"/>
    </row>
    <row r="111" spans="1:35" ht="17.25" customHeight="1" x14ac:dyDescent="0.3">
      <c r="A111" s="148" t="s">
        <v>38</v>
      </c>
      <c r="B111" s="149"/>
      <c r="C111" s="6"/>
      <c r="D111" s="6">
        <v>15</v>
      </c>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73"/>
      <c r="AH111" s="74">
        <f t="shared" ref="AH111:AH122" si="34">SUM(D111:AG111)</f>
        <v>15</v>
      </c>
      <c r="AI111" s="79">
        <f>AH111/AH123</f>
        <v>0.25423728813559321</v>
      </c>
    </row>
    <row r="112" spans="1:35" ht="17.25" customHeight="1" x14ac:dyDescent="0.3">
      <c r="A112" s="148" t="s">
        <v>27</v>
      </c>
      <c r="B112" s="149"/>
      <c r="C112" s="6"/>
      <c r="D112" s="6"/>
      <c r="E112" s="6"/>
      <c r="F112" s="6"/>
      <c r="G112" s="6"/>
      <c r="H112" s="6"/>
      <c r="I112" s="6">
        <v>16</v>
      </c>
      <c r="J112" s="6"/>
      <c r="K112" s="6"/>
      <c r="L112" s="6"/>
      <c r="M112" s="6"/>
      <c r="N112" s="6"/>
      <c r="O112" s="6"/>
      <c r="P112" s="6"/>
      <c r="Q112" s="6"/>
      <c r="R112" s="6"/>
      <c r="S112" s="6"/>
      <c r="T112" s="6"/>
      <c r="U112" s="6"/>
      <c r="V112" s="6"/>
      <c r="W112" s="6"/>
      <c r="X112" s="6"/>
      <c r="Y112" s="6"/>
      <c r="Z112" s="6"/>
      <c r="AA112" s="6"/>
      <c r="AB112" s="6"/>
      <c r="AC112" s="6"/>
      <c r="AD112" s="6"/>
      <c r="AE112" s="6"/>
      <c r="AF112" s="6"/>
      <c r="AG112" s="73"/>
      <c r="AH112" s="75">
        <f t="shared" si="34"/>
        <v>16</v>
      </c>
      <c r="AI112" s="80">
        <f>AH112/AH123</f>
        <v>0.2711864406779661</v>
      </c>
    </row>
    <row r="113" spans="1:35" ht="17.25" customHeight="1" x14ac:dyDescent="0.3">
      <c r="A113" s="148" t="s">
        <v>28</v>
      </c>
      <c r="B113" s="149"/>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73"/>
      <c r="AH113" s="75">
        <f t="shared" si="34"/>
        <v>0</v>
      </c>
      <c r="AI113" s="80">
        <f>AH113/AH123</f>
        <v>0</v>
      </c>
    </row>
    <row r="114" spans="1:35" ht="17.25" customHeight="1" x14ac:dyDescent="0.3">
      <c r="A114" s="148" t="s">
        <v>29</v>
      </c>
      <c r="B114" s="149"/>
      <c r="C114" s="6"/>
      <c r="D114" s="6">
        <v>21</v>
      </c>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73"/>
      <c r="AH114" s="75">
        <f t="shared" si="34"/>
        <v>21</v>
      </c>
      <c r="AI114" s="80">
        <f>AH114/AH123</f>
        <v>0.3559322033898305</v>
      </c>
    </row>
    <row r="115" spans="1:35" ht="17.25" customHeight="1" x14ac:dyDescent="0.3">
      <c r="A115" s="148" t="s">
        <v>30</v>
      </c>
      <c r="B115" s="149"/>
      <c r="C115" s="6">
        <v>25</v>
      </c>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73"/>
      <c r="AH115" s="75">
        <f t="shared" si="34"/>
        <v>0</v>
      </c>
      <c r="AI115" s="80">
        <f>AH115/AH123</f>
        <v>0</v>
      </c>
    </row>
    <row r="116" spans="1:35" ht="17.25" customHeight="1" x14ac:dyDescent="0.3">
      <c r="A116" s="148" t="s">
        <v>31</v>
      </c>
      <c r="B116" s="149"/>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73"/>
      <c r="AH116" s="75">
        <f t="shared" si="34"/>
        <v>0</v>
      </c>
      <c r="AI116" s="80">
        <f>AH116/AH123</f>
        <v>0</v>
      </c>
    </row>
    <row r="117" spans="1:35" ht="17.25" customHeight="1" x14ac:dyDescent="0.3">
      <c r="A117" s="148" t="s">
        <v>32</v>
      </c>
      <c r="B117" s="149"/>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73"/>
      <c r="AH117" s="75">
        <f t="shared" si="34"/>
        <v>0</v>
      </c>
      <c r="AI117" s="80">
        <f>AH117/AH123</f>
        <v>0</v>
      </c>
    </row>
    <row r="118" spans="1:35" ht="18.75" customHeight="1" x14ac:dyDescent="0.3">
      <c r="A118" s="148" t="s">
        <v>33</v>
      </c>
      <c r="B118" s="149"/>
      <c r="C118" s="6"/>
      <c r="D118" s="6"/>
      <c r="E118" s="6"/>
      <c r="F118" s="6"/>
      <c r="G118" s="6"/>
      <c r="H118" s="6"/>
      <c r="I118" s="6">
        <v>7</v>
      </c>
      <c r="J118" s="6"/>
      <c r="K118" s="6"/>
      <c r="L118" s="6"/>
      <c r="M118" s="6"/>
      <c r="N118" s="6"/>
      <c r="O118" s="6"/>
      <c r="P118" s="6"/>
      <c r="Q118" s="6"/>
      <c r="R118" s="6"/>
      <c r="S118" s="6"/>
      <c r="T118" s="6"/>
      <c r="U118" s="6"/>
      <c r="V118" s="6"/>
      <c r="W118" s="6"/>
      <c r="X118" s="6"/>
      <c r="Y118" s="6"/>
      <c r="Z118" s="6"/>
      <c r="AA118" s="6"/>
      <c r="AB118" s="6"/>
      <c r="AC118" s="6"/>
      <c r="AD118" s="6"/>
      <c r="AE118" s="6"/>
      <c r="AF118" s="6"/>
      <c r="AG118" s="73"/>
      <c r="AH118" s="75">
        <f t="shared" si="34"/>
        <v>7</v>
      </c>
      <c r="AI118" s="80">
        <f>AH118/AH123</f>
        <v>0.11864406779661017</v>
      </c>
    </row>
    <row r="119" spans="1:35" ht="18.75" customHeight="1" x14ac:dyDescent="0.3">
      <c r="A119" s="148" t="s">
        <v>34</v>
      </c>
      <c r="B119" s="149"/>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73"/>
      <c r="AH119" s="75">
        <f t="shared" si="34"/>
        <v>0</v>
      </c>
      <c r="AI119" s="80">
        <f>AH119/AH123</f>
        <v>0</v>
      </c>
    </row>
    <row r="120" spans="1:35" ht="18.75" customHeight="1" x14ac:dyDescent="0.3">
      <c r="A120" s="148" t="s">
        <v>35</v>
      </c>
      <c r="B120" s="149"/>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73"/>
      <c r="AH120" s="75">
        <f t="shared" si="34"/>
        <v>0</v>
      </c>
      <c r="AI120" s="80">
        <f>AH120/AH123</f>
        <v>0</v>
      </c>
    </row>
    <row r="121" spans="1:35" ht="18.75" customHeight="1" x14ac:dyDescent="0.3">
      <c r="A121" s="148" t="s">
        <v>36</v>
      </c>
      <c r="B121" s="149"/>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73"/>
      <c r="AH121" s="75">
        <f t="shared" si="34"/>
        <v>0</v>
      </c>
      <c r="AI121" s="80">
        <f>AH121/AH123</f>
        <v>0</v>
      </c>
    </row>
    <row r="122" spans="1:35" ht="19.5" customHeight="1" thickBot="1" x14ac:dyDescent="0.35">
      <c r="A122" s="148" t="s">
        <v>37</v>
      </c>
      <c r="B122" s="149"/>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73"/>
      <c r="AH122" s="76">
        <f t="shared" si="34"/>
        <v>0</v>
      </c>
      <c r="AI122" s="84">
        <f>AH122/AH123</f>
        <v>0</v>
      </c>
    </row>
    <row r="123" spans="1:35" ht="18.75" customHeight="1" thickBot="1" x14ac:dyDescent="0.35">
      <c r="A123" s="155" t="s">
        <v>14</v>
      </c>
      <c r="B123" s="156"/>
      <c r="C123" s="99">
        <f>SUM(C124:C135)</f>
        <v>0</v>
      </c>
      <c r="D123" s="99">
        <f t="shared" ref="D123:N123" si="35">SUM(D124:D135)</f>
        <v>0</v>
      </c>
      <c r="E123" s="99">
        <f t="shared" si="35"/>
        <v>0</v>
      </c>
      <c r="F123" s="99">
        <f t="shared" si="35"/>
        <v>0</v>
      </c>
      <c r="G123" s="99">
        <f t="shared" si="35"/>
        <v>0</v>
      </c>
      <c r="H123" s="99">
        <f t="shared" si="35"/>
        <v>0</v>
      </c>
      <c r="I123" s="99">
        <f t="shared" si="35"/>
        <v>4</v>
      </c>
      <c r="J123" s="99">
        <f t="shared" si="35"/>
        <v>10</v>
      </c>
      <c r="K123" s="99">
        <f t="shared" si="35"/>
        <v>0</v>
      </c>
      <c r="L123" s="99">
        <f t="shared" si="35"/>
        <v>0</v>
      </c>
      <c r="M123" s="99">
        <f t="shared" si="35"/>
        <v>0</v>
      </c>
      <c r="N123" s="99">
        <f t="shared" si="35"/>
        <v>0</v>
      </c>
      <c r="O123" s="99">
        <f>SUM(O124:O135)</f>
        <v>0</v>
      </c>
      <c r="P123" s="99">
        <f t="shared" ref="P123:AG123" si="36">SUM(P124:P135)</f>
        <v>0</v>
      </c>
      <c r="Q123" s="99">
        <f t="shared" si="36"/>
        <v>0</v>
      </c>
      <c r="R123" s="99">
        <f t="shared" si="36"/>
        <v>240</v>
      </c>
      <c r="S123" s="99">
        <f t="shared" si="36"/>
        <v>0</v>
      </c>
      <c r="T123" s="99">
        <f t="shared" si="36"/>
        <v>0</v>
      </c>
      <c r="U123" s="99">
        <f t="shared" si="36"/>
        <v>0</v>
      </c>
      <c r="V123" s="99">
        <f t="shared" si="36"/>
        <v>15</v>
      </c>
      <c r="W123" s="99">
        <f t="shared" si="36"/>
        <v>0</v>
      </c>
      <c r="X123" s="99">
        <f t="shared" si="36"/>
        <v>0</v>
      </c>
      <c r="Y123" s="99">
        <f t="shared" si="36"/>
        <v>0</v>
      </c>
      <c r="Z123" s="99">
        <f t="shared" si="36"/>
        <v>0</v>
      </c>
      <c r="AA123" s="99">
        <f t="shared" si="36"/>
        <v>0</v>
      </c>
      <c r="AB123" s="99">
        <f t="shared" si="36"/>
        <v>0</v>
      </c>
      <c r="AC123" s="99">
        <f t="shared" si="36"/>
        <v>0</v>
      </c>
      <c r="AD123" s="99">
        <f t="shared" si="36"/>
        <v>0</v>
      </c>
      <c r="AE123" s="99">
        <f t="shared" si="36"/>
        <v>0</v>
      </c>
      <c r="AF123" s="99">
        <f t="shared" si="36"/>
        <v>0</v>
      </c>
      <c r="AG123" s="101">
        <f t="shared" si="36"/>
        <v>0</v>
      </c>
      <c r="AH123" s="37">
        <f>SUM(AH111:AH122)</f>
        <v>59</v>
      </c>
      <c r="AI123" s="87"/>
    </row>
    <row r="124" spans="1:35" ht="18" x14ac:dyDescent="0.3">
      <c r="A124" s="148" t="s">
        <v>38</v>
      </c>
      <c r="B124" s="149"/>
      <c r="C124" s="6"/>
      <c r="D124" s="6"/>
      <c r="E124" s="6"/>
      <c r="F124" s="6"/>
      <c r="G124" s="6"/>
      <c r="H124" s="6"/>
      <c r="I124" s="6">
        <v>4</v>
      </c>
      <c r="J124" s="6">
        <v>10</v>
      </c>
      <c r="K124" s="6"/>
      <c r="L124" s="6"/>
      <c r="M124" s="6"/>
      <c r="N124" s="6"/>
      <c r="O124" s="6"/>
      <c r="P124" s="6"/>
      <c r="Q124" s="6"/>
      <c r="R124" s="6"/>
      <c r="S124" s="6"/>
      <c r="T124" s="6"/>
      <c r="U124" s="6"/>
      <c r="V124" s="6"/>
      <c r="W124" s="6"/>
      <c r="X124" s="6"/>
      <c r="Y124" s="6"/>
      <c r="Z124" s="6"/>
      <c r="AA124" s="6"/>
      <c r="AB124" s="6"/>
      <c r="AC124" s="6"/>
      <c r="AD124" s="6"/>
      <c r="AE124" s="6"/>
      <c r="AF124" s="6"/>
      <c r="AG124" s="73"/>
      <c r="AH124" s="74">
        <f t="shared" ref="AH124:AH135" si="37">SUM(D124:AG124)</f>
        <v>14</v>
      </c>
      <c r="AI124" s="71">
        <f>AH124/AH136</f>
        <v>5.204460966542751E-2</v>
      </c>
    </row>
    <row r="125" spans="1:35" ht="18.75" customHeight="1" x14ac:dyDescent="0.3">
      <c r="A125" s="148" t="s">
        <v>27</v>
      </c>
      <c r="B125" s="149"/>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73"/>
      <c r="AH125" s="75">
        <f t="shared" si="37"/>
        <v>0</v>
      </c>
      <c r="AI125" s="88">
        <f>AH125/AH136</f>
        <v>0</v>
      </c>
    </row>
    <row r="126" spans="1:35" ht="18.75" customHeight="1" x14ac:dyDescent="0.3">
      <c r="A126" s="148" t="s">
        <v>28</v>
      </c>
      <c r="B126" s="149"/>
      <c r="C126" s="6"/>
      <c r="D126" s="6"/>
      <c r="E126" s="6"/>
      <c r="F126" s="6"/>
      <c r="G126" s="6"/>
      <c r="H126" s="6"/>
      <c r="I126" s="6"/>
      <c r="J126" s="6"/>
      <c r="K126" s="6"/>
      <c r="L126" s="6"/>
      <c r="M126" s="6"/>
      <c r="N126" s="6"/>
      <c r="O126" s="6"/>
      <c r="P126" s="6"/>
      <c r="Q126" s="6"/>
      <c r="R126" s="6">
        <v>240</v>
      </c>
      <c r="S126" s="6"/>
      <c r="T126" s="6"/>
      <c r="U126" s="6"/>
      <c r="V126" s="6"/>
      <c r="W126" s="6"/>
      <c r="X126" s="6"/>
      <c r="Y126" s="6"/>
      <c r="Z126" s="6"/>
      <c r="AA126" s="6"/>
      <c r="AB126" s="6"/>
      <c r="AC126" s="6"/>
      <c r="AD126" s="6"/>
      <c r="AE126" s="6"/>
      <c r="AF126" s="6"/>
      <c r="AG126" s="73"/>
      <c r="AH126" s="75">
        <f t="shared" si="37"/>
        <v>240</v>
      </c>
      <c r="AI126" s="88">
        <f>AH126/AH136</f>
        <v>0.89219330855018586</v>
      </c>
    </row>
    <row r="127" spans="1:35" ht="18.75" customHeight="1" x14ac:dyDescent="0.3">
      <c r="A127" s="148" t="s">
        <v>29</v>
      </c>
      <c r="B127" s="149"/>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73"/>
      <c r="AH127" s="75">
        <f t="shared" si="37"/>
        <v>0</v>
      </c>
      <c r="AI127" s="88">
        <f>AH127/AH136</f>
        <v>0</v>
      </c>
    </row>
    <row r="128" spans="1:35" ht="18.75" customHeight="1" x14ac:dyDescent="0.3">
      <c r="A128" s="148" t="s">
        <v>30</v>
      </c>
      <c r="B128" s="149"/>
      <c r="C128" s="6"/>
      <c r="D128" s="6"/>
      <c r="E128" s="6"/>
      <c r="F128" s="6"/>
      <c r="G128" s="6"/>
      <c r="H128" s="6"/>
      <c r="I128" s="6"/>
      <c r="J128" s="6"/>
      <c r="K128" s="6"/>
      <c r="L128" s="6"/>
      <c r="M128" s="6"/>
      <c r="N128" s="6"/>
      <c r="O128" s="6"/>
      <c r="P128" s="6"/>
      <c r="Q128" s="6"/>
      <c r="R128" s="6"/>
      <c r="S128" s="6"/>
      <c r="T128" s="6"/>
      <c r="U128" s="6"/>
      <c r="V128" s="6">
        <v>15</v>
      </c>
      <c r="W128" s="6"/>
      <c r="X128" s="6"/>
      <c r="Y128" s="6"/>
      <c r="Z128" s="6"/>
      <c r="AA128" s="6"/>
      <c r="AB128" s="6"/>
      <c r="AC128" s="6"/>
      <c r="AD128" s="6"/>
      <c r="AE128" s="6"/>
      <c r="AF128" s="6"/>
      <c r="AG128" s="73"/>
      <c r="AH128" s="75">
        <f t="shared" si="37"/>
        <v>15</v>
      </c>
      <c r="AI128" s="88">
        <f>AH128/AH136</f>
        <v>5.5762081784386616E-2</v>
      </c>
    </row>
    <row r="129" spans="1:35" ht="18.75" customHeight="1" x14ac:dyDescent="0.3">
      <c r="A129" s="148" t="s">
        <v>31</v>
      </c>
      <c r="B129" s="149"/>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73"/>
      <c r="AH129" s="75">
        <f t="shared" si="37"/>
        <v>0</v>
      </c>
      <c r="AI129" s="88">
        <f>AH129/AH136</f>
        <v>0</v>
      </c>
    </row>
    <row r="130" spans="1:35" ht="18.75" customHeight="1" x14ac:dyDescent="0.3">
      <c r="A130" s="148" t="s">
        <v>32</v>
      </c>
      <c r="B130" s="149"/>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73"/>
      <c r="AH130" s="75">
        <f t="shared" si="37"/>
        <v>0</v>
      </c>
      <c r="AI130" s="88">
        <f>AH130/AH136</f>
        <v>0</v>
      </c>
    </row>
    <row r="131" spans="1:35" ht="18.75" customHeight="1" x14ac:dyDescent="0.3">
      <c r="A131" s="148" t="s">
        <v>33</v>
      </c>
      <c r="B131" s="149"/>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73"/>
      <c r="AH131" s="75">
        <f t="shared" si="37"/>
        <v>0</v>
      </c>
      <c r="AI131" s="88">
        <f>AH131/AH136</f>
        <v>0</v>
      </c>
    </row>
    <row r="132" spans="1:35" ht="18.75" customHeight="1" x14ac:dyDescent="0.3">
      <c r="A132" s="148" t="s">
        <v>34</v>
      </c>
      <c r="B132" s="149"/>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73"/>
      <c r="AH132" s="75">
        <f t="shared" si="37"/>
        <v>0</v>
      </c>
      <c r="AI132" s="88">
        <f>AH132/AH136</f>
        <v>0</v>
      </c>
    </row>
    <row r="133" spans="1:35" ht="18.75" customHeight="1" x14ac:dyDescent="0.3">
      <c r="A133" s="148" t="s">
        <v>35</v>
      </c>
      <c r="B133" s="149"/>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73"/>
      <c r="AH133" s="75">
        <f t="shared" si="37"/>
        <v>0</v>
      </c>
      <c r="AI133" s="88">
        <f>AH133/AH136</f>
        <v>0</v>
      </c>
    </row>
    <row r="134" spans="1:35" ht="18.75" customHeight="1" x14ac:dyDescent="0.3">
      <c r="A134" s="148" t="s">
        <v>36</v>
      </c>
      <c r="B134" s="149"/>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73"/>
      <c r="AH134" s="75">
        <f t="shared" si="37"/>
        <v>0</v>
      </c>
      <c r="AI134" s="88">
        <f>AH134/AH136</f>
        <v>0</v>
      </c>
    </row>
    <row r="135" spans="1:35" ht="19.5" customHeight="1" thickBot="1" x14ac:dyDescent="0.35">
      <c r="A135" s="148" t="s">
        <v>37</v>
      </c>
      <c r="B135" s="149"/>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73"/>
      <c r="AH135" s="76">
        <f t="shared" si="37"/>
        <v>0</v>
      </c>
      <c r="AI135" s="89">
        <f>AH135/AH136</f>
        <v>0</v>
      </c>
    </row>
    <row r="136" spans="1:35" ht="21.6" thickBot="1" x14ac:dyDescent="0.4">
      <c r="A136" s="155" t="s">
        <v>15</v>
      </c>
      <c r="B136" s="156"/>
      <c r="C136" s="99">
        <f>SUM(C137:C148)</f>
        <v>0</v>
      </c>
      <c r="D136" s="99">
        <f t="shared" ref="D136:N136" si="38">SUM(D137:D148)</f>
        <v>0</v>
      </c>
      <c r="E136" s="99">
        <f t="shared" si="38"/>
        <v>0</v>
      </c>
      <c r="F136" s="99">
        <f t="shared" si="38"/>
        <v>0</v>
      </c>
      <c r="G136" s="99">
        <f t="shared" si="38"/>
        <v>0</v>
      </c>
      <c r="H136" s="99">
        <f t="shared" si="38"/>
        <v>0</v>
      </c>
      <c r="I136" s="99">
        <f t="shared" si="38"/>
        <v>0</v>
      </c>
      <c r="J136" s="99">
        <f t="shared" si="38"/>
        <v>0</v>
      </c>
      <c r="K136" s="99">
        <f t="shared" si="38"/>
        <v>0</v>
      </c>
      <c r="L136" s="99">
        <f t="shared" si="38"/>
        <v>0</v>
      </c>
      <c r="M136" s="99">
        <f t="shared" si="38"/>
        <v>0</v>
      </c>
      <c r="N136" s="99">
        <f t="shared" si="38"/>
        <v>0</v>
      </c>
      <c r="O136" s="99">
        <f>SUM(O137:O148)</f>
        <v>0</v>
      </c>
      <c r="P136" s="99">
        <f t="shared" ref="P136:AG136" si="39">SUM(P137:P148)</f>
        <v>0</v>
      </c>
      <c r="Q136" s="99">
        <f t="shared" si="39"/>
        <v>0</v>
      </c>
      <c r="R136" s="99">
        <f t="shared" si="39"/>
        <v>0</v>
      </c>
      <c r="S136" s="99">
        <f t="shared" si="39"/>
        <v>0</v>
      </c>
      <c r="T136" s="99">
        <f t="shared" si="39"/>
        <v>0</v>
      </c>
      <c r="U136" s="99">
        <f t="shared" si="39"/>
        <v>0</v>
      </c>
      <c r="V136" s="99">
        <f t="shared" si="39"/>
        <v>20</v>
      </c>
      <c r="W136" s="99">
        <f t="shared" si="39"/>
        <v>0</v>
      </c>
      <c r="X136" s="99">
        <f t="shared" si="39"/>
        <v>0</v>
      </c>
      <c r="Y136" s="99">
        <f t="shared" si="39"/>
        <v>0</v>
      </c>
      <c r="Z136" s="99">
        <f t="shared" si="39"/>
        <v>0</v>
      </c>
      <c r="AA136" s="99">
        <f t="shared" si="39"/>
        <v>0</v>
      </c>
      <c r="AB136" s="99">
        <f t="shared" si="39"/>
        <v>0</v>
      </c>
      <c r="AC136" s="99">
        <f t="shared" si="39"/>
        <v>0</v>
      </c>
      <c r="AD136" s="99">
        <f t="shared" si="39"/>
        <v>0</v>
      </c>
      <c r="AE136" s="99">
        <f t="shared" si="39"/>
        <v>0</v>
      </c>
      <c r="AF136" s="99">
        <f t="shared" si="39"/>
        <v>0</v>
      </c>
      <c r="AG136" s="101">
        <f t="shared" si="39"/>
        <v>0</v>
      </c>
      <c r="AH136" s="37">
        <f>SUM(AH124:AH135)</f>
        <v>269</v>
      </c>
      <c r="AI136" s="83"/>
    </row>
    <row r="137" spans="1:35" ht="18" x14ac:dyDescent="0.3">
      <c r="A137" s="148" t="s">
        <v>38</v>
      </c>
      <c r="B137" s="149"/>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73"/>
      <c r="AH137" s="74">
        <f t="shared" ref="AH137:AH148" si="40">SUM(D137:AG137)</f>
        <v>0</v>
      </c>
      <c r="AI137" s="79">
        <f>AH137/AH149</f>
        <v>0</v>
      </c>
    </row>
    <row r="138" spans="1:35" ht="18" x14ac:dyDescent="0.3">
      <c r="A138" s="148" t="s">
        <v>27</v>
      </c>
      <c r="B138" s="149"/>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73"/>
      <c r="AH138" s="75">
        <f t="shared" si="40"/>
        <v>0</v>
      </c>
      <c r="AI138" s="80">
        <f>AH138/AH149</f>
        <v>0</v>
      </c>
    </row>
    <row r="139" spans="1:35" ht="18" x14ac:dyDescent="0.3">
      <c r="A139" s="148" t="s">
        <v>28</v>
      </c>
      <c r="B139" s="149"/>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73"/>
      <c r="AH139" s="75">
        <f t="shared" si="40"/>
        <v>0</v>
      </c>
      <c r="AI139" s="80">
        <f>AH139/AH149</f>
        <v>0</v>
      </c>
    </row>
    <row r="140" spans="1:35" ht="18" x14ac:dyDescent="0.3">
      <c r="A140" s="148" t="s">
        <v>29</v>
      </c>
      <c r="B140" s="149"/>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73"/>
      <c r="AH140" s="75">
        <f t="shared" si="40"/>
        <v>0</v>
      </c>
      <c r="AI140" s="80">
        <f>AH140/AH149</f>
        <v>0</v>
      </c>
    </row>
    <row r="141" spans="1:35" ht="18" x14ac:dyDescent="0.3">
      <c r="A141" s="148" t="s">
        <v>30</v>
      </c>
      <c r="B141" s="149"/>
      <c r="C141" s="6"/>
      <c r="D141" s="6"/>
      <c r="E141" s="6"/>
      <c r="F141" s="6"/>
      <c r="G141" s="6"/>
      <c r="H141" s="6"/>
      <c r="I141" s="6"/>
      <c r="J141" s="6"/>
      <c r="K141" s="6"/>
      <c r="L141" s="6"/>
      <c r="M141" s="6"/>
      <c r="N141" s="6"/>
      <c r="O141" s="6"/>
      <c r="P141" s="6"/>
      <c r="Q141" s="6"/>
      <c r="R141" s="6"/>
      <c r="S141" s="6"/>
      <c r="T141" s="6"/>
      <c r="U141" s="6"/>
      <c r="V141" s="6">
        <v>20</v>
      </c>
      <c r="W141" s="6"/>
      <c r="X141" s="6"/>
      <c r="Y141" s="6"/>
      <c r="Z141" s="6"/>
      <c r="AA141" s="6"/>
      <c r="AB141" s="6"/>
      <c r="AC141" s="6"/>
      <c r="AD141" s="6"/>
      <c r="AE141" s="6"/>
      <c r="AF141" s="6"/>
      <c r="AG141" s="73"/>
      <c r="AH141" s="75">
        <f t="shared" si="40"/>
        <v>20</v>
      </c>
      <c r="AI141" s="80">
        <f>AH141/AH149</f>
        <v>1</v>
      </c>
    </row>
    <row r="142" spans="1:35" ht="18" x14ac:dyDescent="0.3">
      <c r="A142" s="148" t="s">
        <v>31</v>
      </c>
      <c r="B142" s="149"/>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73"/>
      <c r="AH142" s="75">
        <f t="shared" si="40"/>
        <v>0</v>
      </c>
      <c r="AI142" s="80">
        <f>AH142/AH149</f>
        <v>0</v>
      </c>
    </row>
    <row r="143" spans="1:35" ht="18" x14ac:dyDescent="0.3">
      <c r="A143" s="148" t="s">
        <v>32</v>
      </c>
      <c r="B143" s="149"/>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73"/>
      <c r="AH143" s="75">
        <f t="shared" si="40"/>
        <v>0</v>
      </c>
      <c r="AI143" s="80">
        <f>AH143/AH149</f>
        <v>0</v>
      </c>
    </row>
    <row r="144" spans="1:35" ht="18" x14ac:dyDescent="0.3">
      <c r="A144" s="148" t="s">
        <v>33</v>
      </c>
      <c r="B144" s="149"/>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73"/>
      <c r="AH144" s="75">
        <f t="shared" si="40"/>
        <v>0</v>
      </c>
      <c r="AI144" s="80">
        <f>AH144/AH149</f>
        <v>0</v>
      </c>
    </row>
    <row r="145" spans="1:35" ht="18" x14ac:dyDescent="0.3">
      <c r="A145" s="148" t="s">
        <v>34</v>
      </c>
      <c r="B145" s="149"/>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73"/>
      <c r="AH145" s="75">
        <f t="shared" si="40"/>
        <v>0</v>
      </c>
      <c r="AI145" s="80">
        <f>AH145/AH149</f>
        <v>0</v>
      </c>
    </row>
    <row r="146" spans="1:35" ht="18" x14ac:dyDescent="0.3">
      <c r="A146" s="148" t="s">
        <v>35</v>
      </c>
      <c r="B146" s="149"/>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73"/>
      <c r="AH146" s="75">
        <f t="shared" si="40"/>
        <v>0</v>
      </c>
      <c r="AI146" s="80">
        <f>AH146/AH149</f>
        <v>0</v>
      </c>
    </row>
    <row r="147" spans="1:35" ht="18" x14ac:dyDescent="0.3">
      <c r="A147" s="148" t="s">
        <v>36</v>
      </c>
      <c r="B147" s="149"/>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73"/>
      <c r="AH147" s="75">
        <f t="shared" si="40"/>
        <v>0</v>
      </c>
      <c r="AI147" s="80">
        <f>AH147/AH149</f>
        <v>0</v>
      </c>
    </row>
    <row r="148" spans="1:35" ht="18.600000000000001" thickBot="1" x14ac:dyDescent="0.35">
      <c r="A148" s="148" t="s">
        <v>37</v>
      </c>
      <c r="B148" s="149"/>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73"/>
      <c r="AH148" s="76">
        <f t="shared" si="40"/>
        <v>0</v>
      </c>
      <c r="AI148" s="84">
        <f>AH148/AH149</f>
        <v>0</v>
      </c>
    </row>
    <row r="149" spans="1:35" ht="21.6" thickBot="1" x14ac:dyDescent="0.35">
      <c r="A149" s="155" t="s">
        <v>16</v>
      </c>
      <c r="B149" s="156"/>
      <c r="C149" s="99">
        <f>SUM(C150:C161)</f>
        <v>0</v>
      </c>
      <c r="D149" s="99">
        <f t="shared" ref="D149:N149" si="41">SUM(D150:D161)</f>
        <v>0</v>
      </c>
      <c r="E149" s="99">
        <f t="shared" si="41"/>
        <v>0</v>
      </c>
      <c r="F149" s="99">
        <f t="shared" si="41"/>
        <v>0</v>
      </c>
      <c r="G149" s="99">
        <f t="shared" si="41"/>
        <v>0</v>
      </c>
      <c r="H149" s="99">
        <f t="shared" si="41"/>
        <v>0</v>
      </c>
      <c r="I149" s="99">
        <f t="shared" si="41"/>
        <v>0</v>
      </c>
      <c r="J149" s="99">
        <f t="shared" si="41"/>
        <v>0</v>
      </c>
      <c r="K149" s="99">
        <f t="shared" si="41"/>
        <v>0</v>
      </c>
      <c r="L149" s="99">
        <f t="shared" si="41"/>
        <v>0</v>
      </c>
      <c r="M149" s="99">
        <f t="shared" si="41"/>
        <v>0</v>
      </c>
      <c r="N149" s="99">
        <f t="shared" si="41"/>
        <v>0</v>
      </c>
      <c r="O149" s="99">
        <f>SUM(O150:O161)</f>
        <v>0</v>
      </c>
      <c r="P149" s="99">
        <f t="shared" ref="P149:AG149" si="42">SUM(P150:P161)</f>
        <v>0</v>
      </c>
      <c r="Q149" s="99">
        <f t="shared" si="42"/>
        <v>0</v>
      </c>
      <c r="R149" s="99">
        <f t="shared" si="42"/>
        <v>0</v>
      </c>
      <c r="S149" s="99">
        <f t="shared" si="42"/>
        <v>0</v>
      </c>
      <c r="T149" s="99">
        <f t="shared" si="42"/>
        <v>0</v>
      </c>
      <c r="U149" s="99">
        <f t="shared" si="42"/>
        <v>0</v>
      </c>
      <c r="V149" s="99">
        <f t="shared" si="42"/>
        <v>0</v>
      </c>
      <c r="W149" s="99">
        <f t="shared" si="42"/>
        <v>0</v>
      </c>
      <c r="X149" s="99">
        <f t="shared" si="42"/>
        <v>0</v>
      </c>
      <c r="Y149" s="99">
        <f t="shared" si="42"/>
        <v>0</v>
      </c>
      <c r="Z149" s="99">
        <f t="shared" si="42"/>
        <v>0</v>
      </c>
      <c r="AA149" s="99">
        <f t="shared" si="42"/>
        <v>0</v>
      </c>
      <c r="AB149" s="99">
        <f t="shared" si="42"/>
        <v>0</v>
      </c>
      <c r="AC149" s="99">
        <f t="shared" si="42"/>
        <v>0</v>
      </c>
      <c r="AD149" s="99">
        <f t="shared" si="42"/>
        <v>0</v>
      </c>
      <c r="AE149" s="99">
        <f t="shared" si="42"/>
        <v>0</v>
      </c>
      <c r="AF149" s="99">
        <f t="shared" si="42"/>
        <v>0</v>
      </c>
      <c r="AG149" s="101">
        <f t="shared" si="42"/>
        <v>0</v>
      </c>
      <c r="AH149" s="37">
        <f>SUM(AH137:AH148)</f>
        <v>20</v>
      </c>
      <c r="AI149" s="94"/>
    </row>
    <row r="150" spans="1:35" ht="18" x14ac:dyDescent="0.3">
      <c r="A150" s="148" t="s">
        <v>38</v>
      </c>
      <c r="B150" s="149"/>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73"/>
      <c r="AH150" s="74">
        <f t="shared" ref="AH150:AH161" si="43">SUM(D150:AG150)</f>
        <v>0</v>
      </c>
      <c r="AI150" s="91" t="e">
        <f>AH150/AH162</f>
        <v>#DIV/0!</v>
      </c>
    </row>
    <row r="151" spans="1:35" ht="18" x14ac:dyDescent="0.3">
      <c r="A151" s="148" t="s">
        <v>27</v>
      </c>
      <c r="B151" s="149"/>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73"/>
      <c r="AH151" s="75">
        <f t="shared" si="43"/>
        <v>0</v>
      </c>
      <c r="AI151" s="92" t="e">
        <f>AH151/AH162</f>
        <v>#DIV/0!</v>
      </c>
    </row>
    <row r="152" spans="1:35" ht="18" x14ac:dyDescent="0.3">
      <c r="A152" s="148" t="s">
        <v>28</v>
      </c>
      <c r="B152" s="149"/>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73"/>
      <c r="AH152" s="75">
        <f t="shared" si="43"/>
        <v>0</v>
      </c>
      <c r="AI152" s="92" t="e">
        <f>AH152/AH162</f>
        <v>#DIV/0!</v>
      </c>
    </row>
    <row r="153" spans="1:35" ht="18" x14ac:dyDescent="0.3">
      <c r="A153" s="148" t="s">
        <v>29</v>
      </c>
      <c r="B153" s="149"/>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73"/>
      <c r="AH153" s="75">
        <f t="shared" si="43"/>
        <v>0</v>
      </c>
      <c r="AI153" s="92" t="e">
        <f>AH153/AH162</f>
        <v>#DIV/0!</v>
      </c>
    </row>
    <row r="154" spans="1:35" ht="18" x14ac:dyDescent="0.3">
      <c r="A154" s="148" t="s">
        <v>30</v>
      </c>
      <c r="B154" s="149"/>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73"/>
      <c r="AH154" s="75">
        <f t="shared" si="43"/>
        <v>0</v>
      </c>
      <c r="AI154" s="92" t="e">
        <f>AH154/AH162</f>
        <v>#DIV/0!</v>
      </c>
    </row>
    <row r="155" spans="1:35" ht="18" x14ac:dyDescent="0.3">
      <c r="A155" s="148" t="s">
        <v>31</v>
      </c>
      <c r="B155" s="149"/>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73"/>
      <c r="AH155" s="75">
        <f t="shared" si="43"/>
        <v>0</v>
      </c>
      <c r="AI155" s="92" t="e">
        <f>AH155/AH162</f>
        <v>#DIV/0!</v>
      </c>
    </row>
    <row r="156" spans="1:35" ht="18" x14ac:dyDescent="0.3">
      <c r="A156" s="148" t="s">
        <v>32</v>
      </c>
      <c r="B156" s="149"/>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73"/>
      <c r="AH156" s="75">
        <f t="shared" si="43"/>
        <v>0</v>
      </c>
      <c r="AI156" s="92" t="e">
        <f>AH156/AH162</f>
        <v>#DIV/0!</v>
      </c>
    </row>
    <row r="157" spans="1:35" ht="18" x14ac:dyDescent="0.3">
      <c r="A157" s="148" t="s">
        <v>33</v>
      </c>
      <c r="B157" s="149"/>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73"/>
      <c r="AH157" s="75">
        <f t="shared" si="43"/>
        <v>0</v>
      </c>
      <c r="AI157" s="92" t="e">
        <f>AH157/AH162</f>
        <v>#DIV/0!</v>
      </c>
    </row>
    <row r="158" spans="1:35" ht="18" x14ac:dyDescent="0.3">
      <c r="A158" s="148" t="s">
        <v>34</v>
      </c>
      <c r="B158" s="149"/>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73"/>
      <c r="AH158" s="75">
        <f t="shared" si="43"/>
        <v>0</v>
      </c>
      <c r="AI158" s="92" t="e">
        <f>AH158/AH162</f>
        <v>#DIV/0!</v>
      </c>
    </row>
    <row r="159" spans="1:35" ht="18" x14ac:dyDescent="0.3">
      <c r="A159" s="148" t="s">
        <v>35</v>
      </c>
      <c r="B159" s="149"/>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73"/>
      <c r="AH159" s="75">
        <f t="shared" si="43"/>
        <v>0</v>
      </c>
      <c r="AI159" s="92" t="e">
        <f>AH159/AH162</f>
        <v>#DIV/0!</v>
      </c>
    </row>
    <row r="160" spans="1:35" ht="18" x14ac:dyDescent="0.3">
      <c r="A160" s="148" t="s">
        <v>36</v>
      </c>
      <c r="B160" s="149"/>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73"/>
      <c r="AH160" s="75">
        <f t="shared" si="43"/>
        <v>0</v>
      </c>
      <c r="AI160" s="92" t="e">
        <f>AH160/AH162</f>
        <v>#DIV/0!</v>
      </c>
    </row>
    <row r="161" spans="1:35" ht="18.600000000000001" thickBot="1" x14ac:dyDescent="0.35">
      <c r="A161" s="148" t="s">
        <v>37</v>
      </c>
      <c r="B161" s="149"/>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73"/>
      <c r="AH161" s="76">
        <f t="shared" si="43"/>
        <v>0</v>
      </c>
      <c r="AI161" s="93" t="e">
        <f>AH161/AH162</f>
        <v>#DIV/0!</v>
      </c>
    </row>
    <row r="162" spans="1:35" ht="21.6" thickBot="1" x14ac:dyDescent="0.35">
      <c r="A162" s="150"/>
      <c r="B162" s="15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55"/>
      <c r="AD162" s="55"/>
      <c r="AE162" s="55"/>
      <c r="AF162" s="55"/>
      <c r="AG162" s="78"/>
      <c r="AH162" s="37">
        <f>SUM(AH150:AH161)</f>
        <v>0</v>
      </c>
      <c r="AI162" s="81"/>
    </row>
    <row r="163" spans="1:35" ht="36.75" customHeight="1" x14ac:dyDescent="0.3">
      <c r="A163" s="59"/>
      <c r="B163" s="59"/>
      <c r="C163" s="152" t="s">
        <v>38</v>
      </c>
      <c r="D163" s="153"/>
      <c r="E163" s="153" t="s">
        <v>27</v>
      </c>
      <c r="F163" s="153"/>
      <c r="G163" s="153" t="s">
        <v>28</v>
      </c>
      <c r="H163" s="153"/>
      <c r="I163" s="154" t="s">
        <v>29</v>
      </c>
      <c r="J163" s="154"/>
      <c r="K163" s="143" t="s">
        <v>30</v>
      </c>
      <c r="L163" s="143"/>
      <c r="M163" s="143" t="s">
        <v>31</v>
      </c>
      <c r="N163" s="143"/>
      <c r="O163" s="143" t="s">
        <v>32</v>
      </c>
      <c r="P163" s="143"/>
      <c r="Q163" s="143" t="s">
        <v>33</v>
      </c>
      <c r="R163" s="143"/>
      <c r="S163" s="143" t="s">
        <v>34</v>
      </c>
      <c r="T163" s="143"/>
      <c r="U163" s="143" t="s">
        <v>35</v>
      </c>
      <c r="V163" s="143"/>
      <c r="W163" s="143" t="s">
        <v>36</v>
      </c>
      <c r="X163" s="143"/>
      <c r="Y163" s="143" t="s">
        <v>37</v>
      </c>
      <c r="Z163" s="144"/>
      <c r="AA163" s="145" t="s">
        <v>39</v>
      </c>
      <c r="AB163" s="146"/>
      <c r="AC163" s="110"/>
      <c r="AD163" s="110"/>
      <c r="AE163" s="110"/>
      <c r="AF163" s="110"/>
      <c r="AG163" s="111"/>
    </row>
    <row r="164" spans="1:35" ht="36.75" customHeight="1" thickBot="1" x14ac:dyDescent="0.35">
      <c r="A164" s="59"/>
      <c r="B164" s="59"/>
      <c r="C164" s="147">
        <f>AH59+AH72+AH85+AH98+AH111+AH124+AH137+AH150</f>
        <v>289</v>
      </c>
      <c r="D164" s="140"/>
      <c r="E164" s="140">
        <f>AH60+AH73+AH86+AH99+AH112+AH125+AH138+AH151</f>
        <v>777</v>
      </c>
      <c r="F164" s="140"/>
      <c r="G164" s="140">
        <f>AH61+AH74+AH87+AH100+AH113+AH126+AH139+AH152</f>
        <v>428</v>
      </c>
      <c r="H164" s="140"/>
      <c r="I164" s="140">
        <f>AH62+AH75+AH88+AH101+AH114+AH127+AH140+AH153</f>
        <v>308</v>
      </c>
      <c r="J164" s="140"/>
      <c r="K164" s="140">
        <f>AH63+AH76+AH89+AH102+AH115+AH128+AH141+AH154</f>
        <v>482</v>
      </c>
      <c r="L164" s="140"/>
      <c r="M164" s="140">
        <f>AH64+AH77+AH90+AH103+AH116+AH129+AH142+AH155</f>
        <v>1490</v>
      </c>
      <c r="N164" s="140"/>
      <c r="O164" s="140">
        <f>AH65+AH78+AH91+AH104+AH117+AH130+AH143+AH156</f>
        <v>43</v>
      </c>
      <c r="P164" s="140"/>
      <c r="Q164" s="140">
        <f>AH66+AH79+AH92+AH105+AH118+AH131+AH144+AH157</f>
        <v>277</v>
      </c>
      <c r="R164" s="140"/>
      <c r="S164" s="140">
        <f>AH67+AH80+AH93+AH106+AH119+AH132+AH145+AH158</f>
        <v>0</v>
      </c>
      <c r="T164" s="140"/>
      <c r="U164" s="140">
        <f>AH68+AH81+AH94+AH107+AH120+AH133+AH146+AH159</f>
        <v>484</v>
      </c>
      <c r="V164" s="140"/>
      <c r="W164" s="140">
        <f>AH69+AH80+AH95+AH108+AH121+AH134+AH147+AH160</f>
        <v>0</v>
      </c>
      <c r="X164" s="140"/>
      <c r="Y164" s="140">
        <f>AH70+AH83+AH96+AH109+AH122+AH135+AH148+AH161</f>
        <v>91</v>
      </c>
      <c r="Z164" s="140"/>
      <c r="AA164" s="141">
        <f>SUM(C164:Z164)</f>
        <v>4669</v>
      </c>
      <c r="AB164" s="142"/>
      <c r="AC164" s="112"/>
      <c r="AD164" s="112"/>
      <c r="AE164" s="112"/>
      <c r="AF164" s="112"/>
      <c r="AG164" s="113"/>
    </row>
    <row r="165" spans="1:35" ht="34.5" customHeight="1" thickBot="1" x14ac:dyDescent="0.35">
      <c r="A165" s="59"/>
      <c r="B165" s="59"/>
      <c r="C165" s="139">
        <f>C164/AA164</f>
        <v>6.1897622617262796E-2</v>
      </c>
      <c r="D165" s="138"/>
      <c r="E165" s="138">
        <f>E164/AA164</f>
        <v>0.16641679160419789</v>
      </c>
      <c r="F165" s="138"/>
      <c r="G165" s="138">
        <f>G164/AA164</f>
        <v>9.1668451488541441E-2</v>
      </c>
      <c r="H165" s="138"/>
      <c r="I165" s="138">
        <f>I164/AA164</f>
        <v>6.5967016491754127E-2</v>
      </c>
      <c r="J165" s="138"/>
      <c r="K165" s="138">
        <f>K164/AA164</f>
        <v>0.10323409723709574</v>
      </c>
      <c r="L165" s="138"/>
      <c r="M165" s="138">
        <f>M164/AA164</f>
        <v>0.31912615121010923</v>
      </c>
      <c r="N165" s="138"/>
      <c r="O165" s="138">
        <f>O164/AA164</f>
        <v>9.2096808738487898E-3</v>
      </c>
      <c r="P165" s="138"/>
      <c r="Q165" s="138">
        <f>Q164/AA164</f>
        <v>5.9327479117584063E-2</v>
      </c>
      <c r="R165" s="138"/>
      <c r="S165" s="138">
        <f>S164/AA164</f>
        <v>0</v>
      </c>
      <c r="T165" s="138"/>
      <c r="U165" s="138">
        <f>U164/AA164</f>
        <v>0.1036624544870422</v>
      </c>
      <c r="V165" s="138"/>
      <c r="W165" s="138">
        <f>W164/AA164</f>
        <v>0</v>
      </c>
      <c r="X165" s="138"/>
      <c r="Y165" s="138">
        <f>Y164/AA164</f>
        <v>1.9490254872563718E-2</v>
      </c>
      <c r="Z165" s="138"/>
      <c r="AA165" s="136">
        <f>SUM(C165:Z165)</f>
        <v>1</v>
      </c>
      <c r="AB165" s="137"/>
    </row>
    <row r="166" spans="1:35" ht="15" customHeight="1" x14ac:dyDescent="0.3">
      <c r="A166" s="59"/>
      <c r="B166" s="59"/>
      <c r="C166" s="56"/>
    </row>
    <row r="167" spans="1:35" ht="15" customHeight="1" x14ac:dyDescent="0.3">
      <c r="A167" s="59"/>
      <c r="B167" s="59"/>
      <c r="C167" s="56"/>
    </row>
    <row r="168" spans="1:35" ht="15" customHeight="1" x14ac:dyDescent="0.3">
      <c r="A168" s="59"/>
      <c r="B168" s="59"/>
      <c r="C168" s="56"/>
    </row>
    <row r="169" spans="1:35" ht="15" customHeight="1" x14ac:dyDescent="0.3">
      <c r="A169" s="59"/>
      <c r="B169" s="59"/>
      <c r="C169" s="56"/>
    </row>
    <row r="170" spans="1:35" ht="15" customHeight="1" x14ac:dyDescent="0.3">
      <c r="A170" s="59"/>
      <c r="B170" s="59"/>
      <c r="C170" s="56"/>
    </row>
    <row r="171" spans="1:35" ht="17.25" customHeight="1" x14ac:dyDescent="0.3">
      <c r="A171" s="59"/>
      <c r="B171" s="59"/>
      <c r="C171" s="56"/>
    </row>
    <row r="172" spans="1:35" ht="15" customHeight="1" x14ac:dyDescent="0.3">
      <c r="A172" s="59"/>
      <c r="B172" s="59"/>
      <c r="C172" s="56"/>
    </row>
    <row r="173" spans="1:35" ht="15" customHeight="1" x14ac:dyDescent="0.3">
      <c r="A173" s="59"/>
      <c r="B173" s="59"/>
      <c r="C173" s="56"/>
    </row>
    <row r="174" spans="1:35" ht="15.75" customHeight="1" x14ac:dyDescent="0.3">
      <c r="A174" s="59"/>
      <c r="B174" s="59"/>
      <c r="C174" s="56"/>
    </row>
    <row r="175" spans="1:35" ht="18" x14ac:dyDescent="0.3">
      <c r="A175" s="60"/>
      <c r="B175" s="60" t="s">
        <v>38</v>
      </c>
      <c r="C175">
        <f>C164</f>
        <v>289</v>
      </c>
    </row>
    <row r="176" spans="1:35" ht="18.75" customHeight="1" x14ac:dyDescent="0.3">
      <c r="A176" s="60"/>
      <c r="B176" s="60" t="s">
        <v>27</v>
      </c>
      <c r="C176">
        <f>E164</f>
        <v>777</v>
      </c>
    </row>
    <row r="177" spans="1:3" ht="18.75" customHeight="1" x14ac:dyDescent="0.3">
      <c r="A177" s="60"/>
      <c r="B177" s="60" t="s">
        <v>28</v>
      </c>
      <c r="C177">
        <f>G164</f>
        <v>428</v>
      </c>
    </row>
    <row r="178" spans="1:3" ht="18.75" customHeight="1" x14ac:dyDescent="0.3">
      <c r="A178" s="60"/>
      <c r="B178" s="60" t="s">
        <v>29</v>
      </c>
      <c r="C178">
        <f>I164</f>
        <v>308</v>
      </c>
    </row>
    <row r="179" spans="1:3" ht="18.75" customHeight="1" x14ac:dyDescent="0.3">
      <c r="A179" s="60"/>
      <c r="B179" s="60" t="s">
        <v>30</v>
      </c>
      <c r="C179">
        <f>K164</f>
        <v>482</v>
      </c>
    </row>
    <row r="180" spans="1:3" ht="18.75" customHeight="1" x14ac:dyDescent="0.3">
      <c r="A180" s="60"/>
      <c r="B180" s="60" t="s">
        <v>31</v>
      </c>
      <c r="C180">
        <f>M164</f>
        <v>1490</v>
      </c>
    </row>
    <row r="181" spans="1:3" ht="18.75" customHeight="1" x14ac:dyDescent="0.3">
      <c r="A181" s="60"/>
      <c r="B181" s="60" t="s">
        <v>32</v>
      </c>
      <c r="C181">
        <f>O164</f>
        <v>43</v>
      </c>
    </row>
    <row r="182" spans="1:3" ht="18.75" customHeight="1" x14ac:dyDescent="0.3">
      <c r="A182" s="60"/>
      <c r="B182" s="60" t="s">
        <v>33</v>
      </c>
      <c r="C182">
        <f>Q164</f>
        <v>277</v>
      </c>
    </row>
    <row r="183" spans="1:3" ht="18.75" customHeight="1" x14ac:dyDescent="0.3">
      <c r="A183" s="60"/>
      <c r="B183" s="60" t="s">
        <v>34</v>
      </c>
      <c r="C183">
        <f>S164</f>
        <v>0</v>
      </c>
    </row>
    <row r="184" spans="1:3" ht="18.75" customHeight="1" x14ac:dyDescent="0.3">
      <c r="A184" s="60"/>
      <c r="B184" s="60" t="s">
        <v>35</v>
      </c>
      <c r="C184">
        <f>U164</f>
        <v>484</v>
      </c>
    </row>
    <row r="185" spans="1:3" ht="18.75" customHeight="1" x14ac:dyDescent="0.3">
      <c r="A185" s="60"/>
      <c r="B185" s="60" t="s">
        <v>36</v>
      </c>
      <c r="C185">
        <f>W164</f>
        <v>0</v>
      </c>
    </row>
    <row r="186" spans="1:3" ht="30.75" customHeight="1" x14ac:dyDescent="0.3">
      <c r="A186" s="60"/>
      <c r="B186" s="60" t="s">
        <v>37</v>
      </c>
      <c r="C186">
        <f>Y164</f>
        <v>91</v>
      </c>
    </row>
  </sheetData>
  <mergeCells count="182">
    <mergeCell ref="AI3:AI4"/>
    <mergeCell ref="AJ3:AJ4"/>
    <mergeCell ref="A4:B4"/>
    <mergeCell ref="A5:B5"/>
    <mergeCell ref="A6:B6"/>
    <mergeCell ref="A7:B7"/>
    <mergeCell ref="A8:B8"/>
    <mergeCell ref="A9:B9"/>
    <mergeCell ref="A10:B10"/>
    <mergeCell ref="A1:B1"/>
    <mergeCell ref="C1:AG1"/>
    <mergeCell ref="A2:B2"/>
    <mergeCell ref="A3:B3"/>
    <mergeCell ref="A17:B17"/>
    <mergeCell ref="A18:B18"/>
    <mergeCell ref="A19:B19"/>
    <mergeCell ref="A20:B20"/>
    <mergeCell ref="A21:B21"/>
    <mergeCell ref="D22:G23"/>
    <mergeCell ref="A11:B11"/>
    <mergeCell ref="A12:B12"/>
    <mergeCell ref="A13:B13"/>
    <mergeCell ref="A14:B14"/>
    <mergeCell ref="A15:B15"/>
    <mergeCell ref="A16:B16"/>
    <mergeCell ref="A54:AG55"/>
    <mergeCell ref="AH55:AI58"/>
    <mergeCell ref="A56:B56"/>
    <mergeCell ref="C56:AG56"/>
    <mergeCell ref="A57:B57"/>
    <mergeCell ref="A58:B58"/>
    <mergeCell ref="O22:S23"/>
    <mergeCell ref="Z22:AD23"/>
    <mergeCell ref="AH22:AH23"/>
    <mergeCell ref="AH24:AH25"/>
    <mergeCell ref="AH27:AJ27"/>
    <mergeCell ref="D39:G40"/>
    <mergeCell ref="P39:S40"/>
    <mergeCell ref="Z39:AD40"/>
    <mergeCell ref="A65:B65"/>
    <mergeCell ref="A66:B66"/>
    <mergeCell ref="A67:B67"/>
    <mergeCell ref="A68:B68"/>
    <mergeCell ref="A69:B69"/>
    <mergeCell ref="A70:B70"/>
    <mergeCell ref="A59:B59"/>
    <mergeCell ref="A60:B60"/>
    <mergeCell ref="A61:B61"/>
    <mergeCell ref="A62:B62"/>
    <mergeCell ref="A63:B63"/>
    <mergeCell ref="A64:B64"/>
    <mergeCell ref="A77:B77"/>
    <mergeCell ref="A78:B78"/>
    <mergeCell ref="A79:B79"/>
    <mergeCell ref="A80:B80"/>
    <mergeCell ref="A81:B81"/>
    <mergeCell ref="A82:B82"/>
    <mergeCell ref="A71:B71"/>
    <mergeCell ref="A72:B72"/>
    <mergeCell ref="A73:B73"/>
    <mergeCell ref="A74:B74"/>
    <mergeCell ref="A75:B75"/>
    <mergeCell ref="A76:B76"/>
    <mergeCell ref="A89:B89"/>
    <mergeCell ref="A90:B90"/>
    <mergeCell ref="A91:B91"/>
    <mergeCell ref="A92:B92"/>
    <mergeCell ref="A93:B93"/>
    <mergeCell ref="A94:B94"/>
    <mergeCell ref="A83:B83"/>
    <mergeCell ref="A84:B84"/>
    <mergeCell ref="A85:B85"/>
    <mergeCell ref="A86:B86"/>
    <mergeCell ref="A87:B87"/>
    <mergeCell ref="A88:B88"/>
    <mergeCell ref="A101:B101"/>
    <mergeCell ref="A102:B102"/>
    <mergeCell ref="A103:B103"/>
    <mergeCell ref="A104:B104"/>
    <mergeCell ref="A105:B105"/>
    <mergeCell ref="A106:B106"/>
    <mergeCell ref="A95:B95"/>
    <mergeCell ref="A96:B96"/>
    <mergeCell ref="A97:B97"/>
    <mergeCell ref="A98:B98"/>
    <mergeCell ref="A99:B99"/>
    <mergeCell ref="A100:B100"/>
    <mergeCell ref="A113:B113"/>
    <mergeCell ref="A114:B114"/>
    <mergeCell ref="A115:B115"/>
    <mergeCell ref="A116:B116"/>
    <mergeCell ref="A117:B117"/>
    <mergeCell ref="A118:B118"/>
    <mergeCell ref="A107:B107"/>
    <mergeCell ref="A108:B108"/>
    <mergeCell ref="A109:B109"/>
    <mergeCell ref="A110:B110"/>
    <mergeCell ref="A111:B111"/>
    <mergeCell ref="A112:B112"/>
    <mergeCell ref="A125:B125"/>
    <mergeCell ref="A126:B126"/>
    <mergeCell ref="A127:B127"/>
    <mergeCell ref="A128:B128"/>
    <mergeCell ref="A129:B129"/>
    <mergeCell ref="A130:B130"/>
    <mergeCell ref="A119:B119"/>
    <mergeCell ref="A120:B120"/>
    <mergeCell ref="A121:B121"/>
    <mergeCell ref="A122:B122"/>
    <mergeCell ref="A123:B123"/>
    <mergeCell ref="A124:B124"/>
    <mergeCell ref="A137:B137"/>
    <mergeCell ref="A138:B138"/>
    <mergeCell ref="A139:B139"/>
    <mergeCell ref="A140:B140"/>
    <mergeCell ref="A141:B141"/>
    <mergeCell ref="A142:B142"/>
    <mergeCell ref="A131:B131"/>
    <mergeCell ref="A132:B132"/>
    <mergeCell ref="A133:B133"/>
    <mergeCell ref="A134:B134"/>
    <mergeCell ref="A135:B135"/>
    <mergeCell ref="A136:B136"/>
    <mergeCell ref="A149:B149"/>
    <mergeCell ref="A150:B150"/>
    <mergeCell ref="A151:B151"/>
    <mergeCell ref="A152:B152"/>
    <mergeCell ref="A153:B153"/>
    <mergeCell ref="A154:B154"/>
    <mergeCell ref="A143:B143"/>
    <mergeCell ref="A144:B144"/>
    <mergeCell ref="A145:B145"/>
    <mergeCell ref="A146:B146"/>
    <mergeCell ref="A147:B147"/>
    <mergeCell ref="A148:B148"/>
    <mergeCell ref="A161:B161"/>
    <mergeCell ref="A162:B162"/>
    <mergeCell ref="C163:D163"/>
    <mergeCell ref="E163:F163"/>
    <mergeCell ref="G163:H163"/>
    <mergeCell ref="I163:J163"/>
    <mergeCell ref="A155:B155"/>
    <mergeCell ref="A156:B156"/>
    <mergeCell ref="A157:B157"/>
    <mergeCell ref="A158:B158"/>
    <mergeCell ref="A159:B159"/>
    <mergeCell ref="A160:B160"/>
    <mergeCell ref="C164:D164"/>
    <mergeCell ref="E164:F164"/>
    <mergeCell ref="G164:H164"/>
    <mergeCell ref="I164:J164"/>
    <mergeCell ref="K164:L164"/>
    <mergeCell ref="M164:N164"/>
    <mergeCell ref="O164:P164"/>
    <mergeCell ref="K163:L163"/>
    <mergeCell ref="M163:N163"/>
    <mergeCell ref="O163:P163"/>
    <mergeCell ref="Q164:R164"/>
    <mergeCell ref="S164:T164"/>
    <mergeCell ref="U164:V164"/>
    <mergeCell ref="W164:X164"/>
    <mergeCell ref="Y164:Z164"/>
    <mergeCell ref="AA164:AB164"/>
    <mergeCell ref="W163:X163"/>
    <mergeCell ref="Y163:Z163"/>
    <mergeCell ref="AA163:AB163"/>
    <mergeCell ref="Q163:R163"/>
    <mergeCell ref="S163:T163"/>
    <mergeCell ref="U163:V163"/>
    <mergeCell ref="AA165:AB165"/>
    <mergeCell ref="O165:P165"/>
    <mergeCell ref="Q165:R165"/>
    <mergeCell ref="S165:T165"/>
    <mergeCell ref="U165:V165"/>
    <mergeCell ref="W165:X165"/>
    <mergeCell ref="Y165:Z165"/>
    <mergeCell ref="C165:D165"/>
    <mergeCell ref="E165:F165"/>
    <mergeCell ref="G165:H165"/>
    <mergeCell ref="I165:J165"/>
    <mergeCell ref="K165:L165"/>
    <mergeCell ref="M165:N165"/>
  </mergeCells>
  <conditionalFormatting sqref="C5:AG20">
    <cfRule type="cellIs" dxfId="19" priority="1" operator="greaterThan">
      <formula>0.7</formula>
    </cfRule>
    <cfRule type="cellIs" dxfId="18" priority="2" operator="greaterThan">
      <formula>$AI$29</formula>
    </cfRule>
  </conditionalFormatting>
  <pageMargins left="0.7" right="0.7" top="0.75" bottom="0.75" header="0.3" footer="0.3"/>
  <pageSetup paperSize="17" scale="59"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N186"/>
  <sheetViews>
    <sheetView zoomScale="80" zoomScaleNormal="80" workbookViewId="0">
      <pane xSplit="2" ySplit="4" topLeftCell="U5" activePane="bottomRight" state="frozen"/>
      <selection pane="topRight" activeCell="C1" sqref="C1"/>
      <selection pane="bottomLeft" activeCell="A4" sqref="A4"/>
      <selection pane="bottomRight" activeCell="AJ1" sqref="AJ1:AN2"/>
    </sheetView>
  </sheetViews>
  <sheetFormatPr defaultColWidth="9.109375" defaultRowHeight="14.4" x14ac:dyDescent="0.3"/>
  <cols>
    <col min="2" max="2" width="20.5546875" customWidth="1"/>
    <col min="3" max="33" width="9.44140625" customWidth="1"/>
    <col min="34" max="34" width="10.88671875" customWidth="1"/>
    <col min="35" max="35" width="10.44140625" customWidth="1"/>
    <col min="36" max="36" width="11.88671875" customWidth="1"/>
  </cols>
  <sheetData>
    <row r="1" spans="1:40" ht="38.25" customHeight="1" thickBot="1" x14ac:dyDescent="0.55000000000000004">
      <c r="A1" s="187">
        <f ca="1">NOW()</f>
        <v>45007.579243865737</v>
      </c>
      <c r="B1" s="146"/>
      <c r="C1" s="188" t="s">
        <v>0</v>
      </c>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90"/>
      <c r="AH1" s="95" t="s">
        <v>1</v>
      </c>
      <c r="AI1" s="95" t="s">
        <v>2</v>
      </c>
      <c r="AJ1" s="207" t="s">
        <v>40</v>
      </c>
      <c r="AK1" s="208"/>
      <c r="AL1" s="208"/>
      <c r="AM1" s="208"/>
      <c r="AN1" s="209"/>
    </row>
    <row r="2" spans="1:40" ht="21" customHeight="1" thickBot="1" x14ac:dyDescent="0.35">
      <c r="A2" s="191" t="s">
        <v>3</v>
      </c>
      <c r="B2" s="192"/>
      <c r="C2" s="57">
        <v>0</v>
      </c>
      <c r="D2" s="57">
        <v>108</v>
      </c>
      <c r="E2" s="57">
        <v>108</v>
      </c>
      <c r="F2" s="57">
        <v>108</v>
      </c>
      <c r="G2" s="118">
        <v>108</v>
      </c>
      <c r="H2" s="57">
        <v>108</v>
      </c>
      <c r="I2" s="57">
        <v>0</v>
      </c>
      <c r="J2" s="57">
        <v>0</v>
      </c>
      <c r="K2" s="57">
        <v>108</v>
      </c>
      <c r="L2" s="57">
        <v>108</v>
      </c>
      <c r="M2" s="57">
        <v>108</v>
      </c>
      <c r="N2" s="57">
        <v>108</v>
      </c>
      <c r="O2" s="57">
        <v>108</v>
      </c>
      <c r="P2" s="57">
        <v>0</v>
      </c>
      <c r="Q2" s="118">
        <v>0</v>
      </c>
      <c r="R2" s="57">
        <v>108</v>
      </c>
      <c r="S2" s="57">
        <v>108</v>
      </c>
      <c r="T2" s="57">
        <v>108</v>
      </c>
      <c r="U2" s="57">
        <v>108</v>
      </c>
      <c r="V2" s="57">
        <v>108</v>
      </c>
      <c r="W2" s="57">
        <v>0</v>
      </c>
      <c r="X2" s="57">
        <v>0</v>
      </c>
      <c r="Y2" s="57">
        <v>108</v>
      </c>
      <c r="Z2" s="57">
        <v>108</v>
      </c>
      <c r="AA2" s="57">
        <v>108</v>
      </c>
      <c r="AB2" s="57">
        <v>108</v>
      </c>
      <c r="AC2" s="57">
        <v>108</v>
      </c>
      <c r="AD2" s="57">
        <v>0</v>
      </c>
      <c r="AE2" s="57">
        <v>0</v>
      </c>
      <c r="AF2" s="57">
        <v>108</v>
      </c>
      <c r="AG2" s="57">
        <v>108</v>
      </c>
      <c r="AH2" s="96">
        <f>SUM(C2:AG2)</f>
        <v>2376</v>
      </c>
      <c r="AI2" s="97">
        <f>COUNT(C2:AG2)</f>
        <v>31</v>
      </c>
      <c r="AJ2" s="210" t="s">
        <v>41</v>
      </c>
      <c r="AK2" s="211"/>
      <c r="AL2" s="211"/>
      <c r="AM2" s="211"/>
      <c r="AN2" s="212"/>
    </row>
    <row r="3" spans="1:40" ht="19.5" customHeight="1" thickBot="1" x14ac:dyDescent="0.35">
      <c r="A3" s="193" t="s">
        <v>4</v>
      </c>
      <c r="B3" s="194"/>
      <c r="C3" s="39" t="e">
        <f>C21/C2</f>
        <v>#DIV/0!</v>
      </c>
      <c r="D3" s="38">
        <f>D21/D2</f>
        <v>3.045267489711934E-2</v>
      </c>
      <c r="E3" s="38">
        <f t="shared" ref="E3:AG3" si="0">E21/E2</f>
        <v>1.448559670781893E-2</v>
      </c>
      <c r="F3" s="38">
        <f t="shared" si="0"/>
        <v>3.259259259259259E-2</v>
      </c>
      <c r="G3" s="38">
        <f t="shared" si="0"/>
        <v>2.9135802469135802E-2</v>
      </c>
      <c r="H3" s="38">
        <f t="shared" si="0"/>
        <v>3.9835390946502063E-2</v>
      </c>
      <c r="I3" s="38" t="e">
        <f t="shared" si="0"/>
        <v>#DIV/0!</v>
      </c>
      <c r="J3" s="38" t="e">
        <f t="shared" si="0"/>
        <v>#DIV/0!</v>
      </c>
      <c r="K3" s="38">
        <f t="shared" si="0"/>
        <v>3.6213991769547323E-2</v>
      </c>
      <c r="L3" s="38">
        <f t="shared" si="0"/>
        <v>1.8765432098765428E-2</v>
      </c>
      <c r="M3" s="38">
        <f t="shared" si="0"/>
        <v>2.9022633744855968E-2</v>
      </c>
      <c r="N3" s="38">
        <f t="shared" si="0"/>
        <v>4.0072016460905351E-2</v>
      </c>
      <c r="O3" s="38">
        <f t="shared" si="0"/>
        <v>4.6718106995884773E-2</v>
      </c>
      <c r="P3" s="38" t="e">
        <f t="shared" si="0"/>
        <v>#DIV/0!</v>
      </c>
      <c r="Q3" s="119" t="e">
        <f t="shared" si="0"/>
        <v>#DIV/0!</v>
      </c>
      <c r="R3" s="38">
        <f t="shared" si="0"/>
        <v>2.1358024691358026E-2</v>
      </c>
      <c r="S3" s="38">
        <f t="shared" si="0"/>
        <v>3.1903292181069964E-2</v>
      </c>
      <c r="T3" s="38">
        <f t="shared" si="0"/>
        <v>2.529835390946502E-2</v>
      </c>
      <c r="U3" s="38">
        <f t="shared" si="0"/>
        <v>3.9773662551440318E-2</v>
      </c>
      <c r="V3" s="38">
        <f t="shared" si="0"/>
        <v>3.7530864197530871E-2</v>
      </c>
      <c r="W3" s="38" t="e">
        <f t="shared" si="0"/>
        <v>#DIV/0!</v>
      </c>
      <c r="X3" s="38" t="e">
        <f t="shared" si="0"/>
        <v>#DIV/0!</v>
      </c>
      <c r="Y3" s="38">
        <f t="shared" si="0"/>
        <v>5.0956790123456788E-2</v>
      </c>
      <c r="Z3" s="65">
        <f t="shared" si="0"/>
        <v>4.0164609053497946E-2</v>
      </c>
      <c r="AA3" s="38">
        <f t="shared" si="0"/>
        <v>4.189300411522634E-2</v>
      </c>
      <c r="AB3" s="38">
        <f t="shared" si="0"/>
        <v>5.4557613168724289E-2</v>
      </c>
      <c r="AC3" s="38">
        <f t="shared" si="0"/>
        <v>2.6666666666666665E-2</v>
      </c>
      <c r="AD3" s="38" t="e">
        <f t="shared" si="0"/>
        <v>#DIV/0!</v>
      </c>
      <c r="AE3" s="38" t="e">
        <f t="shared" si="0"/>
        <v>#DIV/0!</v>
      </c>
      <c r="AF3" s="38">
        <f t="shared" si="0"/>
        <v>3.0915637860082303E-2</v>
      </c>
      <c r="AG3" s="38">
        <f t="shared" si="0"/>
        <v>0</v>
      </c>
      <c r="AH3" s="67"/>
      <c r="AI3" s="201" t="s">
        <v>5</v>
      </c>
      <c r="AJ3" s="213" t="s">
        <v>6</v>
      </c>
    </row>
    <row r="4" spans="1:40" ht="36" customHeight="1" thickBot="1" x14ac:dyDescent="0.35">
      <c r="A4" s="203"/>
      <c r="B4" s="204"/>
      <c r="C4" s="53">
        <v>1</v>
      </c>
      <c r="D4" s="48">
        <v>2</v>
      </c>
      <c r="E4" s="41">
        <v>3</v>
      </c>
      <c r="F4" s="48">
        <v>4</v>
      </c>
      <c r="G4" s="41">
        <v>5</v>
      </c>
      <c r="H4" s="41">
        <v>6</v>
      </c>
      <c r="I4" s="41">
        <v>7</v>
      </c>
      <c r="J4" s="40">
        <v>8</v>
      </c>
      <c r="K4" s="15">
        <v>9</v>
      </c>
      <c r="L4" s="15">
        <v>10</v>
      </c>
      <c r="M4" s="15">
        <v>11</v>
      </c>
      <c r="N4" s="15">
        <v>12</v>
      </c>
      <c r="O4" s="16">
        <v>13</v>
      </c>
      <c r="P4" s="41">
        <v>14</v>
      </c>
      <c r="Q4" s="120">
        <v>15</v>
      </c>
      <c r="R4" s="40">
        <v>16</v>
      </c>
      <c r="S4" s="15">
        <v>17</v>
      </c>
      <c r="T4" s="15">
        <v>18</v>
      </c>
      <c r="U4" s="15">
        <v>19</v>
      </c>
      <c r="V4" s="15">
        <v>20</v>
      </c>
      <c r="W4" s="15">
        <v>21</v>
      </c>
      <c r="X4" s="15">
        <v>22</v>
      </c>
      <c r="Y4" s="15">
        <v>23</v>
      </c>
      <c r="Z4" s="15">
        <v>24</v>
      </c>
      <c r="AA4" s="15">
        <v>25</v>
      </c>
      <c r="AB4" s="15">
        <v>26</v>
      </c>
      <c r="AC4" s="15">
        <v>27</v>
      </c>
      <c r="AD4" s="15">
        <v>28</v>
      </c>
      <c r="AE4" s="15">
        <v>29</v>
      </c>
      <c r="AF4" s="15">
        <v>30</v>
      </c>
      <c r="AG4" s="16">
        <v>31</v>
      </c>
      <c r="AH4" s="68" t="s">
        <v>7</v>
      </c>
      <c r="AI4" s="202"/>
      <c r="AJ4" s="202"/>
    </row>
    <row r="5" spans="1:40" ht="36" customHeight="1" x14ac:dyDescent="0.3">
      <c r="A5" s="205" t="s">
        <v>8</v>
      </c>
      <c r="B5" s="206"/>
      <c r="C5" s="54">
        <f>C58/60</f>
        <v>0</v>
      </c>
      <c r="D5" s="129">
        <f t="shared" ref="D5:AG5" si="1">D58/60</f>
        <v>0.8666666666666667</v>
      </c>
      <c r="E5" s="45">
        <f t="shared" si="1"/>
        <v>0.38333333333333336</v>
      </c>
      <c r="F5" s="129">
        <f t="shared" si="1"/>
        <v>0.75</v>
      </c>
      <c r="G5" s="45">
        <f t="shared" si="1"/>
        <v>0.8</v>
      </c>
      <c r="H5" s="45">
        <f t="shared" si="1"/>
        <v>0.33333333333333331</v>
      </c>
      <c r="I5" s="45">
        <f t="shared" si="1"/>
        <v>0</v>
      </c>
      <c r="J5" s="129">
        <f t="shared" si="1"/>
        <v>0</v>
      </c>
      <c r="K5" s="45">
        <f t="shared" si="1"/>
        <v>0.45</v>
      </c>
      <c r="L5" s="129">
        <f t="shared" si="1"/>
        <v>0.41666666666666669</v>
      </c>
      <c r="M5" s="45">
        <f t="shared" si="1"/>
        <v>0.31666666666666665</v>
      </c>
      <c r="N5" s="129">
        <f t="shared" si="1"/>
        <v>0.15</v>
      </c>
      <c r="O5" s="51">
        <f t="shared" si="1"/>
        <v>2.5333333333333332</v>
      </c>
      <c r="P5" s="45">
        <f t="shared" si="1"/>
        <v>0</v>
      </c>
      <c r="Q5" s="121">
        <f t="shared" si="1"/>
        <v>0</v>
      </c>
      <c r="R5" s="45">
        <f t="shared" si="1"/>
        <v>0.4</v>
      </c>
      <c r="S5" s="45">
        <f t="shared" si="1"/>
        <v>0.83333333333333337</v>
      </c>
      <c r="T5" s="45">
        <f t="shared" si="1"/>
        <v>0.21666666666666667</v>
      </c>
      <c r="U5" s="45">
        <f t="shared" si="1"/>
        <v>0.46666666666666667</v>
      </c>
      <c r="V5" s="45">
        <f t="shared" si="1"/>
        <v>0.4</v>
      </c>
      <c r="W5" s="45">
        <f t="shared" si="1"/>
        <v>0</v>
      </c>
      <c r="X5" s="45">
        <f t="shared" si="1"/>
        <v>0</v>
      </c>
      <c r="Y5" s="129">
        <f t="shared" si="1"/>
        <v>0.2</v>
      </c>
      <c r="Z5" s="45">
        <f t="shared" si="1"/>
        <v>0.35</v>
      </c>
      <c r="AA5" s="45">
        <f t="shared" si="1"/>
        <v>0.33333333333333331</v>
      </c>
      <c r="AB5" s="45">
        <f t="shared" si="1"/>
        <v>2.7</v>
      </c>
      <c r="AC5" s="45">
        <f t="shared" si="1"/>
        <v>0.36666666666666664</v>
      </c>
      <c r="AD5" s="45">
        <f t="shared" si="1"/>
        <v>0</v>
      </c>
      <c r="AE5" s="45">
        <f t="shared" si="1"/>
        <v>0</v>
      </c>
      <c r="AF5" s="45">
        <f t="shared" si="1"/>
        <v>0.53333333333333333</v>
      </c>
      <c r="AG5" s="45">
        <f t="shared" si="1"/>
        <v>0</v>
      </c>
      <c r="AH5" s="106">
        <f>SUM(C5:AG5)</f>
        <v>13.800000000000002</v>
      </c>
      <c r="AI5" s="66">
        <f>AH2/7</f>
        <v>339.42857142857144</v>
      </c>
      <c r="AJ5" s="109">
        <f>AH5/AI5</f>
        <v>4.0656565656565662E-2</v>
      </c>
    </row>
    <row r="6" spans="1:40" ht="24.75" customHeight="1" x14ac:dyDescent="0.3">
      <c r="A6" s="161" t="s">
        <v>9</v>
      </c>
      <c r="B6" s="162"/>
      <c r="C6" s="130">
        <f>C5/15</f>
        <v>0</v>
      </c>
      <c r="D6" s="130">
        <f t="shared" ref="D6:AG6" si="2">D5/15</f>
        <v>5.7777777777777782E-2</v>
      </c>
      <c r="E6" s="130">
        <f t="shared" si="2"/>
        <v>2.5555555555555557E-2</v>
      </c>
      <c r="F6" s="130">
        <f t="shared" si="2"/>
        <v>0.05</v>
      </c>
      <c r="G6" s="130">
        <f t="shared" si="2"/>
        <v>5.3333333333333337E-2</v>
      </c>
      <c r="H6" s="130">
        <f t="shared" si="2"/>
        <v>2.222222222222222E-2</v>
      </c>
      <c r="I6" s="130">
        <f t="shared" si="2"/>
        <v>0</v>
      </c>
      <c r="J6" s="130">
        <f t="shared" si="2"/>
        <v>0</v>
      </c>
      <c r="K6" s="130">
        <f t="shared" si="2"/>
        <v>3.0000000000000002E-2</v>
      </c>
      <c r="L6" s="130">
        <f t="shared" si="2"/>
        <v>2.777777777777778E-2</v>
      </c>
      <c r="M6" s="130">
        <f t="shared" si="2"/>
        <v>2.1111111111111112E-2</v>
      </c>
      <c r="N6" s="130">
        <f t="shared" si="2"/>
        <v>0.01</v>
      </c>
      <c r="O6" s="130">
        <f t="shared" si="2"/>
        <v>0.16888888888888889</v>
      </c>
      <c r="P6" s="130">
        <f t="shared" si="2"/>
        <v>0</v>
      </c>
      <c r="Q6" s="130">
        <f t="shared" si="2"/>
        <v>0</v>
      </c>
      <c r="R6" s="130">
        <f t="shared" si="2"/>
        <v>2.6666666666666668E-2</v>
      </c>
      <c r="S6" s="130">
        <f t="shared" si="2"/>
        <v>5.5555555555555559E-2</v>
      </c>
      <c r="T6" s="130">
        <f t="shared" si="2"/>
        <v>1.4444444444444446E-2</v>
      </c>
      <c r="U6" s="130">
        <f t="shared" si="2"/>
        <v>3.111111111111111E-2</v>
      </c>
      <c r="V6" s="130">
        <f t="shared" si="2"/>
        <v>2.6666666666666668E-2</v>
      </c>
      <c r="W6" s="130">
        <f t="shared" si="2"/>
        <v>0</v>
      </c>
      <c r="X6" s="130">
        <f t="shared" si="2"/>
        <v>0</v>
      </c>
      <c r="Y6" s="130">
        <f t="shared" si="2"/>
        <v>1.3333333333333334E-2</v>
      </c>
      <c r="Z6" s="130">
        <f t="shared" si="2"/>
        <v>2.3333333333333331E-2</v>
      </c>
      <c r="AA6" s="130">
        <f t="shared" si="2"/>
        <v>2.222222222222222E-2</v>
      </c>
      <c r="AB6" s="130">
        <f t="shared" si="2"/>
        <v>0.18000000000000002</v>
      </c>
      <c r="AC6" s="130">
        <f t="shared" si="2"/>
        <v>2.4444444444444442E-2</v>
      </c>
      <c r="AD6" s="130">
        <f t="shared" si="2"/>
        <v>0</v>
      </c>
      <c r="AE6" s="130">
        <f t="shared" si="2"/>
        <v>0</v>
      </c>
      <c r="AF6" s="130">
        <f t="shared" si="2"/>
        <v>3.5555555555555556E-2</v>
      </c>
      <c r="AG6" s="130">
        <f t="shared" si="2"/>
        <v>0</v>
      </c>
      <c r="AH6" s="106"/>
      <c r="AI6" s="66"/>
      <c r="AJ6" s="109"/>
    </row>
    <row r="7" spans="1:40" ht="32.1" customHeight="1" x14ac:dyDescent="0.3">
      <c r="A7" s="159" t="s">
        <v>10</v>
      </c>
      <c r="B7" s="160"/>
      <c r="C7" s="49">
        <f t="shared" ref="C7:AG7" si="3">C71/60</f>
        <v>0</v>
      </c>
      <c r="D7" s="46">
        <f t="shared" si="3"/>
        <v>1.0166666666666666</v>
      </c>
      <c r="E7" s="42">
        <f t="shared" si="3"/>
        <v>0.3</v>
      </c>
      <c r="F7" s="46">
        <f t="shared" si="3"/>
        <v>0.25</v>
      </c>
      <c r="G7" s="42">
        <f t="shared" si="3"/>
        <v>1.3166666666666667</v>
      </c>
      <c r="H7" s="42">
        <f t="shared" si="3"/>
        <v>2.8</v>
      </c>
      <c r="I7" s="42">
        <f t="shared" si="3"/>
        <v>0</v>
      </c>
      <c r="J7" s="46">
        <f t="shared" si="3"/>
        <v>0</v>
      </c>
      <c r="K7" s="42">
        <f t="shared" si="3"/>
        <v>1.6333333333333333</v>
      </c>
      <c r="L7" s="46">
        <f t="shared" si="3"/>
        <v>0.78333333333333333</v>
      </c>
      <c r="M7" s="42">
        <f>M71/60</f>
        <v>0.41666666666666669</v>
      </c>
      <c r="N7" s="46">
        <f t="shared" si="3"/>
        <v>0.56666666666666665</v>
      </c>
      <c r="O7" s="18">
        <f t="shared" si="3"/>
        <v>0.81666666666666665</v>
      </c>
      <c r="P7" s="42">
        <f t="shared" si="3"/>
        <v>0</v>
      </c>
      <c r="Q7" s="122">
        <f t="shared" si="3"/>
        <v>0</v>
      </c>
      <c r="R7" s="42">
        <f t="shared" si="3"/>
        <v>0.2</v>
      </c>
      <c r="S7" s="42">
        <f t="shared" si="3"/>
        <v>0.81666666666666665</v>
      </c>
      <c r="T7" s="42">
        <f t="shared" si="3"/>
        <v>1.7833333333333334</v>
      </c>
      <c r="U7" s="42">
        <f t="shared" si="3"/>
        <v>0.36666666666666664</v>
      </c>
      <c r="V7" s="42">
        <f t="shared" si="3"/>
        <v>0.65</v>
      </c>
      <c r="W7" s="42">
        <f t="shared" si="3"/>
        <v>0</v>
      </c>
      <c r="X7" s="42">
        <f t="shared" si="3"/>
        <v>0</v>
      </c>
      <c r="Y7" s="46">
        <f t="shared" si="3"/>
        <v>0.85</v>
      </c>
      <c r="Z7" s="42">
        <f t="shared" si="3"/>
        <v>0.8</v>
      </c>
      <c r="AA7" s="42">
        <f t="shared" si="3"/>
        <v>0.51666666666666672</v>
      </c>
      <c r="AB7" s="42">
        <f t="shared" si="3"/>
        <v>0.4</v>
      </c>
      <c r="AC7" s="42">
        <f t="shared" si="3"/>
        <v>0.7</v>
      </c>
      <c r="AD7" s="42">
        <f t="shared" si="3"/>
        <v>0</v>
      </c>
      <c r="AE7" s="42">
        <f t="shared" si="3"/>
        <v>0</v>
      </c>
      <c r="AF7" s="42">
        <f t="shared" si="3"/>
        <v>1.2166666666666666</v>
      </c>
      <c r="AG7" s="42">
        <f t="shared" si="3"/>
        <v>0</v>
      </c>
      <c r="AH7" s="107">
        <f t="shared" ref="AH7:AH13" si="4">SUM(C7:AG7)</f>
        <v>18.199999999999996</v>
      </c>
      <c r="AI7" s="66">
        <f>AH2/7</f>
        <v>339.42857142857144</v>
      </c>
      <c r="AJ7" s="109">
        <f t="shared" ref="AJ7:AJ19" si="5">AH7/AI7</f>
        <v>5.3619528619528602E-2</v>
      </c>
    </row>
    <row r="8" spans="1:40" ht="21" customHeight="1" x14ac:dyDescent="0.3">
      <c r="A8" s="161" t="s">
        <v>9</v>
      </c>
      <c r="B8" s="162"/>
      <c r="C8" s="130">
        <f>C7/15</f>
        <v>0</v>
      </c>
      <c r="D8" s="130">
        <f t="shared" ref="D8:AG8" si="6">D7/15</f>
        <v>6.777777777777777E-2</v>
      </c>
      <c r="E8" s="130">
        <f t="shared" si="6"/>
        <v>0.02</v>
      </c>
      <c r="F8" s="130">
        <f t="shared" si="6"/>
        <v>1.6666666666666666E-2</v>
      </c>
      <c r="G8" s="130">
        <f t="shared" si="6"/>
        <v>8.7777777777777774E-2</v>
      </c>
      <c r="H8" s="130">
        <f t="shared" si="6"/>
        <v>0.18666666666666665</v>
      </c>
      <c r="I8" s="130">
        <f t="shared" si="6"/>
        <v>0</v>
      </c>
      <c r="J8" s="130">
        <f t="shared" si="6"/>
        <v>0</v>
      </c>
      <c r="K8" s="130">
        <f t="shared" si="6"/>
        <v>0.10888888888888888</v>
      </c>
      <c r="L8" s="130">
        <f t="shared" si="6"/>
        <v>5.2222222222222218E-2</v>
      </c>
      <c r="M8" s="130">
        <f t="shared" si="6"/>
        <v>2.777777777777778E-2</v>
      </c>
      <c r="N8" s="130">
        <f t="shared" si="6"/>
        <v>3.7777777777777778E-2</v>
      </c>
      <c r="O8" s="130">
        <f t="shared" si="6"/>
        <v>5.4444444444444441E-2</v>
      </c>
      <c r="P8" s="130">
        <f t="shared" si="6"/>
        <v>0</v>
      </c>
      <c r="Q8" s="130">
        <f t="shared" si="6"/>
        <v>0</v>
      </c>
      <c r="R8" s="130">
        <f t="shared" si="6"/>
        <v>1.3333333333333334E-2</v>
      </c>
      <c r="S8" s="130">
        <f t="shared" si="6"/>
        <v>5.4444444444444441E-2</v>
      </c>
      <c r="T8" s="130">
        <f t="shared" si="6"/>
        <v>0.11888888888888889</v>
      </c>
      <c r="U8" s="130">
        <f t="shared" si="6"/>
        <v>2.4444444444444442E-2</v>
      </c>
      <c r="V8" s="130">
        <f t="shared" si="6"/>
        <v>4.3333333333333335E-2</v>
      </c>
      <c r="W8" s="130">
        <f t="shared" si="6"/>
        <v>0</v>
      </c>
      <c r="X8" s="130">
        <f t="shared" si="6"/>
        <v>0</v>
      </c>
      <c r="Y8" s="130">
        <f t="shared" si="6"/>
        <v>5.6666666666666664E-2</v>
      </c>
      <c r="Z8" s="130">
        <f t="shared" si="6"/>
        <v>5.3333333333333337E-2</v>
      </c>
      <c r="AA8" s="130">
        <f t="shared" si="6"/>
        <v>3.4444444444444451E-2</v>
      </c>
      <c r="AB8" s="130">
        <f t="shared" si="6"/>
        <v>2.6666666666666668E-2</v>
      </c>
      <c r="AC8" s="130">
        <f t="shared" si="6"/>
        <v>4.6666666666666662E-2</v>
      </c>
      <c r="AD8" s="130">
        <f t="shared" si="6"/>
        <v>0</v>
      </c>
      <c r="AE8" s="130">
        <f t="shared" si="6"/>
        <v>0</v>
      </c>
      <c r="AF8" s="130">
        <f t="shared" si="6"/>
        <v>8.1111111111111106E-2</v>
      </c>
      <c r="AG8" s="130">
        <f t="shared" si="6"/>
        <v>0</v>
      </c>
      <c r="AH8" s="107"/>
      <c r="AI8" s="66"/>
      <c r="AJ8" s="109"/>
    </row>
    <row r="9" spans="1:40" ht="32.1" customHeight="1" x14ac:dyDescent="0.3">
      <c r="A9" s="159" t="s">
        <v>11</v>
      </c>
      <c r="B9" s="160"/>
      <c r="C9" s="49">
        <f t="shared" ref="C9:AG9" si="7">C84/60</f>
        <v>0</v>
      </c>
      <c r="D9" s="46">
        <f t="shared" si="7"/>
        <v>0.43333333333333335</v>
      </c>
      <c r="E9" s="42">
        <f t="shared" si="7"/>
        <v>0.25</v>
      </c>
      <c r="F9" s="46">
        <f t="shared" si="7"/>
        <v>0.56666666666666665</v>
      </c>
      <c r="G9" s="42">
        <f t="shared" si="7"/>
        <v>0.36666666666666664</v>
      </c>
      <c r="H9" s="42">
        <f t="shared" si="7"/>
        <v>0.51666666666666672</v>
      </c>
      <c r="I9" s="42">
        <f t="shared" si="7"/>
        <v>0</v>
      </c>
      <c r="J9" s="46">
        <f t="shared" si="7"/>
        <v>0</v>
      </c>
      <c r="K9" s="42">
        <f t="shared" si="7"/>
        <v>0.83333333333333337</v>
      </c>
      <c r="L9" s="46">
        <f t="shared" si="7"/>
        <v>0.16666666666666666</v>
      </c>
      <c r="M9" s="42">
        <f t="shared" si="7"/>
        <v>0.46666666666666667</v>
      </c>
      <c r="N9" s="46">
        <f t="shared" si="7"/>
        <v>0.95</v>
      </c>
      <c r="O9" s="18">
        <f t="shared" si="7"/>
        <v>0.05</v>
      </c>
      <c r="P9" s="42">
        <f t="shared" si="7"/>
        <v>0</v>
      </c>
      <c r="Q9" s="122">
        <f t="shared" si="7"/>
        <v>0</v>
      </c>
      <c r="R9" s="42">
        <f t="shared" si="7"/>
        <v>0</v>
      </c>
      <c r="S9" s="42">
        <f t="shared" si="7"/>
        <v>0.43333333333333335</v>
      </c>
      <c r="T9" s="42">
        <f t="shared" si="7"/>
        <v>0.11666666666666667</v>
      </c>
      <c r="U9" s="42">
        <f t="shared" si="7"/>
        <v>1.0666666666666667</v>
      </c>
      <c r="V9" s="42">
        <f t="shared" si="7"/>
        <v>0.81666666666666665</v>
      </c>
      <c r="W9" s="42">
        <f t="shared" si="7"/>
        <v>0</v>
      </c>
      <c r="X9" s="42">
        <f t="shared" si="7"/>
        <v>0</v>
      </c>
      <c r="Y9" s="46">
        <f t="shared" si="7"/>
        <v>0.6</v>
      </c>
      <c r="Z9" s="42">
        <f t="shared" si="7"/>
        <v>1.1166666666666667</v>
      </c>
      <c r="AA9" s="42">
        <f t="shared" si="7"/>
        <v>1.6666666666666667</v>
      </c>
      <c r="AB9" s="42">
        <f t="shared" si="7"/>
        <v>1.2666666666666666</v>
      </c>
      <c r="AC9" s="42">
        <f t="shared" si="7"/>
        <v>0.33333333333333331</v>
      </c>
      <c r="AD9" s="42">
        <f t="shared" si="7"/>
        <v>0</v>
      </c>
      <c r="AE9" s="42">
        <f t="shared" si="7"/>
        <v>0</v>
      </c>
      <c r="AF9" s="42">
        <f t="shared" si="7"/>
        <v>0.3</v>
      </c>
      <c r="AG9" s="42">
        <f t="shared" si="7"/>
        <v>0</v>
      </c>
      <c r="AH9" s="107">
        <f t="shared" si="4"/>
        <v>12.316666666666665</v>
      </c>
      <c r="AI9" s="66">
        <f>AH2/7</f>
        <v>339.42857142857144</v>
      </c>
      <c r="AJ9" s="109">
        <f t="shared" si="5"/>
        <v>3.6286475869809195E-2</v>
      </c>
    </row>
    <row r="10" spans="1:40" ht="32.1" customHeight="1" x14ac:dyDescent="0.3">
      <c r="A10" s="161" t="s">
        <v>9</v>
      </c>
      <c r="B10" s="162"/>
      <c r="C10" s="130">
        <f>C9/15</f>
        <v>0</v>
      </c>
      <c r="D10" s="130">
        <f t="shared" ref="D10:AG10" si="8">D9/15</f>
        <v>2.8888888888888891E-2</v>
      </c>
      <c r="E10" s="130">
        <f t="shared" si="8"/>
        <v>1.6666666666666666E-2</v>
      </c>
      <c r="F10" s="130">
        <f t="shared" si="8"/>
        <v>3.7777777777777778E-2</v>
      </c>
      <c r="G10" s="130">
        <f t="shared" si="8"/>
        <v>2.4444444444444442E-2</v>
      </c>
      <c r="H10" s="130">
        <f t="shared" si="8"/>
        <v>3.4444444444444451E-2</v>
      </c>
      <c r="I10" s="130">
        <f t="shared" si="8"/>
        <v>0</v>
      </c>
      <c r="J10" s="130">
        <f t="shared" si="8"/>
        <v>0</v>
      </c>
      <c r="K10" s="130">
        <f t="shared" si="8"/>
        <v>5.5555555555555559E-2</v>
      </c>
      <c r="L10" s="130">
        <f t="shared" si="8"/>
        <v>1.111111111111111E-2</v>
      </c>
      <c r="M10" s="130">
        <f t="shared" si="8"/>
        <v>3.111111111111111E-2</v>
      </c>
      <c r="N10" s="130">
        <f t="shared" si="8"/>
        <v>6.3333333333333325E-2</v>
      </c>
      <c r="O10" s="130">
        <f t="shared" si="8"/>
        <v>3.3333333333333335E-3</v>
      </c>
      <c r="P10" s="130">
        <f t="shared" si="8"/>
        <v>0</v>
      </c>
      <c r="Q10" s="130">
        <f t="shared" si="8"/>
        <v>0</v>
      </c>
      <c r="R10" s="130">
        <f t="shared" si="8"/>
        <v>0</v>
      </c>
      <c r="S10" s="130">
        <f t="shared" si="8"/>
        <v>2.8888888888888891E-2</v>
      </c>
      <c r="T10" s="130">
        <f t="shared" si="8"/>
        <v>7.7777777777777776E-3</v>
      </c>
      <c r="U10" s="130">
        <f t="shared" si="8"/>
        <v>7.1111111111111111E-2</v>
      </c>
      <c r="V10" s="130">
        <f t="shared" si="8"/>
        <v>5.4444444444444441E-2</v>
      </c>
      <c r="W10" s="130">
        <f t="shared" si="8"/>
        <v>0</v>
      </c>
      <c r="X10" s="130">
        <f t="shared" si="8"/>
        <v>0</v>
      </c>
      <c r="Y10" s="130">
        <f t="shared" si="8"/>
        <v>0.04</v>
      </c>
      <c r="Z10" s="130">
        <f t="shared" si="8"/>
        <v>7.4444444444444452E-2</v>
      </c>
      <c r="AA10" s="130">
        <f t="shared" si="8"/>
        <v>0.11111111111111112</v>
      </c>
      <c r="AB10" s="130">
        <f t="shared" si="8"/>
        <v>8.4444444444444447E-2</v>
      </c>
      <c r="AC10" s="130">
        <f t="shared" si="8"/>
        <v>2.222222222222222E-2</v>
      </c>
      <c r="AD10" s="130">
        <f t="shared" si="8"/>
        <v>0</v>
      </c>
      <c r="AE10" s="130">
        <f t="shared" si="8"/>
        <v>0</v>
      </c>
      <c r="AF10" s="130">
        <f t="shared" si="8"/>
        <v>0.02</v>
      </c>
      <c r="AG10" s="130">
        <f t="shared" si="8"/>
        <v>0</v>
      </c>
      <c r="AH10" s="107"/>
      <c r="AI10" s="66"/>
      <c r="AJ10" s="109"/>
    </row>
    <row r="11" spans="1:40" ht="32.1" customHeight="1" x14ac:dyDescent="0.3">
      <c r="A11" s="159" t="s">
        <v>12</v>
      </c>
      <c r="B11" s="160"/>
      <c r="C11" s="49">
        <f t="shared" ref="C11:AG11" si="9">C97/60</f>
        <v>0</v>
      </c>
      <c r="D11" s="46">
        <f t="shared" si="9"/>
        <v>0.76666666666666672</v>
      </c>
      <c r="E11" s="42">
        <f t="shared" si="9"/>
        <v>0.53333333333333333</v>
      </c>
      <c r="F11" s="46">
        <f t="shared" si="9"/>
        <v>1.7333333333333334</v>
      </c>
      <c r="G11" s="42">
        <f t="shared" si="9"/>
        <v>0.46666666666666667</v>
      </c>
      <c r="H11" s="42">
        <f t="shared" si="9"/>
        <v>0.38333333333333336</v>
      </c>
      <c r="I11" s="42">
        <f t="shared" si="9"/>
        <v>0</v>
      </c>
      <c r="J11" s="46">
        <f t="shared" si="9"/>
        <v>0</v>
      </c>
      <c r="K11" s="42">
        <f>K97/60</f>
        <v>0.75</v>
      </c>
      <c r="L11" s="46">
        <f t="shared" si="9"/>
        <v>0.53333333333333333</v>
      </c>
      <c r="M11" s="42">
        <f t="shared" si="9"/>
        <v>0.46666666666666667</v>
      </c>
      <c r="N11" s="46">
        <f t="shared" si="9"/>
        <v>2</v>
      </c>
      <c r="O11" s="18">
        <f>O97/60</f>
        <v>1.2833333333333334</v>
      </c>
      <c r="P11" s="42">
        <f t="shared" si="9"/>
        <v>0</v>
      </c>
      <c r="Q11" s="122">
        <f t="shared" si="9"/>
        <v>0</v>
      </c>
      <c r="R11" s="42">
        <f t="shared" si="9"/>
        <v>0.5</v>
      </c>
      <c r="S11" s="42">
        <f t="shared" si="9"/>
        <v>0.85</v>
      </c>
      <c r="T11" s="42">
        <f t="shared" si="9"/>
        <v>0.36666666666666664</v>
      </c>
      <c r="U11" s="42">
        <f t="shared" si="9"/>
        <v>0.28333333333333333</v>
      </c>
      <c r="V11" s="42">
        <f t="shared" si="9"/>
        <v>1.9333333333333333</v>
      </c>
      <c r="W11" s="42">
        <f t="shared" si="9"/>
        <v>0</v>
      </c>
      <c r="X11" s="42">
        <f t="shared" si="9"/>
        <v>0</v>
      </c>
      <c r="Y11" s="46">
        <f t="shared" si="9"/>
        <v>0.9</v>
      </c>
      <c r="Z11" s="42">
        <f t="shared" si="9"/>
        <v>0.55000000000000004</v>
      </c>
      <c r="AA11" s="42">
        <f t="shared" si="9"/>
        <v>1.1000000000000001</v>
      </c>
      <c r="AB11" s="42">
        <f t="shared" si="9"/>
        <v>0.26666666666666666</v>
      </c>
      <c r="AC11" s="42">
        <f t="shared" si="9"/>
        <v>1.3</v>
      </c>
      <c r="AD11" s="42">
        <f t="shared" si="9"/>
        <v>0</v>
      </c>
      <c r="AE11" s="42">
        <f t="shared" si="9"/>
        <v>0</v>
      </c>
      <c r="AF11" s="42">
        <f t="shared" si="9"/>
        <v>0.53333333333333333</v>
      </c>
      <c r="AG11" s="42">
        <f t="shared" si="9"/>
        <v>0</v>
      </c>
      <c r="AH11" s="107">
        <f t="shared" si="4"/>
        <v>17.500000000000004</v>
      </c>
      <c r="AI11" s="66">
        <f>AH2/7</f>
        <v>339.42857142857144</v>
      </c>
      <c r="AJ11" s="109">
        <f t="shared" si="5"/>
        <v>5.1557239057239065E-2</v>
      </c>
    </row>
    <row r="12" spans="1:40" ht="32.1" customHeight="1" x14ac:dyDescent="0.3">
      <c r="A12" s="161" t="s">
        <v>9</v>
      </c>
      <c r="B12" s="162"/>
      <c r="C12" s="130">
        <f>C11/15</f>
        <v>0</v>
      </c>
      <c r="D12" s="130">
        <f t="shared" ref="D12:AG12" si="10">D11/15</f>
        <v>5.1111111111111114E-2</v>
      </c>
      <c r="E12" s="130">
        <f t="shared" si="10"/>
        <v>3.5555555555555556E-2</v>
      </c>
      <c r="F12" s="130">
        <f t="shared" si="10"/>
        <v>0.11555555555555556</v>
      </c>
      <c r="G12" s="130">
        <f t="shared" si="10"/>
        <v>3.111111111111111E-2</v>
      </c>
      <c r="H12" s="130">
        <f t="shared" si="10"/>
        <v>2.5555555555555557E-2</v>
      </c>
      <c r="I12" s="130">
        <f t="shared" si="10"/>
        <v>0</v>
      </c>
      <c r="J12" s="130">
        <f t="shared" si="10"/>
        <v>0</v>
      </c>
      <c r="K12" s="130">
        <f t="shared" si="10"/>
        <v>0.05</v>
      </c>
      <c r="L12" s="130">
        <f t="shared" si="10"/>
        <v>3.5555555555555556E-2</v>
      </c>
      <c r="M12" s="130">
        <f t="shared" si="10"/>
        <v>3.111111111111111E-2</v>
      </c>
      <c r="N12" s="130">
        <f t="shared" si="10"/>
        <v>0.13333333333333333</v>
      </c>
      <c r="O12" s="130">
        <f t="shared" si="10"/>
        <v>8.5555555555555565E-2</v>
      </c>
      <c r="P12" s="130">
        <f t="shared" si="10"/>
        <v>0</v>
      </c>
      <c r="Q12" s="130">
        <f t="shared" si="10"/>
        <v>0</v>
      </c>
      <c r="R12" s="130">
        <f t="shared" si="10"/>
        <v>3.3333333333333333E-2</v>
      </c>
      <c r="S12" s="130">
        <f t="shared" si="10"/>
        <v>5.6666666666666664E-2</v>
      </c>
      <c r="T12" s="130">
        <f t="shared" si="10"/>
        <v>2.4444444444444442E-2</v>
      </c>
      <c r="U12" s="130">
        <f t="shared" si="10"/>
        <v>1.8888888888888889E-2</v>
      </c>
      <c r="V12" s="130">
        <f t="shared" si="10"/>
        <v>0.12888888888888889</v>
      </c>
      <c r="W12" s="130">
        <f t="shared" si="10"/>
        <v>0</v>
      </c>
      <c r="X12" s="130">
        <f t="shared" si="10"/>
        <v>0</v>
      </c>
      <c r="Y12" s="130">
        <f t="shared" si="10"/>
        <v>6.0000000000000005E-2</v>
      </c>
      <c r="Z12" s="130">
        <f t="shared" si="10"/>
        <v>3.6666666666666667E-2</v>
      </c>
      <c r="AA12" s="130">
        <f t="shared" si="10"/>
        <v>7.3333333333333334E-2</v>
      </c>
      <c r="AB12" s="130">
        <f t="shared" si="10"/>
        <v>1.7777777777777778E-2</v>
      </c>
      <c r="AC12" s="130">
        <f t="shared" si="10"/>
        <v>8.666666666666667E-2</v>
      </c>
      <c r="AD12" s="130">
        <f t="shared" si="10"/>
        <v>0</v>
      </c>
      <c r="AE12" s="130">
        <f t="shared" si="10"/>
        <v>0</v>
      </c>
      <c r="AF12" s="130">
        <f t="shared" si="10"/>
        <v>3.5555555555555556E-2</v>
      </c>
      <c r="AG12" s="130">
        <f t="shared" si="10"/>
        <v>0</v>
      </c>
      <c r="AH12" s="107"/>
      <c r="AI12" s="66"/>
      <c r="AJ12" s="109"/>
    </row>
    <row r="13" spans="1:40" ht="32.1" customHeight="1" x14ac:dyDescent="0.3">
      <c r="A13" s="159" t="s">
        <v>13</v>
      </c>
      <c r="B13" s="160"/>
      <c r="C13" s="49">
        <f t="shared" ref="C13:AG15" si="11">C110/60</f>
        <v>0</v>
      </c>
      <c r="D13" s="46">
        <f t="shared" si="11"/>
        <v>0</v>
      </c>
      <c r="E13" s="42">
        <f t="shared" si="11"/>
        <v>0</v>
      </c>
      <c r="F13" s="46">
        <f t="shared" si="11"/>
        <v>0</v>
      </c>
      <c r="G13" s="42">
        <f t="shared" si="11"/>
        <v>0</v>
      </c>
      <c r="H13" s="42">
        <f t="shared" si="11"/>
        <v>0</v>
      </c>
      <c r="I13" s="42">
        <f t="shared" si="11"/>
        <v>0</v>
      </c>
      <c r="J13" s="46">
        <f t="shared" si="11"/>
        <v>0</v>
      </c>
      <c r="K13" s="42">
        <f t="shared" si="11"/>
        <v>0</v>
      </c>
      <c r="L13" s="46">
        <f t="shared" si="11"/>
        <v>0</v>
      </c>
      <c r="M13" s="42">
        <f t="shared" si="11"/>
        <v>0.85</v>
      </c>
      <c r="N13" s="46">
        <f t="shared" si="11"/>
        <v>0</v>
      </c>
      <c r="O13" s="18">
        <f t="shared" si="11"/>
        <v>0</v>
      </c>
      <c r="P13" s="42">
        <f t="shared" si="11"/>
        <v>0</v>
      </c>
      <c r="Q13" s="122">
        <f t="shared" si="11"/>
        <v>0</v>
      </c>
      <c r="R13" s="42">
        <f t="shared" si="11"/>
        <v>0</v>
      </c>
      <c r="S13" s="42">
        <f t="shared" si="11"/>
        <v>0</v>
      </c>
      <c r="T13" s="42">
        <f t="shared" si="11"/>
        <v>0</v>
      </c>
      <c r="U13" s="42">
        <f t="shared" si="11"/>
        <v>0</v>
      </c>
      <c r="V13" s="42">
        <f t="shared" si="11"/>
        <v>0</v>
      </c>
      <c r="W13" s="42">
        <f t="shared" si="11"/>
        <v>0</v>
      </c>
      <c r="X13" s="42">
        <f t="shared" si="11"/>
        <v>0</v>
      </c>
      <c r="Y13" s="46">
        <f t="shared" si="11"/>
        <v>0</v>
      </c>
      <c r="Z13" s="42">
        <f t="shared" si="11"/>
        <v>0</v>
      </c>
      <c r="AA13" s="42">
        <f t="shared" si="11"/>
        <v>0</v>
      </c>
      <c r="AB13" s="42">
        <f t="shared" si="11"/>
        <v>0</v>
      </c>
      <c r="AC13" s="42">
        <f t="shared" si="11"/>
        <v>0</v>
      </c>
      <c r="AD13" s="42">
        <f t="shared" si="11"/>
        <v>0</v>
      </c>
      <c r="AE13" s="42">
        <f t="shared" si="11"/>
        <v>0</v>
      </c>
      <c r="AF13" s="42">
        <f t="shared" si="11"/>
        <v>0</v>
      </c>
      <c r="AG13" s="42">
        <f t="shared" si="11"/>
        <v>0</v>
      </c>
      <c r="AH13" s="107">
        <f t="shared" si="4"/>
        <v>0.85</v>
      </c>
      <c r="AI13" s="66">
        <f>AH2/7</f>
        <v>339.42857142857144</v>
      </c>
      <c r="AJ13" s="109">
        <f t="shared" si="5"/>
        <v>2.504208754208754E-3</v>
      </c>
    </row>
    <row r="14" spans="1:40" ht="32.1" customHeight="1" x14ac:dyDescent="0.3">
      <c r="A14" s="161" t="s">
        <v>9</v>
      </c>
      <c r="B14" s="162"/>
      <c r="C14" s="130">
        <f>C13/15</f>
        <v>0</v>
      </c>
      <c r="D14" s="130">
        <f t="shared" ref="D14:AG14" si="12">D13/15</f>
        <v>0</v>
      </c>
      <c r="E14" s="130">
        <f t="shared" si="12"/>
        <v>0</v>
      </c>
      <c r="F14" s="130">
        <f t="shared" si="12"/>
        <v>0</v>
      </c>
      <c r="G14" s="130">
        <f t="shared" si="12"/>
        <v>0</v>
      </c>
      <c r="H14" s="130">
        <f t="shared" si="12"/>
        <v>0</v>
      </c>
      <c r="I14" s="130">
        <f t="shared" si="12"/>
        <v>0</v>
      </c>
      <c r="J14" s="130">
        <f t="shared" si="12"/>
        <v>0</v>
      </c>
      <c r="K14" s="130">
        <f t="shared" si="12"/>
        <v>0</v>
      </c>
      <c r="L14" s="130">
        <f t="shared" si="12"/>
        <v>0</v>
      </c>
      <c r="M14" s="130">
        <f t="shared" si="12"/>
        <v>5.6666666666666664E-2</v>
      </c>
      <c r="N14" s="130">
        <f t="shared" si="12"/>
        <v>0</v>
      </c>
      <c r="O14" s="130">
        <f t="shared" si="12"/>
        <v>0</v>
      </c>
      <c r="P14" s="130">
        <f t="shared" si="12"/>
        <v>0</v>
      </c>
      <c r="Q14" s="130">
        <f t="shared" si="12"/>
        <v>0</v>
      </c>
      <c r="R14" s="130">
        <f t="shared" si="12"/>
        <v>0</v>
      </c>
      <c r="S14" s="130">
        <f t="shared" si="12"/>
        <v>0</v>
      </c>
      <c r="T14" s="130">
        <f t="shared" si="12"/>
        <v>0</v>
      </c>
      <c r="U14" s="130">
        <f t="shared" si="12"/>
        <v>0</v>
      </c>
      <c r="V14" s="130">
        <f t="shared" si="12"/>
        <v>0</v>
      </c>
      <c r="W14" s="130">
        <f t="shared" si="12"/>
        <v>0</v>
      </c>
      <c r="X14" s="130">
        <f t="shared" si="12"/>
        <v>0</v>
      </c>
      <c r="Y14" s="130">
        <f t="shared" si="12"/>
        <v>0</v>
      </c>
      <c r="Z14" s="130">
        <f t="shared" si="12"/>
        <v>0</v>
      </c>
      <c r="AA14" s="130">
        <f t="shared" si="12"/>
        <v>0</v>
      </c>
      <c r="AB14" s="130">
        <f t="shared" si="12"/>
        <v>0</v>
      </c>
      <c r="AC14" s="130">
        <f t="shared" si="12"/>
        <v>0</v>
      </c>
      <c r="AD14" s="130">
        <f t="shared" si="12"/>
        <v>0</v>
      </c>
      <c r="AE14" s="130">
        <f t="shared" si="12"/>
        <v>0</v>
      </c>
      <c r="AF14" s="130">
        <f t="shared" si="12"/>
        <v>0</v>
      </c>
      <c r="AG14" s="130">
        <f t="shared" si="12"/>
        <v>0</v>
      </c>
      <c r="AH14" s="108"/>
      <c r="AI14" s="66"/>
      <c r="AJ14" s="109"/>
    </row>
    <row r="15" spans="1:40" ht="32.1" customHeight="1" x14ac:dyDescent="0.3">
      <c r="A15" s="159" t="s">
        <v>14</v>
      </c>
      <c r="B15" s="160"/>
      <c r="C15" s="58">
        <f>C123/60</f>
        <v>0</v>
      </c>
      <c r="D15" s="43">
        <f t="shared" ref="D15:AG15" si="13">D123/60</f>
        <v>0</v>
      </c>
      <c r="E15" s="43">
        <f t="shared" si="13"/>
        <v>0</v>
      </c>
      <c r="F15" s="46">
        <f t="shared" si="11"/>
        <v>0</v>
      </c>
      <c r="G15" s="43">
        <f t="shared" si="13"/>
        <v>0</v>
      </c>
      <c r="H15" s="43">
        <f t="shared" si="13"/>
        <v>0</v>
      </c>
      <c r="I15" s="43">
        <f t="shared" si="13"/>
        <v>0</v>
      </c>
      <c r="J15" s="43">
        <f t="shared" si="13"/>
        <v>0</v>
      </c>
      <c r="K15" s="43">
        <f t="shared" si="13"/>
        <v>0</v>
      </c>
      <c r="L15" s="43">
        <f>L123/60</f>
        <v>0</v>
      </c>
      <c r="M15" s="43">
        <f t="shared" si="13"/>
        <v>0</v>
      </c>
      <c r="N15" s="43">
        <f t="shared" si="13"/>
        <v>0</v>
      </c>
      <c r="O15" s="43">
        <f t="shared" si="13"/>
        <v>0</v>
      </c>
      <c r="P15" s="43">
        <f t="shared" si="13"/>
        <v>0</v>
      </c>
      <c r="Q15" s="123">
        <f t="shared" si="13"/>
        <v>0</v>
      </c>
      <c r="R15" s="43">
        <f t="shared" si="13"/>
        <v>0</v>
      </c>
      <c r="S15" s="43">
        <f t="shared" si="13"/>
        <v>0</v>
      </c>
      <c r="T15" s="43">
        <f t="shared" si="13"/>
        <v>0</v>
      </c>
      <c r="U15" s="43">
        <f t="shared" si="13"/>
        <v>0</v>
      </c>
      <c r="V15" s="43">
        <f t="shared" si="13"/>
        <v>0</v>
      </c>
      <c r="W15" s="43">
        <f t="shared" si="13"/>
        <v>0</v>
      </c>
      <c r="X15" s="43">
        <f t="shared" si="13"/>
        <v>0</v>
      </c>
      <c r="Y15" s="43">
        <f t="shared" si="13"/>
        <v>1</v>
      </c>
      <c r="Z15" s="43">
        <f t="shared" si="13"/>
        <v>0</v>
      </c>
      <c r="AA15" s="43">
        <f t="shared" si="13"/>
        <v>0</v>
      </c>
      <c r="AB15" s="43">
        <f t="shared" si="13"/>
        <v>0</v>
      </c>
      <c r="AC15" s="43">
        <f t="shared" si="13"/>
        <v>0</v>
      </c>
      <c r="AD15" s="43">
        <f t="shared" si="13"/>
        <v>0</v>
      </c>
      <c r="AE15" s="43">
        <f t="shared" si="13"/>
        <v>0</v>
      </c>
      <c r="AF15" s="43">
        <f t="shared" si="13"/>
        <v>0</v>
      </c>
      <c r="AG15" s="43">
        <f t="shared" si="13"/>
        <v>0</v>
      </c>
      <c r="AH15" s="108">
        <f>SUM(C15:AG15)</f>
        <v>1</v>
      </c>
      <c r="AI15" s="66">
        <f>AH2/7</f>
        <v>339.42857142857144</v>
      </c>
      <c r="AJ15" s="109">
        <f t="shared" si="5"/>
        <v>2.9461279461279462E-3</v>
      </c>
    </row>
    <row r="16" spans="1:40" ht="32.1" customHeight="1" x14ac:dyDescent="0.3">
      <c r="A16" s="161" t="s">
        <v>9</v>
      </c>
      <c r="B16" s="162"/>
      <c r="C16" s="130">
        <v>0.05</v>
      </c>
      <c r="D16" s="130">
        <f t="shared" ref="D16:AG16" si="14">D15/15</f>
        <v>0</v>
      </c>
      <c r="E16" s="130">
        <f t="shared" si="14"/>
        <v>0</v>
      </c>
      <c r="F16" s="130">
        <f t="shared" si="14"/>
        <v>0</v>
      </c>
      <c r="G16" s="130">
        <f t="shared" si="14"/>
        <v>0</v>
      </c>
      <c r="H16" s="130">
        <f t="shared" si="14"/>
        <v>0</v>
      </c>
      <c r="I16" s="130">
        <f t="shared" si="14"/>
        <v>0</v>
      </c>
      <c r="J16" s="130">
        <f t="shared" si="14"/>
        <v>0</v>
      </c>
      <c r="K16" s="130">
        <f t="shared" si="14"/>
        <v>0</v>
      </c>
      <c r="L16" s="130">
        <f>L15/15</f>
        <v>0</v>
      </c>
      <c r="M16" s="130">
        <f t="shared" si="14"/>
        <v>0</v>
      </c>
      <c r="N16" s="130">
        <f t="shared" si="14"/>
        <v>0</v>
      </c>
      <c r="O16" s="130">
        <f t="shared" si="14"/>
        <v>0</v>
      </c>
      <c r="P16" s="130">
        <f t="shared" si="14"/>
        <v>0</v>
      </c>
      <c r="Q16" s="130">
        <f t="shared" si="14"/>
        <v>0</v>
      </c>
      <c r="R16" s="130">
        <f t="shared" si="14"/>
        <v>0</v>
      </c>
      <c r="S16" s="130">
        <f t="shared" si="14"/>
        <v>0</v>
      </c>
      <c r="T16" s="130">
        <f t="shared" si="14"/>
        <v>0</v>
      </c>
      <c r="U16" s="130">
        <f t="shared" si="14"/>
        <v>0</v>
      </c>
      <c r="V16" s="130">
        <f t="shared" si="14"/>
        <v>0</v>
      </c>
      <c r="W16" s="130">
        <f t="shared" si="14"/>
        <v>0</v>
      </c>
      <c r="X16" s="130">
        <f t="shared" si="14"/>
        <v>0</v>
      </c>
      <c r="Y16" s="130">
        <f t="shared" si="14"/>
        <v>6.6666666666666666E-2</v>
      </c>
      <c r="Z16" s="130">
        <f t="shared" si="14"/>
        <v>0</v>
      </c>
      <c r="AA16" s="130">
        <f t="shared" si="14"/>
        <v>0</v>
      </c>
      <c r="AB16" s="130">
        <f t="shared" si="14"/>
        <v>0</v>
      </c>
      <c r="AC16" s="130">
        <f t="shared" si="14"/>
        <v>0</v>
      </c>
      <c r="AD16" s="130">
        <f t="shared" si="14"/>
        <v>0</v>
      </c>
      <c r="AE16" s="130">
        <f t="shared" si="14"/>
        <v>0</v>
      </c>
      <c r="AF16" s="130">
        <f t="shared" si="14"/>
        <v>0</v>
      </c>
      <c r="AG16" s="130">
        <f t="shared" si="14"/>
        <v>0</v>
      </c>
      <c r="AH16" s="108"/>
      <c r="AI16" s="66"/>
      <c r="AJ16" s="109"/>
    </row>
    <row r="17" spans="1:36" ht="32.1" customHeight="1" x14ac:dyDescent="0.3">
      <c r="A17" s="159" t="s">
        <v>15</v>
      </c>
      <c r="B17" s="160"/>
      <c r="C17" s="58">
        <f>C136/60</f>
        <v>0</v>
      </c>
      <c r="D17" s="43">
        <f t="shared" ref="D17:AG17" si="15">D136/60</f>
        <v>0</v>
      </c>
      <c r="E17" s="43">
        <f t="shared" si="15"/>
        <v>0</v>
      </c>
      <c r="F17" s="43">
        <f t="shared" si="15"/>
        <v>0</v>
      </c>
      <c r="G17" s="43">
        <f t="shared" si="15"/>
        <v>0</v>
      </c>
      <c r="H17" s="43">
        <f t="shared" si="15"/>
        <v>0</v>
      </c>
      <c r="I17" s="43">
        <f t="shared" si="15"/>
        <v>0</v>
      </c>
      <c r="J17" s="43">
        <f t="shared" si="15"/>
        <v>0</v>
      </c>
      <c r="K17" s="43">
        <f t="shared" si="15"/>
        <v>0</v>
      </c>
      <c r="L17" s="43">
        <f t="shared" si="15"/>
        <v>0</v>
      </c>
      <c r="M17" s="43">
        <f t="shared" si="15"/>
        <v>0</v>
      </c>
      <c r="N17" s="43">
        <f t="shared" si="15"/>
        <v>0</v>
      </c>
      <c r="O17" s="43">
        <f t="shared" si="15"/>
        <v>0</v>
      </c>
      <c r="P17" s="43">
        <f t="shared" si="15"/>
        <v>0</v>
      </c>
      <c r="Q17" s="123">
        <f t="shared" si="15"/>
        <v>0</v>
      </c>
      <c r="R17" s="43">
        <f t="shared" si="15"/>
        <v>0</v>
      </c>
      <c r="S17" s="43">
        <f t="shared" si="15"/>
        <v>0</v>
      </c>
      <c r="T17" s="43">
        <f t="shared" si="15"/>
        <v>0</v>
      </c>
      <c r="U17" s="43">
        <f t="shared" si="15"/>
        <v>0</v>
      </c>
      <c r="V17" s="43">
        <f t="shared" si="15"/>
        <v>0</v>
      </c>
      <c r="W17" s="43">
        <f t="shared" si="15"/>
        <v>0</v>
      </c>
      <c r="X17" s="43">
        <f t="shared" si="15"/>
        <v>0</v>
      </c>
      <c r="Y17" s="43">
        <f t="shared" si="15"/>
        <v>0</v>
      </c>
      <c r="Z17" s="43">
        <f t="shared" si="15"/>
        <v>0</v>
      </c>
      <c r="AA17" s="43">
        <f t="shared" si="15"/>
        <v>0</v>
      </c>
      <c r="AB17" s="43">
        <f t="shared" si="15"/>
        <v>0</v>
      </c>
      <c r="AC17" s="43">
        <f t="shared" si="15"/>
        <v>0</v>
      </c>
      <c r="AD17" s="43">
        <f t="shared" si="15"/>
        <v>0</v>
      </c>
      <c r="AE17" s="43">
        <f t="shared" si="15"/>
        <v>0</v>
      </c>
      <c r="AF17" s="43">
        <f t="shared" si="15"/>
        <v>0</v>
      </c>
      <c r="AG17" s="43">
        <f t="shared" si="15"/>
        <v>0</v>
      </c>
      <c r="AH17" s="108">
        <f>SUM(C17:AG17)</f>
        <v>0</v>
      </c>
      <c r="AI17" s="66">
        <f>AH2/7</f>
        <v>339.42857142857144</v>
      </c>
      <c r="AJ17" s="109">
        <f t="shared" si="5"/>
        <v>0</v>
      </c>
    </row>
    <row r="18" spans="1:36" ht="32.1" customHeight="1" x14ac:dyDescent="0.3">
      <c r="A18" s="161" t="s">
        <v>9</v>
      </c>
      <c r="B18" s="162"/>
      <c r="C18" s="130">
        <f>C17/15</f>
        <v>0</v>
      </c>
      <c r="D18" s="130">
        <f t="shared" ref="D18:AG18" si="16">D17/15</f>
        <v>0</v>
      </c>
      <c r="E18" s="130">
        <f t="shared" si="16"/>
        <v>0</v>
      </c>
      <c r="F18" s="130">
        <f t="shared" si="16"/>
        <v>0</v>
      </c>
      <c r="G18" s="130">
        <f t="shared" si="16"/>
        <v>0</v>
      </c>
      <c r="H18" s="130">
        <f t="shared" si="16"/>
        <v>0</v>
      </c>
      <c r="I18" s="130">
        <f t="shared" si="16"/>
        <v>0</v>
      </c>
      <c r="J18" s="130">
        <f t="shared" si="16"/>
        <v>0</v>
      </c>
      <c r="K18" s="130">
        <f t="shared" si="16"/>
        <v>0</v>
      </c>
      <c r="L18" s="130">
        <f t="shared" si="16"/>
        <v>0</v>
      </c>
      <c r="M18" s="130">
        <f t="shared" si="16"/>
        <v>0</v>
      </c>
      <c r="N18" s="130">
        <f t="shared" si="16"/>
        <v>0</v>
      </c>
      <c r="O18" s="130">
        <f t="shared" si="16"/>
        <v>0</v>
      </c>
      <c r="P18" s="130">
        <f t="shared" si="16"/>
        <v>0</v>
      </c>
      <c r="Q18" s="130">
        <f t="shared" si="16"/>
        <v>0</v>
      </c>
      <c r="R18" s="130">
        <f t="shared" si="16"/>
        <v>0</v>
      </c>
      <c r="S18" s="130">
        <f t="shared" si="16"/>
        <v>0</v>
      </c>
      <c r="T18" s="130">
        <f t="shared" si="16"/>
        <v>0</v>
      </c>
      <c r="U18" s="130">
        <f t="shared" si="16"/>
        <v>0</v>
      </c>
      <c r="V18" s="130">
        <f t="shared" si="16"/>
        <v>0</v>
      </c>
      <c r="W18" s="130">
        <f t="shared" si="16"/>
        <v>0</v>
      </c>
      <c r="X18" s="130">
        <f t="shared" si="16"/>
        <v>0</v>
      </c>
      <c r="Y18" s="130">
        <f t="shared" si="16"/>
        <v>0</v>
      </c>
      <c r="Z18" s="130">
        <f t="shared" si="16"/>
        <v>0</v>
      </c>
      <c r="AA18" s="130">
        <f t="shared" si="16"/>
        <v>0</v>
      </c>
      <c r="AB18" s="130">
        <f t="shared" si="16"/>
        <v>0</v>
      </c>
      <c r="AC18" s="130">
        <f t="shared" si="16"/>
        <v>0</v>
      </c>
      <c r="AD18" s="130">
        <f t="shared" si="16"/>
        <v>0</v>
      </c>
      <c r="AE18" s="130">
        <f t="shared" si="16"/>
        <v>0</v>
      </c>
      <c r="AF18" s="130">
        <f t="shared" si="16"/>
        <v>0</v>
      </c>
      <c r="AG18" s="130">
        <f t="shared" si="16"/>
        <v>0</v>
      </c>
      <c r="AH18" s="108"/>
      <c r="AI18" s="66"/>
      <c r="AJ18" s="109"/>
    </row>
    <row r="19" spans="1:36" ht="32.1" customHeight="1" x14ac:dyDescent="0.3">
      <c r="A19" s="195" t="s">
        <v>42</v>
      </c>
      <c r="B19" s="196"/>
      <c r="C19" s="114">
        <f>C149/60</f>
        <v>0</v>
      </c>
      <c r="D19" s="115">
        <f t="shared" ref="D19:AG19" si="17">D149/60</f>
        <v>0</v>
      </c>
      <c r="E19" s="115">
        <f t="shared" si="17"/>
        <v>0</v>
      </c>
      <c r="F19" s="115">
        <f t="shared" si="17"/>
        <v>0</v>
      </c>
      <c r="G19" s="115">
        <f t="shared" si="17"/>
        <v>0</v>
      </c>
      <c r="H19" s="115">
        <f t="shared" si="17"/>
        <v>0</v>
      </c>
      <c r="I19" s="115">
        <f t="shared" si="17"/>
        <v>0</v>
      </c>
      <c r="J19" s="115">
        <f t="shared" si="17"/>
        <v>0</v>
      </c>
      <c r="K19" s="115">
        <f t="shared" si="17"/>
        <v>0</v>
      </c>
      <c r="L19" s="115">
        <f t="shared" si="17"/>
        <v>0</v>
      </c>
      <c r="M19" s="115">
        <f t="shared" si="17"/>
        <v>0.45</v>
      </c>
      <c r="N19" s="115">
        <f t="shared" si="17"/>
        <v>0.41666666666666669</v>
      </c>
      <c r="O19" s="115">
        <f t="shared" si="17"/>
        <v>0.05</v>
      </c>
      <c r="P19" s="115">
        <f t="shared" si="17"/>
        <v>0</v>
      </c>
      <c r="Q19" s="124">
        <f t="shared" si="17"/>
        <v>0</v>
      </c>
      <c r="R19" s="115">
        <f t="shared" si="17"/>
        <v>1.1333333333333333</v>
      </c>
      <c r="S19" s="115">
        <f t="shared" si="17"/>
        <v>0.31666666666666665</v>
      </c>
      <c r="T19" s="115">
        <f t="shared" si="17"/>
        <v>8.3333333333333329E-2</v>
      </c>
      <c r="U19" s="115">
        <f t="shared" si="17"/>
        <v>1.9666666666666666</v>
      </c>
      <c r="V19" s="115">
        <f t="shared" si="17"/>
        <v>0</v>
      </c>
      <c r="W19" s="115">
        <f t="shared" si="17"/>
        <v>0</v>
      </c>
      <c r="X19" s="115">
        <f t="shared" si="17"/>
        <v>0</v>
      </c>
      <c r="Y19" s="115">
        <f t="shared" si="17"/>
        <v>1.7166666666666666</v>
      </c>
      <c r="Z19" s="115">
        <f t="shared" si="17"/>
        <v>1.3333333333333333</v>
      </c>
      <c r="AA19" s="115">
        <f t="shared" si="17"/>
        <v>0.66666666666666663</v>
      </c>
      <c r="AB19" s="115">
        <f t="shared" si="17"/>
        <v>0.95</v>
      </c>
      <c r="AC19" s="115">
        <f t="shared" si="17"/>
        <v>0</v>
      </c>
      <c r="AD19" s="115">
        <f t="shared" si="17"/>
        <v>0</v>
      </c>
      <c r="AE19" s="115">
        <f t="shared" si="17"/>
        <v>0</v>
      </c>
      <c r="AF19" s="115">
        <f t="shared" si="17"/>
        <v>0.58333333333333337</v>
      </c>
      <c r="AG19" s="115">
        <f t="shared" si="17"/>
        <v>0</v>
      </c>
      <c r="AH19" s="117">
        <f>SUM(C19:AG19)</f>
        <v>9.6666666666666661</v>
      </c>
      <c r="AI19" s="116">
        <v>339.43</v>
      </c>
      <c r="AJ19" s="109">
        <f t="shared" si="5"/>
        <v>2.8479116950966814E-2</v>
      </c>
    </row>
    <row r="20" spans="1:36" ht="32.1" customHeight="1" thickBot="1" x14ac:dyDescent="0.35">
      <c r="A20" s="197" t="s">
        <v>9</v>
      </c>
      <c r="B20" s="198"/>
      <c r="C20" s="131">
        <f>C19/15</f>
        <v>0</v>
      </c>
      <c r="D20" s="131">
        <f t="shared" ref="D20:AG20" si="18">D19/15</f>
        <v>0</v>
      </c>
      <c r="E20" s="131">
        <f t="shared" si="18"/>
        <v>0</v>
      </c>
      <c r="F20" s="131">
        <f t="shared" si="18"/>
        <v>0</v>
      </c>
      <c r="G20" s="131">
        <f t="shared" si="18"/>
        <v>0</v>
      </c>
      <c r="H20" s="131">
        <f t="shared" si="18"/>
        <v>0</v>
      </c>
      <c r="I20" s="131">
        <f t="shared" si="18"/>
        <v>0</v>
      </c>
      <c r="J20" s="131">
        <f t="shared" si="18"/>
        <v>0</v>
      </c>
      <c r="K20" s="131">
        <f t="shared" si="18"/>
        <v>0</v>
      </c>
      <c r="L20" s="131">
        <f t="shared" si="18"/>
        <v>0</v>
      </c>
      <c r="M20" s="131">
        <f t="shared" si="18"/>
        <v>3.0000000000000002E-2</v>
      </c>
      <c r="N20" s="131">
        <f t="shared" si="18"/>
        <v>2.777777777777778E-2</v>
      </c>
      <c r="O20" s="131">
        <f t="shared" si="18"/>
        <v>3.3333333333333335E-3</v>
      </c>
      <c r="P20" s="131">
        <f t="shared" si="18"/>
        <v>0</v>
      </c>
      <c r="Q20" s="131">
        <f t="shared" si="18"/>
        <v>0</v>
      </c>
      <c r="R20" s="131">
        <f t="shared" si="18"/>
        <v>7.5555555555555556E-2</v>
      </c>
      <c r="S20" s="131">
        <f t="shared" si="18"/>
        <v>2.1111111111111112E-2</v>
      </c>
      <c r="T20" s="131">
        <f t="shared" si="18"/>
        <v>5.5555555555555549E-3</v>
      </c>
      <c r="U20" s="131">
        <f t="shared" si="18"/>
        <v>0.13111111111111109</v>
      </c>
      <c r="V20" s="131">
        <f t="shared" si="18"/>
        <v>0</v>
      </c>
      <c r="W20" s="131">
        <f t="shared" si="18"/>
        <v>0</v>
      </c>
      <c r="X20" s="131">
        <f t="shared" si="18"/>
        <v>0</v>
      </c>
      <c r="Y20" s="131">
        <f t="shared" si="18"/>
        <v>0.11444444444444443</v>
      </c>
      <c r="Z20" s="131">
        <f t="shared" si="18"/>
        <v>8.8888888888888878E-2</v>
      </c>
      <c r="AA20" s="131">
        <f t="shared" si="18"/>
        <v>4.4444444444444439E-2</v>
      </c>
      <c r="AB20" s="131">
        <f t="shared" si="18"/>
        <v>6.3333333333333325E-2</v>
      </c>
      <c r="AC20" s="131">
        <f t="shared" si="18"/>
        <v>0</v>
      </c>
      <c r="AD20" s="131">
        <f t="shared" si="18"/>
        <v>0</v>
      </c>
      <c r="AE20" s="131">
        <f t="shared" si="18"/>
        <v>0</v>
      </c>
      <c r="AF20" s="131">
        <f t="shared" si="18"/>
        <v>3.888888888888889E-2</v>
      </c>
      <c r="AG20" s="131">
        <f t="shared" si="18"/>
        <v>0</v>
      </c>
      <c r="AH20" s="126"/>
      <c r="AI20" s="127"/>
      <c r="AJ20" s="128"/>
    </row>
    <row r="21" spans="1:36" ht="44.25" customHeight="1" thickBot="1" x14ac:dyDescent="0.35">
      <c r="A21" s="199" t="s">
        <v>17</v>
      </c>
      <c r="B21" s="200"/>
      <c r="C21" s="50">
        <f>SUM(C5:C19)</f>
        <v>0.05</v>
      </c>
      <c r="D21" s="47">
        <f t="shared" ref="D21:AG21" si="19">SUM(D5:D19)</f>
        <v>3.2888888888888888</v>
      </c>
      <c r="E21" s="44">
        <f t="shared" si="19"/>
        <v>1.5644444444444445</v>
      </c>
      <c r="F21" s="47">
        <f t="shared" si="19"/>
        <v>3.52</v>
      </c>
      <c r="G21" s="44">
        <f t="shared" si="19"/>
        <v>3.1466666666666665</v>
      </c>
      <c r="H21" s="44">
        <f t="shared" si="19"/>
        <v>4.3022222222222224</v>
      </c>
      <c r="I21" s="44">
        <f t="shared" si="19"/>
        <v>0</v>
      </c>
      <c r="J21" s="47">
        <f t="shared" si="19"/>
        <v>0</v>
      </c>
      <c r="K21" s="44">
        <f t="shared" si="19"/>
        <v>3.911111111111111</v>
      </c>
      <c r="L21" s="47">
        <f t="shared" si="19"/>
        <v>2.0266666666666664</v>
      </c>
      <c r="M21" s="44">
        <f t="shared" si="19"/>
        <v>3.1344444444444446</v>
      </c>
      <c r="N21" s="47">
        <f t="shared" si="19"/>
        <v>4.3277777777777775</v>
      </c>
      <c r="O21" s="52">
        <f t="shared" si="19"/>
        <v>5.0455555555555556</v>
      </c>
      <c r="P21" s="44">
        <f t="shared" si="19"/>
        <v>0</v>
      </c>
      <c r="Q21" s="125">
        <f t="shared" si="19"/>
        <v>0</v>
      </c>
      <c r="R21" s="44">
        <f t="shared" si="19"/>
        <v>2.3066666666666666</v>
      </c>
      <c r="S21" s="44">
        <f t="shared" si="19"/>
        <v>3.4455555555555559</v>
      </c>
      <c r="T21" s="44">
        <f t="shared" si="19"/>
        <v>2.7322222222222221</v>
      </c>
      <c r="U21" s="44">
        <f t="shared" si="19"/>
        <v>4.2955555555555547</v>
      </c>
      <c r="V21" s="44">
        <f t="shared" si="19"/>
        <v>4.0533333333333337</v>
      </c>
      <c r="W21" s="44">
        <f t="shared" si="19"/>
        <v>0</v>
      </c>
      <c r="X21" s="44">
        <f t="shared" si="19"/>
        <v>0</v>
      </c>
      <c r="Y21" s="47">
        <f t="shared" si="19"/>
        <v>5.503333333333333</v>
      </c>
      <c r="Z21" s="44">
        <f t="shared" si="19"/>
        <v>4.3377777777777782</v>
      </c>
      <c r="AA21" s="44">
        <f t="shared" si="19"/>
        <v>4.5244444444444447</v>
      </c>
      <c r="AB21" s="44">
        <f t="shared" si="19"/>
        <v>5.8922222222222231</v>
      </c>
      <c r="AC21" s="44">
        <f t="shared" si="19"/>
        <v>2.88</v>
      </c>
      <c r="AD21" s="44">
        <f t="shared" si="19"/>
        <v>0</v>
      </c>
      <c r="AE21" s="44">
        <f t="shared" si="19"/>
        <v>0</v>
      </c>
      <c r="AF21" s="44">
        <f t="shared" si="19"/>
        <v>3.3388888888888886</v>
      </c>
      <c r="AG21" s="44">
        <f t="shared" si="19"/>
        <v>0</v>
      </c>
      <c r="AH21" s="98" t="s">
        <v>18</v>
      </c>
    </row>
    <row r="22" spans="1:36" ht="15" customHeight="1" x14ac:dyDescent="0.3">
      <c r="D22" s="157" t="s">
        <v>8</v>
      </c>
      <c r="E22" s="157"/>
      <c r="F22" s="157"/>
      <c r="G22" s="157"/>
      <c r="O22" s="178" t="s">
        <v>10</v>
      </c>
      <c r="P22" s="178"/>
      <c r="Q22" s="178"/>
      <c r="R22" s="178"/>
      <c r="S22" s="178"/>
      <c r="Z22" s="178" t="s">
        <v>11</v>
      </c>
      <c r="AA22" s="178"/>
      <c r="AB22" s="178"/>
      <c r="AC22" s="178"/>
      <c r="AD22" s="178"/>
      <c r="AH22" s="180">
        <f>SUM(AH5:AH19)</f>
        <v>73.333333333333329</v>
      </c>
    </row>
    <row r="23" spans="1:36" ht="15.75" customHeight="1" thickBot="1" x14ac:dyDescent="0.35">
      <c r="D23" s="158"/>
      <c r="E23" s="158"/>
      <c r="F23" s="158"/>
      <c r="G23" s="158"/>
      <c r="O23" s="179"/>
      <c r="P23" s="179"/>
      <c r="Q23" s="179"/>
      <c r="R23" s="179"/>
      <c r="S23" s="179"/>
      <c r="Z23" s="179"/>
      <c r="AA23" s="179"/>
      <c r="AB23" s="179"/>
      <c r="AC23" s="179"/>
      <c r="AD23" s="179"/>
      <c r="AH23" s="181"/>
    </row>
    <row r="24" spans="1:36" x14ac:dyDescent="0.3">
      <c r="AH24" s="182">
        <f>AH22/AH2</f>
        <v>3.0864197530864196E-2</v>
      </c>
    </row>
    <row r="25" spans="1:36" ht="15" thickBot="1" x14ac:dyDescent="0.35">
      <c r="AH25" s="183"/>
    </row>
    <row r="26" spans="1:36" ht="15" thickBot="1" x14ac:dyDescent="0.35"/>
    <row r="27" spans="1:36" x14ac:dyDescent="0.3">
      <c r="AH27" s="184" t="s">
        <v>19</v>
      </c>
      <c r="AI27" s="185"/>
      <c r="AJ27" s="186"/>
    </row>
    <row r="28" spans="1:36" x14ac:dyDescent="0.3">
      <c r="AH28" s="102">
        <v>7.66</v>
      </c>
      <c r="AI28" s="6">
        <f>AH28*2</f>
        <v>15.32</v>
      </c>
      <c r="AJ28" s="103">
        <f>AI29/AI28</f>
        <v>6.5274151436031325E-2</v>
      </c>
    </row>
    <row r="29" spans="1:36" ht="15" thickBot="1" x14ac:dyDescent="0.35">
      <c r="AH29" s="132" t="s">
        <v>20</v>
      </c>
      <c r="AI29" s="104">
        <v>1</v>
      </c>
      <c r="AJ29" s="105"/>
    </row>
    <row r="39" spans="4:30" x14ac:dyDescent="0.3">
      <c r="D39" s="158" t="s">
        <v>13</v>
      </c>
      <c r="E39" s="158"/>
      <c r="F39" s="158"/>
      <c r="G39" s="158"/>
      <c r="P39" s="158" t="s">
        <v>16</v>
      </c>
      <c r="Q39" s="158"/>
      <c r="R39" s="158"/>
      <c r="S39" s="158"/>
      <c r="Z39" s="179" t="s">
        <v>21</v>
      </c>
      <c r="AA39" s="179"/>
      <c r="AB39" s="179"/>
      <c r="AC39" s="179"/>
      <c r="AD39" s="179"/>
    </row>
    <row r="40" spans="4:30" x14ac:dyDescent="0.3">
      <c r="D40" s="158"/>
      <c r="E40" s="158"/>
      <c r="F40" s="158"/>
      <c r="G40" s="158"/>
      <c r="P40" s="158"/>
      <c r="Q40" s="158"/>
      <c r="R40" s="158"/>
      <c r="S40" s="158"/>
      <c r="Z40" s="179"/>
      <c r="AA40" s="179"/>
      <c r="AB40" s="179"/>
      <c r="AC40" s="179"/>
      <c r="AD40" s="179"/>
    </row>
    <row r="53" spans="1:35" ht="15" thickBot="1" x14ac:dyDescent="0.35"/>
    <row r="54" spans="1:35" ht="15" thickBot="1" x14ac:dyDescent="0.35">
      <c r="A54" s="163" t="s">
        <v>22</v>
      </c>
      <c r="B54" s="164"/>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5"/>
    </row>
    <row r="55" spans="1:35" ht="15" customHeight="1" x14ac:dyDescent="0.3">
      <c r="A55" s="166"/>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8"/>
      <c r="AH55" s="169" t="s">
        <v>23</v>
      </c>
      <c r="AI55" s="170"/>
    </row>
    <row r="56" spans="1:35" ht="18.75" customHeight="1" x14ac:dyDescent="0.3">
      <c r="A56" s="148" t="s">
        <v>24</v>
      </c>
      <c r="B56" s="149"/>
      <c r="C56" s="174" t="s">
        <v>25</v>
      </c>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5"/>
      <c r="AH56" s="171"/>
      <c r="AI56" s="172"/>
    </row>
    <row r="57" spans="1:35" ht="18.75" customHeight="1" x14ac:dyDescent="0.3">
      <c r="A57" s="176"/>
      <c r="B57" s="177"/>
      <c r="C57" s="6">
        <v>1</v>
      </c>
      <c r="D57" s="6">
        <v>2</v>
      </c>
      <c r="E57" s="6">
        <v>3</v>
      </c>
      <c r="F57" s="6">
        <v>4</v>
      </c>
      <c r="G57" s="6">
        <v>5</v>
      </c>
      <c r="H57" s="6">
        <v>6</v>
      </c>
      <c r="I57" s="6">
        <v>7</v>
      </c>
      <c r="J57" s="6">
        <v>8</v>
      </c>
      <c r="K57" s="6">
        <v>9</v>
      </c>
      <c r="L57" s="6">
        <v>10</v>
      </c>
      <c r="M57" s="6">
        <v>11</v>
      </c>
      <c r="N57" s="6">
        <v>12</v>
      </c>
      <c r="O57" s="6">
        <v>13</v>
      </c>
      <c r="P57" s="6">
        <v>14</v>
      </c>
      <c r="Q57" s="6">
        <v>15</v>
      </c>
      <c r="R57" s="6">
        <v>16</v>
      </c>
      <c r="S57" s="6">
        <v>17</v>
      </c>
      <c r="T57" s="6">
        <v>18</v>
      </c>
      <c r="U57" s="6">
        <v>19</v>
      </c>
      <c r="V57" s="6">
        <v>20</v>
      </c>
      <c r="W57" s="6">
        <v>21</v>
      </c>
      <c r="X57" s="6">
        <v>22</v>
      </c>
      <c r="Y57" s="6">
        <v>23</v>
      </c>
      <c r="Z57" s="6">
        <v>24</v>
      </c>
      <c r="AA57" s="6">
        <v>25</v>
      </c>
      <c r="AB57" s="6">
        <v>26</v>
      </c>
      <c r="AC57" s="6">
        <v>27</v>
      </c>
      <c r="AD57" s="6">
        <v>28</v>
      </c>
      <c r="AE57" s="6">
        <v>29</v>
      </c>
      <c r="AF57" s="6">
        <v>30</v>
      </c>
      <c r="AG57" s="36">
        <v>31</v>
      </c>
      <c r="AH57" s="171"/>
      <c r="AI57" s="172"/>
    </row>
    <row r="58" spans="1:35" ht="21.6" thickBot="1" x14ac:dyDescent="0.35">
      <c r="A58" s="155" t="s">
        <v>8</v>
      </c>
      <c r="B58" s="156"/>
      <c r="C58" s="99">
        <f>SUM(C59:C70)</f>
        <v>0</v>
      </c>
      <c r="D58" s="99">
        <f t="shared" ref="D58:N58" si="20">SUM(D59:D70)</f>
        <v>52</v>
      </c>
      <c r="E58" s="99">
        <f t="shared" si="20"/>
        <v>23</v>
      </c>
      <c r="F58" s="99">
        <f t="shared" si="20"/>
        <v>45</v>
      </c>
      <c r="G58" s="99">
        <f t="shared" si="20"/>
        <v>48</v>
      </c>
      <c r="H58" s="99">
        <f t="shared" si="20"/>
        <v>20</v>
      </c>
      <c r="I58" s="99">
        <f t="shared" si="20"/>
        <v>0</v>
      </c>
      <c r="J58" s="99">
        <f t="shared" si="20"/>
        <v>0</v>
      </c>
      <c r="K58" s="99">
        <f t="shared" si="20"/>
        <v>27</v>
      </c>
      <c r="L58" s="99">
        <f t="shared" si="20"/>
        <v>25</v>
      </c>
      <c r="M58" s="99">
        <f t="shared" si="20"/>
        <v>19</v>
      </c>
      <c r="N58" s="99">
        <f t="shared" si="20"/>
        <v>9</v>
      </c>
      <c r="O58" s="99">
        <f>SUM(O59:O70)</f>
        <v>152</v>
      </c>
      <c r="P58" s="99">
        <f t="shared" ref="P58:AG58" si="21">SUM(P59:P70)</f>
        <v>0</v>
      </c>
      <c r="Q58" s="99">
        <f t="shared" si="21"/>
        <v>0</v>
      </c>
      <c r="R58" s="99">
        <f t="shared" si="21"/>
        <v>24</v>
      </c>
      <c r="S58" s="99">
        <f t="shared" si="21"/>
        <v>50</v>
      </c>
      <c r="T58" s="99">
        <f t="shared" si="21"/>
        <v>13</v>
      </c>
      <c r="U58" s="99">
        <f t="shared" si="21"/>
        <v>28</v>
      </c>
      <c r="V58" s="99">
        <f t="shared" si="21"/>
        <v>24</v>
      </c>
      <c r="W58" s="99">
        <f t="shared" si="21"/>
        <v>0</v>
      </c>
      <c r="X58" s="99">
        <f t="shared" si="21"/>
        <v>0</v>
      </c>
      <c r="Y58" s="99">
        <f t="shared" si="21"/>
        <v>12</v>
      </c>
      <c r="Z58" s="99">
        <f t="shared" si="21"/>
        <v>21</v>
      </c>
      <c r="AA58" s="99">
        <f t="shared" si="21"/>
        <v>20</v>
      </c>
      <c r="AB58" s="99">
        <f t="shared" si="21"/>
        <v>162</v>
      </c>
      <c r="AC58" s="99">
        <f t="shared" si="21"/>
        <v>22</v>
      </c>
      <c r="AD58" s="99">
        <f t="shared" si="21"/>
        <v>0</v>
      </c>
      <c r="AE58" s="99">
        <f t="shared" si="21"/>
        <v>0</v>
      </c>
      <c r="AF58" s="99">
        <f t="shared" si="21"/>
        <v>32</v>
      </c>
      <c r="AG58" s="100">
        <f t="shared" si="21"/>
        <v>0</v>
      </c>
      <c r="AH58" s="173"/>
      <c r="AI58" s="172"/>
    </row>
    <row r="59" spans="1:35" ht="18.600000000000001" thickBot="1" x14ac:dyDescent="0.35">
      <c r="A59" s="148" t="s">
        <v>26</v>
      </c>
      <c r="B59" s="149"/>
      <c r="C59" s="6"/>
      <c r="D59" s="6"/>
      <c r="E59" s="6"/>
      <c r="F59" s="6">
        <v>20</v>
      </c>
      <c r="G59" s="6">
        <v>29</v>
      </c>
      <c r="H59" s="6"/>
      <c r="I59" s="6"/>
      <c r="J59" s="6"/>
      <c r="K59" s="6"/>
      <c r="L59" s="6"/>
      <c r="M59" s="6">
        <v>7</v>
      </c>
      <c r="N59" s="6"/>
      <c r="O59" s="6"/>
      <c r="P59" s="6"/>
      <c r="Q59" s="6"/>
      <c r="R59" s="6">
        <v>9</v>
      </c>
      <c r="S59" s="6">
        <v>6</v>
      </c>
      <c r="T59" s="6"/>
      <c r="U59" s="6">
        <v>7</v>
      </c>
      <c r="V59" s="6">
        <v>5</v>
      </c>
      <c r="W59" s="6"/>
      <c r="X59" s="6"/>
      <c r="Y59" s="6"/>
      <c r="Z59" s="6"/>
      <c r="AA59" s="6"/>
      <c r="AB59" s="6">
        <v>30</v>
      </c>
      <c r="AC59" s="6"/>
      <c r="AD59" s="6"/>
      <c r="AE59" s="6"/>
      <c r="AF59" s="6"/>
      <c r="AG59" s="36"/>
      <c r="AH59" s="69">
        <f>SUM(D59:AG59)</f>
        <v>113</v>
      </c>
      <c r="AI59" s="71">
        <f>AH59/AH71</f>
        <v>0.13647342995169082</v>
      </c>
    </row>
    <row r="60" spans="1:35" ht="18.600000000000001" thickBot="1" x14ac:dyDescent="0.35">
      <c r="A60" s="148" t="s">
        <v>27</v>
      </c>
      <c r="B60" s="149"/>
      <c r="C60" s="6"/>
      <c r="D60" s="6">
        <v>5</v>
      </c>
      <c r="E60" s="6">
        <v>15</v>
      </c>
      <c r="F60" s="6">
        <v>6</v>
      </c>
      <c r="G60" s="6">
        <v>5</v>
      </c>
      <c r="H60" s="6"/>
      <c r="I60" s="6"/>
      <c r="J60" s="6"/>
      <c r="K60" s="6"/>
      <c r="L60" s="6"/>
      <c r="M60" s="6"/>
      <c r="N60" s="6">
        <v>2</v>
      </c>
      <c r="O60" s="6">
        <v>30</v>
      </c>
      <c r="P60" s="6"/>
      <c r="Q60" s="6"/>
      <c r="R60" s="6">
        <v>9</v>
      </c>
      <c r="S60" s="6">
        <v>21</v>
      </c>
      <c r="T60" s="6"/>
      <c r="U60" s="6">
        <v>10</v>
      </c>
      <c r="V60" s="6"/>
      <c r="W60" s="6"/>
      <c r="X60" s="6"/>
      <c r="Y60" s="6"/>
      <c r="Z60" s="6">
        <v>15</v>
      </c>
      <c r="AA60" s="6"/>
      <c r="AB60" s="6">
        <v>12</v>
      </c>
      <c r="AC60" s="6"/>
      <c r="AD60" s="6"/>
      <c r="AE60" s="6"/>
      <c r="AF60" s="6"/>
      <c r="AG60" s="36"/>
      <c r="AH60" s="70">
        <f t="shared" ref="AH60:AH70" si="22">SUM(D60:AG60)</f>
        <v>130</v>
      </c>
      <c r="AI60" s="71">
        <f>AH60/AH71</f>
        <v>0.1570048309178744</v>
      </c>
    </row>
    <row r="61" spans="1:35" ht="18.600000000000001" thickBot="1" x14ac:dyDescent="0.35">
      <c r="A61" s="148" t="s">
        <v>28</v>
      </c>
      <c r="B61" s="149"/>
      <c r="C61" s="6"/>
      <c r="D61" s="6"/>
      <c r="E61" s="6"/>
      <c r="F61" s="6"/>
      <c r="G61" s="6"/>
      <c r="H61" s="6"/>
      <c r="I61" s="6"/>
      <c r="J61" s="6"/>
      <c r="K61" s="6"/>
      <c r="L61" s="6"/>
      <c r="M61" s="6"/>
      <c r="N61" s="6"/>
      <c r="O61" s="6">
        <v>120</v>
      </c>
      <c r="P61" s="6"/>
      <c r="Q61" s="6"/>
      <c r="R61" s="6"/>
      <c r="S61" s="6"/>
      <c r="T61" s="6"/>
      <c r="U61" s="6"/>
      <c r="V61" s="6"/>
      <c r="W61" s="6"/>
      <c r="X61" s="6"/>
      <c r="Y61" s="6"/>
      <c r="Z61" s="6"/>
      <c r="AA61" s="6"/>
      <c r="AB61" s="6"/>
      <c r="AC61" s="6"/>
      <c r="AD61" s="6"/>
      <c r="AE61" s="6"/>
      <c r="AF61" s="6"/>
      <c r="AG61" s="36"/>
      <c r="AH61" s="70">
        <f t="shared" si="22"/>
        <v>120</v>
      </c>
      <c r="AI61" s="71">
        <f>AH61/AH71</f>
        <v>0.14492753623188406</v>
      </c>
    </row>
    <row r="62" spans="1:35" ht="18.600000000000001" thickBot="1" x14ac:dyDescent="0.35">
      <c r="A62" s="148" t="s">
        <v>29</v>
      </c>
      <c r="B62" s="149"/>
      <c r="C62" s="6"/>
      <c r="D62" s="6"/>
      <c r="E62" s="6"/>
      <c r="F62" s="6"/>
      <c r="G62" s="6"/>
      <c r="H62" s="6"/>
      <c r="I62" s="6"/>
      <c r="J62" s="6"/>
      <c r="K62" s="6"/>
      <c r="L62" s="6"/>
      <c r="M62" s="6"/>
      <c r="N62" s="6">
        <v>7</v>
      </c>
      <c r="O62" s="6"/>
      <c r="P62" s="6"/>
      <c r="Q62" s="6"/>
      <c r="R62" s="6"/>
      <c r="S62" s="6"/>
      <c r="T62" s="6">
        <v>8</v>
      </c>
      <c r="U62" s="6"/>
      <c r="V62" s="6"/>
      <c r="W62" s="6"/>
      <c r="X62" s="6"/>
      <c r="Y62" s="6"/>
      <c r="Z62" s="6"/>
      <c r="AA62" s="6"/>
      <c r="AB62" s="6"/>
      <c r="AC62" s="6"/>
      <c r="AD62" s="6"/>
      <c r="AE62" s="6"/>
      <c r="AF62" s="6"/>
      <c r="AG62" s="36"/>
      <c r="AH62" s="70">
        <f t="shared" si="22"/>
        <v>15</v>
      </c>
      <c r="AI62" s="71">
        <f>AH62/AH71</f>
        <v>1.8115942028985508E-2</v>
      </c>
    </row>
    <row r="63" spans="1:35" ht="18.600000000000001" thickBot="1" x14ac:dyDescent="0.35">
      <c r="A63" s="148" t="s">
        <v>30</v>
      </c>
      <c r="B63" s="149"/>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36"/>
      <c r="AH63" s="70">
        <f t="shared" si="22"/>
        <v>0</v>
      </c>
      <c r="AI63" s="71">
        <f>AH63/AH71</f>
        <v>0</v>
      </c>
    </row>
    <row r="64" spans="1:35" ht="18.600000000000001" thickBot="1" x14ac:dyDescent="0.35">
      <c r="A64" s="148" t="s">
        <v>31</v>
      </c>
      <c r="B64" s="149"/>
      <c r="C64" s="6"/>
      <c r="D64" s="6"/>
      <c r="E64" s="6"/>
      <c r="F64" s="6"/>
      <c r="G64" s="6"/>
      <c r="H64" s="6"/>
      <c r="I64" s="6"/>
      <c r="J64" s="6"/>
      <c r="K64" s="6"/>
      <c r="L64" s="6"/>
      <c r="M64" s="6"/>
      <c r="N64" s="6"/>
      <c r="O64" s="6"/>
      <c r="P64" s="6"/>
      <c r="Q64" s="6"/>
      <c r="R64" s="6"/>
      <c r="S64" s="6"/>
      <c r="T64" s="6"/>
      <c r="U64" s="6"/>
      <c r="V64" s="6">
        <v>7</v>
      </c>
      <c r="W64" s="6"/>
      <c r="X64" s="6"/>
      <c r="Y64" s="6"/>
      <c r="Z64" s="6"/>
      <c r="AA64" s="6"/>
      <c r="AB64" s="6"/>
      <c r="AC64" s="6"/>
      <c r="AD64" s="6"/>
      <c r="AE64" s="6"/>
      <c r="AF64" s="6">
        <v>25</v>
      </c>
      <c r="AG64" s="36"/>
      <c r="AH64" s="70">
        <f t="shared" si="22"/>
        <v>32</v>
      </c>
      <c r="AI64" s="71">
        <f>AH64/AH71</f>
        <v>3.864734299516908E-2</v>
      </c>
    </row>
    <row r="65" spans="1:35" ht="18.600000000000001" thickBot="1" x14ac:dyDescent="0.35">
      <c r="A65" s="148" t="s">
        <v>32</v>
      </c>
      <c r="B65" s="149"/>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36"/>
      <c r="AH65" s="70">
        <f t="shared" si="22"/>
        <v>0</v>
      </c>
      <c r="AI65" s="71">
        <f>AH65/AH71</f>
        <v>0</v>
      </c>
    </row>
    <row r="66" spans="1:35" ht="18.600000000000001" thickBot="1" x14ac:dyDescent="0.35">
      <c r="A66" s="148" t="s">
        <v>33</v>
      </c>
      <c r="B66" s="149"/>
      <c r="C66" s="6"/>
      <c r="D66" s="6">
        <v>27</v>
      </c>
      <c r="E66" s="6">
        <v>8</v>
      </c>
      <c r="F66" s="6">
        <v>15</v>
      </c>
      <c r="G66" s="6">
        <v>14</v>
      </c>
      <c r="H66" s="6">
        <v>20</v>
      </c>
      <c r="I66" s="6"/>
      <c r="J66" s="6"/>
      <c r="K66" s="6">
        <v>18</v>
      </c>
      <c r="L66" s="6">
        <v>17</v>
      </c>
      <c r="M66" s="6">
        <v>12</v>
      </c>
      <c r="N66" s="6"/>
      <c r="O66" s="6"/>
      <c r="P66" s="6"/>
      <c r="Q66" s="6"/>
      <c r="R66" s="6"/>
      <c r="S66" s="6">
        <v>13</v>
      </c>
      <c r="T66" s="6">
        <v>5</v>
      </c>
      <c r="U66" s="6">
        <v>7</v>
      </c>
      <c r="V66" s="6">
        <v>12</v>
      </c>
      <c r="W66" s="6"/>
      <c r="X66" s="6"/>
      <c r="Y66" s="6">
        <v>10</v>
      </c>
      <c r="Z66" s="6">
        <v>3</v>
      </c>
      <c r="AA66" s="6">
        <v>20</v>
      </c>
      <c r="AB66" s="6"/>
      <c r="AC66" s="6">
        <v>15</v>
      </c>
      <c r="AD66" s="6"/>
      <c r="AE66" s="6"/>
      <c r="AF66" s="6">
        <v>7</v>
      </c>
      <c r="AG66" s="36"/>
      <c r="AH66" s="70">
        <f t="shared" si="22"/>
        <v>223</v>
      </c>
      <c r="AI66" s="71">
        <f>AH66/AH71</f>
        <v>0.26932367149758452</v>
      </c>
    </row>
    <row r="67" spans="1:35" ht="18.600000000000001" thickBot="1" x14ac:dyDescent="0.35">
      <c r="A67" s="148" t="s">
        <v>34</v>
      </c>
      <c r="B67" s="149"/>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36"/>
      <c r="AH67" s="70">
        <f t="shared" si="22"/>
        <v>0</v>
      </c>
      <c r="AI67" s="71">
        <f>AH67/AH71</f>
        <v>0</v>
      </c>
    </row>
    <row r="68" spans="1:35" ht="18.600000000000001" thickBot="1" x14ac:dyDescent="0.35">
      <c r="A68" s="148" t="s">
        <v>35</v>
      </c>
      <c r="B68" s="149"/>
      <c r="C68" s="6"/>
      <c r="D68" s="6">
        <v>20</v>
      </c>
      <c r="E68" s="6"/>
      <c r="F68" s="6">
        <v>4</v>
      </c>
      <c r="G68" s="6"/>
      <c r="H68" s="6"/>
      <c r="I68" s="6"/>
      <c r="J68" s="6"/>
      <c r="K68" s="6">
        <v>9</v>
      </c>
      <c r="L68" s="6">
        <v>8</v>
      </c>
      <c r="M68" s="6"/>
      <c r="N68" s="6"/>
      <c r="O68" s="6">
        <v>2</v>
      </c>
      <c r="P68" s="6"/>
      <c r="Q68" s="6"/>
      <c r="R68" s="6">
        <v>6</v>
      </c>
      <c r="S68" s="6">
        <v>10</v>
      </c>
      <c r="T68" s="6"/>
      <c r="U68" s="6">
        <v>4</v>
      </c>
      <c r="V68" s="6"/>
      <c r="W68" s="6"/>
      <c r="X68" s="6"/>
      <c r="Y68" s="6">
        <v>2</v>
      </c>
      <c r="Z68" s="6">
        <v>3</v>
      </c>
      <c r="AA68" s="6"/>
      <c r="AB68" s="6">
        <v>120</v>
      </c>
      <c r="AC68" s="6">
        <v>7</v>
      </c>
      <c r="AD68" s="6"/>
      <c r="AE68" s="6"/>
      <c r="AF68" s="6"/>
      <c r="AG68" s="36"/>
      <c r="AH68" s="70">
        <f t="shared" si="22"/>
        <v>195</v>
      </c>
      <c r="AI68" s="71">
        <f>AH68/AH71</f>
        <v>0.23550724637681159</v>
      </c>
    </row>
    <row r="69" spans="1:35" ht="18.600000000000001" thickBot="1" x14ac:dyDescent="0.35">
      <c r="A69" s="148" t="s">
        <v>36</v>
      </c>
      <c r="B69" s="149"/>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36"/>
      <c r="AH69" s="70">
        <f t="shared" si="22"/>
        <v>0</v>
      </c>
      <c r="AI69" s="71">
        <f>AH69/AH71</f>
        <v>0</v>
      </c>
    </row>
    <row r="70" spans="1:35" ht="18.600000000000001" thickBot="1" x14ac:dyDescent="0.35">
      <c r="A70" s="148" t="s">
        <v>37</v>
      </c>
      <c r="B70" s="149"/>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36"/>
      <c r="AH70" s="72">
        <f t="shared" si="22"/>
        <v>0</v>
      </c>
      <c r="AI70" s="85">
        <f>AH70/AH71</f>
        <v>0</v>
      </c>
    </row>
    <row r="71" spans="1:35" ht="21.6" thickBot="1" x14ac:dyDescent="0.35">
      <c r="A71" s="155" t="s">
        <v>10</v>
      </c>
      <c r="B71" s="156"/>
      <c r="C71" s="99">
        <f>SUM(C72:C83)</f>
        <v>0</v>
      </c>
      <c r="D71" s="99">
        <f t="shared" ref="D71:N71" si="23">SUM(D72:D83)</f>
        <v>61</v>
      </c>
      <c r="E71" s="99">
        <f t="shared" si="23"/>
        <v>18</v>
      </c>
      <c r="F71" s="99">
        <f t="shared" si="23"/>
        <v>15</v>
      </c>
      <c r="G71" s="99">
        <f t="shared" si="23"/>
        <v>79</v>
      </c>
      <c r="H71" s="99">
        <f t="shared" si="23"/>
        <v>168</v>
      </c>
      <c r="I71" s="99">
        <f t="shared" si="23"/>
        <v>0</v>
      </c>
      <c r="J71" s="99">
        <f t="shared" si="23"/>
        <v>0</v>
      </c>
      <c r="K71" s="99">
        <f t="shared" si="23"/>
        <v>98</v>
      </c>
      <c r="L71" s="99">
        <f t="shared" si="23"/>
        <v>47</v>
      </c>
      <c r="M71" s="99">
        <f t="shared" si="23"/>
        <v>25</v>
      </c>
      <c r="N71" s="99">
        <f t="shared" si="23"/>
        <v>34</v>
      </c>
      <c r="O71" s="99">
        <f>SUM(O72:O83)</f>
        <v>49</v>
      </c>
      <c r="P71" s="99">
        <f t="shared" ref="P71:AG71" si="24">SUM(P72:P83)</f>
        <v>0</v>
      </c>
      <c r="Q71" s="99">
        <f t="shared" si="24"/>
        <v>0</v>
      </c>
      <c r="R71" s="99">
        <f>SUM(R72:R83)</f>
        <v>12</v>
      </c>
      <c r="S71" s="99">
        <f t="shared" si="24"/>
        <v>49</v>
      </c>
      <c r="T71" s="99">
        <f t="shared" si="24"/>
        <v>107</v>
      </c>
      <c r="U71" s="99">
        <f t="shared" si="24"/>
        <v>22</v>
      </c>
      <c r="V71" s="99">
        <f t="shared" si="24"/>
        <v>39</v>
      </c>
      <c r="W71" s="99">
        <f t="shared" si="24"/>
        <v>0</v>
      </c>
      <c r="X71" s="99">
        <f t="shared" si="24"/>
        <v>0</v>
      </c>
      <c r="Y71" s="99">
        <f t="shared" si="24"/>
        <v>51</v>
      </c>
      <c r="Z71" s="99">
        <f t="shared" si="24"/>
        <v>48</v>
      </c>
      <c r="AA71" s="99">
        <f t="shared" si="24"/>
        <v>31</v>
      </c>
      <c r="AB71" s="99">
        <f t="shared" si="24"/>
        <v>24</v>
      </c>
      <c r="AC71" s="99">
        <f t="shared" si="24"/>
        <v>42</v>
      </c>
      <c r="AD71" s="99">
        <f t="shared" si="24"/>
        <v>0</v>
      </c>
      <c r="AE71" s="99">
        <f t="shared" si="24"/>
        <v>0</v>
      </c>
      <c r="AF71" s="99">
        <f t="shared" si="24"/>
        <v>73</v>
      </c>
      <c r="AG71" s="101">
        <f t="shared" si="24"/>
        <v>0</v>
      </c>
      <c r="AH71" s="1">
        <f>SUM(AH59:AH70)</f>
        <v>828</v>
      </c>
      <c r="AI71" s="86"/>
    </row>
    <row r="72" spans="1:35" ht="18" x14ac:dyDescent="0.3">
      <c r="A72" s="148" t="s">
        <v>38</v>
      </c>
      <c r="B72" s="149"/>
      <c r="C72" s="6"/>
      <c r="D72" s="6"/>
      <c r="E72" s="6"/>
      <c r="F72" s="6"/>
      <c r="G72" s="6">
        <v>19</v>
      </c>
      <c r="H72" s="6">
        <v>28</v>
      </c>
      <c r="I72" s="6"/>
      <c r="J72" s="6"/>
      <c r="K72" s="6">
        <v>23</v>
      </c>
      <c r="L72" s="6"/>
      <c r="M72" s="6"/>
      <c r="N72" s="6"/>
      <c r="O72" s="6"/>
      <c r="P72" s="6"/>
      <c r="Q72" s="6"/>
      <c r="R72" s="6"/>
      <c r="S72" s="6">
        <v>5</v>
      </c>
      <c r="T72" s="6">
        <v>10</v>
      </c>
      <c r="U72" s="6"/>
      <c r="V72" s="6">
        <v>11</v>
      </c>
      <c r="W72" s="6"/>
      <c r="X72" s="6"/>
      <c r="Y72" s="6"/>
      <c r="Z72" s="6"/>
      <c r="AA72" s="6"/>
      <c r="AB72" s="6">
        <v>3</v>
      </c>
      <c r="AC72" s="6"/>
      <c r="AD72" s="6"/>
      <c r="AE72" s="6"/>
      <c r="AF72" s="6">
        <v>18</v>
      </c>
      <c r="AG72" s="73"/>
      <c r="AH72" s="74">
        <f t="shared" ref="AH72:AH83" si="25">SUM(D72:AG72)</f>
        <v>117</v>
      </c>
      <c r="AI72" s="79">
        <f>AH72/AH84</f>
        <v>0.10714285714285714</v>
      </c>
    </row>
    <row r="73" spans="1:35" ht="18" x14ac:dyDescent="0.3">
      <c r="A73" s="148" t="s">
        <v>27</v>
      </c>
      <c r="B73" s="149"/>
      <c r="C73" s="6"/>
      <c r="D73" s="6">
        <v>6</v>
      </c>
      <c r="E73" s="6"/>
      <c r="F73" s="6"/>
      <c r="G73" s="6"/>
      <c r="H73" s="6"/>
      <c r="I73" s="6"/>
      <c r="J73" s="6"/>
      <c r="K73" s="6">
        <v>25</v>
      </c>
      <c r="L73" s="6">
        <v>17</v>
      </c>
      <c r="M73" s="6"/>
      <c r="N73" s="6">
        <v>21</v>
      </c>
      <c r="O73" s="6">
        <v>27</v>
      </c>
      <c r="P73" s="6"/>
      <c r="Q73" s="6"/>
      <c r="R73" s="6">
        <v>3</v>
      </c>
      <c r="S73" s="6">
        <v>5</v>
      </c>
      <c r="T73" s="6"/>
      <c r="U73" s="6">
        <v>4</v>
      </c>
      <c r="V73" s="6">
        <v>15</v>
      </c>
      <c r="W73" s="6"/>
      <c r="X73" s="6"/>
      <c r="Y73" s="6"/>
      <c r="Z73" s="6">
        <v>35</v>
      </c>
      <c r="AA73" s="6">
        <v>14</v>
      </c>
      <c r="AB73" s="6"/>
      <c r="AC73" s="6">
        <v>5</v>
      </c>
      <c r="AD73" s="6"/>
      <c r="AE73" s="6"/>
      <c r="AF73" s="6">
        <v>30</v>
      </c>
      <c r="AG73" s="73"/>
      <c r="AH73" s="75">
        <f t="shared" si="25"/>
        <v>207</v>
      </c>
      <c r="AI73" s="80">
        <f>AH73/AH84</f>
        <v>0.18956043956043955</v>
      </c>
    </row>
    <row r="74" spans="1:35" ht="18.75" customHeight="1" x14ac:dyDescent="0.3">
      <c r="A74" s="148" t="s">
        <v>28</v>
      </c>
      <c r="B74" s="149"/>
      <c r="C74" s="6"/>
      <c r="D74" s="6">
        <v>17</v>
      </c>
      <c r="E74" s="6"/>
      <c r="F74" s="6"/>
      <c r="G74" s="6"/>
      <c r="H74" s="6"/>
      <c r="I74" s="6"/>
      <c r="J74" s="6"/>
      <c r="K74" s="6">
        <v>50</v>
      </c>
      <c r="L74" s="6"/>
      <c r="M74" s="6"/>
      <c r="N74" s="6"/>
      <c r="O74" s="6">
        <v>14</v>
      </c>
      <c r="P74" s="6"/>
      <c r="Q74" s="6"/>
      <c r="R74" s="6"/>
      <c r="S74" s="6">
        <v>11</v>
      </c>
      <c r="T74" s="6"/>
      <c r="U74" s="6">
        <v>9</v>
      </c>
      <c r="V74" s="6"/>
      <c r="W74" s="6"/>
      <c r="X74" s="6"/>
      <c r="Y74" s="6"/>
      <c r="Z74" s="6"/>
      <c r="AA74" s="6"/>
      <c r="AB74" s="6"/>
      <c r="AC74" s="6"/>
      <c r="AD74" s="6"/>
      <c r="AE74" s="6"/>
      <c r="AF74" s="6"/>
      <c r="AG74" s="73"/>
      <c r="AH74" s="75">
        <f t="shared" si="25"/>
        <v>101</v>
      </c>
      <c r="AI74" s="80">
        <f>AH74/AH84</f>
        <v>9.2490842490842495E-2</v>
      </c>
    </row>
    <row r="75" spans="1:35" ht="18" x14ac:dyDescent="0.3">
      <c r="A75" s="148" t="s">
        <v>29</v>
      </c>
      <c r="B75" s="149"/>
      <c r="C75" s="6"/>
      <c r="D75" s="6"/>
      <c r="E75" s="6"/>
      <c r="F75" s="6"/>
      <c r="G75" s="6"/>
      <c r="H75" s="6"/>
      <c r="I75" s="6"/>
      <c r="J75" s="6"/>
      <c r="K75" s="6"/>
      <c r="L75" s="6"/>
      <c r="M75" s="6"/>
      <c r="N75" s="6"/>
      <c r="O75" s="6">
        <v>8</v>
      </c>
      <c r="P75" s="6"/>
      <c r="Q75" s="6"/>
      <c r="R75" s="6"/>
      <c r="S75" s="6"/>
      <c r="T75" s="6">
        <v>84</v>
      </c>
      <c r="U75" s="6"/>
      <c r="V75" s="6"/>
      <c r="W75" s="6"/>
      <c r="X75" s="6"/>
      <c r="Y75" s="6"/>
      <c r="Z75" s="6"/>
      <c r="AA75" s="6"/>
      <c r="AB75" s="6"/>
      <c r="AC75" s="6"/>
      <c r="AD75" s="6"/>
      <c r="AE75" s="6"/>
      <c r="AF75" s="6">
        <v>25</v>
      </c>
      <c r="AG75" s="73"/>
      <c r="AH75" s="75">
        <f t="shared" si="25"/>
        <v>117</v>
      </c>
      <c r="AI75" s="80">
        <f>AH75/AH84</f>
        <v>0.10714285714285714</v>
      </c>
    </row>
    <row r="76" spans="1:35" ht="18" x14ac:dyDescent="0.3">
      <c r="A76" s="148" t="s">
        <v>30</v>
      </c>
      <c r="B76" s="149"/>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73"/>
      <c r="AH76" s="75">
        <f t="shared" si="25"/>
        <v>0</v>
      </c>
      <c r="AI76" s="80">
        <f>AH76/AH84</f>
        <v>0</v>
      </c>
    </row>
    <row r="77" spans="1:35" ht="18" x14ac:dyDescent="0.3">
      <c r="A77" s="148" t="s">
        <v>31</v>
      </c>
      <c r="B77" s="149"/>
      <c r="C77" s="6"/>
      <c r="D77" s="6"/>
      <c r="E77" s="6"/>
      <c r="F77" s="6"/>
      <c r="G77" s="6">
        <v>35</v>
      </c>
      <c r="H77" s="6">
        <v>120</v>
      </c>
      <c r="I77" s="6"/>
      <c r="J77" s="6"/>
      <c r="K77" s="6"/>
      <c r="L77" s="6">
        <v>20</v>
      </c>
      <c r="M77" s="6"/>
      <c r="N77" s="6"/>
      <c r="O77" s="6"/>
      <c r="P77" s="6"/>
      <c r="Q77" s="6"/>
      <c r="R77" s="6"/>
      <c r="S77" s="6">
        <v>25</v>
      </c>
      <c r="T77" s="6"/>
      <c r="U77" s="6"/>
      <c r="V77" s="6"/>
      <c r="W77" s="6"/>
      <c r="X77" s="6"/>
      <c r="Y77" s="6">
        <v>32</v>
      </c>
      <c r="Z77" s="6"/>
      <c r="AA77" s="6"/>
      <c r="AB77" s="6"/>
      <c r="AC77" s="6"/>
      <c r="AD77" s="6"/>
      <c r="AE77" s="6"/>
      <c r="AF77" s="6"/>
      <c r="AG77" s="73"/>
      <c r="AH77" s="75">
        <f t="shared" si="25"/>
        <v>232</v>
      </c>
      <c r="AI77" s="80">
        <f>AH77/AH84</f>
        <v>0.21245421245421245</v>
      </c>
    </row>
    <row r="78" spans="1:35" ht="18" x14ac:dyDescent="0.3">
      <c r="A78" s="148" t="s">
        <v>32</v>
      </c>
      <c r="B78" s="149"/>
      <c r="C78" s="6"/>
      <c r="D78" s="6"/>
      <c r="E78" s="6"/>
      <c r="F78" s="6"/>
      <c r="G78" s="6"/>
      <c r="H78" s="6"/>
      <c r="I78" s="6"/>
      <c r="J78" s="6"/>
      <c r="K78" s="6"/>
      <c r="L78" s="6"/>
      <c r="M78" s="6"/>
      <c r="N78" s="6"/>
      <c r="O78" s="6"/>
      <c r="P78" s="6"/>
      <c r="Q78" s="6"/>
      <c r="R78" s="6"/>
      <c r="S78" s="6"/>
      <c r="T78" s="6"/>
      <c r="U78" s="6"/>
      <c r="V78" s="6"/>
      <c r="W78" s="6"/>
      <c r="X78" s="6"/>
      <c r="Y78" s="6">
        <v>5</v>
      </c>
      <c r="Z78" s="6"/>
      <c r="AA78" s="6"/>
      <c r="AB78" s="6"/>
      <c r="AC78" s="6"/>
      <c r="AD78" s="6"/>
      <c r="AE78" s="6"/>
      <c r="AF78" s="6"/>
      <c r="AG78" s="73"/>
      <c r="AH78" s="75">
        <f t="shared" si="25"/>
        <v>5</v>
      </c>
      <c r="AI78" s="80">
        <f>AH78/AH84</f>
        <v>4.578754578754579E-3</v>
      </c>
    </row>
    <row r="79" spans="1:35" ht="18" x14ac:dyDescent="0.3">
      <c r="A79" s="148" t="s">
        <v>33</v>
      </c>
      <c r="B79" s="149"/>
      <c r="C79" s="6"/>
      <c r="D79" s="6">
        <v>8</v>
      </c>
      <c r="E79" s="6"/>
      <c r="F79" s="6"/>
      <c r="G79" s="6"/>
      <c r="H79" s="6"/>
      <c r="I79" s="6"/>
      <c r="J79" s="6"/>
      <c r="K79" s="6"/>
      <c r="L79" s="6">
        <v>10</v>
      </c>
      <c r="M79" s="6">
        <v>15</v>
      </c>
      <c r="N79" s="6">
        <v>3</v>
      </c>
      <c r="O79" s="6"/>
      <c r="P79" s="6"/>
      <c r="Q79" s="6"/>
      <c r="R79" s="6">
        <v>3</v>
      </c>
      <c r="S79" s="6">
        <v>3</v>
      </c>
      <c r="T79" s="6"/>
      <c r="U79" s="6"/>
      <c r="V79" s="6"/>
      <c r="W79" s="6"/>
      <c r="X79" s="6"/>
      <c r="Y79" s="6"/>
      <c r="Z79" s="6">
        <v>4</v>
      </c>
      <c r="AA79" s="6">
        <v>11</v>
      </c>
      <c r="AB79" s="6">
        <v>15</v>
      </c>
      <c r="AC79" s="6">
        <v>12</v>
      </c>
      <c r="AD79" s="6"/>
      <c r="AE79" s="6"/>
      <c r="AF79" s="6"/>
      <c r="AG79" s="73"/>
      <c r="AH79" s="75">
        <f t="shared" si="25"/>
        <v>84</v>
      </c>
      <c r="AI79" s="80">
        <f>AH79/AH84</f>
        <v>7.6923076923076927E-2</v>
      </c>
    </row>
    <row r="80" spans="1:35" ht="18" x14ac:dyDescent="0.3">
      <c r="A80" s="148" t="s">
        <v>34</v>
      </c>
      <c r="B80" s="14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73"/>
      <c r="AH80" s="75">
        <f t="shared" si="25"/>
        <v>0</v>
      </c>
      <c r="AI80" s="80">
        <f>AH80/AH84</f>
        <v>0</v>
      </c>
    </row>
    <row r="81" spans="1:35" ht="18" x14ac:dyDescent="0.3">
      <c r="A81" s="148" t="s">
        <v>35</v>
      </c>
      <c r="B81" s="149"/>
      <c r="C81" s="6"/>
      <c r="D81" s="6">
        <v>30</v>
      </c>
      <c r="E81" s="6">
        <v>18</v>
      </c>
      <c r="F81" s="6">
        <v>15</v>
      </c>
      <c r="G81" s="6">
        <v>25</v>
      </c>
      <c r="H81" s="6">
        <v>20</v>
      </c>
      <c r="I81" s="6"/>
      <c r="J81" s="6"/>
      <c r="K81" s="6"/>
      <c r="L81" s="6"/>
      <c r="M81" s="6">
        <v>10</v>
      </c>
      <c r="N81" s="6">
        <v>10</v>
      </c>
      <c r="O81" s="6"/>
      <c r="P81" s="6"/>
      <c r="Q81" s="6"/>
      <c r="R81" s="6">
        <v>6</v>
      </c>
      <c r="S81" s="6"/>
      <c r="T81" s="6">
        <v>13</v>
      </c>
      <c r="U81" s="6">
        <v>3</v>
      </c>
      <c r="V81" s="6">
        <v>13</v>
      </c>
      <c r="W81" s="6"/>
      <c r="X81" s="6"/>
      <c r="Y81" s="6">
        <v>14</v>
      </c>
      <c r="Z81" s="6">
        <v>9</v>
      </c>
      <c r="AA81" s="6">
        <v>6</v>
      </c>
      <c r="AB81" s="6">
        <v>6</v>
      </c>
      <c r="AC81" s="6">
        <v>25</v>
      </c>
      <c r="AD81" s="6"/>
      <c r="AE81" s="6"/>
      <c r="AF81" s="6"/>
      <c r="AG81" s="73"/>
      <c r="AH81" s="75">
        <f t="shared" si="25"/>
        <v>223</v>
      </c>
      <c r="AI81" s="80">
        <f>AH81/AH84</f>
        <v>0.20421245421245421</v>
      </c>
    </row>
    <row r="82" spans="1:35" ht="18" x14ac:dyDescent="0.3">
      <c r="A82" s="148" t="s">
        <v>36</v>
      </c>
      <c r="B82" s="149"/>
      <c r="C82" s="6"/>
      <c r="D82" s="6"/>
      <c r="E82" s="6"/>
      <c r="F82" s="6"/>
      <c r="G82" s="6"/>
      <c r="H82" s="6"/>
      <c r="I82" s="6"/>
      <c r="J82" s="6"/>
      <c r="K82" s="6"/>
      <c r="L82" s="6"/>
      <c r="M82" s="6"/>
      <c r="N82" s="6"/>
      <c r="O82" s="6"/>
      <c r="P82" s="6"/>
      <c r="Q82" s="6"/>
      <c r="R82" s="6"/>
      <c r="S82" s="6"/>
      <c r="T82" s="6"/>
      <c r="U82" s="6">
        <v>6</v>
      </c>
      <c r="V82" s="6"/>
      <c r="W82" s="6"/>
      <c r="X82" s="6"/>
      <c r="Y82" s="6"/>
      <c r="Z82" s="6"/>
      <c r="AA82" s="6"/>
      <c r="AB82" s="6"/>
      <c r="AC82" s="6"/>
      <c r="AD82" s="6"/>
      <c r="AE82" s="6"/>
      <c r="AF82" s="6"/>
      <c r="AG82" s="73"/>
      <c r="AH82" s="75">
        <f t="shared" si="25"/>
        <v>6</v>
      </c>
      <c r="AI82" s="80">
        <f>AH82/AH84</f>
        <v>5.4945054945054949E-3</v>
      </c>
    </row>
    <row r="83" spans="1:35" ht="19.5" customHeight="1" thickBot="1" x14ac:dyDescent="0.35">
      <c r="A83" s="148" t="s">
        <v>37</v>
      </c>
      <c r="B83" s="149"/>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73"/>
      <c r="AH83" s="76">
        <f t="shared" si="25"/>
        <v>0</v>
      </c>
      <c r="AI83" s="84">
        <f>AH83/AH84</f>
        <v>0</v>
      </c>
    </row>
    <row r="84" spans="1:35" ht="21.6" thickBot="1" x14ac:dyDescent="0.4">
      <c r="A84" s="155" t="s">
        <v>11</v>
      </c>
      <c r="B84" s="156"/>
      <c r="C84" s="99">
        <f>SUM(C85:C96)</f>
        <v>0</v>
      </c>
      <c r="D84" s="99">
        <f t="shared" ref="D84:N84" si="26">SUM(D85:D96)</f>
        <v>26</v>
      </c>
      <c r="E84" s="99">
        <f t="shared" si="26"/>
        <v>15</v>
      </c>
      <c r="F84" s="99">
        <f t="shared" si="26"/>
        <v>34</v>
      </c>
      <c r="G84" s="99">
        <f t="shared" si="26"/>
        <v>22</v>
      </c>
      <c r="H84" s="99">
        <f t="shared" si="26"/>
        <v>31</v>
      </c>
      <c r="I84" s="99">
        <f t="shared" si="26"/>
        <v>0</v>
      </c>
      <c r="J84" s="99">
        <f t="shared" si="26"/>
        <v>0</v>
      </c>
      <c r="K84" s="99">
        <f t="shared" si="26"/>
        <v>50</v>
      </c>
      <c r="L84" s="99">
        <f t="shared" si="26"/>
        <v>10</v>
      </c>
      <c r="M84" s="99">
        <f t="shared" si="26"/>
        <v>28</v>
      </c>
      <c r="N84" s="99">
        <f t="shared" si="26"/>
        <v>57</v>
      </c>
      <c r="O84" s="99">
        <f>SUM(O85:O96)</f>
        <v>3</v>
      </c>
      <c r="P84" s="99">
        <f t="shared" ref="P84:AG84" si="27">SUM(P85:P96)</f>
        <v>0</v>
      </c>
      <c r="Q84" s="99">
        <f t="shared" si="27"/>
        <v>0</v>
      </c>
      <c r="R84" s="99">
        <f t="shared" si="27"/>
        <v>0</v>
      </c>
      <c r="S84" s="99">
        <f t="shared" si="27"/>
        <v>26</v>
      </c>
      <c r="T84" s="99">
        <f t="shared" si="27"/>
        <v>7</v>
      </c>
      <c r="U84" s="99">
        <f t="shared" si="27"/>
        <v>64</v>
      </c>
      <c r="V84" s="99">
        <f t="shared" si="27"/>
        <v>49</v>
      </c>
      <c r="W84" s="99">
        <f t="shared" si="27"/>
        <v>0</v>
      </c>
      <c r="X84" s="99">
        <f t="shared" si="27"/>
        <v>0</v>
      </c>
      <c r="Y84" s="99">
        <f t="shared" si="27"/>
        <v>36</v>
      </c>
      <c r="Z84" s="99">
        <f t="shared" si="27"/>
        <v>67</v>
      </c>
      <c r="AA84" s="99">
        <f t="shared" si="27"/>
        <v>100</v>
      </c>
      <c r="AB84" s="99">
        <f t="shared" si="27"/>
        <v>76</v>
      </c>
      <c r="AC84" s="99">
        <f t="shared" si="27"/>
        <v>20</v>
      </c>
      <c r="AD84" s="99">
        <f t="shared" si="27"/>
        <v>0</v>
      </c>
      <c r="AE84" s="99">
        <f t="shared" si="27"/>
        <v>0</v>
      </c>
      <c r="AF84" s="99">
        <f t="shared" si="27"/>
        <v>18</v>
      </c>
      <c r="AG84" s="101">
        <f t="shared" si="27"/>
        <v>0</v>
      </c>
      <c r="AH84" s="37">
        <f>SUM(AH72:AH83)</f>
        <v>1092</v>
      </c>
      <c r="AI84" s="82"/>
    </row>
    <row r="85" spans="1:35" ht="18" x14ac:dyDescent="0.3">
      <c r="A85" s="148" t="s">
        <v>38</v>
      </c>
      <c r="B85" s="149"/>
      <c r="C85" s="6"/>
      <c r="D85" s="6"/>
      <c r="E85" s="6">
        <v>9</v>
      </c>
      <c r="F85" s="6"/>
      <c r="G85" s="6">
        <v>4</v>
      </c>
      <c r="H85" s="6">
        <v>20</v>
      </c>
      <c r="I85" s="6"/>
      <c r="J85" s="6"/>
      <c r="K85" s="6">
        <v>30</v>
      </c>
      <c r="L85" s="6"/>
      <c r="M85" s="6">
        <v>9</v>
      </c>
      <c r="N85" s="6"/>
      <c r="O85" s="6"/>
      <c r="P85" s="6"/>
      <c r="Q85" s="6"/>
      <c r="R85" s="6"/>
      <c r="S85" s="6"/>
      <c r="T85" s="6"/>
      <c r="U85" s="6">
        <v>24</v>
      </c>
      <c r="V85" s="6">
        <v>5</v>
      </c>
      <c r="W85" s="6"/>
      <c r="X85" s="6"/>
      <c r="Y85" s="6">
        <v>17</v>
      </c>
      <c r="Z85" s="6">
        <v>24</v>
      </c>
      <c r="AA85" s="6">
        <v>12</v>
      </c>
      <c r="AB85" s="6">
        <v>20</v>
      </c>
      <c r="AC85" s="6"/>
      <c r="AD85" s="6"/>
      <c r="AE85" s="6"/>
      <c r="AF85" s="6"/>
      <c r="AG85" s="73"/>
      <c r="AH85" s="77">
        <f t="shared" ref="AH85:AH96" si="28">SUM(D85:AG85)</f>
        <v>174</v>
      </c>
      <c r="AI85" s="79">
        <f>AH85/AH97</f>
        <v>0.23545331529093369</v>
      </c>
    </row>
    <row r="86" spans="1:35" ht="18.75" customHeight="1" x14ac:dyDescent="0.3">
      <c r="A86" s="148" t="s">
        <v>27</v>
      </c>
      <c r="B86" s="149"/>
      <c r="C86" s="6"/>
      <c r="D86" s="6"/>
      <c r="E86" s="6">
        <v>4</v>
      </c>
      <c r="F86" s="6"/>
      <c r="G86" s="6">
        <v>18</v>
      </c>
      <c r="H86" s="6">
        <v>11</v>
      </c>
      <c r="I86" s="6"/>
      <c r="J86" s="6"/>
      <c r="K86" s="6"/>
      <c r="L86" s="6"/>
      <c r="M86" s="6">
        <v>17</v>
      </c>
      <c r="N86" s="6"/>
      <c r="O86" s="6"/>
      <c r="P86" s="6"/>
      <c r="Q86" s="6"/>
      <c r="R86" s="6"/>
      <c r="S86" s="6">
        <v>20</v>
      </c>
      <c r="T86" s="6"/>
      <c r="U86" s="6">
        <v>10</v>
      </c>
      <c r="V86" s="6">
        <v>15</v>
      </c>
      <c r="W86" s="6"/>
      <c r="X86" s="6"/>
      <c r="Y86" s="6"/>
      <c r="Z86" s="6">
        <v>9</v>
      </c>
      <c r="AA86" s="6">
        <v>28</v>
      </c>
      <c r="AB86" s="6">
        <v>19</v>
      </c>
      <c r="AC86" s="6">
        <v>2</v>
      </c>
      <c r="AD86" s="6"/>
      <c r="AE86" s="6"/>
      <c r="AF86" s="6">
        <v>18</v>
      </c>
      <c r="AG86" s="73"/>
      <c r="AH86" s="75">
        <f t="shared" si="28"/>
        <v>171</v>
      </c>
      <c r="AI86" s="80">
        <f>AH86/AH97</f>
        <v>0.23139377537212449</v>
      </c>
    </row>
    <row r="87" spans="1:35" ht="18.75" customHeight="1" x14ac:dyDescent="0.3">
      <c r="A87" s="148" t="s">
        <v>28</v>
      </c>
      <c r="B87" s="149"/>
      <c r="C87" s="6"/>
      <c r="D87" s="6"/>
      <c r="E87" s="6"/>
      <c r="F87" s="6"/>
      <c r="G87" s="6"/>
      <c r="H87" s="6"/>
      <c r="I87" s="6"/>
      <c r="J87" s="6"/>
      <c r="K87" s="6"/>
      <c r="L87" s="6"/>
      <c r="M87" s="6"/>
      <c r="N87" s="6"/>
      <c r="O87" s="6"/>
      <c r="P87" s="6"/>
      <c r="Q87" s="6"/>
      <c r="R87" s="6"/>
      <c r="S87" s="6"/>
      <c r="T87" s="6"/>
      <c r="U87" s="6">
        <v>6</v>
      </c>
      <c r="V87" s="6"/>
      <c r="W87" s="6"/>
      <c r="X87" s="6"/>
      <c r="Y87" s="6"/>
      <c r="Z87" s="6">
        <v>19</v>
      </c>
      <c r="AA87" s="6"/>
      <c r="AB87" s="6"/>
      <c r="AC87" s="6"/>
      <c r="AD87" s="6"/>
      <c r="AE87" s="6"/>
      <c r="AF87" s="6"/>
      <c r="AG87" s="73"/>
      <c r="AH87" s="75">
        <f t="shared" si="28"/>
        <v>25</v>
      </c>
      <c r="AI87" s="80">
        <f>AH87/AH97</f>
        <v>3.3829499323410013E-2</v>
      </c>
    </row>
    <row r="88" spans="1:35" ht="18.75" customHeight="1" x14ac:dyDescent="0.3">
      <c r="A88" s="148" t="s">
        <v>29</v>
      </c>
      <c r="B88" s="149"/>
      <c r="C88" s="6"/>
      <c r="D88" s="6">
        <v>10</v>
      </c>
      <c r="E88" s="6"/>
      <c r="F88" s="6"/>
      <c r="G88" s="6"/>
      <c r="H88" s="6"/>
      <c r="I88" s="6"/>
      <c r="J88" s="6"/>
      <c r="K88" s="6"/>
      <c r="L88" s="6"/>
      <c r="M88" s="6"/>
      <c r="N88" s="6">
        <v>9</v>
      </c>
      <c r="O88" s="6"/>
      <c r="P88" s="6"/>
      <c r="Q88" s="6"/>
      <c r="R88" s="6"/>
      <c r="S88" s="6">
        <v>6</v>
      </c>
      <c r="T88" s="6"/>
      <c r="U88" s="6">
        <v>24</v>
      </c>
      <c r="V88" s="6"/>
      <c r="W88" s="6"/>
      <c r="X88" s="6"/>
      <c r="Y88" s="6"/>
      <c r="Z88" s="6"/>
      <c r="AA88" s="6">
        <v>60</v>
      </c>
      <c r="AB88" s="6">
        <v>11</v>
      </c>
      <c r="AC88" s="6"/>
      <c r="AD88" s="6"/>
      <c r="AE88" s="6"/>
      <c r="AF88" s="6"/>
      <c r="AG88" s="73"/>
      <c r="AH88" s="75">
        <f t="shared" si="28"/>
        <v>120</v>
      </c>
      <c r="AI88" s="80">
        <f>AH88/AH97</f>
        <v>0.16238159675236807</v>
      </c>
    </row>
    <row r="89" spans="1:35" ht="18.75" customHeight="1" x14ac:dyDescent="0.3">
      <c r="A89" s="148" t="s">
        <v>30</v>
      </c>
      <c r="B89" s="149"/>
      <c r="C89" s="6"/>
      <c r="D89" s="6"/>
      <c r="E89" s="6"/>
      <c r="F89" s="6">
        <v>8</v>
      </c>
      <c r="G89" s="6"/>
      <c r="H89" s="6"/>
      <c r="I89" s="6"/>
      <c r="J89" s="6"/>
      <c r="K89" s="6"/>
      <c r="L89" s="6"/>
      <c r="M89" s="6"/>
      <c r="N89" s="6">
        <v>14</v>
      </c>
      <c r="O89" s="6"/>
      <c r="P89" s="6"/>
      <c r="Q89" s="6"/>
      <c r="R89" s="6"/>
      <c r="S89" s="6"/>
      <c r="T89" s="6"/>
      <c r="U89" s="6"/>
      <c r="V89" s="6"/>
      <c r="W89" s="6"/>
      <c r="X89" s="6"/>
      <c r="Y89" s="6"/>
      <c r="Z89" s="6"/>
      <c r="AA89" s="6"/>
      <c r="AB89" s="6"/>
      <c r="AC89" s="6"/>
      <c r="AD89" s="6"/>
      <c r="AE89" s="6"/>
      <c r="AF89" s="6"/>
      <c r="AG89" s="73"/>
      <c r="AH89" s="75">
        <f t="shared" si="28"/>
        <v>22</v>
      </c>
      <c r="AI89" s="80">
        <f>AH89/AH97</f>
        <v>2.9769959404600813E-2</v>
      </c>
    </row>
    <row r="90" spans="1:35" ht="18.75" customHeight="1" x14ac:dyDescent="0.3">
      <c r="A90" s="148" t="s">
        <v>31</v>
      </c>
      <c r="B90" s="149"/>
      <c r="C90" s="6"/>
      <c r="D90" s="6"/>
      <c r="E90" s="6"/>
      <c r="F90" s="6"/>
      <c r="G90" s="6"/>
      <c r="H90" s="6"/>
      <c r="I90" s="6"/>
      <c r="J90" s="6"/>
      <c r="K90" s="6"/>
      <c r="L90" s="6"/>
      <c r="M90" s="6"/>
      <c r="N90" s="6">
        <v>30</v>
      </c>
      <c r="O90" s="6"/>
      <c r="P90" s="6"/>
      <c r="Q90" s="6"/>
      <c r="R90" s="6"/>
      <c r="S90" s="6"/>
      <c r="T90" s="6"/>
      <c r="U90" s="6"/>
      <c r="V90" s="6"/>
      <c r="W90" s="6"/>
      <c r="X90" s="6"/>
      <c r="Y90" s="6">
        <v>12</v>
      </c>
      <c r="Z90" s="6">
        <v>15</v>
      </c>
      <c r="AA90" s="6"/>
      <c r="AB90" s="6"/>
      <c r="AC90" s="6"/>
      <c r="AD90" s="6"/>
      <c r="AE90" s="6"/>
      <c r="AF90" s="6"/>
      <c r="AG90" s="73"/>
      <c r="AH90" s="75">
        <f t="shared" si="28"/>
        <v>57</v>
      </c>
      <c r="AI90" s="80">
        <f>AH90/AH97</f>
        <v>7.7131258457374827E-2</v>
      </c>
    </row>
    <row r="91" spans="1:35" ht="18.75" customHeight="1" x14ac:dyDescent="0.3">
      <c r="A91" s="148" t="s">
        <v>32</v>
      </c>
      <c r="B91" s="149"/>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73"/>
      <c r="AH91" s="75">
        <f t="shared" si="28"/>
        <v>0</v>
      </c>
      <c r="AI91" s="80">
        <f>AH91/AH97</f>
        <v>0</v>
      </c>
    </row>
    <row r="92" spans="1:35" ht="18.75" customHeight="1" x14ac:dyDescent="0.3">
      <c r="A92" s="148" t="s">
        <v>33</v>
      </c>
      <c r="B92" s="149"/>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73"/>
      <c r="AH92" s="75">
        <f t="shared" si="28"/>
        <v>0</v>
      </c>
      <c r="AI92" s="80">
        <f>AH92/AH97</f>
        <v>0</v>
      </c>
    </row>
    <row r="93" spans="1:35" ht="18.75" customHeight="1" x14ac:dyDescent="0.3">
      <c r="A93" s="148" t="s">
        <v>34</v>
      </c>
      <c r="B93" s="149"/>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73"/>
      <c r="AH93" s="75">
        <f t="shared" si="28"/>
        <v>0</v>
      </c>
      <c r="AI93" s="80">
        <f>AH93/AH97</f>
        <v>0</v>
      </c>
    </row>
    <row r="94" spans="1:35" ht="18.75" customHeight="1" x14ac:dyDescent="0.3">
      <c r="A94" s="148" t="s">
        <v>35</v>
      </c>
      <c r="B94" s="149"/>
      <c r="C94" s="6"/>
      <c r="D94" s="6"/>
      <c r="E94" s="6">
        <v>2</v>
      </c>
      <c r="F94" s="6">
        <v>14</v>
      </c>
      <c r="G94" s="6"/>
      <c r="H94" s="6"/>
      <c r="I94" s="6"/>
      <c r="J94" s="6"/>
      <c r="K94" s="6">
        <v>20</v>
      </c>
      <c r="L94" s="6">
        <v>10</v>
      </c>
      <c r="M94" s="6">
        <v>2</v>
      </c>
      <c r="N94" s="6">
        <v>4</v>
      </c>
      <c r="O94" s="6">
        <v>3</v>
      </c>
      <c r="P94" s="6"/>
      <c r="Q94" s="6"/>
      <c r="R94" s="6"/>
      <c r="S94" s="6"/>
      <c r="T94" s="6">
        <v>7</v>
      </c>
      <c r="U94" s="6"/>
      <c r="V94" s="6">
        <v>15</v>
      </c>
      <c r="W94" s="6"/>
      <c r="X94" s="6"/>
      <c r="Y94" s="6">
        <v>7</v>
      </c>
      <c r="Z94" s="6"/>
      <c r="AA94" s="6"/>
      <c r="AB94" s="6">
        <v>15</v>
      </c>
      <c r="AC94" s="6">
        <v>9</v>
      </c>
      <c r="AD94" s="6"/>
      <c r="AE94" s="6"/>
      <c r="AF94" s="6"/>
      <c r="AG94" s="73"/>
      <c r="AH94" s="75">
        <f t="shared" si="28"/>
        <v>108</v>
      </c>
      <c r="AI94" s="80">
        <f>AH94/AH97</f>
        <v>0.14614343707713126</v>
      </c>
    </row>
    <row r="95" spans="1:35" ht="18.75" customHeight="1" x14ac:dyDescent="0.3">
      <c r="A95" s="148" t="s">
        <v>36</v>
      </c>
      <c r="B95" s="149"/>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73"/>
      <c r="AH95" s="75">
        <f t="shared" si="28"/>
        <v>0</v>
      </c>
      <c r="AI95" s="80">
        <f>AH95/AH97</f>
        <v>0</v>
      </c>
    </row>
    <row r="96" spans="1:35" ht="19.5" customHeight="1" thickBot="1" x14ac:dyDescent="0.35">
      <c r="A96" s="148" t="s">
        <v>37</v>
      </c>
      <c r="B96" s="149"/>
      <c r="C96" s="6"/>
      <c r="D96" s="6">
        <v>16</v>
      </c>
      <c r="E96" s="6"/>
      <c r="F96" s="6">
        <v>12</v>
      </c>
      <c r="G96" s="6"/>
      <c r="H96" s="6"/>
      <c r="I96" s="6"/>
      <c r="J96" s="6"/>
      <c r="K96" s="6"/>
      <c r="L96" s="6"/>
      <c r="M96" s="6"/>
      <c r="N96" s="6"/>
      <c r="O96" s="6"/>
      <c r="P96" s="6"/>
      <c r="Q96" s="6"/>
      <c r="R96" s="6"/>
      <c r="S96" s="6"/>
      <c r="T96" s="6"/>
      <c r="U96" s="6"/>
      <c r="V96" s="6">
        <v>14</v>
      </c>
      <c r="W96" s="6"/>
      <c r="X96" s="6"/>
      <c r="Y96" s="6"/>
      <c r="Z96" s="6"/>
      <c r="AA96" s="6"/>
      <c r="AB96" s="6">
        <v>11</v>
      </c>
      <c r="AC96" s="6">
        <v>9</v>
      </c>
      <c r="AD96" s="6"/>
      <c r="AE96" s="6"/>
      <c r="AF96" s="6"/>
      <c r="AG96" s="73"/>
      <c r="AH96" s="76">
        <f t="shared" si="28"/>
        <v>62</v>
      </c>
      <c r="AI96" s="84">
        <f>AH96/AH97</f>
        <v>8.3897158322056839E-2</v>
      </c>
    </row>
    <row r="97" spans="1:35" ht="21.6" thickBot="1" x14ac:dyDescent="0.35">
      <c r="A97" s="155" t="s">
        <v>21</v>
      </c>
      <c r="B97" s="156"/>
      <c r="C97" s="99">
        <f>SUM(C98:C109)</f>
        <v>0</v>
      </c>
      <c r="D97" s="99">
        <f t="shared" ref="D97:N97" si="29">SUM(D98:D109)</f>
        <v>46</v>
      </c>
      <c r="E97" s="99">
        <f t="shared" si="29"/>
        <v>32</v>
      </c>
      <c r="F97" s="99">
        <f t="shared" si="29"/>
        <v>104</v>
      </c>
      <c r="G97" s="99">
        <f t="shared" si="29"/>
        <v>28</v>
      </c>
      <c r="H97" s="99">
        <f t="shared" si="29"/>
        <v>23</v>
      </c>
      <c r="I97" s="99">
        <f t="shared" si="29"/>
        <v>0</v>
      </c>
      <c r="J97" s="99">
        <f t="shared" si="29"/>
        <v>0</v>
      </c>
      <c r="K97" s="99">
        <f t="shared" si="29"/>
        <v>45</v>
      </c>
      <c r="L97" s="99">
        <f t="shared" si="29"/>
        <v>32</v>
      </c>
      <c r="M97" s="99">
        <f t="shared" si="29"/>
        <v>28</v>
      </c>
      <c r="N97" s="99">
        <f t="shared" si="29"/>
        <v>120</v>
      </c>
      <c r="O97" s="99">
        <f>SUM(O98:O109)</f>
        <v>77</v>
      </c>
      <c r="P97" s="99">
        <f t="shared" ref="P97:AG97" si="30">SUM(P98:P109)</f>
        <v>0</v>
      </c>
      <c r="Q97" s="99">
        <f t="shared" si="30"/>
        <v>0</v>
      </c>
      <c r="R97" s="99">
        <f t="shared" si="30"/>
        <v>30</v>
      </c>
      <c r="S97" s="99">
        <f t="shared" si="30"/>
        <v>51</v>
      </c>
      <c r="T97" s="99">
        <f t="shared" si="30"/>
        <v>22</v>
      </c>
      <c r="U97" s="99">
        <f t="shared" si="30"/>
        <v>17</v>
      </c>
      <c r="V97" s="99">
        <f t="shared" si="30"/>
        <v>116</v>
      </c>
      <c r="W97" s="99">
        <f t="shared" si="30"/>
        <v>0</v>
      </c>
      <c r="X97" s="99">
        <f t="shared" si="30"/>
        <v>0</v>
      </c>
      <c r="Y97" s="99">
        <f t="shared" si="30"/>
        <v>54</v>
      </c>
      <c r="Z97" s="99">
        <f t="shared" si="30"/>
        <v>33</v>
      </c>
      <c r="AA97" s="99">
        <f t="shared" si="30"/>
        <v>66</v>
      </c>
      <c r="AB97" s="99">
        <f t="shared" si="30"/>
        <v>16</v>
      </c>
      <c r="AC97" s="99">
        <f t="shared" si="30"/>
        <v>78</v>
      </c>
      <c r="AD97" s="99">
        <f t="shared" si="30"/>
        <v>0</v>
      </c>
      <c r="AE97" s="99">
        <f t="shared" si="30"/>
        <v>0</v>
      </c>
      <c r="AF97" s="99">
        <f t="shared" si="30"/>
        <v>32</v>
      </c>
      <c r="AG97" s="101">
        <f t="shared" si="30"/>
        <v>0</v>
      </c>
      <c r="AH97" s="37">
        <f>SUM(AH85:AH96)</f>
        <v>739</v>
      </c>
      <c r="AI97" s="87"/>
    </row>
    <row r="98" spans="1:35" ht="18" x14ac:dyDescent="0.3">
      <c r="A98" s="148" t="s">
        <v>38</v>
      </c>
      <c r="B98" s="149"/>
      <c r="C98" s="6"/>
      <c r="D98" s="6">
        <v>29</v>
      </c>
      <c r="E98" s="6">
        <v>24</v>
      </c>
      <c r="F98" s="6"/>
      <c r="G98" s="6">
        <v>5</v>
      </c>
      <c r="H98" s="6">
        <v>20</v>
      </c>
      <c r="I98" s="6"/>
      <c r="J98" s="6"/>
      <c r="K98" s="6">
        <v>25</v>
      </c>
      <c r="L98" s="6">
        <v>7</v>
      </c>
      <c r="M98" s="6">
        <v>13</v>
      </c>
      <c r="N98" s="6"/>
      <c r="O98" s="6">
        <v>30</v>
      </c>
      <c r="P98" s="6"/>
      <c r="Q98" s="6"/>
      <c r="R98" s="6"/>
      <c r="S98" s="6"/>
      <c r="T98" s="6"/>
      <c r="U98" s="6"/>
      <c r="V98" s="6">
        <v>30</v>
      </c>
      <c r="W98" s="6"/>
      <c r="X98" s="6"/>
      <c r="Y98" s="6"/>
      <c r="Z98" s="6"/>
      <c r="AA98" s="6">
        <v>19</v>
      </c>
      <c r="AB98" s="6"/>
      <c r="AC98" s="6">
        <v>18</v>
      </c>
      <c r="AD98" s="6"/>
      <c r="AE98" s="6"/>
      <c r="AF98" s="6">
        <v>18</v>
      </c>
      <c r="AG98" s="73"/>
      <c r="AH98" s="74">
        <f>SUM(D98:AG98)</f>
        <v>238</v>
      </c>
      <c r="AI98" s="71">
        <f>AH98/AH110</f>
        <v>0.22666666666666666</v>
      </c>
    </row>
    <row r="99" spans="1:35" ht="18.75" customHeight="1" x14ac:dyDescent="0.3">
      <c r="A99" s="148" t="s">
        <v>27</v>
      </c>
      <c r="B99" s="149"/>
      <c r="C99" s="6"/>
      <c r="D99" s="6"/>
      <c r="E99" s="6">
        <v>2</v>
      </c>
      <c r="F99" s="6">
        <v>50</v>
      </c>
      <c r="G99" s="6">
        <v>10</v>
      </c>
      <c r="H99" s="6">
        <v>3</v>
      </c>
      <c r="I99" s="6"/>
      <c r="J99" s="6"/>
      <c r="K99" s="6">
        <v>5</v>
      </c>
      <c r="L99" s="6"/>
      <c r="M99" s="6"/>
      <c r="N99" s="6">
        <v>25</v>
      </c>
      <c r="O99" s="6">
        <v>32</v>
      </c>
      <c r="P99" s="6"/>
      <c r="Q99" s="6"/>
      <c r="R99" s="6"/>
      <c r="S99" s="6">
        <v>25</v>
      </c>
      <c r="T99" s="6"/>
      <c r="U99" s="6">
        <v>14</v>
      </c>
      <c r="V99" s="6"/>
      <c r="W99" s="6"/>
      <c r="X99" s="6"/>
      <c r="Y99" s="6"/>
      <c r="Z99" s="6">
        <v>11</v>
      </c>
      <c r="AA99" s="6"/>
      <c r="AB99" s="6"/>
      <c r="AC99" s="6"/>
      <c r="AD99" s="6"/>
      <c r="AE99" s="6"/>
      <c r="AF99" s="6">
        <v>14</v>
      </c>
      <c r="AG99" s="73"/>
      <c r="AH99" s="75">
        <f t="shared" ref="AH99:AH109" si="31">SUM(D99:AG99)</f>
        <v>191</v>
      </c>
      <c r="AI99" s="88">
        <f>AH99/AH110</f>
        <v>0.1819047619047619</v>
      </c>
    </row>
    <row r="100" spans="1:35" ht="18.75" customHeight="1" x14ac:dyDescent="0.3">
      <c r="A100" s="148" t="s">
        <v>28</v>
      </c>
      <c r="B100" s="149"/>
      <c r="C100" s="6"/>
      <c r="D100" s="6"/>
      <c r="E100" s="6"/>
      <c r="F100" s="6"/>
      <c r="G100" s="6"/>
      <c r="H100" s="6"/>
      <c r="I100" s="6"/>
      <c r="J100" s="6"/>
      <c r="K100" s="6"/>
      <c r="L100" s="6">
        <v>22</v>
      </c>
      <c r="M100" s="6"/>
      <c r="N100" s="6">
        <v>35</v>
      </c>
      <c r="O100" s="6"/>
      <c r="P100" s="6"/>
      <c r="Q100" s="6"/>
      <c r="R100" s="6"/>
      <c r="S100" s="6">
        <v>6</v>
      </c>
      <c r="T100" s="6"/>
      <c r="U100" s="6"/>
      <c r="V100" s="6">
        <v>20</v>
      </c>
      <c r="W100" s="6"/>
      <c r="X100" s="6"/>
      <c r="Y100" s="6">
        <v>25</v>
      </c>
      <c r="Z100" s="6"/>
      <c r="AA100" s="6">
        <v>12</v>
      </c>
      <c r="AB100" s="6"/>
      <c r="AC100" s="6"/>
      <c r="AD100" s="6"/>
      <c r="AE100" s="6"/>
      <c r="AF100" s="6"/>
      <c r="AG100" s="73"/>
      <c r="AH100" s="75">
        <f t="shared" si="31"/>
        <v>120</v>
      </c>
      <c r="AI100" s="88">
        <f>AH100/AH110</f>
        <v>0.11428571428571428</v>
      </c>
    </row>
    <row r="101" spans="1:35" ht="18.75" customHeight="1" x14ac:dyDescent="0.3">
      <c r="A101" s="148" t="s">
        <v>29</v>
      </c>
      <c r="B101" s="149"/>
      <c r="C101" s="6"/>
      <c r="D101" s="6">
        <v>17</v>
      </c>
      <c r="E101" s="6">
        <v>6</v>
      </c>
      <c r="F101" s="6"/>
      <c r="G101" s="6">
        <v>13</v>
      </c>
      <c r="H101" s="6"/>
      <c r="I101" s="6"/>
      <c r="J101" s="6"/>
      <c r="K101" s="6"/>
      <c r="L101" s="6"/>
      <c r="M101" s="6"/>
      <c r="N101" s="6">
        <v>50</v>
      </c>
      <c r="O101" s="6"/>
      <c r="P101" s="6"/>
      <c r="Q101" s="6"/>
      <c r="R101" s="6"/>
      <c r="S101" s="6">
        <v>20</v>
      </c>
      <c r="T101" s="6"/>
      <c r="U101" s="6"/>
      <c r="V101" s="6"/>
      <c r="W101" s="6"/>
      <c r="X101" s="6"/>
      <c r="Y101" s="6"/>
      <c r="Z101" s="6">
        <v>13</v>
      </c>
      <c r="AA101" s="6"/>
      <c r="AB101" s="6"/>
      <c r="AC101" s="6">
        <v>60</v>
      </c>
      <c r="AD101" s="6"/>
      <c r="AE101" s="6"/>
      <c r="AF101" s="6"/>
      <c r="AG101" s="73"/>
      <c r="AH101" s="75">
        <f t="shared" si="31"/>
        <v>179</v>
      </c>
      <c r="AI101" s="88">
        <f>AH101/AH110</f>
        <v>0.17047619047619048</v>
      </c>
    </row>
    <row r="102" spans="1:35" ht="18.75" customHeight="1" x14ac:dyDescent="0.3">
      <c r="A102" s="148" t="s">
        <v>30</v>
      </c>
      <c r="B102" s="149"/>
      <c r="C102" s="6"/>
      <c r="D102" s="6"/>
      <c r="E102" s="6"/>
      <c r="F102" s="6">
        <v>30</v>
      </c>
      <c r="G102" s="6"/>
      <c r="H102" s="6"/>
      <c r="I102" s="6"/>
      <c r="J102" s="6"/>
      <c r="K102" s="6"/>
      <c r="L102" s="6"/>
      <c r="M102" s="6"/>
      <c r="N102" s="6"/>
      <c r="O102" s="6"/>
      <c r="P102" s="6"/>
      <c r="Q102" s="6"/>
      <c r="R102" s="6"/>
      <c r="S102" s="6"/>
      <c r="T102" s="6"/>
      <c r="U102" s="6"/>
      <c r="V102" s="6"/>
      <c r="W102" s="6"/>
      <c r="X102" s="6"/>
      <c r="Y102" s="6">
        <v>16</v>
      </c>
      <c r="Z102" s="6"/>
      <c r="AA102" s="6"/>
      <c r="AB102" s="6"/>
      <c r="AC102" s="6"/>
      <c r="AD102" s="6"/>
      <c r="AE102" s="6"/>
      <c r="AF102" s="6"/>
      <c r="AG102" s="73"/>
      <c r="AH102" s="75">
        <f t="shared" si="31"/>
        <v>46</v>
      </c>
      <c r="AI102" s="88">
        <f>AH102/AH110</f>
        <v>4.3809523809523812E-2</v>
      </c>
    </row>
    <row r="103" spans="1:35" ht="18.75" customHeight="1" x14ac:dyDescent="0.3">
      <c r="A103" s="148" t="s">
        <v>31</v>
      </c>
      <c r="B103" s="149"/>
      <c r="C103" s="6"/>
      <c r="D103" s="6"/>
      <c r="E103" s="6"/>
      <c r="F103" s="6"/>
      <c r="G103" s="6"/>
      <c r="H103" s="6"/>
      <c r="I103" s="6"/>
      <c r="J103" s="6"/>
      <c r="K103" s="6"/>
      <c r="L103" s="6"/>
      <c r="M103" s="6"/>
      <c r="N103" s="6"/>
      <c r="O103" s="6"/>
      <c r="P103" s="6"/>
      <c r="Q103" s="6"/>
      <c r="R103" s="6"/>
      <c r="S103" s="6"/>
      <c r="T103" s="6"/>
      <c r="U103" s="6"/>
      <c r="V103" s="6">
        <v>32</v>
      </c>
      <c r="W103" s="6"/>
      <c r="X103" s="6"/>
      <c r="Y103" s="6"/>
      <c r="Z103" s="6">
        <v>9</v>
      </c>
      <c r="AA103" s="6">
        <v>13</v>
      </c>
      <c r="AB103" s="6"/>
      <c r="AC103" s="6"/>
      <c r="AD103" s="6"/>
      <c r="AE103" s="6"/>
      <c r="AF103" s="6"/>
      <c r="AG103" s="73"/>
      <c r="AH103" s="75">
        <f t="shared" si="31"/>
        <v>54</v>
      </c>
      <c r="AI103" s="88">
        <f>AH103/AH110</f>
        <v>5.1428571428571428E-2</v>
      </c>
    </row>
    <row r="104" spans="1:35" ht="18.75" customHeight="1" x14ac:dyDescent="0.3">
      <c r="A104" s="148" t="s">
        <v>32</v>
      </c>
      <c r="B104" s="149"/>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73"/>
      <c r="AH104" s="75">
        <f t="shared" si="31"/>
        <v>0</v>
      </c>
      <c r="AI104" s="88">
        <f>AH104/AH110</f>
        <v>0</v>
      </c>
    </row>
    <row r="105" spans="1:35" ht="18.75" customHeight="1" x14ac:dyDescent="0.3">
      <c r="A105" s="148" t="s">
        <v>33</v>
      </c>
      <c r="B105" s="149"/>
      <c r="C105" s="6"/>
      <c r="D105" s="6"/>
      <c r="E105" s="6"/>
      <c r="F105" s="6"/>
      <c r="G105" s="6"/>
      <c r="H105" s="6"/>
      <c r="I105" s="6"/>
      <c r="J105" s="6"/>
      <c r="K105" s="6"/>
      <c r="L105" s="6"/>
      <c r="M105" s="6"/>
      <c r="N105" s="6"/>
      <c r="O105" s="6">
        <v>15</v>
      </c>
      <c r="P105" s="6"/>
      <c r="Q105" s="6"/>
      <c r="R105" s="6"/>
      <c r="S105" s="6"/>
      <c r="T105" s="6"/>
      <c r="U105" s="6"/>
      <c r="V105" s="6"/>
      <c r="W105" s="6"/>
      <c r="X105" s="6"/>
      <c r="Y105" s="6"/>
      <c r="Z105" s="6"/>
      <c r="AA105" s="6"/>
      <c r="AB105" s="6"/>
      <c r="AC105" s="6"/>
      <c r="AD105" s="6"/>
      <c r="AE105" s="6"/>
      <c r="AF105" s="6"/>
      <c r="AG105" s="73"/>
      <c r="AH105" s="75">
        <f t="shared" si="31"/>
        <v>15</v>
      </c>
      <c r="AI105" s="88">
        <f>AH105/AH110</f>
        <v>1.4285714285714285E-2</v>
      </c>
    </row>
    <row r="106" spans="1:35" ht="18.75" customHeight="1" x14ac:dyDescent="0.3">
      <c r="A106" s="148" t="s">
        <v>34</v>
      </c>
      <c r="B106" s="149"/>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73"/>
      <c r="AH106" s="75">
        <f t="shared" si="31"/>
        <v>0</v>
      </c>
      <c r="AI106" s="88">
        <f>AH106/AH110</f>
        <v>0</v>
      </c>
    </row>
    <row r="107" spans="1:35" ht="18.75" customHeight="1" x14ac:dyDescent="0.3">
      <c r="A107" s="148" t="s">
        <v>35</v>
      </c>
      <c r="B107" s="149"/>
      <c r="C107" s="6"/>
      <c r="D107" s="6"/>
      <c r="E107" s="6"/>
      <c r="F107" s="6">
        <v>24</v>
      </c>
      <c r="G107" s="6"/>
      <c r="H107" s="6"/>
      <c r="I107" s="6"/>
      <c r="J107" s="6"/>
      <c r="K107" s="6">
        <v>15</v>
      </c>
      <c r="L107" s="6">
        <v>3</v>
      </c>
      <c r="M107" s="6">
        <v>15</v>
      </c>
      <c r="N107" s="6"/>
      <c r="O107" s="6"/>
      <c r="P107" s="6"/>
      <c r="Q107" s="6"/>
      <c r="R107" s="6">
        <v>25</v>
      </c>
      <c r="S107" s="6"/>
      <c r="T107" s="6"/>
      <c r="U107" s="6">
        <v>3</v>
      </c>
      <c r="V107" s="6">
        <v>24</v>
      </c>
      <c r="W107" s="6"/>
      <c r="X107" s="6"/>
      <c r="Y107" s="6">
        <v>13</v>
      </c>
      <c r="Z107" s="6"/>
      <c r="AA107" s="6">
        <v>22</v>
      </c>
      <c r="AB107" s="6">
        <v>16</v>
      </c>
      <c r="AC107" s="6"/>
      <c r="AD107" s="6"/>
      <c r="AE107" s="6"/>
      <c r="AF107" s="6"/>
      <c r="AG107" s="73"/>
      <c r="AH107" s="75">
        <f t="shared" si="31"/>
        <v>160</v>
      </c>
      <c r="AI107" s="88">
        <f>AH107/AH110</f>
        <v>0.15238095238095239</v>
      </c>
    </row>
    <row r="108" spans="1:35" ht="18.75" customHeight="1" x14ac:dyDescent="0.3">
      <c r="A108" s="148" t="s">
        <v>36</v>
      </c>
      <c r="B108" s="149"/>
      <c r="C108" s="6"/>
      <c r="D108" s="6"/>
      <c r="E108" s="6"/>
      <c r="F108" s="6"/>
      <c r="G108" s="6"/>
      <c r="H108" s="6"/>
      <c r="I108" s="6"/>
      <c r="J108" s="6"/>
      <c r="K108" s="6"/>
      <c r="L108" s="6"/>
      <c r="M108" s="6"/>
      <c r="N108" s="6"/>
      <c r="O108" s="6"/>
      <c r="P108" s="6"/>
      <c r="Q108" s="6"/>
      <c r="R108" s="6"/>
      <c r="S108" s="6"/>
      <c r="T108" s="6">
        <v>15</v>
      </c>
      <c r="U108" s="6"/>
      <c r="V108" s="6"/>
      <c r="W108" s="6"/>
      <c r="X108" s="6"/>
      <c r="Y108" s="6"/>
      <c r="Z108" s="6"/>
      <c r="AA108" s="6"/>
      <c r="AB108" s="6"/>
      <c r="AC108" s="6"/>
      <c r="AD108" s="6"/>
      <c r="AE108" s="6"/>
      <c r="AF108" s="6"/>
      <c r="AG108" s="73"/>
      <c r="AH108" s="75">
        <f t="shared" si="31"/>
        <v>15</v>
      </c>
      <c r="AI108" s="88">
        <f>AH108/AH110</f>
        <v>1.4285714285714285E-2</v>
      </c>
    </row>
    <row r="109" spans="1:35" ht="19.5" customHeight="1" thickBot="1" x14ac:dyDescent="0.35">
      <c r="A109" s="148" t="s">
        <v>37</v>
      </c>
      <c r="B109" s="149"/>
      <c r="C109" s="6"/>
      <c r="D109" s="6"/>
      <c r="E109" s="6"/>
      <c r="F109" s="6"/>
      <c r="G109" s="6"/>
      <c r="H109" s="6"/>
      <c r="I109" s="6"/>
      <c r="J109" s="6"/>
      <c r="K109" s="6"/>
      <c r="L109" s="6"/>
      <c r="M109" s="6"/>
      <c r="N109" s="6">
        <v>10</v>
      </c>
      <c r="O109" s="6"/>
      <c r="P109" s="6"/>
      <c r="Q109" s="6"/>
      <c r="R109" s="6">
        <v>5</v>
      </c>
      <c r="S109" s="6"/>
      <c r="T109" s="6">
        <v>7</v>
      </c>
      <c r="U109" s="6"/>
      <c r="V109" s="6">
        <v>10</v>
      </c>
      <c r="W109" s="6"/>
      <c r="X109" s="6"/>
      <c r="Y109" s="6"/>
      <c r="Z109" s="6"/>
      <c r="AA109" s="6"/>
      <c r="AB109" s="6"/>
      <c r="AC109" s="6"/>
      <c r="AD109" s="6"/>
      <c r="AE109" s="6"/>
      <c r="AF109" s="6"/>
      <c r="AG109" s="73"/>
      <c r="AH109" s="76">
        <f t="shared" si="31"/>
        <v>32</v>
      </c>
      <c r="AI109" s="89">
        <f>AH109/AH110</f>
        <v>3.0476190476190476E-2</v>
      </c>
    </row>
    <row r="110" spans="1:35" ht="17.25" customHeight="1" thickBot="1" x14ac:dyDescent="0.35">
      <c r="A110" s="155" t="s">
        <v>13</v>
      </c>
      <c r="B110" s="156"/>
      <c r="C110" s="99">
        <f>SUM(C111:C122)</f>
        <v>0</v>
      </c>
      <c r="D110" s="99">
        <f t="shared" ref="D110:N110" si="32">SUM(D111:D122)</f>
        <v>0</v>
      </c>
      <c r="E110" s="99">
        <f t="shared" si="32"/>
        <v>0</v>
      </c>
      <c r="F110" s="99">
        <f t="shared" si="32"/>
        <v>0</v>
      </c>
      <c r="G110" s="99">
        <f t="shared" si="32"/>
        <v>0</v>
      </c>
      <c r="H110" s="99">
        <f t="shared" si="32"/>
        <v>0</v>
      </c>
      <c r="I110" s="99">
        <f t="shared" si="32"/>
        <v>0</v>
      </c>
      <c r="J110" s="99">
        <f t="shared" si="32"/>
        <v>0</v>
      </c>
      <c r="K110" s="99">
        <f t="shared" si="32"/>
        <v>0</v>
      </c>
      <c r="L110" s="99">
        <f t="shared" si="32"/>
        <v>0</v>
      </c>
      <c r="M110" s="99">
        <f t="shared" si="32"/>
        <v>51</v>
      </c>
      <c r="N110" s="99">
        <f t="shared" si="32"/>
        <v>0</v>
      </c>
      <c r="O110" s="99">
        <f>SUM(O111:O122)</f>
        <v>0</v>
      </c>
      <c r="P110" s="99">
        <f t="shared" ref="P110:AG110" si="33">SUM(P111:P122)</f>
        <v>0</v>
      </c>
      <c r="Q110" s="99">
        <f t="shared" si="33"/>
        <v>0</v>
      </c>
      <c r="R110" s="99">
        <f t="shared" si="33"/>
        <v>0</v>
      </c>
      <c r="S110" s="99">
        <f t="shared" si="33"/>
        <v>0</v>
      </c>
      <c r="T110" s="99">
        <f t="shared" si="33"/>
        <v>0</v>
      </c>
      <c r="U110" s="99">
        <f t="shared" si="33"/>
        <v>0</v>
      </c>
      <c r="V110" s="99">
        <f t="shared" si="33"/>
        <v>0</v>
      </c>
      <c r="W110" s="99">
        <f t="shared" si="33"/>
        <v>0</v>
      </c>
      <c r="X110" s="99">
        <f t="shared" si="33"/>
        <v>0</v>
      </c>
      <c r="Y110" s="99">
        <f t="shared" si="33"/>
        <v>0</v>
      </c>
      <c r="Z110" s="99">
        <f t="shared" si="33"/>
        <v>0</v>
      </c>
      <c r="AA110" s="99">
        <f t="shared" si="33"/>
        <v>0</v>
      </c>
      <c r="AB110" s="99">
        <f t="shared" si="33"/>
        <v>0</v>
      </c>
      <c r="AC110" s="99">
        <f t="shared" si="33"/>
        <v>0</v>
      </c>
      <c r="AD110" s="99">
        <f t="shared" si="33"/>
        <v>0</v>
      </c>
      <c r="AE110" s="99">
        <f t="shared" si="33"/>
        <v>0</v>
      </c>
      <c r="AF110" s="99">
        <f t="shared" si="33"/>
        <v>0</v>
      </c>
      <c r="AG110" s="101">
        <f t="shared" si="33"/>
        <v>0</v>
      </c>
      <c r="AH110" s="37">
        <f>SUM(AH98:AH109)</f>
        <v>1050</v>
      </c>
      <c r="AI110" s="90"/>
    </row>
    <row r="111" spans="1:35" ht="17.25" customHeight="1" x14ac:dyDescent="0.3">
      <c r="A111" s="148" t="s">
        <v>38</v>
      </c>
      <c r="B111" s="149"/>
      <c r="C111" s="6"/>
      <c r="D111" s="6"/>
      <c r="E111" s="6"/>
      <c r="F111" s="6"/>
      <c r="G111" s="6"/>
      <c r="H111" s="6"/>
      <c r="I111" s="6"/>
      <c r="J111" s="6"/>
      <c r="K111" s="6"/>
      <c r="L111" s="6"/>
      <c r="M111" s="6">
        <v>22</v>
      </c>
      <c r="N111" s="6"/>
      <c r="O111" s="6"/>
      <c r="P111" s="6"/>
      <c r="Q111" s="6"/>
      <c r="R111" s="6"/>
      <c r="S111" s="6"/>
      <c r="T111" s="6"/>
      <c r="U111" s="6"/>
      <c r="V111" s="6"/>
      <c r="W111" s="6"/>
      <c r="X111" s="6"/>
      <c r="Y111" s="6"/>
      <c r="Z111" s="6"/>
      <c r="AA111" s="6"/>
      <c r="AB111" s="6"/>
      <c r="AC111" s="6"/>
      <c r="AD111" s="6"/>
      <c r="AE111" s="6"/>
      <c r="AF111" s="6"/>
      <c r="AG111" s="73"/>
      <c r="AH111" s="74">
        <f t="shared" ref="AH111:AH122" si="34">SUM(D111:AG111)</f>
        <v>22</v>
      </c>
      <c r="AI111" s="79">
        <f>AH111/AH123</f>
        <v>0.43137254901960786</v>
      </c>
    </row>
    <row r="112" spans="1:35" ht="17.25" customHeight="1" x14ac:dyDescent="0.3">
      <c r="A112" s="148" t="s">
        <v>27</v>
      </c>
      <c r="B112" s="149"/>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73"/>
      <c r="AH112" s="75">
        <f t="shared" si="34"/>
        <v>0</v>
      </c>
      <c r="AI112" s="80">
        <f>AH112/AH123</f>
        <v>0</v>
      </c>
    </row>
    <row r="113" spans="1:35" ht="17.25" customHeight="1" x14ac:dyDescent="0.3">
      <c r="A113" s="148" t="s">
        <v>28</v>
      </c>
      <c r="B113" s="149"/>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73"/>
      <c r="AH113" s="75">
        <f t="shared" si="34"/>
        <v>0</v>
      </c>
      <c r="AI113" s="80">
        <f>AH113/AH123</f>
        <v>0</v>
      </c>
    </row>
    <row r="114" spans="1:35" ht="17.25" customHeight="1" x14ac:dyDescent="0.3">
      <c r="A114" s="148" t="s">
        <v>29</v>
      </c>
      <c r="B114" s="149"/>
      <c r="C114" s="6"/>
      <c r="D114" s="6"/>
      <c r="E114" s="6"/>
      <c r="F114" s="6"/>
      <c r="G114" s="6"/>
      <c r="H114" s="6"/>
      <c r="I114" s="6"/>
      <c r="J114" s="6"/>
      <c r="K114" s="6"/>
      <c r="L114" s="6"/>
      <c r="M114" s="6">
        <v>21</v>
      </c>
      <c r="N114" s="6"/>
      <c r="O114" s="6"/>
      <c r="P114" s="6"/>
      <c r="Q114" s="6"/>
      <c r="R114" s="6"/>
      <c r="S114" s="6"/>
      <c r="T114" s="6"/>
      <c r="U114" s="6"/>
      <c r="V114" s="6"/>
      <c r="W114" s="6"/>
      <c r="X114" s="6"/>
      <c r="Y114" s="6"/>
      <c r="Z114" s="6"/>
      <c r="AA114" s="6"/>
      <c r="AB114" s="6"/>
      <c r="AC114" s="6"/>
      <c r="AD114" s="6"/>
      <c r="AE114" s="6"/>
      <c r="AF114" s="6"/>
      <c r="AG114" s="73"/>
      <c r="AH114" s="75">
        <f t="shared" si="34"/>
        <v>21</v>
      </c>
      <c r="AI114" s="80">
        <f>AH114/AH123</f>
        <v>0.41176470588235292</v>
      </c>
    </row>
    <row r="115" spans="1:35" ht="17.25" customHeight="1" x14ac:dyDescent="0.3">
      <c r="A115" s="148" t="s">
        <v>30</v>
      </c>
      <c r="B115" s="149"/>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73"/>
      <c r="AH115" s="75">
        <f t="shared" si="34"/>
        <v>0</v>
      </c>
      <c r="AI115" s="80">
        <f>AH115/AH123</f>
        <v>0</v>
      </c>
    </row>
    <row r="116" spans="1:35" ht="17.25" customHeight="1" x14ac:dyDescent="0.3">
      <c r="A116" s="148" t="s">
        <v>31</v>
      </c>
      <c r="B116" s="149"/>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73"/>
      <c r="AH116" s="75">
        <f t="shared" si="34"/>
        <v>0</v>
      </c>
      <c r="AI116" s="80">
        <f>AH116/AH123</f>
        <v>0</v>
      </c>
    </row>
    <row r="117" spans="1:35" ht="17.25" customHeight="1" x14ac:dyDescent="0.3">
      <c r="A117" s="148" t="s">
        <v>32</v>
      </c>
      <c r="B117" s="149"/>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73"/>
      <c r="AH117" s="75">
        <f t="shared" si="34"/>
        <v>0</v>
      </c>
      <c r="AI117" s="80">
        <f>AH117/AH123</f>
        <v>0</v>
      </c>
    </row>
    <row r="118" spans="1:35" ht="18.75" customHeight="1" x14ac:dyDescent="0.3">
      <c r="A118" s="148" t="s">
        <v>33</v>
      </c>
      <c r="B118" s="149"/>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73"/>
      <c r="AH118" s="75">
        <f t="shared" si="34"/>
        <v>0</v>
      </c>
      <c r="AI118" s="80">
        <f>AH118/AH123</f>
        <v>0</v>
      </c>
    </row>
    <row r="119" spans="1:35" ht="18.75" customHeight="1" x14ac:dyDescent="0.3">
      <c r="A119" s="148" t="s">
        <v>34</v>
      </c>
      <c r="B119" s="149"/>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73"/>
      <c r="AH119" s="75">
        <f t="shared" si="34"/>
        <v>0</v>
      </c>
      <c r="AI119" s="80">
        <f>AH119/AH123</f>
        <v>0</v>
      </c>
    </row>
    <row r="120" spans="1:35" ht="18.75" customHeight="1" x14ac:dyDescent="0.3">
      <c r="A120" s="148" t="s">
        <v>35</v>
      </c>
      <c r="B120" s="149"/>
      <c r="C120" s="6"/>
      <c r="D120" s="6"/>
      <c r="E120" s="6"/>
      <c r="F120" s="6"/>
      <c r="G120" s="6"/>
      <c r="H120" s="6"/>
      <c r="I120" s="6"/>
      <c r="J120" s="6"/>
      <c r="K120" s="6"/>
      <c r="L120" s="6"/>
      <c r="M120" s="6">
        <v>8</v>
      </c>
      <c r="N120" s="6"/>
      <c r="O120" s="6"/>
      <c r="P120" s="6"/>
      <c r="Q120" s="6"/>
      <c r="R120" s="6"/>
      <c r="S120" s="6"/>
      <c r="T120" s="6"/>
      <c r="U120" s="6"/>
      <c r="V120" s="6"/>
      <c r="W120" s="6"/>
      <c r="X120" s="6"/>
      <c r="Y120" s="6"/>
      <c r="Z120" s="6"/>
      <c r="AA120" s="6"/>
      <c r="AB120" s="6"/>
      <c r="AC120" s="6"/>
      <c r="AD120" s="6"/>
      <c r="AE120" s="6"/>
      <c r="AF120" s="6"/>
      <c r="AG120" s="73"/>
      <c r="AH120" s="75">
        <f t="shared" si="34"/>
        <v>8</v>
      </c>
      <c r="AI120" s="80">
        <f>AH120/AH123</f>
        <v>0.15686274509803921</v>
      </c>
    </row>
    <row r="121" spans="1:35" ht="18.75" customHeight="1" x14ac:dyDescent="0.3">
      <c r="A121" s="148" t="s">
        <v>36</v>
      </c>
      <c r="B121" s="149"/>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73"/>
      <c r="AH121" s="75">
        <f t="shared" si="34"/>
        <v>0</v>
      </c>
      <c r="AI121" s="80">
        <f>AH121/AH123</f>
        <v>0</v>
      </c>
    </row>
    <row r="122" spans="1:35" ht="19.5" customHeight="1" thickBot="1" x14ac:dyDescent="0.35">
      <c r="A122" s="148" t="s">
        <v>37</v>
      </c>
      <c r="B122" s="149"/>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73"/>
      <c r="AH122" s="76">
        <f t="shared" si="34"/>
        <v>0</v>
      </c>
      <c r="AI122" s="84">
        <f>AH122/AH123</f>
        <v>0</v>
      </c>
    </row>
    <row r="123" spans="1:35" ht="18.75" customHeight="1" thickBot="1" x14ac:dyDescent="0.35">
      <c r="A123" s="155" t="s">
        <v>14</v>
      </c>
      <c r="B123" s="156"/>
      <c r="C123" s="99">
        <f>SUM(C124:C135)</f>
        <v>0</v>
      </c>
      <c r="D123" s="99">
        <f t="shared" ref="D123:N123" si="35">SUM(D124:D135)</f>
        <v>0</v>
      </c>
      <c r="E123" s="99">
        <f t="shared" si="35"/>
        <v>0</v>
      </c>
      <c r="F123" s="99">
        <f t="shared" si="35"/>
        <v>0</v>
      </c>
      <c r="G123" s="99">
        <f t="shared" si="35"/>
        <v>0</v>
      </c>
      <c r="H123" s="99">
        <f t="shared" si="35"/>
        <v>0</v>
      </c>
      <c r="I123" s="99">
        <f t="shared" si="35"/>
        <v>0</v>
      </c>
      <c r="J123" s="99">
        <f t="shared" si="35"/>
        <v>0</v>
      </c>
      <c r="K123" s="99">
        <f t="shared" si="35"/>
        <v>0</v>
      </c>
      <c r="L123" s="99">
        <f t="shared" si="35"/>
        <v>0</v>
      </c>
      <c r="M123" s="99">
        <f t="shared" si="35"/>
        <v>0</v>
      </c>
      <c r="N123" s="99">
        <f t="shared" si="35"/>
        <v>0</v>
      </c>
      <c r="O123" s="99">
        <f>SUM(O124:O135)</f>
        <v>0</v>
      </c>
      <c r="P123" s="99">
        <f t="shared" ref="P123:AG123" si="36">SUM(P124:P135)</f>
        <v>0</v>
      </c>
      <c r="Q123" s="99">
        <f t="shared" si="36"/>
        <v>0</v>
      </c>
      <c r="R123" s="99">
        <f t="shared" si="36"/>
        <v>0</v>
      </c>
      <c r="S123" s="99">
        <f t="shared" si="36"/>
        <v>0</v>
      </c>
      <c r="T123" s="99">
        <f t="shared" si="36"/>
        <v>0</v>
      </c>
      <c r="U123" s="99">
        <f t="shared" si="36"/>
        <v>0</v>
      </c>
      <c r="V123" s="99">
        <f t="shared" si="36"/>
        <v>0</v>
      </c>
      <c r="W123" s="99">
        <f t="shared" si="36"/>
        <v>0</v>
      </c>
      <c r="X123" s="99">
        <f t="shared" si="36"/>
        <v>0</v>
      </c>
      <c r="Y123" s="99">
        <f t="shared" si="36"/>
        <v>60</v>
      </c>
      <c r="Z123" s="99">
        <f t="shared" si="36"/>
        <v>0</v>
      </c>
      <c r="AA123" s="99">
        <f t="shared" si="36"/>
        <v>0</v>
      </c>
      <c r="AB123" s="99">
        <f t="shared" si="36"/>
        <v>0</v>
      </c>
      <c r="AC123" s="99">
        <f t="shared" si="36"/>
        <v>0</v>
      </c>
      <c r="AD123" s="99">
        <f t="shared" si="36"/>
        <v>0</v>
      </c>
      <c r="AE123" s="99">
        <f t="shared" si="36"/>
        <v>0</v>
      </c>
      <c r="AF123" s="99">
        <f t="shared" si="36"/>
        <v>0</v>
      </c>
      <c r="AG123" s="101">
        <f t="shared" si="36"/>
        <v>0</v>
      </c>
      <c r="AH123" s="37">
        <f>SUM(AH111:AH122)</f>
        <v>51</v>
      </c>
      <c r="AI123" s="87"/>
    </row>
    <row r="124" spans="1:35" ht="18" x14ac:dyDescent="0.3">
      <c r="A124" s="148" t="s">
        <v>38</v>
      </c>
      <c r="B124" s="149"/>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73"/>
      <c r="AH124" s="74">
        <f t="shared" ref="AH124:AH135" si="37">SUM(D124:AG124)</f>
        <v>0</v>
      </c>
      <c r="AI124" s="71">
        <f>AH124/AH136</f>
        <v>0</v>
      </c>
    </row>
    <row r="125" spans="1:35" ht="18.75" customHeight="1" x14ac:dyDescent="0.3">
      <c r="A125" s="148" t="s">
        <v>27</v>
      </c>
      <c r="B125" s="149"/>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73"/>
      <c r="AH125" s="75">
        <f t="shared" si="37"/>
        <v>0</v>
      </c>
      <c r="AI125" s="88">
        <f>AH125/AH136</f>
        <v>0</v>
      </c>
    </row>
    <row r="126" spans="1:35" ht="18.75" customHeight="1" x14ac:dyDescent="0.3">
      <c r="A126" s="148" t="s">
        <v>28</v>
      </c>
      <c r="B126" s="149"/>
      <c r="C126" s="6"/>
      <c r="D126" s="6"/>
      <c r="E126" s="6"/>
      <c r="F126" s="6"/>
      <c r="G126" s="6"/>
      <c r="H126" s="6"/>
      <c r="I126" s="6"/>
      <c r="J126" s="6"/>
      <c r="K126" s="6"/>
      <c r="L126" s="6"/>
      <c r="M126" s="6"/>
      <c r="N126" s="6"/>
      <c r="O126" s="6"/>
      <c r="P126" s="6"/>
      <c r="Q126" s="6"/>
      <c r="R126" s="6"/>
      <c r="S126" s="6"/>
      <c r="T126" s="6"/>
      <c r="U126" s="6"/>
      <c r="V126" s="6"/>
      <c r="W126" s="6"/>
      <c r="X126" s="6"/>
      <c r="Y126" s="6">
        <v>60</v>
      </c>
      <c r="Z126" s="6"/>
      <c r="AA126" s="6"/>
      <c r="AB126" s="6"/>
      <c r="AC126" s="6"/>
      <c r="AD126" s="6"/>
      <c r="AE126" s="6"/>
      <c r="AF126" s="6"/>
      <c r="AG126" s="73"/>
      <c r="AH126" s="75">
        <f t="shared" si="37"/>
        <v>60</v>
      </c>
      <c r="AI126" s="88">
        <f>AH126/AH136</f>
        <v>1</v>
      </c>
    </row>
    <row r="127" spans="1:35" ht="18.75" customHeight="1" x14ac:dyDescent="0.3">
      <c r="A127" s="148" t="s">
        <v>29</v>
      </c>
      <c r="B127" s="149"/>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73"/>
      <c r="AH127" s="75">
        <f t="shared" si="37"/>
        <v>0</v>
      </c>
      <c r="AI127" s="88">
        <f>AH127/AH136</f>
        <v>0</v>
      </c>
    </row>
    <row r="128" spans="1:35" ht="18.75" customHeight="1" x14ac:dyDescent="0.3">
      <c r="A128" s="148" t="s">
        <v>30</v>
      </c>
      <c r="B128" s="149"/>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73"/>
      <c r="AH128" s="75">
        <f t="shared" si="37"/>
        <v>0</v>
      </c>
      <c r="AI128" s="88">
        <f>AH128/AH136</f>
        <v>0</v>
      </c>
    </row>
    <row r="129" spans="1:35" ht="18.75" customHeight="1" x14ac:dyDescent="0.3">
      <c r="A129" s="148" t="s">
        <v>31</v>
      </c>
      <c r="B129" s="149"/>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73"/>
      <c r="AH129" s="75">
        <f t="shared" si="37"/>
        <v>0</v>
      </c>
      <c r="AI129" s="88">
        <f>AH129/AH136</f>
        <v>0</v>
      </c>
    </row>
    <row r="130" spans="1:35" ht="18.75" customHeight="1" x14ac:dyDescent="0.3">
      <c r="A130" s="148" t="s">
        <v>32</v>
      </c>
      <c r="B130" s="149"/>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73"/>
      <c r="AH130" s="75">
        <f t="shared" si="37"/>
        <v>0</v>
      </c>
      <c r="AI130" s="88">
        <f>AH130/AH136</f>
        <v>0</v>
      </c>
    </row>
    <row r="131" spans="1:35" ht="18.75" customHeight="1" x14ac:dyDescent="0.3">
      <c r="A131" s="148" t="s">
        <v>33</v>
      </c>
      <c r="B131" s="149"/>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73"/>
      <c r="AH131" s="75">
        <f t="shared" si="37"/>
        <v>0</v>
      </c>
      <c r="AI131" s="88">
        <f>AH131/AH136</f>
        <v>0</v>
      </c>
    </row>
    <row r="132" spans="1:35" ht="18.75" customHeight="1" x14ac:dyDescent="0.3">
      <c r="A132" s="148" t="s">
        <v>34</v>
      </c>
      <c r="B132" s="149"/>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73"/>
      <c r="AH132" s="75">
        <f t="shared" si="37"/>
        <v>0</v>
      </c>
      <c r="AI132" s="88">
        <f>AH132/AH136</f>
        <v>0</v>
      </c>
    </row>
    <row r="133" spans="1:35" ht="18.75" customHeight="1" x14ac:dyDescent="0.3">
      <c r="A133" s="148" t="s">
        <v>35</v>
      </c>
      <c r="B133" s="149"/>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73"/>
      <c r="AH133" s="75">
        <f t="shared" si="37"/>
        <v>0</v>
      </c>
      <c r="AI133" s="88">
        <f>AH133/AH136</f>
        <v>0</v>
      </c>
    </row>
    <row r="134" spans="1:35" ht="18.75" customHeight="1" x14ac:dyDescent="0.3">
      <c r="A134" s="148" t="s">
        <v>36</v>
      </c>
      <c r="B134" s="149"/>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73"/>
      <c r="AH134" s="75">
        <f t="shared" si="37"/>
        <v>0</v>
      </c>
      <c r="AI134" s="88">
        <f>AH134/AH136</f>
        <v>0</v>
      </c>
    </row>
    <row r="135" spans="1:35" ht="19.5" customHeight="1" thickBot="1" x14ac:dyDescent="0.35">
      <c r="A135" s="148" t="s">
        <v>37</v>
      </c>
      <c r="B135" s="149"/>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73"/>
      <c r="AH135" s="76">
        <f t="shared" si="37"/>
        <v>0</v>
      </c>
      <c r="AI135" s="89">
        <f>AH135/AH136</f>
        <v>0</v>
      </c>
    </row>
    <row r="136" spans="1:35" ht="21.6" thickBot="1" x14ac:dyDescent="0.4">
      <c r="A136" s="155" t="s">
        <v>15</v>
      </c>
      <c r="B136" s="156"/>
      <c r="C136" s="99">
        <f>SUM(C137:C148)</f>
        <v>0</v>
      </c>
      <c r="D136" s="99">
        <f t="shared" ref="D136:N136" si="38">SUM(D137:D148)</f>
        <v>0</v>
      </c>
      <c r="E136" s="99">
        <f t="shared" si="38"/>
        <v>0</v>
      </c>
      <c r="F136" s="99">
        <f t="shared" si="38"/>
        <v>0</v>
      </c>
      <c r="G136" s="99">
        <f t="shared" si="38"/>
        <v>0</v>
      </c>
      <c r="H136" s="99">
        <f t="shared" si="38"/>
        <v>0</v>
      </c>
      <c r="I136" s="99">
        <f t="shared" si="38"/>
        <v>0</v>
      </c>
      <c r="J136" s="99">
        <f t="shared" si="38"/>
        <v>0</v>
      </c>
      <c r="K136" s="99">
        <f t="shared" si="38"/>
        <v>0</v>
      </c>
      <c r="L136" s="99">
        <f t="shared" si="38"/>
        <v>0</v>
      </c>
      <c r="M136" s="99">
        <f t="shared" si="38"/>
        <v>0</v>
      </c>
      <c r="N136" s="99">
        <f t="shared" si="38"/>
        <v>0</v>
      </c>
      <c r="O136" s="99">
        <f>SUM(O137:O148)</f>
        <v>0</v>
      </c>
      <c r="P136" s="99">
        <f t="shared" ref="P136:AG136" si="39">SUM(P137:P148)</f>
        <v>0</v>
      </c>
      <c r="Q136" s="99">
        <f t="shared" si="39"/>
        <v>0</v>
      </c>
      <c r="R136" s="99">
        <f t="shared" si="39"/>
        <v>0</v>
      </c>
      <c r="S136" s="99">
        <f t="shared" si="39"/>
        <v>0</v>
      </c>
      <c r="T136" s="99">
        <f t="shared" si="39"/>
        <v>0</v>
      </c>
      <c r="U136" s="99">
        <f t="shared" si="39"/>
        <v>0</v>
      </c>
      <c r="V136" s="99">
        <f t="shared" si="39"/>
        <v>0</v>
      </c>
      <c r="W136" s="99">
        <f t="shared" si="39"/>
        <v>0</v>
      </c>
      <c r="X136" s="99">
        <f t="shared" si="39"/>
        <v>0</v>
      </c>
      <c r="Y136" s="99">
        <f t="shared" si="39"/>
        <v>0</v>
      </c>
      <c r="Z136" s="99">
        <f t="shared" si="39"/>
        <v>0</v>
      </c>
      <c r="AA136" s="99">
        <f t="shared" si="39"/>
        <v>0</v>
      </c>
      <c r="AB136" s="99">
        <f t="shared" si="39"/>
        <v>0</v>
      </c>
      <c r="AC136" s="99">
        <f t="shared" si="39"/>
        <v>0</v>
      </c>
      <c r="AD136" s="99">
        <f t="shared" si="39"/>
        <v>0</v>
      </c>
      <c r="AE136" s="99">
        <f t="shared" si="39"/>
        <v>0</v>
      </c>
      <c r="AF136" s="99">
        <f t="shared" si="39"/>
        <v>0</v>
      </c>
      <c r="AG136" s="101">
        <f t="shared" si="39"/>
        <v>0</v>
      </c>
      <c r="AH136" s="37">
        <f>SUM(AH124:AH135)</f>
        <v>60</v>
      </c>
      <c r="AI136" s="83"/>
    </row>
    <row r="137" spans="1:35" ht="18" x14ac:dyDescent="0.3">
      <c r="A137" s="148" t="s">
        <v>38</v>
      </c>
      <c r="B137" s="149"/>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73"/>
      <c r="AH137" s="74">
        <f t="shared" ref="AH137:AH148" si="40">SUM(D137:AG137)</f>
        <v>0</v>
      </c>
      <c r="AI137" s="79" t="e">
        <f>AH137/AH149</f>
        <v>#DIV/0!</v>
      </c>
    </row>
    <row r="138" spans="1:35" ht="18" x14ac:dyDescent="0.3">
      <c r="A138" s="148" t="s">
        <v>27</v>
      </c>
      <c r="B138" s="149"/>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73"/>
      <c r="AH138" s="75">
        <f t="shared" si="40"/>
        <v>0</v>
      </c>
      <c r="AI138" s="80" t="e">
        <f>AH138/AH149</f>
        <v>#DIV/0!</v>
      </c>
    </row>
    <row r="139" spans="1:35" ht="18" x14ac:dyDescent="0.3">
      <c r="A139" s="148" t="s">
        <v>28</v>
      </c>
      <c r="B139" s="149"/>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73"/>
      <c r="AH139" s="75">
        <f t="shared" si="40"/>
        <v>0</v>
      </c>
      <c r="AI139" s="80" t="e">
        <f>AH139/AH149</f>
        <v>#DIV/0!</v>
      </c>
    </row>
    <row r="140" spans="1:35" ht="18" x14ac:dyDescent="0.3">
      <c r="A140" s="148" t="s">
        <v>29</v>
      </c>
      <c r="B140" s="149"/>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73"/>
      <c r="AH140" s="75">
        <f t="shared" si="40"/>
        <v>0</v>
      </c>
      <c r="AI140" s="80" t="e">
        <f>AH140/AH149</f>
        <v>#DIV/0!</v>
      </c>
    </row>
    <row r="141" spans="1:35" ht="18" x14ac:dyDescent="0.3">
      <c r="A141" s="148" t="s">
        <v>30</v>
      </c>
      <c r="B141" s="149"/>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73"/>
      <c r="AH141" s="75">
        <f t="shared" si="40"/>
        <v>0</v>
      </c>
      <c r="AI141" s="80" t="e">
        <f>AH141/AH149</f>
        <v>#DIV/0!</v>
      </c>
    </row>
    <row r="142" spans="1:35" ht="18" x14ac:dyDescent="0.3">
      <c r="A142" s="148" t="s">
        <v>31</v>
      </c>
      <c r="B142" s="149"/>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73"/>
      <c r="AH142" s="75">
        <f t="shared" si="40"/>
        <v>0</v>
      </c>
      <c r="AI142" s="80" t="e">
        <f>AH142/AH149</f>
        <v>#DIV/0!</v>
      </c>
    </row>
    <row r="143" spans="1:35" ht="18" x14ac:dyDescent="0.3">
      <c r="A143" s="148" t="s">
        <v>32</v>
      </c>
      <c r="B143" s="149"/>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73"/>
      <c r="AH143" s="75">
        <f t="shared" si="40"/>
        <v>0</v>
      </c>
      <c r="AI143" s="80" t="e">
        <f>AH143/AH149</f>
        <v>#DIV/0!</v>
      </c>
    </row>
    <row r="144" spans="1:35" ht="18" x14ac:dyDescent="0.3">
      <c r="A144" s="148" t="s">
        <v>33</v>
      </c>
      <c r="B144" s="149"/>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73"/>
      <c r="AH144" s="75">
        <f t="shared" si="40"/>
        <v>0</v>
      </c>
      <c r="AI144" s="80" t="e">
        <f>AH144/AH149</f>
        <v>#DIV/0!</v>
      </c>
    </row>
    <row r="145" spans="1:35" ht="18" x14ac:dyDescent="0.3">
      <c r="A145" s="148" t="s">
        <v>34</v>
      </c>
      <c r="B145" s="149"/>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73"/>
      <c r="AH145" s="75">
        <f t="shared" si="40"/>
        <v>0</v>
      </c>
      <c r="AI145" s="80" t="e">
        <f>AH145/AH149</f>
        <v>#DIV/0!</v>
      </c>
    </row>
    <row r="146" spans="1:35" ht="18" x14ac:dyDescent="0.3">
      <c r="A146" s="148" t="s">
        <v>35</v>
      </c>
      <c r="B146" s="149"/>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73"/>
      <c r="AH146" s="75">
        <f t="shared" si="40"/>
        <v>0</v>
      </c>
      <c r="AI146" s="80" t="e">
        <f>AH146/AH149</f>
        <v>#DIV/0!</v>
      </c>
    </row>
    <row r="147" spans="1:35" ht="18" x14ac:dyDescent="0.3">
      <c r="A147" s="148" t="s">
        <v>36</v>
      </c>
      <c r="B147" s="149"/>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73"/>
      <c r="AH147" s="75">
        <f t="shared" si="40"/>
        <v>0</v>
      </c>
      <c r="AI147" s="80" t="e">
        <f>AH147/AH149</f>
        <v>#DIV/0!</v>
      </c>
    </row>
    <row r="148" spans="1:35" ht="18.600000000000001" thickBot="1" x14ac:dyDescent="0.35">
      <c r="A148" s="148" t="s">
        <v>37</v>
      </c>
      <c r="B148" s="149"/>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73"/>
      <c r="AH148" s="76">
        <f t="shared" si="40"/>
        <v>0</v>
      </c>
      <c r="AI148" s="84" t="e">
        <f>AH148/AH149</f>
        <v>#DIV/0!</v>
      </c>
    </row>
    <row r="149" spans="1:35" ht="21.6" thickBot="1" x14ac:dyDescent="0.35">
      <c r="A149" s="155" t="s">
        <v>42</v>
      </c>
      <c r="B149" s="156"/>
      <c r="C149" s="99">
        <f>SUM(C150:C161)</f>
        <v>0</v>
      </c>
      <c r="D149" s="99">
        <f t="shared" ref="D149:N149" si="41">SUM(D150:D161)</f>
        <v>0</v>
      </c>
      <c r="E149" s="99">
        <f t="shared" si="41"/>
        <v>0</v>
      </c>
      <c r="F149" s="99">
        <f t="shared" si="41"/>
        <v>0</v>
      </c>
      <c r="G149" s="99">
        <f t="shared" si="41"/>
        <v>0</v>
      </c>
      <c r="H149" s="99">
        <f t="shared" si="41"/>
        <v>0</v>
      </c>
      <c r="I149" s="99">
        <f t="shared" si="41"/>
        <v>0</v>
      </c>
      <c r="J149" s="99">
        <f t="shared" si="41"/>
        <v>0</v>
      </c>
      <c r="K149" s="99">
        <f t="shared" si="41"/>
        <v>0</v>
      </c>
      <c r="L149" s="99">
        <f t="shared" si="41"/>
        <v>0</v>
      </c>
      <c r="M149" s="99">
        <f t="shared" si="41"/>
        <v>27</v>
      </c>
      <c r="N149" s="99">
        <f t="shared" si="41"/>
        <v>25</v>
      </c>
      <c r="O149" s="99">
        <f>SUM(O150:O161)</f>
        <v>3</v>
      </c>
      <c r="P149" s="99">
        <f t="shared" ref="P149:AG149" si="42">SUM(P150:P161)</f>
        <v>0</v>
      </c>
      <c r="Q149" s="99">
        <f t="shared" si="42"/>
        <v>0</v>
      </c>
      <c r="R149" s="99">
        <f t="shared" si="42"/>
        <v>68</v>
      </c>
      <c r="S149" s="99">
        <f t="shared" si="42"/>
        <v>19</v>
      </c>
      <c r="T149" s="99">
        <f t="shared" si="42"/>
        <v>5</v>
      </c>
      <c r="U149" s="99">
        <f t="shared" si="42"/>
        <v>118</v>
      </c>
      <c r="V149" s="99">
        <f t="shared" si="42"/>
        <v>0</v>
      </c>
      <c r="W149" s="99">
        <f t="shared" si="42"/>
        <v>0</v>
      </c>
      <c r="X149" s="99">
        <f t="shared" si="42"/>
        <v>0</v>
      </c>
      <c r="Y149" s="99">
        <f t="shared" si="42"/>
        <v>103</v>
      </c>
      <c r="Z149" s="99">
        <f t="shared" si="42"/>
        <v>80</v>
      </c>
      <c r="AA149" s="99">
        <f t="shared" si="42"/>
        <v>40</v>
      </c>
      <c r="AB149" s="99">
        <f t="shared" si="42"/>
        <v>57</v>
      </c>
      <c r="AC149" s="99">
        <f t="shared" si="42"/>
        <v>0</v>
      </c>
      <c r="AD149" s="99">
        <f t="shared" si="42"/>
        <v>0</v>
      </c>
      <c r="AE149" s="99">
        <f t="shared" si="42"/>
        <v>0</v>
      </c>
      <c r="AF149" s="99">
        <f t="shared" si="42"/>
        <v>35</v>
      </c>
      <c r="AG149" s="101">
        <f t="shared" si="42"/>
        <v>0</v>
      </c>
      <c r="AH149" s="37">
        <f>SUM(AH137:AH148)</f>
        <v>0</v>
      </c>
      <c r="AI149" s="94"/>
    </row>
    <row r="150" spans="1:35" ht="18" x14ac:dyDescent="0.3">
      <c r="A150" s="148" t="s">
        <v>38</v>
      </c>
      <c r="B150" s="149"/>
      <c r="C150" s="6"/>
      <c r="D150" s="6"/>
      <c r="E150" s="6"/>
      <c r="F150" s="6"/>
      <c r="G150" s="6"/>
      <c r="H150" s="6"/>
      <c r="I150" s="6"/>
      <c r="J150" s="6"/>
      <c r="K150" s="6"/>
      <c r="L150" s="6"/>
      <c r="M150" s="6"/>
      <c r="N150" s="6"/>
      <c r="O150" s="6"/>
      <c r="P150" s="6"/>
      <c r="Q150" s="6"/>
      <c r="R150" s="6"/>
      <c r="S150" s="6"/>
      <c r="T150" s="6"/>
      <c r="U150" s="6">
        <v>70</v>
      </c>
      <c r="V150" s="6"/>
      <c r="W150" s="6"/>
      <c r="X150" s="6"/>
      <c r="Y150" s="6"/>
      <c r="Z150" s="6">
        <v>60</v>
      </c>
      <c r="AA150" s="6"/>
      <c r="AB150" s="6">
        <v>9</v>
      </c>
      <c r="AC150" s="6"/>
      <c r="AD150" s="6"/>
      <c r="AE150" s="6"/>
      <c r="AF150" s="6"/>
      <c r="AG150" s="73"/>
      <c r="AH150" s="74">
        <f t="shared" ref="AH150:AH161" si="43">SUM(D150:AG150)</f>
        <v>139</v>
      </c>
      <c r="AI150" s="91">
        <f>AH150/AH162</f>
        <v>0.23965517241379311</v>
      </c>
    </row>
    <row r="151" spans="1:35" ht="18" x14ac:dyDescent="0.3">
      <c r="A151" s="148" t="s">
        <v>27</v>
      </c>
      <c r="B151" s="149"/>
      <c r="C151" s="6"/>
      <c r="D151" s="6"/>
      <c r="E151" s="6"/>
      <c r="F151" s="6"/>
      <c r="G151" s="6"/>
      <c r="H151" s="6"/>
      <c r="I151" s="6"/>
      <c r="J151" s="6"/>
      <c r="K151" s="6"/>
      <c r="L151" s="6"/>
      <c r="M151" s="6">
        <v>27</v>
      </c>
      <c r="N151" s="6">
        <v>25</v>
      </c>
      <c r="O151" s="6">
        <v>3</v>
      </c>
      <c r="P151" s="6"/>
      <c r="Q151" s="6"/>
      <c r="R151" s="6">
        <v>23</v>
      </c>
      <c r="S151" s="6"/>
      <c r="T151" s="6">
        <v>5</v>
      </c>
      <c r="U151" s="6">
        <v>8</v>
      </c>
      <c r="V151" s="6"/>
      <c r="W151" s="6"/>
      <c r="X151" s="6"/>
      <c r="Y151" s="6">
        <v>90</v>
      </c>
      <c r="Z151" s="6">
        <v>20</v>
      </c>
      <c r="AA151" s="6">
        <v>40</v>
      </c>
      <c r="AB151" s="6">
        <v>36</v>
      </c>
      <c r="AC151" s="6"/>
      <c r="AD151" s="6"/>
      <c r="AE151" s="6"/>
      <c r="AF151" s="6">
        <v>30</v>
      </c>
      <c r="AG151" s="73"/>
      <c r="AH151" s="75">
        <f t="shared" si="43"/>
        <v>307</v>
      </c>
      <c r="AI151" s="92">
        <f>AH151/AH162</f>
        <v>0.52931034482758621</v>
      </c>
    </row>
    <row r="152" spans="1:35" ht="18" x14ac:dyDescent="0.3">
      <c r="A152" s="148" t="s">
        <v>28</v>
      </c>
      <c r="B152" s="149"/>
      <c r="C152" s="6"/>
      <c r="D152" s="6"/>
      <c r="E152" s="6"/>
      <c r="F152" s="6"/>
      <c r="G152" s="6"/>
      <c r="H152" s="6"/>
      <c r="I152" s="6"/>
      <c r="J152" s="6"/>
      <c r="K152" s="6"/>
      <c r="L152" s="6"/>
      <c r="M152" s="6"/>
      <c r="N152" s="6"/>
      <c r="O152" s="6"/>
      <c r="P152" s="6"/>
      <c r="Q152" s="6"/>
      <c r="R152" s="6"/>
      <c r="S152" s="6"/>
      <c r="T152" s="6"/>
      <c r="U152" s="6"/>
      <c r="V152" s="6"/>
      <c r="W152" s="6"/>
      <c r="X152" s="6"/>
      <c r="Y152" s="6">
        <v>13</v>
      </c>
      <c r="Z152" s="6"/>
      <c r="AA152" s="6"/>
      <c r="AB152" s="6"/>
      <c r="AC152" s="6"/>
      <c r="AD152" s="6"/>
      <c r="AE152" s="6"/>
      <c r="AF152" s="6"/>
      <c r="AG152" s="73"/>
      <c r="AH152" s="75">
        <f t="shared" si="43"/>
        <v>13</v>
      </c>
      <c r="AI152" s="92">
        <f>AH152/AH162</f>
        <v>2.2413793103448276E-2</v>
      </c>
    </row>
    <row r="153" spans="1:35" ht="18" x14ac:dyDescent="0.3">
      <c r="A153" s="148" t="s">
        <v>29</v>
      </c>
      <c r="B153" s="149"/>
      <c r="C153" s="6"/>
      <c r="D153" s="6"/>
      <c r="E153" s="6"/>
      <c r="F153" s="6"/>
      <c r="G153" s="6"/>
      <c r="H153" s="6"/>
      <c r="I153" s="6"/>
      <c r="J153" s="6"/>
      <c r="K153" s="6"/>
      <c r="L153" s="6"/>
      <c r="M153" s="6"/>
      <c r="N153" s="6"/>
      <c r="O153" s="6"/>
      <c r="P153" s="6"/>
      <c r="Q153" s="6"/>
      <c r="R153" s="6"/>
      <c r="S153" s="6"/>
      <c r="T153" s="6"/>
      <c r="U153" s="6">
        <v>20</v>
      </c>
      <c r="V153" s="6"/>
      <c r="W153" s="6"/>
      <c r="X153" s="6"/>
      <c r="Y153" s="6"/>
      <c r="Z153" s="6"/>
      <c r="AA153" s="6"/>
      <c r="AB153" s="6"/>
      <c r="AC153" s="6"/>
      <c r="AD153" s="6"/>
      <c r="AE153" s="6"/>
      <c r="AF153" s="6"/>
      <c r="AG153" s="73"/>
      <c r="AH153" s="75">
        <f t="shared" si="43"/>
        <v>20</v>
      </c>
      <c r="AI153" s="92">
        <f>AH153/AH162</f>
        <v>3.4482758620689655E-2</v>
      </c>
    </row>
    <row r="154" spans="1:35" ht="18" x14ac:dyDescent="0.3">
      <c r="A154" s="148" t="s">
        <v>30</v>
      </c>
      <c r="B154" s="149"/>
      <c r="C154" s="6"/>
      <c r="D154" s="6"/>
      <c r="E154" s="6"/>
      <c r="F154" s="6"/>
      <c r="G154" s="6"/>
      <c r="H154" s="6"/>
      <c r="I154" s="6"/>
      <c r="J154" s="6"/>
      <c r="K154" s="6"/>
      <c r="L154" s="6"/>
      <c r="M154" s="6"/>
      <c r="N154" s="6"/>
      <c r="O154" s="6"/>
      <c r="P154" s="6"/>
      <c r="Q154" s="6"/>
      <c r="R154" s="6">
        <v>45</v>
      </c>
      <c r="S154" s="6"/>
      <c r="T154" s="6"/>
      <c r="U154" s="6"/>
      <c r="V154" s="6"/>
      <c r="W154" s="6"/>
      <c r="X154" s="6"/>
      <c r="Y154" s="6"/>
      <c r="Z154" s="6"/>
      <c r="AA154" s="6"/>
      <c r="AB154" s="6"/>
      <c r="AC154" s="6"/>
      <c r="AD154" s="6"/>
      <c r="AE154" s="6"/>
      <c r="AF154" s="6"/>
      <c r="AG154" s="73"/>
      <c r="AH154" s="75">
        <f t="shared" si="43"/>
        <v>45</v>
      </c>
      <c r="AI154" s="92">
        <f>AH154/AH162</f>
        <v>7.7586206896551727E-2</v>
      </c>
    </row>
    <row r="155" spans="1:35" ht="18" x14ac:dyDescent="0.3">
      <c r="A155" s="148" t="s">
        <v>31</v>
      </c>
      <c r="B155" s="149"/>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73"/>
      <c r="AH155" s="75">
        <f t="shared" si="43"/>
        <v>0</v>
      </c>
      <c r="AI155" s="92">
        <f>AH155/AH162</f>
        <v>0</v>
      </c>
    </row>
    <row r="156" spans="1:35" ht="18" x14ac:dyDescent="0.3">
      <c r="A156" s="148" t="s">
        <v>32</v>
      </c>
      <c r="B156" s="149"/>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73"/>
      <c r="AH156" s="75">
        <f t="shared" si="43"/>
        <v>0</v>
      </c>
      <c r="AI156" s="92">
        <f>AH156/AH162</f>
        <v>0</v>
      </c>
    </row>
    <row r="157" spans="1:35" ht="18" x14ac:dyDescent="0.3">
      <c r="A157" s="148" t="s">
        <v>33</v>
      </c>
      <c r="B157" s="149"/>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73"/>
      <c r="AH157" s="75">
        <f t="shared" si="43"/>
        <v>0</v>
      </c>
      <c r="AI157" s="92">
        <f>AH157/AH162</f>
        <v>0</v>
      </c>
    </row>
    <row r="158" spans="1:35" ht="18" x14ac:dyDescent="0.3">
      <c r="A158" s="148" t="s">
        <v>34</v>
      </c>
      <c r="B158" s="149"/>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73"/>
      <c r="AH158" s="75">
        <f t="shared" si="43"/>
        <v>0</v>
      </c>
      <c r="AI158" s="92">
        <f>AH158/AH162</f>
        <v>0</v>
      </c>
    </row>
    <row r="159" spans="1:35" ht="18" x14ac:dyDescent="0.3">
      <c r="A159" s="148" t="s">
        <v>35</v>
      </c>
      <c r="B159" s="149"/>
      <c r="C159" s="6"/>
      <c r="D159" s="6"/>
      <c r="E159" s="6"/>
      <c r="F159" s="6"/>
      <c r="G159" s="6"/>
      <c r="H159" s="6"/>
      <c r="I159" s="6"/>
      <c r="J159" s="6"/>
      <c r="K159" s="6"/>
      <c r="L159" s="6"/>
      <c r="M159" s="6"/>
      <c r="N159" s="6"/>
      <c r="O159" s="6"/>
      <c r="P159" s="6"/>
      <c r="Q159" s="6"/>
      <c r="R159" s="6"/>
      <c r="S159" s="6"/>
      <c r="T159" s="6"/>
      <c r="U159" s="6">
        <v>20</v>
      </c>
      <c r="V159" s="6"/>
      <c r="W159" s="6"/>
      <c r="X159" s="6"/>
      <c r="Y159" s="6"/>
      <c r="Z159" s="6"/>
      <c r="AA159" s="6"/>
      <c r="AB159" s="6">
        <v>12</v>
      </c>
      <c r="AC159" s="6"/>
      <c r="AD159" s="6"/>
      <c r="AE159" s="6"/>
      <c r="AF159" s="6"/>
      <c r="AG159" s="73"/>
      <c r="AH159" s="75">
        <f t="shared" si="43"/>
        <v>32</v>
      </c>
      <c r="AI159" s="92">
        <f>AH159/AH162</f>
        <v>5.5172413793103448E-2</v>
      </c>
    </row>
    <row r="160" spans="1:35" ht="18" x14ac:dyDescent="0.3">
      <c r="A160" s="148" t="s">
        <v>36</v>
      </c>
      <c r="B160" s="149"/>
      <c r="C160" s="6"/>
      <c r="D160" s="6"/>
      <c r="E160" s="6"/>
      <c r="F160" s="6"/>
      <c r="G160" s="6"/>
      <c r="H160" s="6"/>
      <c r="I160" s="6"/>
      <c r="J160" s="6"/>
      <c r="K160" s="6"/>
      <c r="L160" s="6"/>
      <c r="M160" s="6"/>
      <c r="N160" s="6"/>
      <c r="O160" s="6"/>
      <c r="P160" s="6"/>
      <c r="Q160" s="6"/>
      <c r="R160" s="6"/>
      <c r="S160" s="6">
        <v>19</v>
      </c>
      <c r="T160" s="6"/>
      <c r="U160" s="6"/>
      <c r="V160" s="6"/>
      <c r="W160" s="6"/>
      <c r="X160" s="6"/>
      <c r="Y160" s="6"/>
      <c r="Z160" s="6"/>
      <c r="AA160" s="6"/>
      <c r="AB160" s="6"/>
      <c r="AC160" s="6"/>
      <c r="AD160" s="6"/>
      <c r="AE160" s="6"/>
      <c r="AF160" s="6">
        <v>5</v>
      </c>
      <c r="AG160" s="73"/>
      <c r="AH160" s="75">
        <f t="shared" si="43"/>
        <v>24</v>
      </c>
      <c r="AI160" s="92">
        <f>AH160/AH162</f>
        <v>4.1379310344827586E-2</v>
      </c>
    </row>
    <row r="161" spans="1:35" ht="18.600000000000001" thickBot="1" x14ac:dyDescent="0.35">
      <c r="A161" s="148" t="s">
        <v>37</v>
      </c>
      <c r="B161" s="149"/>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73"/>
      <c r="AH161" s="76">
        <f t="shared" si="43"/>
        <v>0</v>
      </c>
      <c r="AI161" s="93">
        <f>AH161/AH162</f>
        <v>0</v>
      </c>
    </row>
    <row r="162" spans="1:35" ht="21.6" thickBot="1" x14ac:dyDescent="0.35">
      <c r="A162" s="150"/>
      <c r="B162" s="15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55"/>
      <c r="AD162" s="55"/>
      <c r="AE162" s="55"/>
      <c r="AF162" s="55"/>
      <c r="AG162" s="78"/>
      <c r="AH162" s="37">
        <f>SUM(AH150:AH161)</f>
        <v>580</v>
      </c>
      <c r="AI162" s="81"/>
    </row>
    <row r="163" spans="1:35" ht="36.75" customHeight="1" x14ac:dyDescent="0.3">
      <c r="A163" s="59"/>
      <c r="B163" s="59"/>
      <c r="C163" s="152" t="s">
        <v>38</v>
      </c>
      <c r="D163" s="153"/>
      <c r="E163" s="153" t="s">
        <v>27</v>
      </c>
      <c r="F163" s="153"/>
      <c r="G163" s="153" t="s">
        <v>28</v>
      </c>
      <c r="H163" s="153"/>
      <c r="I163" s="154" t="s">
        <v>29</v>
      </c>
      <c r="J163" s="154"/>
      <c r="K163" s="143" t="s">
        <v>30</v>
      </c>
      <c r="L163" s="143"/>
      <c r="M163" s="143" t="s">
        <v>31</v>
      </c>
      <c r="N163" s="143"/>
      <c r="O163" s="143" t="s">
        <v>32</v>
      </c>
      <c r="P163" s="143"/>
      <c r="Q163" s="143" t="s">
        <v>33</v>
      </c>
      <c r="R163" s="143"/>
      <c r="S163" s="143" t="s">
        <v>34</v>
      </c>
      <c r="T163" s="143"/>
      <c r="U163" s="143" t="s">
        <v>35</v>
      </c>
      <c r="V163" s="143"/>
      <c r="W163" s="143" t="s">
        <v>36</v>
      </c>
      <c r="X163" s="143"/>
      <c r="Y163" s="143" t="s">
        <v>37</v>
      </c>
      <c r="Z163" s="144"/>
      <c r="AA163" s="145" t="s">
        <v>39</v>
      </c>
      <c r="AB163" s="146"/>
      <c r="AC163" s="110"/>
      <c r="AD163" s="110"/>
      <c r="AE163" s="110"/>
      <c r="AF163" s="110"/>
      <c r="AG163" s="111"/>
    </row>
    <row r="164" spans="1:35" ht="36.75" customHeight="1" thickBot="1" x14ac:dyDescent="0.35">
      <c r="A164" s="59"/>
      <c r="B164" s="59"/>
      <c r="C164" s="147">
        <f>AH59+AH72+AH85+AH98+AH111+AH124+AH137+AH150</f>
        <v>803</v>
      </c>
      <c r="D164" s="140"/>
      <c r="E164" s="140">
        <f>AH60+AH73+AH86+AH99+AH112+AH125+AH138+AH151</f>
        <v>1006</v>
      </c>
      <c r="F164" s="140"/>
      <c r="G164" s="140">
        <f>AH61+AH74+AH87+AH100+AH113+AH126+AH139+AH152</f>
        <v>439</v>
      </c>
      <c r="H164" s="140"/>
      <c r="I164" s="140">
        <f>AH62+AH75+AH88+AH101+AH114+AH127+AH140+AH153</f>
        <v>472</v>
      </c>
      <c r="J164" s="140"/>
      <c r="K164" s="140">
        <f>AH63+AH76+AH89+AH102+AH115+AH128+AH141+AH154</f>
        <v>113</v>
      </c>
      <c r="L164" s="140"/>
      <c r="M164" s="140">
        <f>AH64+AH77+AH90+AH103+AH116+AH129+AH142+AH155</f>
        <v>375</v>
      </c>
      <c r="N164" s="140"/>
      <c r="O164" s="140">
        <f>AH65+AH78+AH91+AH104+AH117+AH130+AH143+AH156</f>
        <v>5</v>
      </c>
      <c r="P164" s="140"/>
      <c r="Q164" s="140">
        <f>AH66+AH79+AH92+AH105+AH118+AH131+AH144+AH157</f>
        <v>322</v>
      </c>
      <c r="R164" s="140"/>
      <c r="S164" s="140">
        <f>AH67+AH80+AH93+AH106+AH119+AH132+AH145+AH158</f>
        <v>0</v>
      </c>
      <c r="T164" s="140"/>
      <c r="U164" s="140">
        <f>AH68+AH81+AH94+AH107+AH120+AH133+AH146+AH159</f>
        <v>726</v>
      </c>
      <c r="V164" s="140"/>
      <c r="W164" s="140">
        <f>AH69+AH80+AH95+AH108+AH121+AH134+AH147+AH160</f>
        <v>39</v>
      </c>
      <c r="X164" s="140"/>
      <c r="Y164" s="140">
        <f>AH70+AH83+AH96+AH109+AH122+AH135+AH148+AH161</f>
        <v>94</v>
      </c>
      <c r="Z164" s="140"/>
      <c r="AA164" s="141">
        <f>SUM(C164:Z164)</f>
        <v>4394</v>
      </c>
      <c r="AB164" s="142"/>
      <c r="AC164" s="112"/>
      <c r="AD164" s="112"/>
      <c r="AE164" s="112"/>
      <c r="AF164" s="112"/>
      <c r="AG164" s="113"/>
    </row>
    <row r="165" spans="1:35" ht="34.5" customHeight="1" thickBot="1" x14ac:dyDescent="0.35">
      <c r="A165" s="59"/>
      <c r="B165" s="59"/>
      <c r="C165" s="139">
        <f>C164/AA164</f>
        <v>0.18274920345926263</v>
      </c>
      <c r="D165" s="138"/>
      <c r="E165" s="138">
        <f>E164/AA164</f>
        <v>0.22894856622667273</v>
      </c>
      <c r="F165" s="138"/>
      <c r="G165" s="138">
        <f>G164/AA164</f>
        <v>9.9908966772872101E-2</v>
      </c>
      <c r="H165" s="138"/>
      <c r="I165" s="138">
        <f>I164/AA164</f>
        <v>0.10741920801092399</v>
      </c>
      <c r="J165" s="138"/>
      <c r="K165" s="138">
        <f>K164/AA164</f>
        <v>2.5716886663632227E-2</v>
      </c>
      <c r="L165" s="138"/>
      <c r="M165" s="138">
        <f>M164/AA164</f>
        <v>8.5343650432407825E-2</v>
      </c>
      <c r="N165" s="138"/>
      <c r="O165" s="138">
        <f>O164/AA164</f>
        <v>1.137915339098771E-3</v>
      </c>
      <c r="P165" s="138"/>
      <c r="Q165" s="138">
        <f>Q164/AA164</f>
        <v>7.3281747837960862E-2</v>
      </c>
      <c r="R165" s="138"/>
      <c r="S165" s="138">
        <f>S164/AA164</f>
        <v>0</v>
      </c>
      <c r="T165" s="138"/>
      <c r="U165" s="138">
        <f>U164/AA164</f>
        <v>0.16522530723714154</v>
      </c>
      <c r="V165" s="138"/>
      <c r="W165" s="138">
        <f>W164/AA164</f>
        <v>8.8757396449704144E-3</v>
      </c>
      <c r="X165" s="138"/>
      <c r="Y165" s="138">
        <f>Y164/AA164</f>
        <v>2.1392808375056895E-2</v>
      </c>
      <c r="Z165" s="138"/>
      <c r="AA165" s="136">
        <f>SUM(C165:Z165)</f>
        <v>1</v>
      </c>
      <c r="AB165" s="137"/>
    </row>
    <row r="166" spans="1:35" ht="15" customHeight="1" x14ac:dyDescent="0.3">
      <c r="A166" s="59"/>
      <c r="B166" s="59"/>
      <c r="C166" s="56"/>
    </row>
    <row r="167" spans="1:35" ht="15" customHeight="1" x14ac:dyDescent="0.3">
      <c r="A167" s="59"/>
      <c r="B167" s="59"/>
      <c r="C167" s="56"/>
    </row>
    <row r="168" spans="1:35" ht="15" customHeight="1" x14ac:dyDescent="0.3">
      <c r="A168" s="59"/>
      <c r="B168" s="59"/>
      <c r="C168" s="56"/>
    </row>
    <row r="169" spans="1:35" ht="15" customHeight="1" x14ac:dyDescent="0.3">
      <c r="A169" s="59"/>
      <c r="B169" s="59"/>
      <c r="C169" s="56"/>
    </row>
    <row r="170" spans="1:35" ht="15" customHeight="1" x14ac:dyDescent="0.3">
      <c r="A170" s="59"/>
      <c r="B170" s="59"/>
      <c r="C170" s="56"/>
    </row>
    <row r="171" spans="1:35" ht="17.25" customHeight="1" x14ac:dyDescent="0.3">
      <c r="A171" s="59"/>
      <c r="B171" s="59"/>
      <c r="C171" s="56"/>
    </row>
    <row r="172" spans="1:35" ht="15" customHeight="1" x14ac:dyDescent="0.3">
      <c r="A172" s="59"/>
      <c r="B172" s="59"/>
      <c r="C172" s="56"/>
    </row>
    <row r="173" spans="1:35" ht="15" customHeight="1" x14ac:dyDescent="0.3">
      <c r="A173" s="59"/>
      <c r="B173" s="59"/>
      <c r="C173" s="56"/>
    </row>
    <row r="174" spans="1:35" ht="15.75" customHeight="1" x14ac:dyDescent="0.3">
      <c r="A174" s="59"/>
      <c r="B174" s="59"/>
      <c r="C174" s="56"/>
    </row>
    <row r="175" spans="1:35" ht="18" x14ac:dyDescent="0.3">
      <c r="A175" s="60"/>
      <c r="B175" s="60" t="s">
        <v>38</v>
      </c>
      <c r="C175">
        <f>C164</f>
        <v>803</v>
      </c>
    </row>
    <row r="176" spans="1:35" ht="18.75" customHeight="1" x14ac:dyDescent="0.3">
      <c r="A176" s="60"/>
      <c r="B176" s="60" t="s">
        <v>27</v>
      </c>
      <c r="C176">
        <f>E164</f>
        <v>1006</v>
      </c>
    </row>
    <row r="177" spans="1:3" ht="18.75" customHeight="1" x14ac:dyDescent="0.3">
      <c r="A177" s="60"/>
      <c r="B177" s="60" t="s">
        <v>28</v>
      </c>
      <c r="C177">
        <f>G164</f>
        <v>439</v>
      </c>
    </row>
    <row r="178" spans="1:3" ht="18.75" customHeight="1" x14ac:dyDescent="0.3">
      <c r="A178" s="60"/>
      <c r="B178" s="60" t="s">
        <v>29</v>
      </c>
      <c r="C178">
        <f>I164</f>
        <v>472</v>
      </c>
    </row>
    <row r="179" spans="1:3" ht="18.75" customHeight="1" x14ac:dyDescent="0.3">
      <c r="A179" s="60"/>
      <c r="B179" s="60" t="s">
        <v>30</v>
      </c>
      <c r="C179">
        <f>K164</f>
        <v>113</v>
      </c>
    </row>
    <row r="180" spans="1:3" ht="18.75" customHeight="1" x14ac:dyDescent="0.3">
      <c r="A180" s="60"/>
      <c r="B180" s="60" t="s">
        <v>31</v>
      </c>
      <c r="C180">
        <f>M164</f>
        <v>375</v>
      </c>
    </row>
    <row r="181" spans="1:3" ht="18.75" customHeight="1" x14ac:dyDescent="0.3">
      <c r="A181" s="60"/>
      <c r="B181" s="60" t="s">
        <v>32</v>
      </c>
      <c r="C181">
        <f>O164</f>
        <v>5</v>
      </c>
    </row>
    <row r="182" spans="1:3" ht="18.75" customHeight="1" x14ac:dyDescent="0.3">
      <c r="A182" s="60"/>
      <c r="B182" s="60" t="s">
        <v>33</v>
      </c>
      <c r="C182">
        <f>Q164</f>
        <v>322</v>
      </c>
    </row>
    <row r="183" spans="1:3" ht="18.75" customHeight="1" x14ac:dyDescent="0.3">
      <c r="A183" s="60"/>
      <c r="B183" s="60" t="s">
        <v>34</v>
      </c>
      <c r="C183">
        <f>S164</f>
        <v>0</v>
      </c>
    </row>
    <row r="184" spans="1:3" ht="18.75" customHeight="1" x14ac:dyDescent="0.3">
      <c r="A184" s="60"/>
      <c r="B184" s="60" t="s">
        <v>35</v>
      </c>
      <c r="C184">
        <f>U164</f>
        <v>726</v>
      </c>
    </row>
    <row r="185" spans="1:3" ht="18.75" customHeight="1" x14ac:dyDescent="0.3">
      <c r="A185" s="60"/>
      <c r="B185" s="60" t="s">
        <v>36</v>
      </c>
      <c r="C185">
        <f>W164</f>
        <v>39</v>
      </c>
    </row>
    <row r="186" spans="1:3" ht="30.75" customHeight="1" x14ac:dyDescent="0.3">
      <c r="A186" s="60"/>
      <c r="B186" s="60" t="s">
        <v>37</v>
      </c>
      <c r="C186">
        <f>Y164</f>
        <v>94</v>
      </c>
    </row>
  </sheetData>
  <mergeCells count="184">
    <mergeCell ref="A1:B1"/>
    <mergeCell ref="C1:AG1"/>
    <mergeCell ref="A2:B2"/>
    <mergeCell ref="A3:B3"/>
    <mergeCell ref="A17:B17"/>
    <mergeCell ref="A18:B18"/>
    <mergeCell ref="A19:B19"/>
    <mergeCell ref="A20:B20"/>
    <mergeCell ref="A21:B21"/>
    <mergeCell ref="A4:B4"/>
    <mergeCell ref="A5:B5"/>
    <mergeCell ref="A6:B6"/>
    <mergeCell ref="A7:B7"/>
    <mergeCell ref="A8:B8"/>
    <mergeCell ref="A9:B9"/>
    <mergeCell ref="A10:B10"/>
    <mergeCell ref="A59:B59"/>
    <mergeCell ref="A60:B60"/>
    <mergeCell ref="A61:B61"/>
    <mergeCell ref="A62:B62"/>
    <mergeCell ref="A63:B63"/>
    <mergeCell ref="A64:B64"/>
    <mergeCell ref="D22:G23"/>
    <mergeCell ref="A11:B11"/>
    <mergeCell ref="A12:B12"/>
    <mergeCell ref="A13:B13"/>
    <mergeCell ref="A14:B14"/>
    <mergeCell ref="A15:B15"/>
    <mergeCell ref="A16:B16"/>
    <mergeCell ref="A54:AG55"/>
    <mergeCell ref="A56:B56"/>
    <mergeCell ref="C56:AG56"/>
    <mergeCell ref="A57:B57"/>
    <mergeCell ref="A58:B58"/>
    <mergeCell ref="O22:S23"/>
    <mergeCell ref="Z22:AD23"/>
    <mergeCell ref="D39:G40"/>
    <mergeCell ref="P39:S40"/>
    <mergeCell ref="Z39:AD40"/>
    <mergeCell ref="A71:B71"/>
    <mergeCell ref="A72:B72"/>
    <mergeCell ref="A73:B73"/>
    <mergeCell ref="A74:B74"/>
    <mergeCell ref="A75:B75"/>
    <mergeCell ref="A76:B76"/>
    <mergeCell ref="A65:B65"/>
    <mergeCell ref="A66:B66"/>
    <mergeCell ref="A67:B67"/>
    <mergeCell ref="A68:B68"/>
    <mergeCell ref="A69:B69"/>
    <mergeCell ref="A70:B70"/>
    <mergeCell ref="A83:B83"/>
    <mergeCell ref="A84:B84"/>
    <mergeCell ref="A85:B85"/>
    <mergeCell ref="A86:B86"/>
    <mergeCell ref="A87:B87"/>
    <mergeCell ref="A88:B88"/>
    <mergeCell ref="A77:B77"/>
    <mergeCell ref="A78:B78"/>
    <mergeCell ref="A79:B79"/>
    <mergeCell ref="A80:B80"/>
    <mergeCell ref="A81:B81"/>
    <mergeCell ref="A82:B82"/>
    <mergeCell ref="A95:B95"/>
    <mergeCell ref="A96:B96"/>
    <mergeCell ref="A97:B97"/>
    <mergeCell ref="A98:B98"/>
    <mergeCell ref="A99:B99"/>
    <mergeCell ref="A100:B100"/>
    <mergeCell ref="A89:B89"/>
    <mergeCell ref="A90:B90"/>
    <mergeCell ref="A91:B91"/>
    <mergeCell ref="A92:B92"/>
    <mergeCell ref="A93:B93"/>
    <mergeCell ref="A94:B94"/>
    <mergeCell ref="A107:B107"/>
    <mergeCell ref="A108:B108"/>
    <mergeCell ref="A109:B109"/>
    <mergeCell ref="A110:B110"/>
    <mergeCell ref="A111:B111"/>
    <mergeCell ref="A112:B112"/>
    <mergeCell ref="A101:B101"/>
    <mergeCell ref="A102:B102"/>
    <mergeCell ref="A103:B103"/>
    <mergeCell ref="A104:B104"/>
    <mergeCell ref="A105:B105"/>
    <mergeCell ref="A106:B106"/>
    <mergeCell ref="A119:B119"/>
    <mergeCell ref="A120:B120"/>
    <mergeCell ref="A121:B121"/>
    <mergeCell ref="A122:B122"/>
    <mergeCell ref="A123:B123"/>
    <mergeCell ref="A124:B124"/>
    <mergeCell ref="A113:B113"/>
    <mergeCell ref="A114:B114"/>
    <mergeCell ref="A115:B115"/>
    <mergeCell ref="A116:B116"/>
    <mergeCell ref="A117:B117"/>
    <mergeCell ref="A118:B118"/>
    <mergeCell ref="A131:B131"/>
    <mergeCell ref="A132:B132"/>
    <mergeCell ref="A133:B133"/>
    <mergeCell ref="A134:B134"/>
    <mergeCell ref="A135:B135"/>
    <mergeCell ref="A136:B136"/>
    <mergeCell ref="A125:B125"/>
    <mergeCell ref="A126:B126"/>
    <mergeCell ref="A127:B127"/>
    <mergeCell ref="A128:B128"/>
    <mergeCell ref="A129:B129"/>
    <mergeCell ref="A130:B130"/>
    <mergeCell ref="A143:B143"/>
    <mergeCell ref="A144:B144"/>
    <mergeCell ref="A145:B145"/>
    <mergeCell ref="A146:B146"/>
    <mergeCell ref="A147:B147"/>
    <mergeCell ref="A148:B148"/>
    <mergeCell ref="A137:B137"/>
    <mergeCell ref="A138:B138"/>
    <mergeCell ref="A139:B139"/>
    <mergeCell ref="A140:B140"/>
    <mergeCell ref="A141:B141"/>
    <mergeCell ref="A142:B142"/>
    <mergeCell ref="A155:B155"/>
    <mergeCell ref="A156:B156"/>
    <mergeCell ref="A157:B157"/>
    <mergeCell ref="A158:B158"/>
    <mergeCell ref="A159:B159"/>
    <mergeCell ref="A160:B160"/>
    <mergeCell ref="A149:B149"/>
    <mergeCell ref="A150:B150"/>
    <mergeCell ref="A151:B151"/>
    <mergeCell ref="A152:B152"/>
    <mergeCell ref="A153:B153"/>
    <mergeCell ref="A154:B154"/>
    <mergeCell ref="K163:L163"/>
    <mergeCell ref="M163:N163"/>
    <mergeCell ref="O163:P163"/>
    <mergeCell ref="A161:B161"/>
    <mergeCell ref="A162:B162"/>
    <mergeCell ref="C163:D163"/>
    <mergeCell ref="E163:F163"/>
    <mergeCell ref="G163:H163"/>
    <mergeCell ref="I163:J163"/>
    <mergeCell ref="C165:D165"/>
    <mergeCell ref="E165:F165"/>
    <mergeCell ref="G165:H165"/>
    <mergeCell ref="I165:J165"/>
    <mergeCell ref="K165:L165"/>
    <mergeCell ref="M165:N165"/>
    <mergeCell ref="Q164:R164"/>
    <mergeCell ref="S164:T164"/>
    <mergeCell ref="U164:V164"/>
    <mergeCell ref="C164:D164"/>
    <mergeCell ref="E164:F164"/>
    <mergeCell ref="G164:H164"/>
    <mergeCell ref="I164:J164"/>
    <mergeCell ref="K164:L164"/>
    <mergeCell ref="M164:N164"/>
    <mergeCell ref="O164:P164"/>
    <mergeCell ref="AJ1:AN1"/>
    <mergeCell ref="AJ2:AN2"/>
    <mergeCell ref="AA165:AB165"/>
    <mergeCell ref="O165:P165"/>
    <mergeCell ref="Q165:R165"/>
    <mergeCell ref="S165:T165"/>
    <mergeCell ref="U165:V165"/>
    <mergeCell ref="W165:X165"/>
    <mergeCell ref="Y165:Z165"/>
    <mergeCell ref="W164:X164"/>
    <mergeCell ref="Y164:Z164"/>
    <mergeCell ref="AA164:AB164"/>
    <mergeCell ref="W163:X163"/>
    <mergeCell ref="Y163:Z163"/>
    <mergeCell ref="AA163:AB163"/>
    <mergeCell ref="Q163:R163"/>
    <mergeCell ref="S163:T163"/>
    <mergeCell ref="U163:V163"/>
    <mergeCell ref="AH55:AI58"/>
    <mergeCell ref="AH22:AH23"/>
    <mergeCell ref="AH24:AH25"/>
    <mergeCell ref="AH27:AJ27"/>
    <mergeCell ref="AI3:AI4"/>
    <mergeCell ref="AJ3:AJ4"/>
  </mergeCells>
  <conditionalFormatting sqref="C5:AG20">
    <cfRule type="cellIs" dxfId="17" priority="1" operator="greaterThan">
      <formula>0.7</formula>
    </cfRule>
    <cfRule type="cellIs" dxfId="16" priority="2" operator="greaterThan">
      <formula>$AI$29</formula>
    </cfRule>
  </conditionalFormatting>
  <hyperlinks>
    <hyperlink ref="AJ2:AN2" r:id="rId1" display="Top 3 DOWNTIME.xlsx" xr:uid="{00000000-0004-0000-0300-000000000000}"/>
  </hyperlinks>
  <pageMargins left="0.7" right="0.7" top="0.75" bottom="0.75" header="0.3" footer="0.3"/>
  <pageSetup paperSize="17" scale="59" orientation="landscape"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N186"/>
  <sheetViews>
    <sheetView zoomScale="80" zoomScaleNormal="80" workbookViewId="0">
      <pane xSplit="2" ySplit="4" topLeftCell="AI17" activePane="bottomRight" state="frozen"/>
      <selection pane="topRight" activeCell="C1" sqref="C1"/>
      <selection pane="bottomLeft" activeCell="A4" sqref="A4"/>
      <selection pane="bottomRight" activeCell="AJ2" sqref="AJ2:AN2"/>
    </sheetView>
  </sheetViews>
  <sheetFormatPr defaultColWidth="9.109375" defaultRowHeight="14.4" x14ac:dyDescent="0.3"/>
  <cols>
    <col min="2" max="2" width="20.5546875" customWidth="1"/>
    <col min="3" max="33" width="9.44140625" customWidth="1"/>
    <col min="34" max="34" width="10.88671875" customWidth="1"/>
    <col min="35" max="35" width="10.44140625" customWidth="1"/>
    <col min="36" max="36" width="11.88671875" customWidth="1"/>
  </cols>
  <sheetData>
    <row r="1" spans="1:40" ht="38.25" customHeight="1" thickBot="1" x14ac:dyDescent="0.55000000000000004">
      <c r="A1" s="187">
        <f ca="1">NOW()</f>
        <v>45007.579243865737</v>
      </c>
      <c r="B1" s="146"/>
      <c r="C1" s="188" t="s">
        <v>0</v>
      </c>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90"/>
      <c r="AH1" s="95" t="s">
        <v>1</v>
      </c>
      <c r="AI1" s="95" t="s">
        <v>2</v>
      </c>
      <c r="AJ1" s="207" t="s">
        <v>40</v>
      </c>
      <c r="AK1" s="208"/>
      <c r="AL1" s="208"/>
      <c r="AM1" s="208"/>
      <c r="AN1" s="209"/>
    </row>
    <row r="2" spans="1:40" ht="21" customHeight="1" thickBot="1" x14ac:dyDescent="0.35">
      <c r="A2" s="191" t="s">
        <v>3</v>
      </c>
      <c r="B2" s="192"/>
      <c r="C2" s="57">
        <v>108</v>
      </c>
      <c r="D2" s="57">
        <v>108</v>
      </c>
      <c r="E2" s="57">
        <v>108</v>
      </c>
      <c r="F2" s="57">
        <v>108</v>
      </c>
      <c r="G2" s="118">
        <v>0</v>
      </c>
      <c r="H2" s="57">
        <v>0</v>
      </c>
      <c r="I2" s="57">
        <v>108</v>
      </c>
      <c r="J2" s="57">
        <v>108</v>
      </c>
      <c r="K2" s="57">
        <v>108</v>
      </c>
      <c r="L2" s="57">
        <v>108</v>
      </c>
      <c r="M2" s="57">
        <v>108</v>
      </c>
      <c r="N2" s="57">
        <v>0</v>
      </c>
      <c r="O2" s="57">
        <v>0</v>
      </c>
      <c r="P2" s="57">
        <v>108</v>
      </c>
      <c r="Q2" s="118">
        <v>108</v>
      </c>
      <c r="R2" s="57">
        <v>108</v>
      </c>
      <c r="S2" s="57">
        <v>108</v>
      </c>
      <c r="T2" s="57">
        <v>108</v>
      </c>
      <c r="U2" s="57">
        <v>0</v>
      </c>
      <c r="V2" s="57">
        <v>0</v>
      </c>
      <c r="W2" s="57">
        <v>0</v>
      </c>
      <c r="X2" s="57">
        <v>108</v>
      </c>
      <c r="Y2" s="57">
        <v>108</v>
      </c>
      <c r="Z2" s="57">
        <v>108</v>
      </c>
      <c r="AA2" s="57">
        <v>108</v>
      </c>
      <c r="AB2" s="57">
        <v>0</v>
      </c>
      <c r="AC2" s="57">
        <v>0</v>
      </c>
      <c r="AD2" s="57">
        <v>108</v>
      </c>
      <c r="AE2" s="57">
        <v>108</v>
      </c>
      <c r="AF2" s="57">
        <v>108</v>
      </c>
      <c r="AG2" s="57">
        <v>108</v>
      </c>
      <c r="AH2" s="96">
        <f>SUM(C2:AG2)</f>
        <v>2376</v>
      </c>
      <c r="AI2" s="97">
        <f>COUNT(C2:AG2)</f>
        <v>31</v>
      </c>
      <c r="AJ2" s="210" t="s">
        <v>41</v>
      </c>
      <c r="AK2" s="211"/>
      <c r="AL2" s="211"/>
      <c r="AM2" s="211"/>
      <c r="AN2" s="212"/>
    </row>
    <row r="3" spans="1:40" ht="19.5" customHeight="1" thickBot="1" x14ac:dyDescent="0.35">
      <c r="A3" s="193" t="s">
        <v>4</v>
      </c>
      <c r="B3" s="194"/>
      <c r="C3" s="39">
        <f>C21/C2</f>
        <v>2.5205761316872424E-2</v>
      </c>
      <c r="D3" s="38">
        <f>D21/D2</f>
        <v>2.9310699588477363E-2</v>
      </c>
      <c r="E3" s="38">
        <f t="shared" ref="E3:AG3" si="0">E21/E2</f>
        <v>4.289094650205761E-2</v>
      </c>
      <c r="F3" s="38">
        <f t="shared" si="0"/>
        <v>3.9722222222222221E-2</v>
      </c>
      <c r="G3" s="38" t="e">
        <f t="shared" si="0"/>
        <v>#DIV/0!</v>
      </c>
      <c r="H3" s="38" t="e">
        <f t="shared" si="0"/>
        <v>#DIV/0!</v>
      </c>
      <c r="I3" s="38">
        <f t="shared" si="0"/>
        <v>5.0020576131687249E-2</v>
      </c>
      <c r="J3" s="38">
        <f t="shared" si="0"/>
        <v>4.6090534979423878E-2</v>
      </c>
      <c r="K3" s="38">
        <f t="shared" si="0"/>
        <v>5.5637860082304522E-2</v>
      </c>
      <c r="L3" s="38">
        <f t="shared" si="0"/>
        <v>2.9958847736625518E-2</v>
      </c>
      <c r="M3" s="38">
        <f t="shared" si="0"/>
        <v>2.8806584362139915E-2</v>
      </c>
      <c r="N3" s="38" t="e">
        <f t="shared" si="0"/>
        <v>#DIV/0!</v>
      </c>
      <c r="O3" s="38" t="e">
        <f t="shared" si="0"/>
        <v>#DIV/0!</v>
      </c>
      <c r="P3" s="38">
        <f t="shared" si="0"/>
        <v>4.4794238683127575E-2</v>
      </c>
      <c r="Q3" s="119">
        <f t="shared" si="0"/>
        <v>4.0041152263374478E-2</v>
      </c>
      <c r="R3" s="38">
        <f t="shared" si="0"/>
        <v>5.1604938271604936E-2</v>
      </c>
      <c r="S3" s="38">
        <f t="shared" si="0"/>
        <v>4.0185185185185192E-2</v>
      </c>
      <c r="T3" s="38">
        <f t="shared" si="0"/>
        <v>3.2438271604938271E-2</v>
      </c>
      <c r="U3" s="38" t="e">
        <f t="shared" si="0"/>
        <v>#DIV/0!</v>
      </c>
      <c r="V3" s="38" t="e">
        <f t="shared" si="0"/>
        <v>#DIV/0!</v>
      </c>
      <c r="W3" s="38" t="e">
        <f t="shared" si="0"/>
        <v>#DIV/0!</v>
      </c>
      <c r="X3" s="38">
        <f t="shared" si="0"/>
        <v>2.9022633744855968E-2</v>
      </c>
      <c r="Y3" s="38">
        <f t="shared" si="0"/>
        <v>4.0092592592592596E-2</v>
      </c>
      <c r="Z3" s="65">
        <f t="shared" si="0"/>
        <v>6.7860082304526753E-2</v>
      </c>
      <c r="AA3" s="38">
        <f t="shared" si="0"/>
        <v>9.2911522633744859E-2</v>
      </c>
      <c r="AB3" s="38" t="e">
        <f t="shared" si="0"/>
        <v>#DIV/0!</v>
      </c>
      <c r="AC3" s="38" t="e">
        <f t="shared" si="0"/>
        <v>#DIV/0!</v>
      </c>
      <c r="AD3" s="38">
        <f t="shared" si="0"/>
        <v>3.1502057613168724E-2</v>
      </c>
      <c r="AE3" s="38">
        <f t="shared" si="0"/>
        <v>5.4207818930041146E-2</v>
      </c>
      <c r="AF3" s="38">
        <f t="shared" si="0"/>
        <v>7.3744855967078193E-2</v>
      </c>
      <c r="AG3" s="38">
        <f t="shared" si="0"/>
        <v>2.9248971193415643E-2</v>
      </c>
      <c r="AH3" s="67"/>
      <c r="AI3" s="201" t="s">
        <v>5</v>
      </c>
      <c r="AJ3" s="201" t="s">
        <v>6</v>
      </c>
    </row>
    <row r="4" spans="1:40" ht="36" customHeight="1" thickBot="1" x14ac:dyDescent="0.35">
      <c r="A4" s="203"/>
      <c r="B4" s="204"/>
      <c r="C4" s="53">
        <v>1</v>
      </c>
      <c r="D4" s="48">
        <v>2</v>
      </c>
      <c r="E4" s="41">
        <v>3</v>
      </c>
      <c r="F4" s="48">
        <v>4</v>
      </c>
      <c r="G4" s="41">
        <v>5</v>
      </c>
      <c r="H4" s="41">
        <v>6</v>
      </c>
      <c r="I4" s="41">
        <v>7</v>
      </c>
      <c r="J4" s="40">
        <v>8</v>
      </c>
      <c r="K4" s="15">
        <v>9</v>
      </c>
      <c r="L4" s="15">
        <v>10</v>
      </c>
      <c r="M4" s="15">
        <v>11</v>
      </c>
      <c r="N4" s="15">
        <v>12</v>
      </c>
      <c r="O4" s="16">
        <v>13</v>
      </c>
      <c r="P4" s="41">
        <v>14</v>
      </c>
      <c r="Q4" s="120">
        <v>15</v>
      </c>
      <c r="R4" s="40">
        <v>16</v>
      </c>
      <c r="S4" s="15">
        <v>17</v>
      </c>
      <c r="T4" s="15">
        <v>18</v>
      </c>
      <c r="U4" s="15">
        <v>19</v>
      </c>
      <c r="V4" s="15">
        <v>20</v>
      </c>
      <c r="W4" s="15">
        <v>21</v>
      </c>
      <c r="X4" s="15">
        <v>22</v>
      </c>
      <c r="Y4" s="15">
        <v>23</v>
      </c>
      <c r="Z4" s="15">
        <v>24</v>
      </c>
      <c r="AA4" s="15">
        <v>25</v>
      </c>
      <c r="AB4" s="15">
        <v>26</v>
      </c>
      <c r="AC4" s="15">
        <v>27</v>
      </c>
      <c r="AD4" s="15">
        <v>28</v>
      </c>
      <c r="AE4" s="15">
        <v>29</v>
      </c>
      <c r="AF4" s="15">
        <v>30</v>
      </c>
      <c r="AG4" s="16">
        <v>31</v>
      </c>
      <c r="AH4" s="68" t="s">
        <v>7</v>
      </c>
      <c r="AI4" s="202"/>
      <c r="AJ4" s="202"/>
    </row>
    <row r="5" spans="1:40" ht="36" customHeight="1" x14ac:dyDescent="0.3">
      <c r="A5" s="205" t="s">
        <v>8</v>
      </c>
      <c r="B5" s="206"/>
      <c r="C5" s="54">
        <f>C58/60</f>
        <v>0.3</v>
      </c>
      <c r="D5" s="129">
        <f t="shared" ref="D5:AG5" si="1">D58/60</f>
        <v>0.33333333333333331</v>
      </c>
      <c r="E5" s="45">
        <f t="shared" si="1"/>
        <v>0.48333333333333334</v>
      </c>
      <c r="F5" s="129">
        <f t="shared" si="1"/>
        <v>0.5</v>
      </c>
      <c r="G5" s="45">
        <f t="shared" si="1"/>
        <v>0</v>
      </c>
      <c r="H5" s="45">
        <f t="shared" si="1"/>
        <v>0</v>
      </c>
      <c r="I5" s="45">
        <f t="shared" si="1"/>
        <v>0.16666666666666666</v>
      </c>
      <c r="J5" s="129">
        <f t="shared" si="1"/>
        <v>0.13333333333333333</v>
      </c>
      <c r="K5" s="45">
        <f t="shared" si="1"/>
        <v>3.2833333333333332</v>
      </c>
      <c r="L5" s="129">
        <f t="shared" si="1"/>
        <v>0.71666666666666667</v>
      </c>
      <c r="M5" s="45">
        <f t="shared" si="1"/>
        <v>0.36666666666666664</v>
      </c>
      <c r="N5" s="129">
        <f t="shared" si="1"/>
        <v>0</v>
      </c>
      <c r="O5" s="51">
        <f t="shared" si="1"/>
        <v>0</v>
      </c>
      <c r="P5" s="45">
        <f t="shared" si="1"/>
        <v>0.31666666666666665</v>
      </c>
      <c r="Q5" s="121">
        <f t="shared" si="1"/>
        <v>0</v>
      </c>
      <c r="R5" s="45">
        <f t="shared" si="1"/>
        <v>3.3333333333333333E-2</v>
      </c>
      <c r="S5" s="45">
        <f t="shared" si="1"/>
        <v>1.0333333333333334</v>
      </c>
      <c r="T5" s="45">
        <f t="shared" si="1"/>
        <v>0.75</v>
      </c>
      <c r="U5" s="45">
        <f t="shared" si="1"/>
        <v>0</v>
      </c>
      <c r="V5" s="45">
        <f t="shared" si="1"/>
        <v>0</v>
      </c>
      <c r="W5" s="45">
        <f t="shared" si="1"/>
        <v>0</v>
      </c>
      <c r="X5" s="45">
        <f t="shared" si="1"/>
        <v>0.23333333333333334</v>
      </c>
      <c r="Y5" s="129">
        <f t="shared" si="1"/>
        <v>0.8666666666666667</v>
      </c>
      <c r="Z5" s="45">
        <f t="shared" si="1"/>
        <v>0.45</v>
      </c>
      <c r="AA5" s="45">
        <f t="shared" si="1"/>
        <v>1</v>
      </c>
      <c r="AB5" s="45">
        <f t="shared" si="1"/>
        <v>0</v>
      </c>
      <c r="AC5" s="45">
        <f t="shared" si="1"/>
        <v>0</v>
      </c>
      <c r="AD5" s="45">
        <f t="shared" si="1"/>
        <v>0.58333333333333337</v>
      </c>
      <c r="AE5" s="45">
        <f t="shared" si="1"/>
        <v>0.26666666666666666</v>
      </c>
      <c r="AF5" s="45">
        <f t="shared" si="1"/>
        <v>1.0833333333333333</v>
      </c>
      <c r="AG5" s="45">
        <f t="shared" si="1"/>
        <v>0.58333333333333337</v>
      </c>
      <c r="AH5" s="106">
        <f>SUM(C5:AG5)</f>
        <v>13.483333333333334</v>
      </c>
      <c r="AI5" s="66">
        <f>AH2/7</f>
        <v>339.42857142857144</v>
      </c>
      <c r="AJ5" s="109">
        <f>AH5/AI5</f>
        <v>3.9723625140291804E-2</v>
      </c>
    </row>
    <row r="6" spans="1:40" ht="24.75" customHeight="1" x14ac:dyDescent="0.3">
      <c r="A6" s="161" t="s">
        <v>9</v>
      </c>
      <c r="B6" s="162"/>
      <c r="C6" s="130">
        <f>C5/15</f>
        <v>0.02</v>
      </c>
      <c r="D6" s="130">
        <f t="shared" ref="D6:AG6" si="2">D5/15</f>
        <v>2.222222222222222E-2</v>
      </c>
      <c r="E6" s="130">
        <f t="shared" si="2"/>
        <v>3.2222222222222222E-2</v>
      </c>
      <c r="F6" s="130">
        <f t="shared" si="2"/>
        <v>3.3333333333333333E-2</v>
      </c>
      <c r="G6" s="130">
        <f t="shared" si="2"/>
        <v>0</v>
      </c>
      <c r="H6" s="130">
        <f t="shared" si="2"/>
        <v>0</v>
      </c>
      <c r="I6" s="130">
        <f t="shared" si="2"/>
        <v>1.111111111111111E-2</v>
      </c>
      <c r="J6" s="130">
        <f t="shared" si="2"/>
        <v>8.8888888888888889E-3</v>
      </c>
      <c r="K6" s="130">
        <f t="shared" si="2"/>
        <v>0.21888888888888888</v>
      </c>
      <c r="L6" s="130">
        <f t="shared" si="2"/>
        <v>4.777777777777778E-2</v>
      </c>
      <c r="M6" s="130">
        <f t="shared" si="2"/>
        <v>2.4444444444444442E-2</v>
      </c>
      <c r="N6" s="130">
        <f t="shared" si="2"/>
        <v>0</v>
      </c>
      <c r="O6" s="130">
        <f t="shared" si="2"/>
        <v>0</v>
      </c>
      <c r="P6" s="130">
        <f t="shared" si="2"/>
        <v>2.1111111111111112E-2</v>
      </c>
      <c r="Q6" s="130">
        <f t="shared" si="2"/>
        <v>0</v>
      </c>
      <c r="R6" s="130">
        <f t="shared" si="2"/>
        <v>2.2222222222222222E-3</v>
      </c>
      <c r="S6" s="130">
        <f t="shared" si="2"/>
        <v>6.8888888888888902E-2</v>
      </c>
      <c r="T6" s="130">
        <f t="shared" si="2"/>
        <v>0.05</v>
      </c>
      <c r="U6" s="130">
        <f t="shared" si="2"/>
        <v>0</v>
      </c>
      <c r="V6" s="130">
        <f t="shared" si="2"/>
        <v>0</v>
      </c>
      <c r="W6" s="130">
        <f t="shared" si="2"/>
        <v>0</v>
      </c>
      <c r="X6" s="130">
        <f t="shared" si="2"/>
        <v>1.5555555555555555E-2</v>
      </c>
      <c r="Y6" s="130">
        <f t="shared" si="2"/>
        <v>5.7777777777777782E-2</v>
      </c>
      <c r="Z6" s="130">
        <f t="shared" si="2"/>
        <v>3.0000000000000002E-2</v>
      </c>
      <c r="AA6" s="130">
        <f t="shared" si="2"/>
        <v>6.6666666666666666E-2</v>
      </c>
      <c r="AB6" s="130">
        <f t="shared" si="2"/>
        <v>0</v>
      </c>
      <c r="AC6" s="130">
        <f t="shared" si="2"/>
        <v>0</v>
      </c>
      <c r="AD6" s="130">
        <f t="shared" si="2"/>
        <v>3.888888888888889E-2</v>
      </c>
      <c r="AE6" s="130">
        <f t="shared" si="2"/>
        <v>1.7777777777777778E-2</v>
      </c>
      <c r="AF6" s="130">
        <f t="shared" si="2"/>
        <v>7.2222222222222215E-2</v>
      </c>
      <c r="AG6" s="130">
        <f t="shared" si="2"/>
        <v>3.888888888888889E-2</v>
      </c>
      <c r="AH6" s="106"/>
      <c r="AI6" s="66"/>
      <c r="AJ6" s="109"/>
    </row>
    <row r="7" spans="1:40" ht="32.1" customHeight="1" x14ac:dyDescent="0.3">
      <c r="A7" s="159" t="s">
        <v>10</v>
      </c>
      <c r="B7" s="160"/>
      <c r="C7" s="49">
        <f t="shared" ref="C7:AG7" si="3">C71/60</f>
        <v>0.66666666666666663</v>
      </c>
      <c r="D7" s="46">
        <f t="shared" si="3"/>
        <v>0.6333333333333333</v>
      </c>
      <c r="E7" s="42">
        <f t="shared" si="3"/>
        <v>2.25</v>
      </c>
      <c r="F7" s="46">
        <f t="shared" si="3"/>
        <v>0.95</v>
      </c>
      <c r="G7" s="42">
        <f t="shared" si="3"/>
        <v>0</v>
      </c>
      <c r="H7" s="42">
        <f t="shared" si="3"/>
        <v>0</v>
      </c>
      <c r="I7" s="42">
        <f t="shared" si="3"/>
        <v>1.3166666666666667</v>
      </c>
      <c r="J7" s="46">
        <f t="shared" si="3"/>
        <v>0.73333333333333328</v>
      </c>
      <c r="K7" s="42">
        <f t="shared" si="3"/>
        <v>0.5</v>
      </c>
      <c r="L7" s="46">
        <f t="shared" si="3"/>
        <v>1.1166666666666667</v>
      </c>
      <c r="M7" s="42">
        <f>M71/60</f>
        <v>1</v>
      </c>
      <c r="N7" s="46">
        <f t="shared" si="3"/>
        <v>0</v>
      </c>
      <c r="O7" s="18">
        <f t="shared" si="3"/>
        <v>0</v>
      </c>
      <c r="P7" s="42">
        <f t="shared" si="3"/>
        <v>0.8666666666666667</v>
      </c>
      <c r="Q7" s="122">
        <f t="shared" si="3"/>
        <v>1.7666666666666666</v>
      </c>
      <c r="R7" s="42">
        <f t="shared" si="3"/>
        <v>3.5</v>
      </c>
      <c r="S7" s="42">
        <f t="shared" si="3"/>
        <v>1.4166666666666667</v>
      </c>
      <c r="T7" s="42">
        <f t="shared" si="3"/>
        <v>0.41666666666666669</v>
      </c>
      <c r="U7" s="42">
        <f t="shared" si="3"/>
        <v>0</v>
      </c>
      <c r="V7" s="42">
        <f t="shared" si="3"/>
        <v>0</v>
      </c>
      <c r="W7" s="42">
        <f t="shared" si="3"/>
        <v>0</v>
      </c>
      <c r="X7" s="42">
        <f t="shared" si="3"/>
        <v>0.91666666666666663</v>
      </c>
      <c r="Y7" s="46">
        <f t="shared" si="3"/>
        <v>1.4833333333333334</v>
      </c>
      <c r="Z7" s="42">
        <f t="shared" si="3"/>
        <v>3</v>
      </c>
      <c r="AA7" s="42">
        <f t="shared" si="3"/>
        <v>4.3166666666666664</v>
      </c>
      <c r="AB7" s="42">
        <f t="shared" si="3"/>
        <v>0</v>
      </c>
      <c r="AC7" s="42">
        <f t="shared" si="3"/>
        <v>0</v>
      </c>
      <c r="AD7" s="42">
        <f t="shared" si="3"/>
        <v>0.51666666666666672</v>
      </c>
      <c r="AE7" s="42">
        <f t="shared" si="3"/>
        <v>1.2666666666666666</v>
      </c>
      <c r="AF7" s="42">
        <f t="shared" si="3"/>
        <v>1.5166666666666666</v>
      </c>
      <c r="AG7" s="42">
        <f t="shared" si="3"/>
        <v>0.3</v>
      </c>
      <c r="AH7" s="107">
        <f t="shared" ref="AH7:AH13" si="4">SUM(C7:AG7)</f>
        <v>30.450000000000003</v>
      </c>
      <c r="AI7" s="66">
        <f>AH2/7</f>
        <v>339.42857142857144</v>
      </c>
      <c r="AJ7" s="109">
        <f t="shared" ref="AJ7:AJ19" si="5">AH7/AI7</f>
        <v>8.9709595959595961E-2</v>
      </c>
    </row>
    <row r="8" spans="1:40" ht="21" customHeight="1" x14ac:dyDescent="0.3">
      <c r="A8" s="161" t="s">
        <v>9</v>
      </c>
      <c r="B8" s="162"/>
      <c r="C8" s="130">
        <f>C7/15</f>
        <v>4.4444444444444439E-2</v>
      </c>
      <c r="D8" s="130">
        <f t="shared" ref="D8:AG8" si="6">D7/15</f>
        <v>4.2222222222222223E-2</v>
      </c>
      <c r="E8" s="130">
        <f t="shared" si="6"/>
        <v>0.15</v>
      </c>
      <c r="F8" s="130">
        <f t="shared" si="6"/>
        <v>6.3333333333333325E-2</v>
      </c>
      <c r="G8" s="130">
        <f t="shared" si="6"/>
        <v>0</v>
      </c>
      <c r="H8" s="130">
        <f t="shared" si="6"/>
        <v>0</v>
      </c>
      <c r="I8" s="130">
        <f t="shared" si="6"/>
        <v>8.7777777777777774E-2</v>
      </c>
      <c r="J8" s="130">
        <f t="shared" si="6"/>
        <v>4.8888888888888885E-2</v>
      </c>
      <c r="K8" s="130">
        <f t="shared" si="6"/>
        <v>3.3333333333333333E-2</v>
      </c>
      <c r="L8" s="130">
        <f t="shared" si="6"/>
        <v>7.4444444444444452E-2</v>
      </c>
      <c r="M8" s="130">
        <f t="shared" si="6"/>
        <v>6.6666666666666666E-2</v>
      </c>
      <c r="N8" s="130">
        <f t="shared" si="6"/>
        <v>0</v>
      </c>
      <c r="O8" s="130">
        <f t="shared" si="6"/>
        <v>0</v>
      </c>
      <c r="P8" s="130">
        <f t="shared" si="6"/>
        <v>5.7777777777777782E-2</v>
      </c>
      <c r="Q8" s="130">
        <f t="shared" si="6"/>
        <v>0.11777777777777777</v>
      </c>
      <c r="R8" s="130">
        <f t="shared" si="6"/>
        <v>0.23333333333333334</v>
      </c>
      <c r="S8" s="130">
        <f t="shared" si="6"/>
        <v>9.4444444444444456E-2</v>
      </c>
      <c r="T8" s="130">
        <f t="shared" si="6"/>
        <v>2.777777777777778E-2</v>
      </c>
      <c r="U8" s="130">
        <f t="shared" si="6"/>
        <v>0</v>
      </c>
      <c r="V8" s="130">
        <f t="shared" si="6"/>
        <v>0</v>
      </c>
      <c r="W8" s="130">
        <f t="shared" si="6"/>
        <v>0</v>
      </c>
      <c r="X8" s="130">
        <f t="shared" si="6"/>
        <v>6.1111111111111109E-2</v>
      </c>
      <c r="Y8" s="130">
        <f t="shared" si="6"/>
        <v>9.8888888888888887E-2</v>
      </c>
      <c r="Z8" s="130">
        <f t="shared" si="6"/>
        <v>0.2</v>
      </c>
      <c r="AA8" s="130">
        <f t="shared" si="6"/>
        <v>0.28777777777777774</v>
      </c>
      <c r="AB8" s="130">
        <f t="shared" si="6"/>
        <v>0</v>
      </c>
      <c r="AC8" s="130">
        <f t="shared" si="6"/>
        <v>0</v>
      </c>
      <c r="AD8" s="130">
        <f t="shared" si="6"/>
        <v>3.4444444444444451E-2</v>
      </c>
      <c r="AE8" s="130">
        <f t="shared" si="6"/>
        <v>8.4444444444444447E-2</v>
      </c>
      <c r="AF8" s="130">
        <f t="shared" si="6"/>
        <v>0.10111111111111111</v>
      </c>
      <c r="AG8" s="130">
        <f t="shared" si="6"/>
        <v>0.02</v>
      </c>
      <c r="AH8" s="107"/>
      <c r="AI8" s="66"/>
      <c r="AJ8" s="109"/>
    </row>
    <row r="9" spans="1:40" ht="32.1" customHeight="1" x14ac:dyDescent="0.3">
      <c r="A9" s="159" t="s">
        <v>11</v>
      </c>
      <c r="B9" s="160"/>
      <c r="C9" s="49">
        <f t="shared" ref="C9:AG9" si="7">C84/60</f>
        <v>8.3333333333333329E-2</v>
      </c>
      <c r="D9" s="46">
        <f t="shared" si="7"/>
        <v>0.56666666666666665</v>
      </c>
      <c r="E9" s="42">
        <f t="shared" si="7"/>
        <v>8.3333333333333329E-2</v>
      </c>
      <c r="F9" s="46">
        <f t="shared" si="7"/>
        <v>0.55000000000000004</v>
      </c>
      <c r="G9" s="42">
        <f t="shared" si="7"/>
        <v>0</v>
      </c>
      <c r="H9" s="42">
        <f t="shared" si="7"/>
        <v>0</v>
      </c>
      <c r="I9" s="42">
        <f t="shared" si="7"/>
        <v>0.6333333333333333</v>
      </c>
      <c r="J9" s="46">
        <f t="shared" si="7"/>
        <v>0.56666666666666665</v>
      </c>
      <c r="K9" s="42">
        <f t="shared" si="7"/>
        <v>1.0166666666666666</v>
      </c>
      <c r="L9" s="46">
        <f t="shared" si="7"/>
        <v>0</v>
      </c>
      <c r="M9" s="42">
        <f t="shared" si="7"/>
        <v>0.2</v>
      </c>
      <c r="N9" s="46">
        <f t="shared" si="7"/>
        <v>0</v>
      </c>
      <c r="O9" s="18">
        <f t="shared" si="7"/>
        <v>0</v>
      </c>
      <c r="P9" s="42">
        <f t="shared" si="7"/>
        <v>1.0833333333333333</v>
      </c>
      <c r="Q9" s="122">
        <f t="shared" si="7"/>
        <v>0.55000000000000004</v>
      </c>
      <c r="R9" s="42">
        <f t="shared" si="7"/>
        <v>0.56666666666666665</v>
      </c>
      <c r="S9" s="42">
        <f t="shared" si="7"/>
        <v>0.48333333333333334</v>
      </c>
      <c r="T9" s="42">
        <f t="shared" si="7"/>
        <v>0.7</v>
      </c>
      <c r="U9" s="42">
        <f t="shared" si="7"/>
        <v>0</v>
      </c>
      <c r="V9" s="42">
        <f t="shared" si="7"/>
        <v>0</v>
      </c>
      <c r="W9" s="42">
        <f t="shared" si="7"/>
        <v>0</v>
      </c>
      <c r="X9" s="42">
        <f t="shared" si="7"/>
        <v>0.48333333333333334</v>
      </c>
      <c r="Y9" s="46">
        <f t="shared" si="7"/>
        <v>0.2</v>
      </c>
      <c r="Z9" s="42">
        <f t="shared" si="7"/>
        <v>1.2333333333333334</v>
      </c>
      <c r="AA9" s="42">
        <f t="shared" si="7"/>
        <v>0.8666666666666667</v>
      </c>
      <c r="AB9" s="42">
        <f t="shared" si="7"/>
        <v>0</v>
      </c>
      <c r="AC9" s="42">
        <f t="shared" si="7"/>
        <v>0</v>
      </c>
      <c r="AD9" s="42">
        <f t="shared" si="7"/>
        <v>0.75</v>
      </c>
      <c r="AE9" s="42">
        <f t="shared" si="7"/>
        <v>0.26666666666666666</v>
      </c>
      <c r="AF9" s="42">
        <f t="shared" si="7"/>
        <v>0.8833333333333333</v>
      </c>
      <c r="AG9" s="42">
        <f t="shared" si="7"/>
        <v>0.5</v>
      </c>
      <c r="AH9" s="107">
        <f t="shared" si="4"/>
        <v>12.266666666666667</v>
      </c>
      <c r="AI9" s="66">
        <f>AH2/7</f>
        <v>339.42857142857144</v>
      </c>
      <c r="AJ9" s="109">
        <f t="shared" si="5"/>
        <v>3.6139169472502806E-2</v>
      </c>
    </row>
    <row r="10" spans="1:40" ht="32.1" customHeight="1" x14ac:dyDescent="0.3">
      <c r="A10" s="161" t="s">
        <v>9</v>
      </c>
      <c r="B10" s="162"/>
      <c r="C10" s="130">
        <f>C9/15</f>
        <v>5.5555555555555549E-3</v>
      </c>
      <c r="D10" s="130">
        <f t="shared" ref="D10:AG10" si="8">D9/15</f>
        <v>3.7777777777777778E-2</v>
      </c>
      <c r="E10" s="130">
        <f t="shared" si="8"/>
        <v>5.5555555555555549E-3</v>
      </c>
      <c r="F10" s="130">
        <f t="shared" si="8"/>
        <v>3.6666666666666667E-2</v>
      </c>
      <c r="G10" s="130">
        <f t="shared" si="8"/>
        <v>0</v>
      </c>
      <c r="H10" s="130">
        <f t="shared" si="8"/>
        <v>0</v>
      </c>
      <c r="I10" s="130">
        <f t="shared" si="8"/>
        <v>4.2222222222222223E-2</v>
      </c>
      <c r="J10" s="130">
        <f t="shared" si="8"/>
        <v>3.7777777777777778E-2</v>
      </c>
      <c r="K10" s="130">
        <f t="shared" si="8"/>
        <v>6.777777777777777E-2</v>
      </c>
      <c r="L10" s="130">
        <f t="shared" si="8"/>
        <v>0</v>
      </c>
      <c r="M10" s="130">
        <f t="shared" si="8"/>
        <v>1.3333333333333334E-2</v>
      </c>
      <c r="N10" s="130">
        <f t="shared" si="8"/>
        <v>0</v>
      </c>
      <c r="O10" s="130">
        <f t="shared" si="8"/>
        <v>0</v>
      </c>
      <c r="P10" s="130">
        <f t="shared" si="8"/>
        <v>7.2222222222222215E-2</v>
      </c>
      <c r="Q10" s="130">
        <f t="shared" si="8"/>
        <v>3.6666666666666667E-2</v>
      </c>
      <c r="R10" s="130">
        <f t="shared" si="8"/>
        <v>3.7777777777777778E-2</v>
      </c>
      <c r="S10" s="130">
        <f t="shared" si="8"/>
        <v>3.2222222222222222E-2</v>
      </c>
      <c r="T10" s="130">
        <f t="shared" si="8"/>
        <v>4.6666666666666662E-2</v>
      </c>
      <c r="U10" s="130">
        <f t="shared" si="8"/>
        <v>0</v>
      </c>
      <c r="V10" s="130">
        <f t="shared" si="8"/>
        <v>0</v>
      </c>
      <c r="W10" s="130">
        <f t="shared" si="8"/>
        <v>0</v>
      </c>
      <c r="X10" s="130">
        <f t="shared" si="8"/>
        <v>3.2222222222222222E-2</v>
      </c>
      <c r="Y10" s="130">
        <f t="shared" si="8"/>
        <v>1.3333333333333334E-2</v>
      </c>
      <c r="Z10" s="130">
        <f t="shared" si="8"/>
        <v>8.2222222222222224E-2</v>
      </c>
      <c r="AA10" s="130">
        <f t="shared" si="8"/>
        <v>5.7777777777777782E-2</v>
      </c>
      <c r="AB10" s="130">
        <f t="shared" si="8"/>
        <v>0</v>
      </c>
      <c r="AC10" s="130">
        <f t="shared" si="8"/>
        <v>0</v>
      </c>
      <c r="AD10" s="130">
        <f t="shared" si="8"/>
        <v>0.05</v>
      </c>
      <c r="AE10" s="130">
        <f t="shared" si="8"/>
        <v>1.7777777777777778E-2</v>
      </c>
      <c r="AF10" s="130">
        <f t="shared" si="8"/>
        <v>5.8888888888888886E-2</v>
      </c>
      <c r="AG10" s="130">
        <f t="shared" si="8"/>
        <v>3.3333333333333333E-2</v>
      </c>
      <c r="AH10" s="107"/>
      <c r="AI10" s="66"/>
      <c r="AJ10" s="109"/>
    </row>
    <row r="11" spans="1:40" ht="32.1" customHeight="1" x14ac:dyDescent="0.3">
      <c r="A11" s="159" t="s">
        <v>12</v>
      </c>
      <c r="B11" s="160"/>
      <c r="C11" s="49">
        <f t="shared" ref="C11:AG11" si="9">C97/60</f>
        <v>0.78333333333333333</v>
      </c>
      <c r="D11" s="46">
        <f t="shared" si="9"/>
        <v>0.13333333333333333</v>
      </c>
      <c r="E11" s="42">
        <f t="shared" si="9"/>
        <v>0.8</v>
      </c>
      <c r="F11" s="46">
        <f t="shared" si="9"/>
        <v>0.85</v>
      </c>
      <c r="G11" s="42">
        <f t="shared" si="9"/>
        <v>0</v>
      </c>
      <c r="H11" s="42">
        <f t="shared" si="9"/>
        <v>0</v>
      </c>
      <c r="I11" s="42">
        <f t="shared" si="9"/>
        <v>1.9166666666666667</v>
      </c>
      <c r="J11" s="46">
        <f t="shared" si="9"/>
        <v>1.2333333333333334</v>
      </c>
      <c r="K11" s="42">
        <f>K97/60</f>
        <v>0.83333333333333337</v>
      </c>
      <c r="L11" s="46">
        <f t="shared" si="9"/>
        <v>1.2</v>
      </c>
      <c r="M11" s="42">
        <f t="shared" si="9"/>
        <v>1.35</v>
      </c>
      <c r="N11" s="46">
        <f t="shared" si="9"/>
        <v>0</v>
      </c>
      <c r="O11" s="18">
        <f>O97/60</f>
        <v>0</v>
      </c>
      <c r="P11" s="42">
        <f t="shared" si="9"/>
        <v>1.8</v>
      </c>
      <c r="Q11" s="122">
        <f t="shared" si="9"/>
        <v>0.8</v>
      </c>
      <c r="R11" s="42">
        <f t="shared" si="9"/>
        <v>0.25</v>
      </c>
      <c r="S11" s="42">
        <f t="shared" si="9"/>
        <v>0.91666666666666663</v>
      </c>
      <c r="T11" s="42">
        <f t="shared" si="9"/>
        <v>0.68333333333333335</v>
      </c>
      <c r="U11" s="42">
        <f t="shared" si="9"/>
        <v>0</v>
      </c>
      <c r="V11" s="42">
        <f t="shared" si="9"/>
        <v>0</v>
      </c>
      <c r="W11" s="42">
        <f t="shared" si="9"/>
        <v>0</v>
      </c>
      <c r="X11" s="42">
        <f t="shared" si="9"/>
        <v>0.8833333333333333</v>
      </c>
      <c r="Y11" s="46">
        <f t="shared" si="9"/>
        <v>0.9</v>
      </c>
      <c r="Z11" s="42">
        <f t="shared" si="9"/>
        <v>1.25</v>
      </c>
      <c r="AA11" s="42">
        <f t="shared" si="9"/>
        <v>2.5833333333333335</v>
      </c>
      <c r="AB11" s="42">
        <f t="shared" si="9"/>
        <v>0</v>
      </c>
      <c r="AC11" s="42">
        <f t="shared" si="9"/>
        <v>0</v>
      </c>
      <c r="AD11" s="42">
        <f t="shared" si="9"/>
        <v>1.1833333333333333</v>
      </c>
      <c r="AE11" s="42">
        <f t="shared" si="9"/>
        <v>2.5166666666666666</v>
      </c>
      <c r="AF11" s="42">
        <f t="shared" si="9"/>
        <v>0.56666666666666665</v>
      </c>
      <c r="AG11" s="42">
        <f t="shared" si="9"/>
        <v>1</v>
      </c>
      <c r="AH11" s="107">
        <f t="shared" si="4"/>
        <v>24.433333333333334</v>
      </c>
      <c r="AI11" s="66">
        <f>AH2/7</f>
        <v>339.42857142857144</v>
      </c>
      <c r="AJ11" s="109">
        <f t="shared" si="5"/>
        <v>7.1983726150392821E-2</v>
      </c>
    </row>
    <row r="12" spans="1:40" ht="32.1" customHeight="1" x14ac:dyDescent="0.3">
      <c r="A12" s="161" t="s">
        <v>9</v>
      </c>
      <c r="B12" s="162"/>
      <c r="C12" s="130">
        <f>C11/15</f>
        <v>5.2222222222222218E-2</v>
      </c>
      <c r="D12" s="130">
        <f t="shared" ref="D12:AG12" si="10">D11/15</f>
        <v>8.8888888888888889E-3</v>
      </c>
      <c r="E12" s="130">
        <f t="shared" si="10"/>
        <v>5.3333333333333337E-2</v>
      </c>
      <c r="F12" s="130">
        <f t="shared" si="10"/>
        <v>5.6666666666666664E-2</v>
      </c>
      <c r="G12" s="130">
        <f t="shared" si="10"/>
        <v>0</v>
      </c>
      <c r="H12" s="130">
        <f t="shared" si="10"/>
        <v>0</v>
      </c>
      <c r="I12" s="130">
        <f t="shared" si="10"/>
        <v>0.1277777777777778</v>
      </c>
      <c r="J12" s="130">
        <f t="shared" si="10"/>
        <v>8.2222222222222224E-2</v>
      </c>
      <c r="K12" s="130">
        <f t="shared" si="10"/>
        <v>5.5555555555555559E-2</v>
      </c>
      <c r="L12" s="130">
        <f t="shared" si="10"/>
        <v>0.08</v>
      </c>
      <c r="M12" s="130">
        <f t="shared" si="10"/>
        <v>9.0000000000000011E-2</v>
      </c>
      <c r="N12" s="130">
        <f t="shared" si="10"/>
        <v>0</v>
      </c>
      <c r="O12" s="130">
        <f t="shared" si="10"/>
        <v>0</v>
      </c>
      <c r="P12" s="130">
        <f t="shared" si="10"/>
        <v>0.12000000000000001</v>
      </c>
      <c r="Q12" s="130">
        <f t="shared" si="10"/>
        <v>5.3333333333333337E-2</v>
      </c>
      <c r="R12" s="130">
        <f t="shared" si="10"/>
        <v>1.6666666666666666E-2</v>
      </c>
      <c r="S12" s="130">
        <f t="shared" si="10"/>
        <v>6.1111111111111109E-2</v>
      </c>
      <c r="T12" s="130">
        <f t="shared" si="10"/>
        <v>4.5555555555555557E-2</v>
      </c>
      <c r="U12" s="130">
        <f t="shared" si="10"/>
        <v>0</v>
      </c>
      <c r="V12" s="130">
        <f t="shared" si="10"/>
        <v>0</v>
      </c>
      <c r="W12" s="130">
        <f t="shared" si="10"/>
        <v>0</v>
      </c>
      <c r="X12" s="130">
        <f t="shared" si="10"/>
        <v>5.8888888888888886E-2</v>
      </c>
      <c r="Y12" s="130">
        <f t="shared" si="10"/>
        <v>6.0000000000000005E-2</v>
      </c>
      <c r="Z12" s="130">
        <f t="shared" si="10"/>
        <v>8.3333333333333329E-2</v>
      </c>
      <c r="AA12" s="130">
        <f t="shared" si="10"/>
        <v>0.17222222222222222</v>
      </c>
      <c r="AB12" s="130">
        <f t="shared" si="10"/>
        <v>0</v>
      </c>
      <c r="AC12" s="130">
        <f t="shared" si="10"/>
        <v>0</v>
      </c>
      <c r="AD12" s="130">
        <f t="shared" si="10"/>
        <v>7.8888888888888883E-2</v>
      </c>
      <c r="AE12" s="130">
        <f t="shared" si="10"/>
        <v>0.16777777777777778</v>
      </c>
      <c r="AF12" s="130">
        <f t="shared" si="10"/>
        <v>3.7777777777777778E-2</v>
      </c>
      <c r="AG12" s="130">
        <f t="shared" si="10"/>
        <v>6.6666666666666666E-2</v>
      </c>
      <c r="AH12" s="107"/>
      <c r="AI12" s="66"/>
      <c r="AJ12" s="109"/>
    </row>
    <row r="13" spans="1:40" ht="32.1" customHeight="1" x14ac:dyDescent="0.3">
      <c r="A13" s="159" t="s">
        <v>13</v>
      </c>
      <c r="B13" s="160"/>
      <c r="C13" s="49">
        <f t="shared" ref="C13:AG15" si="11">C110/60</f>
        <v>0.5</v>
      </c>
      <c r="D13" s="46">
        <f t="shared" si="11"/>
        <v>0.56666666666666665</v>
      </c>
      <c r="E13" s="42">
        <f t="shared" si="11"/>
        <v>0.6166666666666667</v>
      </c>
      <c r="F13" s="46">
        <f t="shared" si="11"/>
        <v>0</v>
      </c>
      <c r="G13" s="42">
        <f t="shared" si="11"/>
        <v>0</v>
      </c>
      <c r="H13" s="42">
        <f t="shared" si="11"/>
        <v>0</v>
      </c>
      <c r="I13" s="42">
        <f t="shared" si="11"/>
        <v>0</v>
      </c>
      <c r="J13" s="46">
        <f t="shared" si="11"/>
        <v>2</v>
      </c>
      <c r="K13" s="42">
        <f t="shared" si="11"/>
        <v>0</v>
      </c>
      <c r="L13" s="46">
        <f t="shared" si="11"/>
        <v>0</v>
      </c>
      <c r="M13" s="42">
        <f t="shared" si="11"/>
        <v>0</v>
      </c>
      <c r="N13" s="46">
        <f t="shared" si="11"/>
        <v>0</v>
      </c>
      <c r="O13" s="18">
        <f t="shared" si="11"/>
        <v>0</v>
      </c>
      <c r="P13" s="42">
        <f t="shared" si="11"/>
        <v>0</v>
      </c>
      <c r="Q13" s="122">
        <f t="shared" si="11"/>
        <v>0</v>
      </c>
      <c r="R13" s="42">
        <f t="shared" si="11"/>
        <v>0</v>
      </c>
      <c r="S13" s="42">
        <f t="shared" si="11"/>
        <v>0</v>
      </c>
      <c r="T13" s="42">
        <f t="shared" si="11"/>
        <v>0</v>
      </c>
      <c r="U13" s="42">
        <f t="shared" si="11"/>
        <v>0</v>
      </c>
      <c r="V13" s="42">
        <f t="shared" si="11"/>
        <v>0</v>
      </c>
      <c r="W13" s="42">
        <f t="shared" si="11"/>
        <v>0</v>
      </c>
      <c r="X13" s="42">
        <f t="shared" si="11"/>
        <v>0</v>
      </c>
      <c r="Y13" s="46">
        <f t="shared" si="11"/>
        <v>0</v>
      </c>
      <c r="Z13" s="42">
        <f t="shared" si="11"/>
        <v>0</v>
      </c>
      <c r="AA13" s="42">
        <f t="shared" si="11"/>
        <v>0</v>
      </c>
      <c r="AB13" s="42">
        <f t="shared" si="11"/>
        <v>0</v>
      </c>
      <c r="AC13" s="42">
        <f t="shared" si="11"/>
        <v>0</v>
      </c>
      <c r="AD13" s="42">
        <f t="shared" si="11"/>
        <v>0</v>
      </c>
      <c r="AE13" s="42">
        <f t="shared" si="11"/>
        <v>0</v>
      </c>
      <c r="AF13" s="42">
        <f t="shared" si="11"/>
        <v>1.9166666666666667</v>
      </c>
      <c r="AG13" s="42">
        <f t="shared" si="11"/>
        <v>0</v>
      </c>
      <c r="AH13" s="107">
        <f t="shared" si="4"/>
        <v>5.6000000000000005</v>
      </c>
      <c r="AI13" s="66">
        <f>AH2/7</f>
        <v>339.42857142857144</v>
      </c>
      <c r="AJ13" s="109">
        <f t="shared" si="5"/>
        <v>1.6498316498316498E-2</v>
      </c>
    </row>
    <row r="14" spans="1:40" ht="32.1" customHeight="1" x14ac:dyDescent="0.3">
      <c r="A14" s="161" t="s">
        <v>9</v>
      </c>
      <c r="B14" s="162"/>
      <c r="C14" s="130">
        <f>C13/15</f>
        <v>3.3333333333333333E-2</v>
      </c>
      <c r="D14" s="130">
        <f t="shared" ref="D14:AG14" si="12">D13/15</f>
        <v>3.7777777777777778E-2</v>
      </c>
      <c r="E14" s="130">
        <f t="shared" si="12"/>
        <v>4.1111111111111112E-2</v>
      </c>
      <c r="F14" s="130">
        <f t="shared" si="12"/>
        <v>0</v>
      </c>
      <c r="G14" s="130">
        <f t="shared" si="12"/>
        <v>0</v>
      </c>
      <c r="H14" s="130">
        <f t="shared" si="12"/>
        <v>0</v>
      </c>
      <c r="I14" s="130">
        <f t="shared" si="12"/>
        <v>0</v>
      </c>
      <c r="J14" s="130">
        <f t="shared" si="12"/>
        <v>0.13333333333333333</v>
      </c>
      <c r="K14" s="130">
        <f t="shared" si="12"/>
        <v>0</v>
      </c>
      <c r="L14" s="130">
        <f t="shared" si="12"/>
        <v>0</v>
      </c>
      <c r="M14" s="130">
        <f t="shared" si="12"/>
        <v>0</v>
      </c>
      <c r="N14" s="130">
        <f t="shared" si="12"/>
        <v>0</v>
      </c>
      <c r="O14" s="130">
        <f t="shared" si="12"/>
        <v>0</v>
      </c>
      <c r="P14" s="130">
        <f t="shared" si="12"/>
        <v>0</v>
      </c>
      <c r="Q14" s="130">
        <f t="shared" si="12"/>
        <v>0</v>
      </c>
      <c r="R14" s="130">
        <f t="shared" si="12"/>
        <v>0</v>
      </c>
      <c r="S14" s="130">
        <f t="shared" si="12"/>
        <v>0</v>
      </c>
      <c r="T14" s="130">
        <f t="shared" si="12"/>
        <v>0</v>
      </c>
      <c r="U14" s="130">
        <f t="shared" si="12"/>
        <v>0</v>
      </c>
      <c r="V14" s="130">
        <f t="shared" si="12"/>
        <v>0</v>
      </c>
      <c r="W14" s="130">
        <f t="shared" si="12"/>
        <v>0</v>
      </c>
      <c r="X14" s="130">
        <f t="shared" si="12"/>
        <v>0</v>
      </c>
      <c r="Y14" s="130">
        <f t="shared" si="12"/>
        <v>0</v>
      </c>
      <c r="Z14" s="130">
        <f t="shared" si="12"/>
        <v>0</v>
      </c>
      <c r="AA14" s="130">
        <f t="shared" si="12"/>
        <v>0</v>
      </c>
      <c r="AB14" s="130">
        <f t="shared" si="12"/>
        <v>0</v>
      </c>
      <c r="AC14" s="130">
        <f t="shared" si="12"/>
        <v>0</v>
      </c>
      <c r="AD14" s="130">
        <f t="shared" si="12"/>
        <v>0</v>
      </c>
      <c r="AE14" s="130">
        <f t="shared" si="12"/>
        <v>0</v>
      </c>
      <c r="AF14" s="130">
        <f t="shared" si="12"/>
        <v>0.1277777777777778</v>
      </c>
      <c r="AG14" s="130">
        <f t="shared" si="12"/>
        <v>0</v>
      </c>
      <c r="AH14" s="108"/>
      <c r="AI14" s="66"/>
      <c r="AJ14" s="109"/>
    </row>
    <row r="15" spans="1:40" ht="32.1" customHeight="1" x14ac:dyDescent="0.3">
      <c r="A15" s="159" t="s">
        <v>14</v>
      </c>
      <c r="B15" s="160"/>
      <c r="C15" s="58">
        <f>C123/60</f>
        <v>0</v>
      </c>
      <c r="D15" s="43">
        <f t="shared" ref="D15:AG15" si="13">D123/60</f>
        <v>0</v>
      </c>
      <c r="E15" s="43">
        <f t="shared" si="13"/>
        <v>0</v>
      </c>
      <c r="F15" s="46">
        <f t="shared" si="11"/>
        <v>0</v>
      </c>
      <c r="G15" s="43">
        <f t="shared" si="13"/>
        <v>0</v>
      </c>
      <c r="H15" s="43">
        <f t="shared" si="13"/>
        <v>0</v>
      </c>
      <c r="I15" s="43">
        <f t="shared" si="13"/>
        <v>0</v>
      </c>
      <c r="J15" s="43">
        <f t="shared" si="13"/>
        <v>0</v>
      </c>
      <c r="K15" s="43">
        <f t="shared" si="13"/>
        <v>0</v>
      </c>
      <c r="L15" s="43">
        <f>L123/60</f>
        <v>0</v>
      </c>
      <c r="M15" s="43">
        <f t="shared" si="13"/>
        <v>0</v>
      </c>
      <c r="N15" s="43">
        <f t="shared" si="13"/>
        <v>0</v>
      </c>
      <c r="O15" s="43">
        <f t="shared" si="13"/>
        <v>0</v>
      </c>
      <c r="P15" s="43">
        <f t="shared" si="13"/>
        <v>0</v>
      </c>
      <c r="Q15" s="123">
        <f t="shared" si="13"/>
        <v>0</v>
      </c>
      <c r="R15" s="43">
        <f t="shared" si="13"/>
        <v>0</v>
      </c>
      <c r="S15" s="43">
        <f t="shared" si="13"/>
        <v>0</v>
      </c>
      <c r="T15" s="43">
        <f t="shared" si="13"/>
        <v>0</v>
      </c>
      <c r="U15" s="43">
        <f t="shared" si="13"/>
        <v>0</v>
      </c>
      <c r="V15" s="43">
        <f t="shared" si="13"/>
        <v>0</v>
      </c>
      <c r="W15" s="43">
        <f t="shared" si="13"/>
        <v>0</v>
      </c>
      <c r="X15" s="43">
        <f t="shared" si="13"/>
        <v>0</v>
      </c>
      <c r="Y15" s="43">
        <f t="shared" si="13"/>
        <v>0</v>
      </c>
      <c r="Z15" s="43">
        <f t="shared" si="13"/>
        <v>0</v>
      </c>
      <c r="AA15" s="43">
        <f t="shared" si="13"/>
        <v>0</v>
      </c>
      <c r="AB15" s="43">
        <f t="shared" si="13"/>
        <v>0</v>
      </c>
      <c r="AC15" s="43">
        <f t="shared" si="13"/>
        <v>0</v>
      </c>
      <c r="AD15" s="43">
        <f t="shared" si="13"/>
        <v>0</v>
      </c>
      <c r="AE15" s="43">
        <f t="shared" si="13"/>
        <v>0</v>
      </c>
      <c r="AF15" s="43">
        <f t="shared" si="13"/>
        <v>0</v>
      </c>
      <c r="AG15" s="43">
        <f t="shared" si="13"/>
        <v>0</v>
      </c>
      <c r="AH15" s="108">
        <f>SUM(C15:AG15)</f>
        <v>0</v>
      </c>
      <c r="AI15" s="66">
        <f>AH2/7</f>
        <v>339.42857142857144</v>
      </c>
      <c r="AJ15" s="109">
        <f t="shared" si="5"/>
        <v>0</v>
      </c>
    </row>
    <row r="16" spans="1:40" ht="32.1" customHeight="1" x14ac:dyDescent="0.3">
      <c r="A16" s="161" t="s">
        <v>9</v>
      </c>
      <c r="B16" s="162"/>
      <c r="C16" s="130">
        <v>0.05</v>
      </c>
      <c r="D16" s="130">
        <f t="shared" ref="D16:AG16" si="14">D15/15</f>
        <v>0</v>
      </c>
      <c r="E16" s="130">
        <f t="shared" si="14"/>
        <v>0</v>
      </c>
      <c r="F16" s="130">
        <f t="shared" si="14"/>
        <v>0</v>
      </c>
      <c r="G16" s="130">
        <f t="shared" si="14"/>
        <v>0</v>
      </c>
      <c r="H16" s="130">
        <f t="shared" si="14"/>
        <v>0</v>
      </c>
      <c r="I16" s="130">
        <f t="shared" si="14"/>
        <v>0</v>
      </c>
      <c r="J16" s="130">
        <f t="shared" si="14"/>
        <v>0</v>
      </c>
      <c r="K16" s="130">
        <f t="shared" si="14"/>
        <v>0</v>
      </c>
      <c r="L16" s="130">
        <f>L15/15</f>
        <v>0</v>
      </c>
      <c r="M16" s="130">
        <f t="shared" si="14"/>
        <v>0</v>
      </c>
      <c r="N16" s="130">
        <f t="shared" si="14"/>
        <v>0</v>
      </c>
      <c r="O16" s="130">
        <f t="shared" si="14"/>
        <v>0</v>
      </c>
      <c r="P16" s="130">
        <f t="shared" si="14"/>
        <v>0</v>
      </c>
      <c r="Q16" s="130">
        <f t="shared" si="14"/>
        <v>0</v>
      </c>
      <c r="R16" s="130">
        <f t="shared" si="14"/>
        <v>0</v>
      </c>
      <c r="S16" s="130">
        <f t="shared" si="14"/>
        <v>0</v>
      </c>
      <c r="T16" s="130">
        <f t="shared" si="14"/>
        <v>0</v>
      </c>
      <c r="U16" s="130">
        <f t="shared" si="14"/>
        <v>0</v>
      </c>
      <c r="V16" s="130">
        <f t="shared" si="14"/>
        <v>0</v>
      </c>
      <c r="W16" s="130">
        <f t="shared" si="14"/>
        <v>0</v>
      </c>
      <c r="X16" s="130">
        <f t="shared" si="14"/>
        <v>0</v>
      </c>
      <c r="Y16" s="130">
        <f t="shared" si="14"/>
        <v>0</v>
      </c>
      <c r="Z16" s="130">
        <f t="shared" si="14"/>
        <v>0</v>
      </c>
      <c r="AA16" s="130">
        <f t="shared" si="14"/>
        <v>0</v>
      </c>
      <c r="AB16" s="130">
        <f t="shared" si="14"/>
        <v>0</v>
      </c>
      <c r="AC16" s="130">
        <f t="shared" si="14"/>
        <v>0</v>
      </c>
      <c r="AD16" s="130">
        <f t="shared" si="14"/>
        <v>0</v>
      </c>
      <c r="AE16" s="130">
        <f t="shared" si="14"/>
        <v>0</v>
      </c>
      <c r="AF16" s="130">
        <f t="shared" si="14"/>
        <v>0</v>
      </c>
      <c r="AG16" s="130">
        <f t="shared" si="14"/>
        <v>0</v>
      </c>
      <c r="AH16" s="108"/>
      <c r="AI16" s="66"/>
      <c r="AJ16" s="109"/>
    </row>
    <row r="17" spans="1:36" ht="32.1" customHeight="1" x14ac:dyDescent="0.3">
      <c r="A17" s="159" t="s">
        <v>15</v>
      </c>
      <c r="B17" s="160"/>
      <c r="C17" s="58">
        <f>C136/60</f>
        <v>0</v>
      </c>
      <c r="D17" s="43">
        <f t="shared" ref="D17:AG17" si="15">D136/60</f>
        <v>0</v>
      </c>
      <c r="E17" s="43">
        <f t="shared" si="15"/>
        <v>0</v>
      </c>
      <c r="F17" s="43">
        <f t="shared" si="15"/>
        <v>0</v>
      </c>
      <c r="G17" s="43">
        <f t="shared" si="15"/>
        <v>0</v>
      </c>
      <c r="H17" s="43">
        <f t="shared" si="15"/>
        <v>0</v>
      </c>
      <c r="I17" s="43">
        <f t="shared" si="15"/>
        <v>0</v>
      </c>
      <c r="J17" s="43">
        <f t="shared" si="15"/>
        <v>0</v>
      </c>
      <c r="K17" s="43">
        <f t="shared" si="15"/>
        <v>0</v>
      </c>
      <c r="L17" s="43">
        <f t="shared" si="15"/>
        <v>0</v>
      </c>
      <c r="M17" s="43">
        <f t="shared" si="15"/>
        <v>0</v>
      </c>
      <c r="N17" s="43">
        <f t="shared" si="15"/>
        <v>0</v>
      </c>
      <c r="O17" s="43">
        <f t="shared" si="15"/>
        <v>0</v>
      </c>
      <c r="P17" s="43">
        <f t="shared" si="15"/>
        <v>0</v>
      </c>
      <c r="Q17" s="123">
        <f t="shared" si="15"/>
        <v>0</v>
      </c>
      <c r="R17" s="43">
        <f t="shared" si="15"/>
        <v>0</v>
      </c>
      <c r="S17" s="43">
        <f t="shared" si="15"/>
        <v>0</v>
      </c>
      <c r="T17" s="43">
        <f t="shared" si="15"/>
        <v>0.5</v>
      </c>
      <c r="U17" s="43">
        <f t="shared" si="15"/>
        <v>0</v>
      </c>
      <c r="V17" s="43">
        <f t="shared" si="15"/>
        <v>0</v>
      </c>
      <c r="W17" s="43">
        <f t="shared" si="15"/>
        <v>0</v>
      </c>
      <c r="X17" s="43">
        <f t="shared" si="15"/>
        <v>0</v>
      </c>
      <c r="Y17" s="43">
        <f t="shared" si="15"/>
        <v>0</v>
      </c>
      <c r="Z17" s="43">
        <f t="shared" si="15"/>
        <v>0</v>
      </c>
      <c r="AA17" s="43">
        <f t="shared" si="15"/>
        <v>0</v>
      </c>
      <c r="AB17" s="43">
        <f t="shared" si="15"/>
        <v>0</v>
      </c>
      <c r="AC17" s="43">
        <f t="shared" si="15"/>
        <v>0</v>
      </c>
      <c r="AD17" s="43">
        <f t="shared" si="15"/>
        <v>0</v>
      </c>
      <c r="AE17" s="43">
        <f t="shared" si="15"/>
        <v>0</v>
      </c>
      <c r="AF17" s="43">
        <f t="shared" si="15"/>
        <v>0</v>
      </c>
      <c r="AG17" s="43">
        <f t="shared" si="15"/>
        <v>0</v>
      </c>
      <c r="AH17" s="108">
        <f>SUM(C17:AG17)</f>
        <v>0.5</v>
      </c>
      <c r="AI17" s="66">
        <f>AH2/7</f>
        <v>339.42857142857144</v>
      </c>
      <c r="AJ17" s="109">
        <f t="shared" si="5"/>
        <v>1.4730639730639731E-3</v>
      </c>
    </row>
    <row r="18" spans="1:36" ht="32.1" customHeight="1" x14ac:dyDescent="0.3">
      <c r="A18" s="161" t="s">
        <v>9</v>
      </c>
      <c r="B18" s="162"/>
      <c r="C18" s="130">
        <f>C17/15</f>
        <v>0</v>
      </c>
      <c r="D18" s="130">
        <f t="shared" ref="D18:AG18" si="16">D17/15</f>
        <v>0</v>
      </c>
      <c r="E18" s="130">
        <f t="shared" si="16"/>
        <v>0</v>
      </c>
      <c r="F18" s="130">
        <f t="shared" si="16"/>
        <v>0</v>
      </c>
      <c r="G18" s="130">
        <f t="shared" si="16"/>
        <v>0</v>
      </c>
      <c r="H18" s="130">
        <f t="shared" si="16"/>
        <v>0</v>
      </c>
      <c r="I18" s="130">
        <f t="shared" si="16"/>
        <v>0</v>
      </c>
      <c r="J18" s="130">
        <f t="shared" si="16"/>
        <v>0</v>
      </c>
      <c r="K18" s="130">
        <f t="shared" si="16"/>
        <v>0</v>
      </c>
      <c r="L18" s="130">
        <f t="shared" si="16"/>
        <v>0</v>
      </c>
      <c r="M18" s="130">
        <f t="shared" si="16"/>
        <v>0</v>
      </c>
      <c r="N18" s="130">
        <f t="shared" si="16"/>
        <v>0</v>
      </c>
      <c r="O18" s="130">
        <f t="shared" si="16"/>
        <v>0</v>
      </c>
      <c r="P18" s="130">
        <f t="shared" si="16"/>
        <v>0</v>
      </c>
      <c r="Q18" s="130">
        <f t="shared" si="16"/>
        <v>0</v>
      </c>
      <c r="R18" s="130">
        <f t="shared" si="16"/>
        <v>0</v>
      </c>
      <c r="S18" s="130">
        <f t="shared" si="16"/>
        <v>0</v>
      </c>
      <c r="T18" s="130">
        <f t="shared" si="16"/>
        <v>3.3333333333333333E-2</v>
      </c>
      <c r="U18" s="130">
        <f t="shared" si="16"/>
        <v>0</v>
      </c>
      <c r="V18" s="130">
        <f t="shared" si="16"/>
        <v>0</v>
      </c>
      <c r="W18" s="130">
        <f t="shared" si="16"/>
        <v>0</v>
      </c>
      <c r="X18" s="130">
        <f t="shared" si="16"/>
        <v>0</v>
      </c>
      <c r="Y18" s="130">
        <f t="shared" si="16"/>
        <v>0</v>
      </c>
      <c r="Z18" s="130">
        <f t="shared" si="16"/>
        <v>0</v>
      </c>
      <c r="AA18" s="130">
        <f t="shared" si="16"/>
        <v>0</v>
      </c>
      <c r="AB18" s="130">
        <f t="shared" si="16"/>
        <v>0</v>
      </c>
      <c r="AC18" s="130">
        <f t="shared" si="16"/>
        <v>0</v>
      </c>
      <c r="AD18" s="130">
        <f t="shared" si="16"/>
        <v>0</v>
      </c>
      <c r="AE18" s="130">
        <f t="shared" si="16"/>
        <v>0</v>
      </c>
      <c r="AF18" s="130">
        <f t="shared" si="16"/>
        <v>0</v>
      </c>
      <c r="AG18" s="130">
        <f t="shared" si="16"/>
        <v>0</v>
      </c>
      <c r="AH18" s="108"/>
      <c r="AI18" s="66"/>
      <c r="AJ18" s="109"/>
    </row>
    <row r="19" spans="1:36" ht="32.1" customHeight="1" x14ac:dyDescent="0.3">
      <c r="A19" s="195" t="s">
        <v>42</v>
      </c>
      <c r="B19" s="196"/>
      <c r="C19" s="114">
        <f>C149/60</f>
        <v>0.18333333333333332</v>
      </c>
      <c r="D19" s="115">
        <f t="shared" ref="D19:AG19" si="17">D149/60</f>
        <v>0.78333333333333333</v>
      </c>
      <c r="E19" s="115">
        <f t="shared" si="17"/>
        <v>0.11666666666666667</v>
      </c>
      <c r="F19" s="115">
        <f t="shared" si="17"/>
        <v>1.25</v>
      </c>
      <c r="G19" s="115">
        <f t="shared" si="17"/>
        <v>0</v>
      </c>
      <c r="H19" s="115">
        <f t="shared" si="17"/>
        <v>0</v>
      </c>
      <c r="I19" s="115">
        <f t="shared" si="17"/>
        <v>1.1000000000000001</v>
      </c>
      <c r="J19" s="115">
        <f t="shared" si="17"/>
        <v>0</v>
      </c>
      <c r="K19" s="115">
        <f t="shared" si="17"/>
        <v>0</v>
      </c>
      <c r="L19" s="115">
        <f t="shared" si="17"/>
        <v>0</v>
      </c>
      <c r="M19" s="115">
        <f t="shared" si="17"/>
        <v>0</v>
      </c>
      <c r="N19" s="115">
        <f t="shared" si="17"/>
        <v>0</v>
      </c>
      <c r="O19" s="115">
        <f t="shared" si="17"/>
        <v>0</v>
      </c>
      <c r="P19" s="115">
        <f t="shared" si="17"/>
        <v>0.5</v>
      </c>
      <c r="Q19" s="124">
        <f t="shared" si="17"/>
        <v>1</v>
      </c>
      <c r="R19" s="115">
        <f t="shared" si="17"/>
        <v>0.93333333333333335</v>
      </c>
      <c r="S19" s="115">
        <f t="shared" si="17"/>
        <v>0.23333333333333334</v>
      </c>
      <c r="T19" s="115">
        <f t="shared" si="17"/>
        <v>0.25</v>
      </c>
      <c r="U19" s="115">
        <f t="shared" si="17"/>
        <v>0</v>
      </c>
      <c r="V19" s="115">
        <f t="shared" si="17"/>
        <v>0</v>
      </c>
      <c r="W19" s="115">
        <f t="shared" si="17"/>
        <v>0</v>
      </c>
      <c r="X19" s="115">
        <f t="shared" si="17"/>
        <v>0.45</v>
      </c>
      <c r="Y19" s="115">
        <f t="shared" si="17"/>
        <v>0.65</v>
      </c>
      <c r="Z19" s="115">
        <f t="shared" si="17"/>
        <v>1</v>
      </c>
      <c r="AA19" s="115">
        <f t="shared" si="17"/>
        <v>0.68333333333333335</v>
      </c>
      <c r="AB19" s="115">
        <f t="shared" si="17"/>
        <v>0</v>
      </c>
      <c r="AC19" s="115">
        <f t="shared" si="17"/>
        <v>0</v>
      </c>
      <c r="AD19" s="115">
        <f t="shared" si="17"/>
        <v>0.16666666666666666</v>
      </c>
      <c r="AE19" s="115">
        <f t="shared" si="17"/>
        <v>1.25</v>
      </c>
      <c r="AF19" s="115">
        <f t="shared" si="17"/>
        <v>1.6</v>
      </c>
      <c r="AG19" s="115">
        <f t="shared" si="17"/>
        <v>0.6166666666666667</v>
      </c>
      <c r="AH19" s="117">
        <f>SUM(C19:AG19)</f>
        <v>12.766666666666667</v>
      </c>
      <c r="AI19" s="116">
        <v>339.43</v>
      </c>
      <c r="AJ19" s="109">
        <f t="shared" si="5"/>
        <v>3.7612075145587211E-2</v>
      </c>
    </row>
    <row r="20" spans="1:36" ht="32.1" customHeight="1" thickBot="1" x14ac:dyDescent="0.35">
      <c r="A20" s="197" t="s">
        <v>9</v>
      </c>
      <c r="B20" s="198"/>
      <c r="C20" s="131">
        <f>C19/15</f>
        <v>1.2222222222222221E-2</v>
      </c>
      <c r="D20" s="131">
        <f t="shared" ref="D20:AG20" si="18">D19/15</f>
        <v>5.2222222222222218E-2</v>
      </c>
      <c r="E20" s="131">
        <f t="shared" si="18"/>
        <v>7.7777777777777776E-3</v>
      </c>
      <c r="F20" s="131">
        <f t="shared" si="18"/>
        <v>8.3333333333333329E-2</v>
      </c>
      <c r="G20" s="131">
        <f t="shared" si="18"/>
        <v>0</v>
      </c>
      <c r="H20" s="131">
        <f t="shared" si="18"/>
        <v>0</v>
      </c>
      <c r="I20" s="131">
        <f t="shared" si="18"/>
        <v>7.3333333333333334E-2</v>
      </c>
      <c r="J20" s="131">
        <f t="shared" si="18"/>
        <v>0</v>
      </c>
      <c r="K20" s="131">
        <f t="shared" si="18"/>
        <v>0</v>
      </c>
      <c r="L20" s="131">
        <f t="shared" si="18"/>
        <v>0</v>
      </c>
      <c r="M20" s="131">
        <f t="shared" si="18"/>
        <v>0</v>
      </c>
      <c r="N20" s="131">
        <f t="shared" si="18"/>
        <v>0</v>
      </c>
      <c r="O20" s="131">
        <f t="shared" si="18"/>
        <v>0</v>
      </c>
      <c r="P20" s="131">
        <f t="shared" si="18"/>
        <v>3.3333333333333333E-2</v>
      </c>
      <c r="Q20" s="131">
        <f t="shared" si="18"/>
        <v>6.6666666666666666E-2</v>
      </c>
      <c r="R20" s="131">
        <f t="shared" si="18"/>
        <v>6.222222222222222E-2</v>
      </c>
      <c r="S20" s="131">
        <f t="shared" si="18"/>
        <v>1.5555555555555555E-2</v>
      </c>
      <c r="T20" s="131">
        <f t="shared" si="18"/>
        <v>1.6666666666666666E-2</v>
      </c>
      <c r="U20" s="131">
        <f t="shared" si="18"/>
        <v>0</v>
      </c>
      <c r="V20" s="131">
        <f t="shared" si="18"/>
        <v>0</v>
      </c>
      <c r="W20" s="131">
        <f t="shared" si="18"/>
        <v>0</v>
      </c>
      <c r="X20" s="131">
        <f t="shared" si="18"/>
        <v>3.0000000000000002E-2</v>
      </c>
      <c r="Y20" s="131">
        <f t="shared" si="18"/>
        <v>4.3333333333333335E-2</v>
      </c>
      <c r="Z20" s="131">
        <f t="shared" si="18"/>
        <v>6.6666666666666666E-2</v>
      </c>
      <c r="AA20" s="131">
        <f t="shared" si="18"/>
        <v>4.5555555555555557E-2</v>
      </c>
      <c r="AB20" s="131">
        <f t="shared" si="18"/>
        <v>0</v>
      </c>
      <c r="AC20" s="131">
        <f t="shared" si="18"/>
        <v>0</v>
      </c>
      <c r="AD20" s="131">
        <f t="shared" si="18"/>
        <v>1.111111111111111E-2</v>
      </c>
      <c r="AE20" s="131">
        <f t="shared" si="18"/>
        <v>8.3333333333333329E-2</v>
      </c>
      <c r="AF20" s="131">
        <f t="shared" si="18"/>
        <v>0.10666666666666667</v>
      </c>
      <c r="AG20" s="131">
        <f t="shared" si="18"/>
        <v>4.1111111111111112E-2</v>
      </c>
      <c r="AH20" s="126"/>
      <c r="AI20" s="127"/>
      <c r="AJ20" s="128"/>
    </row>
    <row r="21" spans="1:36" ht="44.25" customHeight="1" thickBot="1" x14ac:dyDescent="0.35">
      <c r="A21" s="199" t="s">
        <v>17</v>
      </c>
      <c r="B21" s="200"/>
      <c r="C21" s="50">
        <f>SUM(C5:C19)</f>
        <v>2.7222222222222219</v>
      </c>
      <c r="D21" s="47">
        <f t="shared" ref="D21:AG21" si="19">SUM(D5:D19)</f>
        <v>3.1655555555555552</v>
      </c>
      <c r="E21" s="44">
        <f t="shared" si="19"/>
        <v>4.6322222222222216</v>
      </c>
      <c r="F21" s="47">
        <f t="shared" si="19"/>
        <v>4.29</v>
      </c>
      <c r="G21" s="44">
        <f t="shared" si="19"/>
        <v>0</v>
      </c>
      <c r="H21" s="44">
        <f t="shared" si="19"/>
        <v>0</v>
      </c>
      <c r="I21" s="44">
        <f t="shared" si="19"/>
        <v>5.4022222222222229</v>
      </c>
      <c r="J21" s="47">
        <f t="shared" si="19"/>
        <v>4.9777777777777787</v>
      </c>
      <c r="K21" s="44">
        <f t="shared" si="19"/>
        <v>6.0088888888888885</v>
      </c>
      <c r="L21" s="47">
        <f t="shared" si="19"/>
        <v>3.235555555555556</v>
      </c>
      <c r="M21" s="44">
        <f t="shared" si="19"/>
        <v>3.1111111111111107</v>
      </c>
      <c r="N21" s="47">
        <f t="shared" si="19"/>
        <v>0</v>
      </c>
      <c r="O21" s="52">
        <f t="shared" si="19"/>
        <v>0</v>
      </c>
      <c r="P21" s="44">
        <f t="shared" si="19"/>
        <v>4.8377777777777782</v>
      </c>
      <c r="Q21" s="125">
        <f t="shared" si="19"/>
        <v>4.3244444444444436</v>
      </c>
      <c r="R21" s="44">
        <f t="shared" si="19"/>
        <v>5.5733333333333333</v>
      </c>
      <c r="S21" s="44">
        <f t="shared" si="19"/>
        <v>4.3400000000000007</v>
      </c>
      <c r="T21" s="44">
        <f t="shared" si="19"/>
        <v>3.503333333333333</v>
      </c>
      <c r="U21" s="44">
        <f t="shared" si="19"/>
        <v>0</v>
      </c>
      <c r="V21" s="44">
        <f t="shared" si="19"/>
        <v>0</v>
      </c>
      <c r="W21" s="44">
        <f t="shared" si="19"/>
        <v>0</v>
      </c>
      <c r="X21" s="44">
        <f t="shared" si="19"/>
        <v>3.1344444444444446</v>
      </c>
      <c r="Y21" s="47">
        <f t="shared" si="19"/>
        <v>4.33</v>
      </c>
      <c r="Z21" s="44">
        <f t="shared" si="19"/>
        <v>7.3288888888888897</v>
      </c>
      <c r="AA21" s="44">
        <f t="shared" si="19"/>
        <v>10.034444444444444</v>
      </c>
      <c r="AB21" s="44">
        <f t="shared" si="19"/>
        <v>0</v>
      </c>
      <c r="AC21" s="44">
        <f t="shared" si="19"/>
        <v>0</v>
      </c>
      <c r="AD21" s="44">
        <f t="shared" si="19"/>
        <v>3.402222222222222</v>
      </c>
      <c r="AE21" s="44">
        <f t="shared" si="19"/>
        <v>5.8544444444444439</v>
      </c>
      <c r="AF21" s="44">
        <f t="shared" si="19"/>
        <v>7.9644444444444442</v>
      </c>
      <c r="AG21" s="44">
        <f t="shared" si="19"/>
        <v>3.1588888888888893</v>
      </c>
      <c r="AH21" s="98" t="s">
        <v>18</v>
      </c>
    </row>
    <row r="22" spans="1:36" ht="15" customHeight="1" x14ac:dyDescent="0.3">
      <c r="D22" s="157" t="s">
        <v>8</v>
      </c>
      <c r="E22" s="157"/>
      <c r="F22" s="157"/>
      <c r="G22" s="157"/>
      <c r="O22" s="178" t="s">
        <v>10</v>
      </c>
      <c r="P22" s="178"/>
      <c r="Q22" s="178"/>
      <c r="R22" s="178"/>
      <c r="S22" s="178"/>
      <c r="Z22" s="178" t="s">
        <v>11</v>
      </c>
      <c r="AA22" s="178"/>
      <c r="AB22" s="178"/>
      <c r="AC22" s="178"/>
      <c r="AD22" s="178"/>
      <c r="AH22" s="180">
        <f>SUM(AH5:AH19)</f>
        <v>99.5</v>
      </c>
    </row>
    <row r="23" spans="1:36" ht="15.75" customHeight="1" thickBot="1" x14ac:dyDescent="0.35">
      <c r="D23" s="158"/>
      <c r="E23" s="158"/>
      <c r="F23" s="158"/>
      <c r="G23" s="158"/>
      <c r="O23" s="179"/>
      <c r="P23" s="179"/>
      <c r="Q23" s="179"/>
      <c r="R23" s="179"/>
      <c r="S23" s="179"/>
      <c r="Z23" s="179"/>
      <c r="AA23" s="179"/>
      <c r="AB23" s="179"/>
      <c r="AC23" s="179"/>
      <c r="AD23" s="179"/>
      <c r="AH23" s="181"/>
    </row>
    <row r="24" spans="1:36" x14ac:dyDescent="0.3">
      <c r="AH24" s="182">
        <f>AH22/AH2</f>
        <v>4.1877104377104374E-2</v>
      </c>
    </row>
    <row r="25" spans="1:36" ht="15" thickBot="1" x14ac:dyDescent="0.35">
      <c r="AH25" s="183"/>
    </row>
    <row r="26" spans="1:36" ht="15" thickBot="1" x14ac:dyDescent="0.35"/>
    <row r="27" spans="1:36" x14ac:dyDescent="0.3">
      <c r="AH27" s="184" t="s">
        <v>19</v>
      </c>
      <c r="AI27" s="185"/>
      <c r="AJ27" s="186"/>
    </row>
    <row r="28" spans="1:36" x14ac:dyDescent="0.3">
      <c r="AH28" s="102">
        <v>7.66</v>
      </c>
      <c r="AI28" s="6">
        <f>AH28*2</f>
        <v>15.32</v>
      </c>
      <c r="AJ28" s="103">
        <f>AI29/AI28</f>
        <v>6.5274151436031325E-2</v>
      </c>
    </row>
    <row r="29" spans="1:36" ht="15" thickBot="1" x14ac:dyDescent="0.35">
      <c r="AH29" s="132" t="s">
        <v>20</v>
      </c>
      <c r="AI29" s="104">
        <v>1</v>
      </c>
      <c r="AJ29" s="105"/>
    </row>
    <row r="39" spans="4:30" x14ac:dyDescent="0.3">
      <c r="D39" s="158" t="s">
        <v>13</v>
      </c>
      <c r="E39" s="158"/>
      <c r="F39" s="158"/>
      <c r="G39" s="158"/>
      <c r="P39" s="158" t="s">
        <v>16</v>
      </c>
      <c r="Q39" s="158"/>
      <c r="R39" s="158"/>
      <c r="S39" s="158"/>
      <c r="Z39" s="179" t="s">
        <v>21</v>
      </c>
      <c r="AA39" s="179"/>
      <c r="AB39" s="179"/>
      <c r="AC39" s="179"/>
      <c r="AD39" s="179"/>
    </row>
    <row r="40" spans="4:30" x14ac:dyDescent="0.3">
      <c r="D40" s="158"/>
      <c r="E40" s="158"/>
      <c r="F40" s="158"/>
      <c r="G40" s="158"/>
      <c r="P40" s="158"/>
      <c r="Q40" s="158"/>
      <c r="R40" s="158"/>
      <c r="S40" s="158"/>
      <c r="Z40" s="179"/>
      <c r="AA40" s="179"/>
      <c r="AB40" s="179"/>
      <c r="AC40" s="179"/>
      <c r="AD40" s="179"/>
    </row>
    <row r="53" spans="1:35" ht="15" thickBot="1" x14ac:dyDescent="0.35"/>
    <row r="54" spans="1:35" ht="15" thickBot="1" x14ac:dyDescent="0.35">
      <c r="A54" s="163" t="s">
        <v>22</v>
      </c>
      <c r="B54" s="164"/>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5"/>
    </row>
    <row r="55" spans="1:35" ht="15" customHeight="1" x14ac:dyDescent="0.3">
      <c r="A55" s="166"/>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8"/>
      <c r="AH55" s="169" t="s">
        <v>23</v>
      </c>
      <c r="AI55" s="170"/>
    </row>
    <row r="56" spans="1:35" ht="18.75" customHeight="1" x14ac:dyDescent="0.3">
      <c r="A56" s="148" t="s">
        <v>24</v>
      </c>
      <c r="B56" s="149"/>
      <c r="C56" s="174" t="s">
        <v>25</v>
      </c>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5"/>
      <c r="AH56" s="171"/>
      <c r="AI56" s="172"/>
    </row>
    <row r="57" spans="1:35" ht="18.75" customHeight="1" x14ac:dyDescent="0.3">
      <c r="A57" s="176"/>
      <c r="B57" s="177"/>
      <c r="C57" s="6">
        <v>1</v>
      </c>
      <c r="D57" s="6">
        <v>2</v>
      </c>
      <c r="E57" s="6">
        <v>3</v>
      </c>
      <c r="F57" s="6">
        <v>4</v>
      </c>
      <c r="G57" s="6">
        <v>5</v>
      </c>
      <c r="H57" s="6">
        <v>6</v>
      </c>
      <c r="I57" s="6">
        <v>7</v>
      </c>
      <c r="J57" s="6">
        <v>8</v>
      </c>
      <c r="K57" s="6">
        <v>9</v>
      </c>
      <c r="L57" s="6">
        <v>10</v>
      </c>
      <c r="M57" s="6">
        <v>11</v>
      </c>
      <c r="N57" s="6">
        <v>12</v>
      </c>
      <c r="O57" s="6">
        <v>13</v>
      </c>
      <c r="P57" s="6">
        <v>14</v>
      </c>
      <c r="Q57" s="6">
        <v>15</v>
      </c>
      <c r="R57" s="6">
        <v>16</v>
      </c>
      <c r="S57" s="6">
        <v>17</v>
      </c>
      <c r="T57" s="6">
        <v>18</v>
      </c>
      <c r="U57" s="6">
        <v>19</v>
      </c>
      <c r="V57" s="6">
        <v>20</v>
      </c>
      <c r="W57" s="6">
        <v>21</v>
      </c>
      <c r="X57" s="6">
        <v>22</v>
      </c>
      <c r="Y57" s="6">
        <v>23</v>
      </c>
      <c r="Z57" s="6">
        <v>24</v>
      </c>
      <c r="AA57" s="6">
        <v>25</v>
      </c>
      <c r="AB57" s="6">
        <v>26</v>
      </c>
      <c r="AC57" s="6">
        <v>27</v>
      </c>
      <c r="AD57" s="6">
        <v>28</v>
      </c>
      <c r="AE57" s="6">
        <v>29</v>
      </c>
      <c r="AF57" s="6">
        <v>30</v>
      </c>
      <c r="AG57" s="36">
        <v>31</v>
      </c>
      <c r="AH57" s="171"/>
      <c r="AI57" s="172"/>
    </row>
    <row r="58" spans="1:35" ht="21.6" thickBot="1" x14ac:dyDescent="0.35">
      <c r="A58" s="155" t="s">
        <v>8</v>
      </c>
      <c r="B58" s="156"/>
      <c r="C58" s="99">
        <f>SUM(C59:C70)</f>
        <v>18</v>
      </c>
      <c r="D58" s="99">
        <f t="shared" ref="D58:N58" si="20">SUM(D59:D70)</f>
        <v>20</v>
      </c>
      <c r="E58" s="99">
        <f t="shared" si="20"/>
        <v>29</v>
      </c>
      <c r="F58" s="99">
        <f t="shared" si="20"/>
        <v>30</v>
      </c>
      <c r="G58" s="99">
        <f t="shared" si="20"/>
        <v>0</v>
      </c>
      <c r="H58" s="99">
        <f t="shared" si="20"/>
        <v>0</v>
      </c>
      <c r="I58" s="99">
        <f t="shared" si="20"/>
        <v>10</v>
      </c>
      <c r="J58" s="99">
        <f t="shared" si="20"/>
        <v>8</v>
      </c>
      <c r="K58" s="99">
        <f t="shared" si="20"/>
        <v>197</v>
      </c>
      <c r="L58" s="99">
        <f t="shared" si="20"/>
        <v>43</v>
      </c>
      <c r="M58" s="99">
        <f t="shared" si="20"/>
        <v>22</v>
      </c>
      <c r="N58" s="99">
        <f t="shared" si="20"/>
        <v>0</v>
      </c>
      <c r="O58" s="99">
        <f>SUM(O59:O70)</f>
        <v>0</v>
      </c>
      <c r="P58" s="99">
        <f t="shared" ref="P58:AG58" si="21">SUM(P59:P70)</f>
        <v>19</v>
      </c>
      <c r="Q58" s="99">
        <f t="shared" si="21"/>
        <v>0</v>
      </c>
      <c r="R58" s="99">
        <f t="shared" si="21"/>
        <v>2</v>
      </c>
      <c r="S58" s="99">
        <f t="shared" si="21"/>
        <v>62</v>
      </c>
      <c r="T58" s="99">
        <f t="shared" si="21"/>
        <v>45</v>
      </c>
      <c r="U58" s="99">
        <f t="shared" si="21"/>
        <v>0</v>
      </c>
      <c r="V58" s="99">
        <f t="shared" si="21"/>
        <v>0</v>
      </c>
      <c r="W58" s="99">
        <f t="shared" si="21"/>
        <v>0</v>
      </c>
      <c r="X58" s="99">
        <f t="shared" si="21"/>
        <v>14</v>
      </c>
      <c r="Y58" s="99">
        <f t="shared" si="21"/>
        <v>52</v>
      </c>
      <c r="Z58" s="99">
        <f t="shared" si="21"/>
        <v>27</v>
      </c>
      <c r="AA58" s="99">
        <f t="shared" si="21"/>
        <v>60</v>
      </c>
      <c r="AB58" s="99">
        <f t="shared" si="21"/>
        <v>0</v>
      </c>
      <c r="AC58" s="99">
        <f t="shared" si="21"/>
        <v>0</v>
      </c>
      <c r="AD58" s="99">
        <f t="shared" si="21"/>
        <v>35</v>
      </c>
      <c r="AE58" s="99">
        <f t="shared" si="21"/>
        <v>16</v>
      </c>
      <c r="AF58" s="99">
        <f t="shared" si="21"/>
        <v>65</v>
      </c>
      <c r="AG58" s="100">
        <f t="shared" si="21"/>
        <v>35</v>
      </c>
      <c r="AH58" s="173"/>
      <c r="AI58" s="172"/>
    </row>
    <row r="59" spans="1:35" ht="18.600000000000001" thickBot="1" x14ac:dyDescent="0.35">
      <c r="A59" s="148" t="s">
        <v>26</v>
      </c>
      <c r="B59" s="149"/>
      <c r="C59" s="6"/>
      <c r="D59" s="6">
        <v>4</v>
      </c>
      <c r="E59" s="6">
        <v>4</v>
      </c>
      <c r="F59" s="6">
        <v>14</v>
      </c>
      <c r="G59" s="6"/>
      <c r="H59" s="6"/>
      <c r="I59" s="6"/>
      <c r="J59" s="6"/>
      <c r="K59" s="6">
        <v>150</v>
      </c>
      <c r="L59" s="6">
        <v>12</v>
      </c>
      <c r="M59" s="6"/>
      <c r="N59" s="6"/>
      <c r="O59" s="6"/>
      <c r="P59" s="6"/>
      <c r="Q59" s="6"/>
      <c r="R59" s="6"/>
      <c r="S59" s="6">
        <v>17</v>
      </c>
      <c r="T59" s="6"/>
      <c r="U59" s="6"/>
      <c r="V59" s="6"/>
      <c r="W59" s="6"/>
      <c r="X59" s="6"/>
      <c r="Y59" s="6"/>
      <c r="Z59" s="6"/>
      <c r="AA59" s="6">
        <v>25</v>
      </c>
      <c r="AB59" s="6"/>
      <c r="AC59" s="6"/>
      <c r="AD59" s="6"/>
      <c r="AE59" s="6"/>
      <c r="AF59" s="6">
        <v>32</v>
      </c>
      <c r="AG59" s="36"/>
      <c r="AH59" s="69">
        <f>SUM(D59:AG59)</f>
        <v>258</v>
      </c>
      <c r="AI59" s="71">
        <f>AH59/AH71</f>
        <v>0.32616940581542353</v>
      </c>
    </row>
    <row r="60" spans="1:35" ht="18.600000000000001" thickBot="1" x14ac:dyDescent="0.35">
      <c r="A60" s="148" t="s">
        <v>27</v>
      </c>
      <c r="B60" s="149"/>
      <c r="C60" s="6"/>
      <c r="D60" s="6">
        <v>2</v>
      </c>
      <c r="E60" s="6">
        <v>15</v>
      </c>
      <c r="F60" s="6">
        <v>4</v>
      </c>
      <c r="G60" s="6"/>
      <c r="H60" s="6"/>
      <c r="I60" s="6">
        <v>7</v>
      </c>
      <c r="J60" s="6"/>
      <c r="K60" s="6">
        <v>18</v>
      </c>
      <c r="L60" s="6"/>
      <c r="M60" s="6">
        <v>5</v>
      </c>
      <c r="N60" s="6"/>
      <c r="O60" s="6"/>
      <c r="P60" s="6">
        <v>8</v>
      </c>
      <c r="Q60" s="6"/>
      <c r="R60" s="6">
        <v>2</v>
      </c>
      <c r="S60" s="6"/>
      <c r="T60" s="6">
        <v>11</v>
      </c>
      <c r="U60" s="6"/>
      <c r="V60" s="6"/>
      <c r="W60" s="6"/>
      <c r="X60" s="6">
        <v>2</v>
      </c>
      <c r="Y60" s="6"/>
      <c r="Z60" s="6"/>
      <c r="AA60" s="6">
        <v>13</v>
      </c>
      <c r="AB60" s="6"/>
      <c r="AC60" s="6"/>
      <c r="AD60" s="6"/>
      <c r="AE60" s="6">
        <v>8</v>
      </c>
      <c r="AF60" s="6">
        <v>30</v>
      </c>
      <c r="AG60" s="36">
        <v>15</v>
      </c>
      <c r="AH60" s="70">
        <f t="shared" ref="AH60:AH70" si="22">SUM(D60:AG60)</f>
        <v>140</v>
      </c>
      <c r="AI60" s="71">
        <f>AH60/AH71</f>
        <v>0.17699115044247787</v>
      </c>
    </row>
    <row r="61" spans="1:35" ht="18.600000000000001" thickBot="1" x14ac:dyDescent="0.35">
      <c r="A61" s="148" t="s">
        <v>28</v>
      </c>
      <c r="B61" s="149"/>
      <c r="C61" s="6">
        <v>5</v>
      </c>
      <c r="D61" s="6"/>
      <c r="E61" s="6"/>
      <c r="F61" s="6"/>
      <c r="G61" s="6"/>
      <c r="H61" s="6"/>
      <c r="I61" s="6"/>
      <c r="J61" s="6"/>
      <c r="K61" s="6"/>
      <c r="L61" s="6"/>
      <c r="M61" s="6"/>
      <c r="N61" s="6"/>
      <c r="O61" s="6"/>
      <c r="P61" s="6"/>
      <c r="Q61" s="6"/>
      <c r="R61" s="6"/>
      <c r="S61" s="6">
        <v>20</v>
      </c>
      <c r="T61" s="6">
        <v>25</v>
      </c>
      <c r="U61" s="6"/>
      <c r="V61" s="6"/>
      <c r="W61" s="6"/>
      <c r="X61" s="6"/>
      <c r="Y61" s="6">
        <v>7</v>
      </c>
      <c r="Z61" s="6"/>
      <c r="AA61" s="6"/>
      <c r="AB61" s="6"/>
      <c r="AC61" s="6"/>
      <c r="AD61" s="6"/>
      <c r="AE61" s="6"/>
      <c r="AF61" s="6"/>
      <c r="AG61" s="36"/>
      <c r="AH61" s="70">
        <f t="shared" si="22"/>
        <v>52</v>
      </c>
      <c r="AI61" s="71">
        <f>AH61/AH71</f>
        <v>6.5739570164348921E-2</v>
      </c>
    </row>
    <row r="62" spans="1:35" ht="18.600000000000001" thickBot="1" x14ac:dyDescent="0.35">
      <c r="A62" s="148" t="s">
        <v>29</v>
      </c>
      <c r="B62" s="149"/>
      <c r="C62" s="6"/>
      <c r="D62" s="6"/>
      <c r="E62" s="6"/>
      <c r="F62" s="6">
        <v>12</v>
      </c>
      <c r="G62" s="6"/>
      <c r="H62" s="6"/>
      <c r="I62" s="6"/>
      <c r="J62" s="6"/>
      <c r="K62" s="6"/>
      <c r="L62" s="6"/>
      <c r="M62" s="6"/>
      <c r="N62" s="6"/>
      <c r="O62" s="6"/>
      <c r="P62" s="6"/>
      <c r="Q62" s="6"/>
      <c r="R62" s="6"/>
      <c r="S62" s="6"/>
      <c r="T62" s="6"/>
      <c r="U62" s="6"/>
      <c r="V62" s="6"/>
      <c r="W62" s="6"/>
      <c r="X62" s="6"/>
      <c r="Y62" s="6"/>
      <c r="Z62" s="6"/>
      <c r="AA62" s="6"/>
      <c r="AB62" s="6"/>
      <c r="AC62" s="6"/>
      <c r="AD62" s="6"/>
      <c r="AE62" s="6"/>
      <c r="AF62" s="6"/>
      <c r="AG62" s="36"/>
      <c r="AH62" s="70">
        <f t="shared" si="22"/>
        <v>12</v>
      </c>
      <c r="AI62" s="71">
        <f>AH62/AH71</f>
        <v>1.5170670037926675E-2</v>
      </c>
    </row>
    <row r="63" spans="1:35" ht="18.600000000000001" thickBot="1" x14ac:dyDescent="0.35">
      <c r="A63" s="148" t="s">
        <v>30</v>
      </c>
      <c r="B63" s="149"/>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36"/>
      <c r="AH63" s="70">
        <f t="shared" si="22"/>
        <v>0</v>
      </c>
      <c r="AI63" s="71">
        <f>AH63/AH71</f>
        <v>0</v>
      </c>
    </row>
    <row r="64" spans="1:35" ht="18.600000000000001" thickBot="1" x14ac:dyDescent="0.35">
      <c r="A64" s="148" t="s">
        <v>31</v>
      </c>
      <c r="B64" s="149"/>
      <c r="C64" s="6"/>
      <c r="D64" s="6"/>
      <c r="E64" s="6"/>
      <c r="F64" s="6"/>
      <c r="G64" s="6"/>
      <c r="H64" s="6"/>
      <c r="I64" s="6"/>
      <c r="J64" s="6"/>
      <c r="K64" s="6"/>
      <c r="L64" s="6"/>
      <c r="M64" s="6"/>
      <c r="N64" s="6"/>
      <c r="O64" s="6"/>
      <c r="P64" s="6">
        <v>6</v>
      </c>
      <c r="Q64" s="6"/>
      <c r="R64" s="6"/>
      <c r="S64" s="6"/>
      <c r="T64" s="6"/>
      <c r="U64" s="6"/>
      <c r="V64" s="6"/>
      <c r="W64" s="6"/>
      <c r="X64" s="6"/>
      <c r="Y64" s="6"/>
      <c r="Z64" s="6"/>
      <c r="AA64" s="6"/>
      <c r="AB64" s="6"/>
      <c r="AC64" s="6"/>
      <c r="AD64" s="6"/>
      <c r="AE64" s="6"/>
      <c r="AF64" s="6"/>
      <c r="AG64" s="36">
        <v>15</v>
      </c>
      <c r="AH64" s="70">
        <f t="shared" si="22"/>
        <v>21</v>
      </c>
      <c r="AI64" s="71">
        <f>AH64/AH71</f>
        <v>2.6548672566371681E-2</v>
      </c>
    </row>
    <row r="65" spans="1:35" ht="18.600000000000001" thickBot="1" x14ac:dyDescent="0.35">
      <c r="A65" s="148" t="s">
        <v>32</v>
      </c>
      <c r="B65" s="149"/>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36"/>
      <c r="AH65" s="70">
        <f t="shared" si="22"/>
        <v>0</v>
      </c>
      <c r="AI65" s="71">
        <f>AH65/AH71</f>
        <v>0</v>
      </c>
    </row>
    <row r="66" spans="1:35" ht="18.600000000000001" thickBot="1" x14ac:dyDescent="0.35">
      <c r="A66" s="148" t="s">
        <v>33</v>
      </c>
      <c r="B66" s="149"/>
      <c r="C66" s="6">
        <v>5</v>
      </c>
      <c r="D66" s="6">
        <v>14</v>
      </c>
      <c r="E66" s="6">
        <v>10</v>
      </c>
      <c r="F66" s="6"/>
      <c r="G66" s="6"/>
      <c r="H66" s="6"/>
      <c r="I66" s="6">
        <v>3</v>
      </c>
      <c r="J66" s="6">
        <v>6</v>
      </c>
      <c r="K66" s="6">
        <v>5</v>
      </c>
      <c r="L66" s="6">
        <v>20</v>
      </c>
      <c r="M66" s="6">
        <v>12</v>
      </c>
      <c r="N66" s="6"/>
      <c r="O66" s="6"/>
      <c r="P66" s="6"/>
      <c r="Q66" s="6"/>
      <c r="R66" s="6"/>
      <c r="S66" s="6">
        <v>10</v>
      </c>
      <c r="T66" s="6"/>
      <c r="U66" s="6"/>
      <c r="V66" s="6"/>
      <c r="W66" s="6"/>
      <c r="X66" s="6">
        <v>7</v>
      </c>
      <c r="Y66" s="6"/>
      <c r="Z66" s="6"/>
      <c r="AA66" s="6">
        <v>22</v>
      </c>
      <c r="AB66" s="6"/>
      <c r="AC66" s="6"/>
      <c r="AD66" s="6">
        <v>5</v>
      </c>
      <c r="AE66" s="6">
        <v>5</v>
      </c>
      <c r="AF66" s="6">
        <v>3</v>
      </c>
      <c r="AG66" s="36">
        <v>5</v>
      </c>
      <c r="AH66" s="70">
        <f t="shared" si="22"/>
        <v>127</v>
      </c>
      <c r="AI66" s="71">
        <f>AH66/AH71</f>
        <v>0.16055625790139064</v>
      </c>
    </row>
    <row r="67" spans="1:35" ht="18.600000000000001" thickBot="1" x14ac:dyDescent="0.35">
      <c r="A67" s="148" t="s">
        <v>34</v>
      </c>
      <c r="B67" s="149"/>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36"/>
      <c r="AH67" s="70">
        <f t="shared" si="22"/>
        <v>0</v>
      </c>
      <c r="AI67" s="71">
        <f>AH67/AH71</f>
        <v>0</v>
      </c>
    </row>
    <row r="68" spans="1:35" ht="18.600000000000001" thickBot="1" x14ac:dyDescent="0.35">
      <c r="A68" s="148" t="s">
        <v>35</v>
      </c>
      <c r="B68" s="149"/>
      <c r="C68" s="6">
        <v>8</v>
      </c>
      <c r="D68" s="6"/>
      <c r="E68" s="6"/>
      <c r="F68" s="6"/>
      <c r="G68" s="6"/>
      <c r="H68" s="6"/>
      <c r="I68" s="6"/>
      <c r="J68" s="6">
        <v>2</v>
      </c>
      <c r="K68" s="6">
        <v>24</v>
      </c>
      <c r="L68" s="6">
        <v>11</v>
      </c>
      <c r="M68" s="6">
        <v>5</v>
      </c>
      <c r="N68" s="6"/>
      <c r="O68" s="6"/>
      <c r="P68" s="6">
        <v>5</v>
      </c>
      <c r="Q68" s="6"/>
      <c r="R68" s="6"/>
      <c r="S68" s="6">
        <v>15</v>
      </c>
      <c r="T68" s="6">
        <v>9</v>
      </c>
      <c r="U68" s="6"/>
      <c r="V68" s="6"/>
      <c r="W68" s="6"/>
      <c r="X68" s="6">
        <v>5</v>
      </c>
      <c r="Y68" s="6">
        <v>45</v>
      </c>
      <c r="Z68" s="6">
        <v>27</v>
      </c>
      <c r="AA68" s="6"/>
      <c r="AB68" s="6"/>
      <c r="AC68" s="6"/>
      <c r="AD68" s="6">
        <v>30</v>
      </c>
      <c r="AE68" s="6">
        <v>3</v>
      </c>
      <c r="AF68" s="6"/>
      <c r="AG68" s="36"/>
      <c r="AH68" s="70">
        <f t="shared" si="22"/>
        <v>181</v>
      </c>
      <c r="AI68" s="71">
        <f>AH68/AH71</f>
        <v>0.22882427307206069</v>
      </c>
    </row>
    <row r="69" spans="1:35" ht="18.600000000000001" thickBot="1" x14ac:dyDescent="0.35">
      <c r="A69" s="148" t="s">
        <v>36</v>
      </c>
      <c r="B69" s="149"/>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36"/>
      <c r="AH69" s="70">
        <f t="shared" si="22"/>
        <v>0</v>
      </c>
      <c r="AI69" s="71">
        <f>AH69/AH71</f>
        <v>0</v>
      </c>
    </row>
    <row r="70" spans="1:35" ht="18.600000000000001" thickBot="1" x14ac:dyDescent="0.35">
      <c r="A70" s="148" t="s">
        <v>37</v>
      </c>
      <c r="B70" s="149"/>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36"/>
      <c r="AH70" s="72">
        <f t="shared" si="22"/>
        <v>0</v>
      </c>
      <c r="AI70" s="85">
        <f>AH70/AH71</f>
        <v>0</v>
      </c>
    </row>
    <row r="71" spans="1:35" ht="21.6" thickBot="1" x14ac:dyDescent="0.35">
      <c r="A71" s="155" t="s">
        <v>10</v>
      </c>
      <c r="B71" s="156"/>
      <c r="C71" s="99">
        <f>SUM(C72:C83)</f>
        <v>40</v>
      </c>
      <c r="D71" s="99">
        <f t="shared" ref="D71:N71" si="23">SUM(D72:D83)</f>
        <v>38</v>
      </c>
      <c r="E71" s="99">
        <f t="shared" si="23"/>
        <v>135</v>
      </c>
      <c r="F71" s="99">
        <f t="shared" si="23"/>
        <v>57</v>
      </c>
      <c r="G71" s="99">
        <f t="shared" si="23"/>
        <v>0</v>
      </c>
      <c r="H71" s="99">
        <f t="shared" si="23"/>
        <v>0</v>
      </c>
      <c r="I71" s="99">
        <f t="shared" si="23"/>
        <v>79</v>
      </c>
      <c r="J71" s="99">
        <f t="shared" si="23"/>
        <v>44</v>
      </c>
      <c r="K71" s="99">
        <f t="shared" si="23"/>
        <v>30</v>
      </c>
      <c r="L71" s="99">
        <f t="shared" si="23"/>
        <v>67</v>
      </c>
      <c r="M71" s="99">
        <f t="shared" si="23"/>
        <v>60</v>
      </c>
      <c r="N71" s="99">
        <f t="shared" si="23"/>
        <v>0</v>
      </c>
      <c r="O71" s="99">
        <f>SUM(O72:O83)</f>
        <v>0</v>
      </c>
      <c r="P71" s="99">
        <f t="shared" ref="P71:AG71" si="24">SUM(P72:P83)</f>
        <v>52</v>
      </c>
      <c r="Q71" s="99">
        <f t="shared" si="24"/>
        <v>106</v>
      </c>
      <c r="R71" s="99">
        <f>SUM(R72:R83)</f>
        <v>210</v>
      </c>
      <c r="S71" s="99">
        <f t="shared" si="24"/>
        <v>85</v>
      </c>
      <c r="T71" s="99">
        <f t="shared" si="24"/>
        <v>25</v>
      </c>
      <c r="U71" s="99">
        <f t="shared" si="24"/>
        <v>0</v>
      </c>
      <c r="V71" s="99">
        <f t="shared" si="24"/>
        <v>0</v>
      </c>
      <c r="W71" s="99">
        <f t="shared" si="24"/>
        <v>0</v>
      </c>
      <c r="X71" s="99">
        <f t="shared" si="24"/>
        <v>55</v>
      </c>
      <c r="Y71" s="99">
        <f t="shared" si="24"/>
        <v>89</v>
      </c>
      <c r="Z71" s="99">
        <f t="shared" si="24"/>
        <v>180</v>
      </c>
      <c r="AA71" s="99">
        <f t="shared" si="24"/>
        <v>259</v>
      </c>
      <c r="AB71" s="99">
        <f t="shared" si="24"/>
        <v>0</v>
      </c>
      <c r="AC71" s="99">
        <f t="shared" si="24"/>
        <v>0</v>
      </c>
      <c r="AD71" s="99">
        <f t="shared" si="24"/>
        <v>31</v>
      </c>
      <c r="AE71" s="99">
        <f t="shared" si="24"/>
        <v>76</v>
      </c>
      <c r="AF71" s="99">
        <f t="shared" si="24"/>
        <v>91</v>
      </c>
      <c r="AG71" s="101">
        <f t="shared" si="24"/>
        <v>18</v>
      </c>
      <c r="AH71" s="1">
        <f>SUM(AH59:AH70)</f>
        <v>791</v>
      </c>
      <c r="AI71" s="86"/>
    </row>
    <row r="72" spans="1:35" ht="18" x14ac:dyDescent="0.3">
      <c r="A72" s="148" t="s">
        <v>38</v>
      </c>
      <c r="B72" s="149"/>
      <c r="C72" s="6"/>
      <c r="D72" s="6"/>
      <c r="E72" s="6"/>
      <c r="F72" s="6"/>
      <c r="G72" s="6"/>
      <c r="H72" s="6"/>
      <c r="I72" s="6"/>
      <c r="J72" s="6"/>
      <c r="K72" s="6">
        <v>4</v>
      </c>
      <c r="L72" s="6">
        <v>34</v>
      </c>
      <c r="M72" s="6"/>
      <c r="N72" s="6"/>
      <c r="O72" s="6"/>
      <c r="P72" s="6"/>
      <c r="Q72" s="6">
        <v>80</v>
      </c>
      <c r="R72" s="6">
        <v>180</v>
      </c>
      <c r="S72" s="6">
        <v>30</v>
      </c>
      <c r="T72" s="6"/>
      <c r="U72" s="6"/>
      <c r="V72" s="6"/>
      <c r="W72" s="6"/>
      <c r="X72" s="6">
        <v>35</v>
      </c>
      <c r="Y72" s="6">
        <v>16</v>
      </c>
      <c r="Z72" s="6"/>
      <c r="AA72" s="6">
        <v>9</v>
      </c>
      <c r="AB72" s="6"/>
      <c r="AC72" s="6"/>
      <c r="AD72" s="6"/>
      <c r="AE72" s="6"/>
      <c r="AF72" s="6">
        <v>16</v>
      </c>
      <c r="AG72" s="73"/>
      <c r="AH72" s="74">
        <f t="shared" ref="AH72:AH83" si="25">SUM(D72:AG72)</f>
        <v>404</v>
      </c>
      <c r="AI72" s="79">
        <f>AH72/AH84</f>
        <v>0.22607722439843314</v>
      </c>
    </row>
    <row r="73" spans="1:35" ht="18" x14ac:dyDescent="0.3">
      <c r="A73" s="148" t="s">
        <v>27</v>
      </c>
      <c r="B73" s="149"/>
      <c r="C73" s="6"/>
      <c r="D73" s="6"/>
      <c r="E73" s="6">
        <v>13</v>
      </c>
      <c r="F73" s="6">
        <v>25</v>
      </c>
      <c r="G73" s="6"/>
      <c r="H73" s="6"/>
      <c r="I73" s="6">
        <v>21</v>
      </c>
      <c r="J73" s="6">
        <v>15</v>
      </c>
      <c r="K73" s="6">
        <v>14</v>
      </c>
      <c r="L73" s="6"/>
      <c r="M73" s="6"/>
      <c r="N73" s="6"/>
      <c r="O73" s="6"/>
      <c r="P73" s="6">
        <v>30</v>
      </c>
      <c r="Q73" s="6">
        <v>20</v>
      </c>
      <c r="R73" s="6">
        <v>10</v>
      </c>
      <c r="S73" s="6"/>
      <c r="T73" s="6"/>
      <c r="U73" s="6"/>
      <c r="V73" s="6"/>
      <c r="W73" s="6"/>
      <c r="X73" s="6"/>
      <c r="Y73" s="6">
        <v>10</v>
      </c>
      <c r="Z73" s="6"/>
      <c r="AA73" s="6">
        <v>7</v>
      </c>
      <c r="AB73" s="6"/>
      <c r="AC73" s="6"/>
      <c r="AD73" s="6">
        <v>11</v>
      </c>
      <c r="AE73" s="6">
        <v>9</v>
      </c>
      <c r="AF73" s="6"/>
      <c r="AG73" s="73"/>
      <c r="AH73" s="75">
        <f t="shared" si="25"/>
        <v>185</v>
      </c>
      <c r="AI73" s="80">
        <f>AH73/AH84</f>
        <v>0.10352546166759932</v>
      </c>
    </row>
    <row r="74" spans="1:35" ht="18.75" customHeight="1" x14ac:dyDescent="0.3">
      <c r="A74" s="148" t="s">
        <v>28</v>
      </c>
      <c r="B74" s="149"/>
      <c r="C74" s="6">
        <v>17</v>
      </c>
      <c r="D74" s="6">
        <v>5</v>
      </c>
      <c r="E74" s="6"/>
      <c r="F74" s="6"/>
      <c r="G74" s="6"/>
      <c r="H74" s="6"/>
      <c r="I74" s="6">
        <v>30</v>
      </c>
      <c r="J74" s="6"/>
      <c r="K74" s="6">
        <v>4</v>
      </c>
      <c r="L74" s="6"/>
      <c r="M74" s="6"/>
      <c r="N74" s="6"/>
      <c r="O74" s="6"/>
      <c r="P74" s="6">
        <v>18</v>
      </c>
      <c r="Q74" s="6"/>
      <c r="R74" s="6"/>
      <c r="S74" s="6">
        <v>23</v>
      </c>
      <c r="T74" s="6"/>
      <c r="U74" s="6"/>
      <c r="V74" s="6"/>
      <c r="W74" s="6"/>
      <c r="X74" s="6"/>
      <c r="Y74" s="6"/>
      <c r="Z74" s="6"/>
      <c r="AA74" s="6"/>
      <c r="AB74" s="6"/>
      <c r="AC74" s="6"/>
      <c r="AD74" s="6"/>
      <c r="AE74" s="6"/>
      <c r="AF74" s="6"/>
      <c r="AG74" s="73"/>
      <c r="AH74" s="75">
        <f t="shared" si="25"/>
        <v>80</v>
      </c>
      <c r="AI74" s="80">
        <f>AH74/AH84</f>
        <v>4.4767767207610519E-2</v>
      </c>
    </row>
    <row r="75" spans="1:35" ht="18" x14ac:dyDescent="0.3">
      <c r="A75" s="148" t="s">
        <v>29</v>
      </c>
      <c r="B75" s="149"/>
      <c r="C75" s="6"/>
      <c r="D75" s="6"/>
      <c r="E75" s="6"/>
      <c r="F75" s="6">
        <v>13</v>
      </c>
      <c r="G75" s="6"/>
      <c r="H75" s="6"/>
      <c r="I75" s="6"/>
      <c r="J75" s="6"/>
      <c r="K75" s="6"/>
      <c r="L75" s="6"/>
      <c r="M75" s="6"/>
      <c r="N75" s="6"/>
      <c r="O75" s="6"/>
      <c r="P75" s="6"/>
      <c r="Q75" s="6"/>
      <c r="R75" s="6"/>
      <c r="S75" s="6"/>
      <c r="T75" s="6"/>
      <c r="U75" s="6"/>
      <c r="V75" s="6"/>
      <c r="W75" s="6"/>
      <c r="X75" s="6"/>
      <c r="Y75" s="6"/>
      <c r="Z75" s="6"/>
      <c r="AA75" s="6"/>
      <c r="AB75" s="6"/>
      <c r="AC75" s="6"/>
      <c r="AD75" s="6"/>
      <c r="AE75" s="6">
        <v>38</v>
      </c>
      <c r="AF75" s="6"/>
      <c r="AG75" s="73"/>
      <c r="AH75" s="75">
        <f t="shared" si="25"/>
        <v>51</v>
      </c>
      <c r="AI75" s="80">
        <f>AH75/AH84</f>
        <v>2.8539451594851706E-2</v>
      </c>
    </row>
    <row r="76" spans="1:35" ht="18" x14ac:dyDescent="0.3">
      <c r="A76" s="148" t="s">
        <v>30</v>
      </c>
      <c r="B76" s="149"/>
      <c r="C76" s="6"/>
      <c r="D76" s="6"/>
      <c r="E76" s="6"/>
      <c r="F76" s="6"/>
      <c r="G76" s="6"/>
      <c r="H76" s="6"/>
      <c r="I76" s="6">
        <v>16</v>
      </c>
      <c r="J76" s="6"/>
      <c r="K76" s="6"/>
      <c r="L76" s="6"/>
      <c r="M76" s="6"/>
      <c r="N76" s="6"/>
      <c r="O76" s="6"/>
      <c r="P76" s="6"/>
      <c r="Q76" s="6"/>
      <c r="R76" s="6"/>
      <c r="S76" s="6"/>
      <c r="T76" s="6"/>
      <c r="U76" s="6"/>
      <c r="V76" s="6"/>
      <c r="W76" s="6"/>
      <c r="X76" s="6"/>
      <c r="Y76" s="6"/>
      <c r="Z76" s="6"/>
      <c r="AA76" s="6"/>
      <c r="AB76" s="6"/>
      <c r="AC76" s="6"/>
      <c r="AD76" s="6"/>
      <c r="AE76" s="6"/>
      <c r="AF76" s="6"/>
      <c r="AG76" s="73"/>
      <c r="AH76" s="75">
        <f t="shared" si="25"/>
        <v>16</v>
      </c>
      <c r="AI76" s="80">
        <f>AH76/AH84</f>
        <v>8.9535534415221048E-3</v>
      </c>
    </row>
    <row r="77" spans="1:35" ht="18" x14ac:dyDescent="0.3">
      <c r="A77" s="148" t="s">
        <v>31</v>
      </c>
      <c r="B77" s="149"/>
      <c r="C77" s="6"/>
      <c r="D77" s="6"/>
      <c r="E77" s="6">
        <v>100</v>
      </c>
      <c r="F77" s="6"/>
      <c r="G77" s="6"/>
      <c r="H77" s="6"/>
      <c r="I77" s="6"/>
      <c r="J77" s="6"/>
      <c r="K77" s="6"/>
      <c r="L77" s="6">
        <v>13</v>
      </c>
      <c r="M77" s="6"/>
      <c r="N77" s="6"/>
      <c r="O77" s="6"/>
      <c r="P77" s="6"/>
      <c r="Q77" s="6"/>
      <c r="R77" s="6"/>
      <c r="S77" s="6"/>
      <c r="T77" s="6"/>
      <c r="U77" s="6"/>
      <c r="V77" s="6"/>
      <c r="W77" s="6"/>
      <c r="X77" s="6"/>
      <c r="Y77" s="6"/>
      <c r="Z77" s="6">
        <v>180</v>
      </c>
      <c r="AA77" s="6">
        <v>240</v>
      </c>
      <c r="AB77" s="6"/>
      <c r="AC77" s="6"/>
      <c r="AD77" s="6"/>
      <c r="AE77" s="6"/>
      <c r="AF77" s="6">
        <v>40</v>
      </c>
      <c r="AG77" s="73"/>
      <c r="AH77" s="75">
        <f t="shared" si="25"/>
        <v>573</v>
      </c>
      <c r="AI77" s="80">
        <f>AH77/AH84</f>
        <v>0.32064913262451034</v>
      </c>
    </row>
    <row r="78" spans="1:35" ht="18" x14ac:dyDescent="0.3">
      <c r="A78" s="148" t="s">
        <v>32</v>
      </c>
      <c r="B78" s="149"/>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73"/>
      <c r="AH78" s="75">
        <f t="shared" si="25"/>
        <v>0</v>
      </c>
      <c r="AI78" s="80">
        <f>AH78/AH84</f>
        <v>0</v>
      </c>
    </row>
    <row r="79" spans="1:35" ht="18" x14ac:dyDescent="0.3">
      <c r="A79" s="148" t="s">
        <v>33</v>
      </c>
      <c r="B79" s="149"/>
      <c r="C79" s="6">
        <v>7</v>
      </c>
      <c r="D79" s="6">
        <v>15</v>
      </c>
      <c r="E79" s="6">
        <v>12</v>
      </c>
      <c r="F79" s="6">
        <v>10</v>
      </c>
      <c r="G79" s="6"/>
      <c r="H79" s="6"/>
      <c r="I79" s="6"/>
      <c r="J79" s="6">
        <v>7</v>
      </c>
      <c r="K79" s="6"/>
      <c r="L79" s="6">
        <v>9</v>
      </c>
      <c r="M79" s="6">
        <v>25</v>
      </c>
      <c r="N79" s="6"/>
      <c r="O79" s="6"/>
      <c r="P79" s="6"/>
      <c r="Q79" s="6">
        <v>6</v>
      </c>
      <c r="R79" s="6">
        <v>12</v>
      </c>
      <c r="S79" s="6">
        <v>12</v>
      </c>
      <c r="T79" s="6"/>
      <c r="U79" s="6"/>
      <c r="V79" s="6"/>
      <c r="W79" s="6"/>
      <c r="X79" s="6">
        <v>9</v>
      </c>
      <c r="Y79" s="6">
        <v>18</v>
      </c>
      <c r="Z79" s="6"/>
      <c r="AA79" s="6"/>
      <c r="AB79" s="6"/>
      <c r="AC79" s="6"/>
      <c r="AD79" s="6">
        <v>20</v>
      </c>
      <c r="AE79" s="6">
        <v>7</v>
      </c>
      <c r="AF79" s="6">
        <v>23</v>
      </c>
      <c r="AG79" s="73">
        <v>18</v>
      </c>
      <c r="AH79" s="75">
        <f t="shared" si="25"/>
        <v>203</v>
      </c>
      <c r="AI79" s="80">
        <f>AH79/AH84</f>
        <v>0.11359820928931169</v>
      </c>
    </row>
    <row r="80" spans="1:35" ht="18" x14ac:dyDescent="0.3">
      <c r="A80" s="148" t="s">
        <v>34</v>
      </c>
      <c r="B80" s="14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73"/>
      <c r="AH80" s="75">
        <f t="shared" si="25"/>
        <v>0</v>
      </c>
      <c r="AI80" s="80">
        <f>AH80/AH84</f>
        <v>0</v>
      </c>
    </row>
    <row r="81" spans="1:35" ht="18" x14ac:dyDescent="0.3">
      <c r="A81" s="148" t="s">
        <v>35</v>
      </c>
      <c r="B81" s="149"/>
      <c r="C81" s="6">
        <v>16</v>
      </c>
      <c r="D81" s="6">
        <v>15</v>
      </c>
      <c r="E81" s="6">
        <v>10</v>
      </c>
      <c r="F81" s="6">
        <v>9</v>
      </c>
      <c r="G81" s="6"/>
      <c r="H81" s="6"/>
      <c r="I81" s="6">
        <v>12</v>
      </c>
      <c r="J81" s="6">
        <v>22</v>
      </c>
      <c r="K81" s="6">
        <v>8</v>
      </c>
      <c r="L81" s="6">
        <v>11</v>
      </c>
      <c r="M81" s="6">
        <v>35</v>
      </c>
      <c r="N81" s="6"/>
      <c r="O81" s="6"/>
      <c r="P81" s="6">
        <v>4</v>
      </c>
      <c r="Q81" s="6"/>
      <c r="R81" s="6">
        <v>8</v>
      </c>
      <c r="S81" s="6">
        <v>20</v>
      </c>
      <c r="T81" s="6">
        <v>25</v>
      </c>
      <c r="U81" s="6"/>
      <c r="V81" s="6"/>
      <c r="W81" s="6"/>
      <c r="X81" s="6">
        <v>11</v>
      </c>
      <c r="Y81" s="6">
        <v>45</v>
      </c>
      <c r="Z81" s="6"/>
      <c r="AA81" s="6">
        <v>3</v>
      </c>
      <c r="AB81" s="6"/>
      <c r="AC81" s="6"/>
      <c r="AD81" s="6"/>
      <c r="AE81" s="6">
        <v>22</v>
      </c>
      <c r="AF81" s="6">
        <v>12</v>
      </c>
      <c r="AG81" s="73"/>
      <c r="AH81" s="75">
        <f t="shared" si="25"/>
        <v>272</v>
      </c>
      <c r="AI81" s="80">
        <f>AH81/AH84</f>
        <v>0.15221040850587578</v>
      </c>
    </row>
    <row r="82" spans="1:35" ht="18" x14ac:dyDescent="0.3">
      <c r="A82" s="148" t="s">
        <v>36</v>
      </c>
      <c r="B82" s="149"/>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73"/>
      <c r="AH82" s="75">
        <f t="shared" si="25"/>
        <v>0</v>
      </c>
      <c r="AI82" s="80">
        <f>AH82/AH84</f>
        <v>0</v>
      </c>
    </row>
    <row r="83" spans="1:35" ht="19.5" customHeight="1" thickBot="1" x14ac:dyDescent="0.35">
      <c r="A83" s="148" t="s">
        <v>37</v>
      </c>
      <c r="B83" s="149"/>
      <c r="C83" s="6"/>
      <c r="D83" s="6">
        <v>3</v>
      </c>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73"/>
      <c r="AH83" s="76">
        <f t="shared" si="25"/>
        <v>3</v>
      </c>
      <c r="AI83" s="84">
        <f>AH83/AH84</f>
        <v>1.6787912702853946E-3</v>
      </c>
    </row>
    <row r="84" spans="1:35" ht="21.6" thickBot="1" x14ac:dyDescent="0.4">
      <c r="A84" s="155" t="s">
        <v>11</v>
      </c>
      <c r="B84" s="156"/>
      <c r="C84" s="99">
        <f>SUM(C85:C96)</f>
        <v>5</v>
      </c>
      <c r="D84" s="99">
        <f t="shared" ref="D84:N84" si="26">SUM(D85:D96)</f>
        <v>34</v>
      </c>
      <c r="E84" s="99">
        <f t="shared" si="26"/>
        <v>5</v>
      </c>
      <c r="F84" s="99">
        <f t="shared" si="26"/>
        <v>33</v>
      </c>
      <c r="G84" s="99">
        <f t="shared" si="26"/>
        <v>0</v>
      </c>
      <c r="H84" s="99">
        <f t="shared" si="26"/>
        <v>0</v>
      </c>
      <c r="I84" s="99">
        <f t="shared" si="26"/>
        <v>38</v>
      </c>
      <c r="J84" s="99">
        <f t="shared" si="26"/>
        <v>34</v>
      </c>
      <c r="K84" s="99">
        <f t="shared" si="26"/>
        <v>61</v>
      </c>
      <c r="L84" s="99">
        <f t="shared" si="26"/>
        <v>0</v>
      </c>
      <c r="M84" s="99">
        <f t="shared" si="26"/>
        <v>12</v>
      </c>
      <c r="N84" s="99">
        <f t="shared" si="26"/>
        <v>0</v>
      </c>
      <c r="O84" s="99">
        <f>SUM(O85:O96)</f>
        <v>0</v>
      </c>
      <c r="P84" s="99">
        <f t="shared" ref="P84:AG84" si="27">SUM(P85:P96)</f>
        <v>65</v>
      </c>
      <c r="Q84" s="99">
        <f t="shared" si="27"/>
        <v>33</v>
      </c>
      <c r="R84" s="99">
        <f t="shared" si="27"/>
        <v>34</v>
      </c>
      <c r="S84" s="99">
        <f t="shared" si="27"/>
        <v>29</v>
      </c>
      <c r="T84" s="99">
        <f t="shared" si="27"/>
        <v>42</v>
      </c>
      <c r="U84" s="99">
        <f t="shared" si="27"/>
        <v>0</v>
      </c>
      <c r="V84" s="99">
        <f t="shared" si="27"/>
        <v>0</v>
      </c>
      <c r="W84" s="99">
        <f t="shared" si="27"/>
        <v>0</v>
      </c>
      <c r="X84" s="99">
        <f t="shared" si="27"/>
        <v>29</v>
      </c>
      <c r="Y84" s="99">
        <f t="shared" si="27"/>
        <v>12</v>
      </c>
      <c r="Z84" s="99">
        <f t="shared" si="27"/>
        <v>74</v>
      </c>
      <c r="AA84" s="99">
        <f t="shared" si="27"/>
        <v>52</v>
      </c>
      <c r="AB84" s="99">
        <f t="shared" si="27"/>
        <v>0</v>
      </c>
      <c r="AC84" s="99">
        <f t="shared" si="27"/>
        <v>0</v>
      </c>
      <c r="AD84" s="99">
        <f t="shared" si="27"/>
        <v>45</v>
      </c>
      <c r="AE84" s="99">
        <f t="shared" si="27"/>
        <v>16</v>
      </c>
      <c r="AF84" s="99">
        <f t="shared" si="27"/>
        <v>53</v>
      </c>
      <c r="AG84" s="101">
        <f t="shared" si="27"/>
        <v>30</v>
      </c>
      <c r="AH84" s="37">
        <f>SUM(AH72:AH83)</f>
        <v>1787</v>
      </c>
      <c r="AI84" s="82"/>
    </row>
    <row r="85" spans="1:35" ht="18" x14ac:dyDescent="0.3">
      <c r="A85" s="148" t="s">
        <v>38</v>
      </c>
      <c r="B85" s="149"/>
      <c r="C85" s="6"/>
      <c r="D85" s="6"/>
      <c r="E85" s="6"/>
      <c r="F85" s="6">
        <v>29</v>
      </c>
      <c r="G85" s="6"/>
      <c r="H85" s="6"/>
      <c r="I85" s="6"/>
      <c r="J85" s="6">
        <v>20</v>
      </c>
      <c r="K85" s="6"/>
      <c r="L85" s="6"/>
      <c r="M85" s="6"/>
      <c r="N85" s="6"/>
      <c r="O85" s="6"/>
      <c r="P85" s="6"/>
      <c r="Q85" s="6"/>
      <c r="R85" s="6">
        <v>5</v>
      </c>
      <c r="S85" s="6"/>
      <c r="T85" s="6"/>
      <c r="U85" s="6"/>
      <c r="V85" s="6"/>
      <c r="W85" s="6"/>
      <c r="X85" s="6"/>
      <c r="Y85" s="6"/>
      <c r="Z85" s="6"/>
      <c r="AA85" s="6"/>
      <c r="AB85" s="6"/>
      <c r="AC85" s="6"/>
      <c r="AD85" s="6">
        <v>13</v>
      </c>
      <c r="AE85" s="6">
        <v>5</v>
      </c>
      <c r="AF85" s="6">
        <v>6</v>
      </c>
      <c r="AG85" s="73">
        <v>5</v>
      </c>
      <c r="AH85" s="77">
        <f t="shared" ref="AH85:AH96" si="28">SUM(D85:AG85)</f>
        <v>83</v>
      </c>
      <c r="AI85" s="79">
        <f>AH85/AH97</f>
        <v>0.11354309165526676</v>
      </c>
    </row>
    <row r="86" spans="1:35" ht="18.75" customHeight="1" x14ac:dyDescent="0.3">
      <c r="A86" s="148" t="s">
        <v>27</v>
      </c>
      <c r="B86" s="149"/>
      <c r="C86" s="6">
        <v>5</v>
      </c>
      <c r="D86" s="6"/>
      <c r="E86" s="6"/>
      <c r="F86" s="6">
        <v>4</v>
      </c>
      <c r="G86" s="6"/>
      <c r="H86" s="6"/>
      <c r="I86" s="6">
        <v>7</v>
      </c>
      <c r="J86" s="6">
        <v>11</v>
      </c>
      <c r="K86" s="6"/>
      <c r="L86" s="6"/>
      <c r="M86" s="6"/>
      <c r="N86" s="6"/>
      <c r="O86" s="6"/>
      <c r="P86" s="6"/>
      <c r="Q86" s="6">
        <v>14</v>
      </c>
      <c r="R86" s="6">
        <v>9</v>
      </c>
      <c r="S86" s="6"/>
      <c r="T86" s="6"/>
      <c r="U86" s="6"/>
      <c r="V86" s="6"/>
      <c r="W86" s="6"/>
      <c r="X86" s="6">
        <v>4</v>
      </c>
      <c r="Y86" s="6">
        <v>4</v>
      </c>
      <c r="Z86" s="6"/>
      <c r="AA86" s="6"/>
      <c r="AB86" s="6"/>
      <c r="AC86" s="6"/>
      <c r="AD86" s="6"/>
      <c r="AE86" s="6"/>
      <c r="AF86" s="6"/>
      <c r="AG86" s="73"/>
      <c r="AH86" s="75">
        <f t="shared" si="28"/>
        <v>53</v>
      </c>
      <c r="AI86" s="80">
        <f>AH86/AH97</f>
        <v>7.2503419972640218E-2</v>
      </c>
    </row>
    <row r="87" spans="1:35" ht="18.75" customHeight="1" x14ac:dyDescent="0.3">
      <c r="A87" s="148" t="s">
        <v>28</v>
      </c>
      <c r="B87" s="149"/>
      <c r="C87" s="6"/>
      <c r="D87" s="6">
        <v>3</v>
      </c>
      <c r="E87" s="6"/>
      <c r="F87" s="6"/>
      <c r="G87" s="6"/>
      <c r="H87" s="6"/>
      <c r="I87" s="6"/>
      <c r="J87" s="6"/>
      <c r="K87" s="6"/>
      <c r="L87" s="6"/>
      <c r="M87" s="6"/>
      <c r="N87" s="6"/>
      <c r="O87" s="6"/>
      <c r="P87" s="6">
        <v>60</v>
      </c>
      <c r="Q87" s="6"/>
      <c r="R87" s="6"/>
      <c r="S87" s="6">
        <v>11</v>
      </c>
      <c r="T87" s="6"/>
      <c r="U87" s="6"/>
      <c r="V87" s="6"/>
      <c r="W87" s="6"/>
      <c r="X87" s="6"/>
      <c r="Y87" s="6"/>
      <c r="Z87" s="6"/>
      <c r="AA87" s="6"/>
      <c r="AB87" s="6"/>
      <c r="AC87" s="6"/>
      <c r="AD87" s="6">
        <v>18</v>
      </c>
      <c r="AE87" s="6"/>
      <c r="AF87" s="6"/>
      <c r="AG87" s="73"/>
      <c r="AH87" s="75">
        <f t="shared" si="28"/>
        <v>92</v>
      </c>
      <c r="AI87" s="80">
        <f>AH87/AH97</f>
        <v>0.12585499316005472</v>
      </c>
    </row>
    <row r="88" spans="1:35" ht="18.75" customHeight="1" x14ac:dyDescent="0.3">
      <c r="A88" s="148" t="s">
        <v>29</v>
      </c>
      <c r="B88" s="149"/>
      <c r="C88" s="6"/>
      <c r="D88" s="6"/>
      <c r="E88" s="6"/>
      <c r="F88" s="6"/>
      <c r="G88" s="6"/>
      <c r="H88" s="6"/>
      <c r="I88" s="6">
        <v>15</v>
      </c>
      <c r="J88" s="6"/>
      <c r="K88" s="6">
        <v>5</v>
      </c>
      <c r="L88" s="6"/>
      <c r="M88" s="6">
        <v>12</v>
      </c>
      <c r="N88" s="6"/>
      <c r="O88" s="6"/>
      <c r="P88" s="6"/>
      <c r="Q88" s="6"/>
      <c r="R88" s="6">
        <v>11</v>
      </c>
      <c r="S88" s="6"/>
      <c r="T88" s="6"/>
      <c r="U88" s="6"/>
      <c r="V88" s="6"/>
      <c r="W88" s="6"/>
      <c r="X88" s="6"/>
      <c r="Y88" s="6"/>
      <c r="Z88" s="6"/>
      <c r="AA88" s="6">
        <v>7</v>
      </c>
      <c r="AB88" s="6"/>
      <c r="AC88" s="6"/>
      <c r="AD88" s="6"/>
      <c r="AE88" s="6"/>
      <c r="AF88" s="6">
        <v>9</v>
      </c>
      <c r="AG88" s="73"/>
      <c r="AH88" s="75">
        <f t="shared" si="28"/>
        <v>59</v>
      </c>
      <c r="AI88" s="80">
        <f>AH88/AH97</f>
        <v>8.0711354309165526E-2</v>
      </c>
    </row>
    <row r="89" spans="1:35" ht="18.75" customHeight="1" x14ac:dyDescent="0.3">
      <c r="A89" s="148" t="s">
        <v>30</v>
      </c>
      <c r="B89" s="149"/>
      <c r="C89" s="6"/>
      <c r="D89" s="6"/>
      <c r="E89" s="6"/>
      <c r="F89" s="6"/>
      <c r="G89" s="6"/>
      <c r="H89" s="6"/>
      <c r="I89" s="6"/>
      <c r="J89" s="6"/>
      <c r="K89" s="6">
        <v>22</v>
      </c>
      <c r="L89" s="6"/>
      <c r="M89" s="6"/>
      <c r="N89" s="6"/>
      <c r="O89" s="6"/>
      <c r="P89" s="6"/>
      <c r="Q89" s="6"/>
      <c r="R89" s="6"/>
      <c r="S89" s="6"/>
      <c r="T89" s="6">
        <v>23</v>
      </c>
      <c r="U89" s="6"/>
      <c r="V89" s="6"/>
      <c r="W89" s="6"/>
      <c r="X89" s="6">
        <v>8</v>
      </c>
      <c r="Y89" s="6"/>
      <c r="Z89" s="6"/>
      <c r="AA89" s="6"/>
      <c r="AB89" s="6"/>
      <c r="AC89" s="6"/>
      <c r="AD89" s="6"/>
      <c r="AE89" s="6"/>
      <c r="AF89" s="6"/>
      <c r="AG89" s="73"/>
      <c r="AH89" s="75">
        <f t="shared" si="28"/>
        <v>53</v>
      </c>
      <c r="AI89" s="80">
        <f>AH89/AH97</f>
        <v>7.2503419972640218E-2</v>
      </c>
    </row>
    <row r="90" spans="1:35" ht="18.75" customHeight="1" x14ac:dyDescent="0.3">
      <c r="A90" s="148" t="s">
        <v>31</v>
      </c>
      <c r="B90" s="149"/>
      <c r="C90" s="6"/>
      <c r="D90" s="6"/>
      <c r="E90" s="6"/>
      <c r="F90" s="6"/>
      <c r="G90" s="6"/>
      <c r="H90" s="6"/>
      <c r="I90" s="6"/>
      <c r="J90" s="6"/>
      <c r="K90" s="6"/>
      <c r="L90" s="6"/>
      <c r="M90" s="6"/>
      <c r="N90" s="6"/>
      <c r="O90" s="6"/>
      <c r="P90" s="6"/>
      <c r="Q90" s="6"/>
      <c r="R90" s="6"/>
      <c r="S90" s="6"/>
      <c r="T90" s="6"/>
      <c r="U90" s="6"/>
      <c r="V90" s="6"/>
      <c r="W90" s="6"/>
      <c r="X90" s="6"/>
      <c r="Y90" s="6"/>
      <c r="Z90" s="6">
        <v>48</v>
      </c>
      <c r="AA90" s="6"/>
      <c r="AB90" s="6"/>
      <c r="AC90" s="6"/>
      <c r="AD90" s="6"/>
      <c r="AE90" s="6"/>
      <c r="AF90" s="6"/>
      <c r="AG90" s="73"/>
      <c r="AH90" s="75">
        <f t="shared" si="28"/>
        <v>48</v>
      </c>
      <c r="AI90" s="80">
        <f>AH90/AH97</f>
        <v>6.5663474692202461E-2</v>
      </c>
    </row>
    <row r="91" spans="1:35" ht="18.75" customHeight="1" x14ac:dyDescent="0.3">
      <c r="A91" s="148" t="s">
        <v>32</v>
      </c>
      <c r="B91" s="149"/>
      <c r="C91" s="6"/>
      <c r="D91" s="6"/>
      <c r="E91" s="6"/>
      <c r="F91" s="6"/>
      <c r="G91" s="6"/>
      <c r="H91" s="6"/>
      <c r="I91" s="6"/>
      <c r="J91" s="6"/>
      <c r="K91" s="6"/>
      <c r="L91" s="6"/>
      <c r="M91" s="6"/>
      <c r="N91" s="6"/>
      <c r="O91" s="6"/>
      <c r="P91" s="6"/>
      <c r="Q91" s="6"/>
      <c r="R91" s="6"/>
      <c r="S91" s="6"/>
      <c r="T91" s="6">
        <v>5</v>
      </c>
      <c r="U91" s="6"/>
      <c r="V91" s="6"/>
      <c r="W91" s="6"/>
      <c r="X91" s="6"/>
      <c r="Y91" s="6">
        <v>4</v>
      </c>
      <c r="Z91" s="6"/>
      <c r="AA91" s="6"/>
      <c r="AB91" s="6"/>
      <c r="AC91" s="6"/>
      <c r="AD91" s="6">
        <v>14</v>
      </c>
      <c r="AE91" s="6"/>
      <c r="AF91" s="6">
        <v>30</v>
      </c>
      <c r="AG91" s="73">
        <v>5</v>
      </c>
      <c r="AH91" s="75">
        <f t="shared" si="28"/>
        <v>58</v>
      </c>
      <c r="AI91" s="80">
        <f>AH91/AH97</f>
        <v>7.9343365253077974E-2</v>
      </c>
    </row>
    <row r="92" spans="1:35" ht="18.75" customHeight="1" x14ac:dyDescent="0.3">
      <c r="A92" s="148" t="s">
        <v>33</v>
      </c>
      <c r="B92" s="149"/>
      <c r="C92" s="6"/>
      <c r="D92" s="6"/>
      <c r="E92" s="6"/>
      <c r="F92" s="6"/>
      <c r="G92" s="6"/>
      <c r="H92" s="6"/>
      <c r="I92" s="6"/>
      <c r="J92" s="6"/>
      <c r="K92" s="6"/>
      <c r="L92" s="6"/>
      <c r="M92" s="6"/>
      <c r="N92" s="6"/>
      <c r="O92" s="6"/>
      <c r="P92" s="6"/>
      <c r="Q92" s="6"/>
      <c r="R92" s="6"/>
      <c r="S92" s="6">
        <v>3</v>
      </c>
      <c r="T92" s="6"/>
      <c r="U92" s="6"/>
      <c r="V92" s="6"/>
      <c r="W92" s="6"/>
      <c r="X92" s="6"/>
      <c r="Y92" s="6"/>
      <c r="Z92" s="6"/>
      <c r="AA92" s="6"/>
      <c r="AB92" s="6"/>
      <c r="AC92" s="6"/>
      <c r="AD92" s="6"/>
      <c r="AE92" s="6"/>
      <c r="AF92" s="6"/>
      <c r="AG92" s="73"/>
      <c r="AH92" s="75">
        <f t="shared" si="28"/>
        <v>3</v>
      </c>
      <c r="AI92" s="80">
        <f>AH92/AH97</f>
        <v>4.1039671682626538E-3</v>
      </c>
    </row>
    <row r="93" spans="1:35" ht="18.75" customHeight="1" x14ac:dyDescent="0.3">
      <c r="A93" s="148" t="s">
        <v>34</v>
      </c>
      <c r="B93" s="149"/>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73"/>
      <c r="AH93" s="75">
        <f t="shared" si="28"/>
        <v>0</v>
      </c>
      <c r="AI93" s="80">
        <f>AH93/AH97</f>
        <v>0</v>
      </c>
    </row>
    <row r="94" spans="1:35" ht="18.75" customHeight="1" x14ac:dyDescent="0.3">
      <c r="A94" s="148" t="s">
        <v>35</v>
      </c>
      <c r="B94" s="149"/>
      <c r="C94" s="6"/>
      <c r="D94" s="6">
        <v>15</v>
      </c>
      <c r="E94" s="6">
        <v>5</v>
      </c>
      <c r="F94" s="6"/>
      <c r="G94" s="6"/>
      <c r="H94" s="6"/>
      <c r="I94" s="6">
        <v>16</v>
      </c>
      <c r="J94" s="6"/>
      <c r="K94" s="6">
        <v>19</v>
      </c>
      <c r="L94" s="6"/>
      <c r="M94" s="6"/>
      <c r="N94" s="6"/>
      <c r="O94" s="6"/>
      <c r="P94" s="6">
        <v>5</v>
      </c>
      <c r="Q94" s="6">
        <v>8</v>
      </c>
      <c r="R94" s="6">
        <v>2</v>
      </c>
      <c r="S94" s="6"/>
      <c r="T94" s="6">
        <v>7</v>
      </c>
      <c r="U94" s="6"/>
      <c r="V94" s="6"/>
      <c r="W94" s="6"/>
      <c r="X94" s="6">
        <v>17</v>
      </c>
      <c r="Y94" s="6">
        <v>2</v>
      </c>
      <c r="Z94" s="6">
        <v>3</v>
      </c>
      <c r="AA94" s="6"/>
      <c r="AB94" s="6"/>
      <c r="AC94" s="6"/>
      <c r="AD94" s="6"/>
      <c r="AE94" s="6">
        <v>11</v>
      </c>
      <c r="AF94" s="6">
        <v>8</v>
      </c>
      <c r="AG94" s="73">
        <v>7</v>
      </c>
      <c r="AH94" s="75">
        <f t="shared" si="28"/>
        <v>125</v>
      </c>
      <c r="AI94" s="80">
        <f>AH94/AH97</f>
        <v>0.17099863201094392</v>
      </c>
    </row>
    <row r="95" spans="1:35" ht="18.75" customHeight="1" x14ac:dyDescent="0.3">
      <c r="A95" s="148" t="s">
        <v>36</v>
      </c>
      <c r="B95" s="149"/>
      <c r="C95" s="6"/>
      <c r="D95" s="6"/>
      <c r="E95" s="6"/>
      <c r="F95" s="6"/>
      <c r="G95" s="6"/>
      <c r="H95" s="6"/>
      <c r="I95" s="6"/>
      <c r="J95" s="6"/>
      <c r="K95" s="6">
        <v>15</v>
      </c>
      <c r="L95" s="6"/>
      <c r="M95" s="6"/>
      <c r="N95" s="6"/>
      <c r="O95" s="6"/>
      <c r="P95" s="6"/>
      <c r="Q95" s="6"/>
      <c r="R95" s="6"/>
      <c r="S95" s="6"/>
      <c r="T95" s="6"/>
      <c r="U95" s="6"/>
      <c r="V95" s="6"/>
      <c r="W95" s="6"/>
      <c r="X95" s="6"/>
      <c r="Y95" s="6"/>
      <c r="Z95" s="6"/>
      <c r="AA95" s="6">
        <v>15</v>
      </c>
      <c r="AB95" s="6"/>
      <c r="AC95" s="6"/>
      <c r="AD95" s="6"/>
      <c r="AE95" s="6"/>
      <c r="AF95" s="6"/>
      <c r="AG95" s="73"/>
      <c r="AH95" s="75">
        <f t="shared" si="28"/>
        <v>30</v>
      </c>
      <c r="AI95" s="80">
        <f>AH95/AH97</f>
        <v>4.1039671682626538E-2</v>
      </c>
    </row>
    <row r="96" spans="1:35" ht="19.5" customHeight="1" thickBot="1" x14ac:dyDescent="0.35">
      <c r="A96" s="148" t="s">
        <v>37</v>
      </c>
      <c r="B96" s="149"/>
      <c r="C96" s="6"/>
      <c r="D96" s="6">
        <v>16</v>
      </c>
      <c r="E96" s="6"/>
      <c r="F96" s="6"/>
      <c r="G96" s="6"/>
      <c r="H96" s="6"/>
      <c r="I96" s="6"/>
      <c r="J96" s="6">
        <v>3</v>
      </c>
      <c r="K96" s="6"/>
      <c r="L96" s="6"/>
      <c r="M96" s="6"/>
      <c r="N96" s="6"/>
      <c r="O96" s="6"/>
      <c r="P96" s="6"/>
      <c r="Q96" s="6">
        <v>11</v>
      </c>
      <c r="R96" s="6">
        <v>7</v>
      </c>
      <c r="S96" s="6">
        <v>15</v>
      </c>
      <c r="T96" s="6">
        <v>7</v>
      </c>
      <c r="U96" s="6"/>
      <c r="V96" s="6"/>
      <c r="W96" s="6"/>
      <c r="X96" s="6"/>
      <c r="Y96" s="6">
        <v>2</v>
      </c>
      <c r="Z96" s="6">
        <v>23</v>
      </c>
      <c r="AA96" s="6">
        <v>30</v>
      </c>
      <c r="AB96" s="6"/>
      <c r="AC96" s="6"/>
      <c r="AD96" s="6"/>
      <c r="AE96" s="6"/>
      <c r="AF96" s="6"/>
      <c r="AG96" s="73">
        <v>13</v>
      </c>
      <c r="AH96" s="76">
        <f t="shared" si="28"/>
        <v>127</v>
      </c>
      <c r="AI96" s="84">
        <f>AH96/AH97</f>
        <v>0.17373461012311903</v>
      </c>
    </row>
    <row r="97" spans="1:35" ht="21.6" thickBot="1" x14ac:dyDescent="0.35">
      <c r="A97" s="155" t="s">
        <v>21</v>
      </c>
      <c r="B97" s="156"/>
      <c r="C97" s="99">
        <f>SUM(C98:C109)</f>
        <v>47</v>
      </c>
      <c r="D97" s="99">
        <f t="shared" ref="D97:N97" si="29">SUM(D98:D109)</f>
        <v>8</v>
      </c>
      <c r="E97" s="99">
        <f t="shared" si="29"/>
        <v>48</v>
      </c>
      <c r="F97" s="99">
        <f t="shared" si="29"/>
        <v>51</v>
      </c>
      <c r="G97" s="99">
        <f t="shared" si="29"/>
        <v>0</v>
      </c>
      <c r="H97" s="99">
        <f t="shared" si="29"/>
        <v>0</v>
      </c>
      <c r="I97" s="99">
        <f t="shared" si="29"/>
        <v>115</v>
      </c>
      <c r="J97" s="99">
        <f t="shared" si="29"/>
        <v>74</v>
      </c>
      <c r="K97" s="99">
        <f t="shared" si="29"/>
        <v>50</v>
      </c>
      <c r="L97" s="99">
        <f t="shared" si="29"/>
        <v>72</v>
      </c>
      <c r="M97" s="99">
        <f t="shared" si="29"/>
        <v>81</v>
      </c>
      <c r="N97" s="99">
        <f t="shared" si="29"/>
        <v>0</v>
      </c>
      <c r="O97" s="99">
        <f>SUM(O98:O109)</f>
        <v>0</v>
      </c>
      <c r="P97" s="99">
        <f t="shared" ref="P97:AG97" si="30">SUM(P98:P109)</f>
        <v>108</v>
      </c>
      <c r="Q97" s="99">
        <f t="shared" si="30"/>
        <v>48</v>
      </c>
      <c r="R97" s="99">
        <f t="shared" si="30"/>
        <v>15</v>
      </c>
      <c r="S97" s="99">
        <f t="shared" si="30"/>
        <v>55</v>
      </c>
      <c r="T97" s="99">
        <f t="shared" si="30"/>
        <v>41</v>
      </c>
      <c r="U97" s="99">
        <f t="shared" si="30"/>
        <v>0</v>
      </c>
      <c r="V97" s="99">
        <f t="shared" si="30"/>
        <v>0</v>
      </c>
      <c r="W97" s="99">
        <f t="shared" si="30"/>
        <v>0</v>
      </c>
      <c r="X97" s="99">
        <f t="shared" si="30"/>
        <v>53</v>
      </c>
      <c r="Y97" s="99">
        <f t="shared" si="30"/>
        <v>54</v>
      </c>
      <c r="Z97" s="99">
        <f t="shared" si="30"/>
        <v>75</v>
      </c>
      <c r="AA97" s="99">
        <f t="shared" si="30"/>
        <v>155</v>
      </c>
      <c r="AB97" s="99">
        <f t="shared" si="30"/>
        <v>0</v>
      </c>
      <c r="AC97" s="99">
        <f t="shared" si="30"/>
        <v>0</v>
      </c>
      <c r="AD97" s="99">
        <f t="shared" si="30"/>
        <v>71</v>
      </c>
      <c r="AE97" s="99">
        <f t="shared" si="30"/>
        <v>151</v>
      </c>
      <c r="AF97" s="99">
        <f t="shared" si="30"/>
        <v>34</v>
      </c>
      <c r="AG97" s="101">
        <f t="shared" si="30"/>
        <v>60</v>
      </c>
      <c r="AH97" s="37">
        <f>SUM(AH85:AH96)</f>
        <v>731</v>
      </c>
      <c r="AI97" s="87"/>
    </row>
    <row r="98" spans="1:35" ht="18" x14ac:dyDescent="0.3">
      <c r="A98" s="148" t="s">
        <v>38</v>
      </c>
      <c r="B98" s="149"/>
      <c r="C98" s="6">
        <v>30</v>
      </c>
      <c r="D98" s="6"/>
      <c r="E98" s="6">
        <v>26</v>
      </c>
      <c r="F98" s="6">
        <v>22</v>
      </c>
      <c r="G98" s="6"/>
      <c r="H98" s="6"/>
      <c r="I98" s="6">
        <v>44</v>
      </c>
      <c r="J98" s="6"/>
      <c r="K98" s="6"/>
      <c r="L98" s="6">
        <v>23</v>
      </c>
      <c r="M98" s="6">
        <v>35</v>
      </c>
      <c r="N98" s="6"/>
      <c r="O98" s="6"/>
      <c r="P98" s="6">
        <v>44</v>
      </c>
      <c r="Q98" s="6">
        <v>22</v>
      </c>
      <c r="R98" s="6">
        <v>5</v>
      </c>
      <c r="S98" s="6">
        <v>9</v>
      </c>
      <c r="T98" s="6">
        <v>11</v>
      </c>
      <c r="U98" s="6"/>
      <c r="V98" s="6"/>
      <c r="W98" s="6"/>
      <c r="X98" s="6">
        <v>15</v>
      </c>
      <c r="Y98" s="6">
        <v>20</v>
      </c>
      <c r="Z98" s="6">
        <v>45</v>
      </c>
      <c r="AA98" s="6">
        <v>30</v>
      </c>
      <c r="AB98" s="6"/>
      <c r="AC98" s="6"/>
      <c r="AD98" s="6"/>
      <c r="AE98" s="6">
        <v>36</v>
      </c>
      <c r="AF98" s="6">
        <v>11</v>
      </c>
      <c r="AG98" s="73">
        <v>7</v>
      </c>
      <c r="AH98" s="74">
        <f>SUM(D98:AG98)</f>
        <v>405</v>
      </c>
      <c r="AI98" s="71">
        <f>AH98/AH110</f>
        <v>0.28541226215644822</v>
      </c>
    </row>
    <row r="99" spans="1:35" ht="18.75" customHeight="1" x14ac:dyDescent="0.3">
      <c r="A99" s="148" t="s">
        <v>27</v>
      </c>
      <c r="B99" s="149"/>
      <c r="C99" s="6"/>
      <c r="D99" s="6"/>
      <c r="E99" s="6">
        <v>11</v>
      </c>
      <c r="F99" s="6">
        <v>29</v>
      </c>
      <c r="G99" s="6"/>
      <c r="H99" s="6"/>
      <c r="I99" s="6"/>
      <c r="J99" s="6"/>
      <c r="K99" s="6">
        <v>8</v>
      </c>
      <c r="L99" s="6">
        <v>14</v>
      </c>
      <c r="M99" s="6"/>
      <c r="N99" s="6"/>
      <c r="O99" s="6"/>
      <c r="P99" s="6">
        <v>8</v>
      </c>
      <c r="Q99" s="6"/>
      <c r="R99" s="6">
        <v>2</v>
      </c>
      <c r="S99" s="6">
        <v>17</v>
      </c>
      <c r="T99" s="6">
        <v>5</v>
      </c>
      <c r="U99" s="6"/>
      <c r="V99" s="6"/>
      <c r="W99" s="6"/>
      <c r="X99" s="6">
        <v>18</v>
      </c>
      <c r="Y99" s="6">
        <v>20</v>
      </c>
      <c r="Z99" s="6">
        <v>7</v>
      </c>
      <c r="AA99" s="6">
        <v>25</v>
      </c>
      <c r="AB99" s="6"/>
      <c r="AC99" s="6"/>
      <c r="AD99" s="6"/>
      <c r="AE99" s="6">
        <v>23</v>
      </c>
      <c r="AF99" s="6"/>
      <c r="AG99" s="73">
        <v>16</v>
      </c>
      <c r="AH99" s="75">
        <f t="shared" ref="AH99:AH109" si="31">SUM(D99:AG99)</f>
        <v>203</v>
      </c>
      <c r="AI99" s="88">
        <f>AH99/AH110</f>
        <v>0.14305849189570119</v>
      </c>
    </row>
    <row r="100" spans="1:35" ht="18.75" customHeight="1" x14ac:dyDescent="0.3">
      <c r="A100" s="148" t="s">
        <v>28</v>
      </c>
      <c r="B100" s="149"/>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73">
        <v>24</v>
      </c>
      <c r="AH100" s="75">
        <f t="shared" si="31"/>
        <v>24</v>
      </c>
      <c r="AI100" s="88">
        <f>AH100/AH110</f>
        <v>1.6913319238900635E-2</v>
      </c>
    </row>
    <row r="101" spans="1:35" ht="18.75" customHeight="1" x14ac:dyDescent="0.3">
      <c r="A101" s="148" t="s">
        <v>29</v>
      </c>
      <c r="B101" s="149"/>
      <c r="C101" s="6"/>
      <c r="D101" s="6">
        <v>4</v>
      </c>
      <c r="E101" s="6"/>
      <c r="F101" s="6"/>
      <c r="G101" s="6"/>
      <c r="H101" s="6"/>
      <c r="I101" s="6"/>
      <c r="J101" s="6">
        <v>21</v>
      </c>
      <c r="K101" s="6">
        <v>21</v>
      </c>
      <c r="L101" s="6">
        <v>9</v>
      </c>
      <c r="M101" s="6">
        <v>16</v>
      </c>
      <c r="N101" s="6"/>
      <c r="O101" s="6"/>
      <c r="P101" s="6">
        <v>16</v>
      </c>
      <c r="Q101" s="6">
        <v>14</v>
      </c>
      <c r="R101" s="6"/>
      <c r="S101" s="6">
        <v>7</v>
      </c>
      <c r="T101" s="6"/>
      <c r="U101" s="6"/>
      <c r="V101" s="6"/>
      <c r="W101" s="6"/>
      <c r="X101" s="6">
        <v>5</v>
      </c>
      <c r="Y101" s="6">
        <v>14</v>
      </c>
      <c r="Z101" s="6">
        <v>15</v>
      </c>
      <c r="AA101" s="6">
        <v>100</v>
      </c>
      <c r="AB101" s="6"/>
      <c r="AC101" s="6"/>
      <c r="AD101" s="6"/>
      <c r="AE101" s="6">
        <v>6</v>
      </c>
      <c r="AF101" s="6">
        <v>11</v>
      </c>
      <c r="AG101" s="73"/>
      <c r="AH101" s="75">
        <f t="shared" si="31"/>
        <v>259</v>
      </c>
      <c r="AI101" s="88">
        <f>AH101/AH110</f>
        <v>0.18252290345313602</v>
      </c>
    </row>
    <row r="102" spans="1:35" ht="18.75" customHeight="1" x14ac:dyDescent="0.3">
      <c r="A102" s="148" t="s">
        <v>30</v>
      </c>
      <c r="B102" s="149"/>
      <c r="C102" s="6"/>
      <c r="D102" s="6"/>
      <c r="E102" s="6"/>
      <c r="F102" s="6"/>
      <c r="G102" s="6"/>
      <c r="H102" s="6"/>
      <c r="I102" s="6">
        <v>9</v>
      </c>
      <c r="J102" s="6"/>
      <c r="K102" s="6"/>
      <c r="L102" s="6"/>
      <c r="M102" s="6"/>
      <c r="N102" s="6"/>
      <c r="O102" s="6"/>
      <c r="P102" s="6"/>
      <c r="Q102" s="6"/>
      <c r="R102" s="6"/>
      <c r="S102" s="6"/>
      <c r="T102" s="6"/>
      <c r="U102" s="6"/>
      <c r="V102" s="6"/>
      <c r="W102" s="6"/>
      <c r="X102" s="6"/>
      <c r="Y102" s="6"/>
      <c r="Z102" s="6"/>
      <c r="AA102" s="6"/>
      <c r="AB102" s="6"/>
      <c r="AC102" s="6"/>
      <c r="AD102" s="6"/>
      <c r="AE102" s="6">
        <v>16</v>
      </c>
      <c r="AF102" s="6">
        <v>9</v>
      </c>
      <c r="AG102" s="73"/>
      <c r="AH102" s="75">
        <f t="shared" si="31"/>
        <v>34</v>
      </c>
      <c r="AI102" s="88">
        <f>AH102/AH110</f>
        <v>2.3960535588442564E-2</v>
      </c>
    </row>
    <row r="103" spans="1:35" ht="18.75" customHeight="1" x14ac:dyDescent="0.3">
      <c r="A103" s="148" t="s">
        <v>31</v>
      </c>
      <c r="B103" s="149"/>
      <c r="C103" s="6">
        <v>17</v>
      </c>
      <c r="D103" s="6"/>
      <c r="E103" s="6"/>
      <c r="F103" s="6"/>
      <c r="G103" s="6"/>
      <c r="H103" s="6"/>
      <c r="I103" s="6">
        <v>10</v>
      </c>
      <c r="J103" s="6"/>
      <c r="K103" s="6"/>
      <c r="L103" s="6"/>
      <c r="M103" s="6"/>
      <c r="N103" s="6"/>
      <c r="O103" s="6"/>
      <c r="P103" s="6"/>
      <c r="Q103" s="6">
        <v>12</v>
      </c>
      <c r="R103" s="6">
        <v>8</v>
      </c>
      <c r="S103" s="6"/>
      <c r="T103" s="6"/>
      <c r="U103" s="6"/>
      <c r="V103" s="6"/>
      <c r="W103" s="6"/>
      <c r="X103" s="6"/>
      <c r="Y103" s="6"/>
      <c r="Z103" s="6">
        <v>8</v>
      </c>
      <c r="AA103" s="6"/>
      <c r="AB103" s="6"/>
      <c r="AC103" s="6"/>
      <c r="AD103" s="6"/>
      <c r="AE103" s="6">
        <v>30</v>
      </c>
      <c r="AF103" s="6"/>
      <c r="AG103" s="73"/>
      <c r="AH103" s="75">
        <f t="shared" si="31"/>
        <v>68</v>
      </c>
      <c r="AI103" s="88">
        <f>AH103/AH110</f>
        <v>4.7921071176885127E-2</v>
      </c>
    </row>
    <row r="104" spans="1:35" ht="18.75" customHeight="1" x14ac:dyDescent="0.3">
      <c r="A104" s="148" t="s">
        <v>32</v>
      </c>
      <c r="B104" s="149"/>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73"/>
      <c r="AH104" s="75">
        <f t="shared" si="31"/>
        <v>0</v>
      </c>
      <c r="AI104" s="88">
        <f>AH104/AH110</f>
        <v>0</v>
      </c>
    </row>
    <row r="105" spans="1:35" ht="18.75" customHeight="1" x14ac:dyDescent="0.3">
      <c r="A105" s="148" t="s">
        <v>33</v>
      </c>
      <c r="B105" s="149"/>
      <c r="C105" s="6"/>
      <c r="D105" s="6"/>
      <c r="E105" s="6">
        <v>3</v>
      </c>
      <c r="F105" s="6"/>
      <c r="G105" s="6"/>
      <c r="H105" s="6"/>
      <c r="I105" s="6">
        <v>10</v>
      </c>
      <c r="J105" s="6"/>
      <c r="K105" s="6"/>
      <c r="L105" s="6"/>
      <c r="M105" s="6"/>
      <c r="N105" s="6"/>
      <c r="O105" s="6"/>
      <c r="P105" s="6"/>
      <c r="Q105" s="6"/>
      <c r="R105" s="6"/>
      <c r="S105" s="6"/>
      <c r="T105" s="6">
        <v>15</v>
      </c>
      <c r="U105" s="6"/>
      <c r="V105" s="6"/>
      <c r="W105" s="6"/>
      <c r="X105" s="6"/>
      <c r="Y105" s="6"/>
      <c r="Z105" s="6"/>
      <c r="AA105" s="6"/>
      <c r="AB105" s="6"/>
      <c r="AC105" s="6"/>
      <c r="AD105" s="6">
        <v>18</v>
      </c>
      <c r="AE105" s="6">
        <v>6</v>
      </c>
      <c r="AF105" s="6">
        <v>3</v>
      </c>
      <c r="AG105" s="73">
        <v>13</v>
      </c>
      <c r="AH105" s="75">
        <f t="shared" si="31"/>
        <v>68</v>
      </c>
      <c r="AI105" s="88">
        <f>AH105/AH110</f>
        <v>4.7921071176885127E-2</v>
      </c>
    </row>
    <row r="106" spans="1:35" ht="18.75" customHeight="1" x14ac:dyDescent="0.3">
      <c r="A106" s="148" t="s">
        <v>34</v>
      </c>
      <c r="B106" s="149"/>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73"/>
      <c r="AH106" s="75">
        <f t="shared" si="31"/>
        <v>0</v>
      </c>
      <c r="AI106" s="88">
        <f>AH106/AH110</f>
        <v>0</v>
      </c>
    </row>
    <row r="107" spans="1:35" ht="18.75" customHeight="1" x14ac:dyDescent="0.3">
      <c r="A107" s="148" t="s">
        <v>35</v>
      </c>
      <c r="B107" s="149"/>
      <c r="C107" s="6"/>
      <c r="D107" s="6">
        <v>4</v>
      </c>
      <c r="E107" s="6"/>
      <c r="F107" s="6"/>
      <c r="G107" s="6"/>
      <c r="H107" s="6"/>
      <c r="I107" s="6">
        <v>21</v>
      </c>
      <c r="J107" s="6">
        <v>27</v>
      </c>
      <c r="K107" s="6">
        <v>21</v>
      </c>
      <c r="L107" s="6">
        <v>26</v>
      </c>
      <c r="M107" s="6">
        <v>30</v>
      </c>
      <c r="N107" s="6"/>
      <c r="O107" s="6"/>
      <c r="P107" s="6">
        <v>35</v>
      </c>
      <c r="Q107" s="6"/>
      <c r="R107" s="6"/>
      <c r="S107" s="6">
        <v>10</v>
      </c>
      <c r="T107" s="6">
        <v>10</v>
      </c>
      <c r="U107" s="6"/>
      <c r="V107" s="6"/>
      <c r="W107" s="6"/>
      <c r="X107" s="6">
        <v>9</v>
      </c>
      <c r="Y107" s="6"/>
      <c r="Z107" s="6"/>
      <c r="AA107" s="6"/>
      <c r="AB107" s="6"/>
      <c r="AC107" s="6"/>
      <c r="AD107" s="6"/>
      <c r="AE107" s="6">
        <v>34</v>
      </c>
      <c r="AF107" s="6"/>
      <c r="AG107" s="73"/>
      <c r="AH107" s="75">
        <f t="shared" si="31"/>
        <v>227</v>
      </c>
      <c r="AI107" s="88">
        <f>AH107/AH110</f>
        <v>0.15997181113460182</v>
      </c>
    </row>
    <row r="108" spans="1:35" ht="18.75" customHeight="1" x14ac:dyDescent="0.3">
      <c r="A108" s="148" t="s">
        <v>36</v>
      </c>
      <c r="B108" s="149"/>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73"/>
      <c r="AH108" s="75">
        <f t="shared" si="31"/>
        <v>0</v>
      </c>
      <c r="AI108" s="88">
        <f>AH108/AH110</f>
        <v>0</v>
      </c>
    </row>
    <row r="109" spans="1:35" ht="19.5" customHeight="1" thickBot="1" x14ac:dyDescent="0.35">
      <c r="A109" s="148" t="s">
        <v>37</v>
      </c>
      <c r="B109" s="149"/>
      <c r="C109" s="6"/>
      <c r="D109" s="6"/>
      <c r="E109" s="6">
        <v>8</v>
      </c>
      <c r="F109" s="6"/>
      <c r="G109" s="6"/>
      <c r="H109" s="6"/>
      <c r="I109" s="6">
        <v>21</v>
      </c>
      <c r="J109" s="6">
        <v>26</v>
      </c>
      <c r="K109" s="6"/>
      <c r="L109" s="6"/>
      <c r="M109" s="6"/>
      <c r="N109" s="6"/>
      <c r="O109" s="6"/>
      <c r="P109" s="6">
        <v>5</v>
      </c>
      <c r="Q109" s="6"/>
      <c r="R109" s="6"/>
      <c r="S109" s="6">
        <v>12</v>
      </c>
      <c r="T109" s="6"/>
      <c r="U109" s="6"/>
      <c r="V109" s="6"/>
      <c r="W109" s="6"/>
      <c r="X109" s="6">
        <v>6</v>
      </c>
      <c r="Y109" s="6"/>
      <c r="Z109" s="6"/>
      <c r="AA109" s="6"/>
      <c r="AB109" s="6"/>
      <c r="AC109" s="6"/>
      <c r="AD109" s="6">
        <v>53</v>
      </c>
      <c r="AE109" s="6"/>
      <c r="AF109" s="6"/>
      <c r="AG109" s="73"/>
      <c r="AH109" s="76">
        <f t="shared" si="31"/>
        <v>131</v>
      </c>
      <c r="AI109" s="89">
        <f>AH109/AH110</f>
        <v>9.2318534178999295E-2</v>
      </c>
    </row>
    <row r="110" spans="1:35" ht="17.25" customHeight="1" thickBot="1" x14ac:dyDescent="0.35">
      <c r="A110" s="155" t="s">
        <v>13</v>
      </c>
      <c r="B110" s="156"/>
      <c r="C110" s="99">
        <f>SUM(C111:C122)</f>
        <v>30</v>
      </c>
      <c r="D110" s="99">
        <f t="shared" ref="D110:N110" si="32">SUM(D111:D122)</f>
        <v>34</v>
      </c>
      <c r="E110" s="99">
        <f t="shared" si="32"/>
        <v>37</v>
      </c>
      <c r="F110" s="99">
        <f t="shared" si="32"/>
        <v>0</v>
      </c>
      <c r="G110" s="99">
        <f t="shared" si="32"/>
        <v>0</v>
      </c>
      <c r="H110" s="99">
        <f t="shared" si="32"/>
        <v>0</v>
      </c>
      <c r="I110" s="99">
        <f t="shared" si="32"/>
        <v>0</v>
      </c>
      <c r="J110" s="99">
        <f t="shared" si="32"/>
        <v>120</v>
      </c>
      <c r="K110" s="99">
        <f t="shared" si="32"/>
        <v>0</v>
      </c>
      <c r="L110" s="99">
        <f t="shared" si="32"/>
        <v>0</v>
      </c>
      <c r="M110" s="99">
        <f t="shared" si="32"/>
        <v>0</v>
      </c>
      <c r="N110" s="99">
        <f t="shared" si="32"/>
        <v>0</v>
      </c>
      <c r="O110" s="99">
        <f>SUM(O111:O122)</f>
        <v>0</v>
      </c>
      <c r="P110" s="99">
        <f t="shared" ref="P110:AG110" si="33">SUM(P111:P122)</f>
        <v>0</v>
      </c>
      <c r="Q110" s="99">
        <f t="shared" si="33"/>
        <v>0</v>
      </c>
      <c r="R110" s="99">
        <f t="shared" si="33"/>
        <v>0</v>
      </c>
      <c r="S110" s="99">
        <f t="shared" si="33"/>
        <v>0</v>
      </c>
      <c r="T110" s="99">
        <f t="shared" si="33"/>
        <v>0</v>
      </c>
      <c r="U110" s="99">
        <f t="shared" si="33"/>
        <v>0</v>
      </c>
      <c r="V110" s="99">
        <f t="shared" si="33"/>
        <v>0</v>
      </c>
      <c r="W110" s="99">
        <f t="shared" si="33"/>
        <v>0</v>
      </c>
      <c r="X110" s="99">
        <f t="shared" si="33"/>
        <v>0</v>
      </c>
      <c r="Y110" s="99">
        <f t="shared" si="33"/>
        <v>0</v>
      </c>
      <c r="Z110" s="99">
        <f t="shared" si="33"/>
        <v>0</v>
      </c>
      <c r="AA110" s="99">
        <f t="shared" si="33"/>
        <v>0</v>
      </c>
      <c r="AB110" s="99">
        <f t="shared" si="33"/>
        <v>0</v>
      </c>
      <c r="AC110" s="99">
        <f t="shared" si="33"/>
        <v>0</v>
      </c>
      <c r="AD110" s="99">
        <f t="shared" si="33"/>
        <v>0</v>
      </c>
      <c r="AE110" s="99">
        <f t="shared" si="33"/>
        <v>0</v>
      </c>
      <c r="AF110" s="99">
        <f t="shared" si="33"/>
        <v>115</v>
      </c>
      <c r="AG110" s="101">
        <f t="shared" si="33"/>
        <v>0</v>
      </c>
      <c r="AH110" s="37">
        <f>SUM(AH98:AH109)</f>
        <v>1419</v>
      </c>
      <c r="AI110" s="90"/>
    </row>
    <row r="111" spans="1:35" ht="17.25" customHeight="1" x14ac:dyDescent="0.3">
      <c r="A111" s="148" t="s">
        <v>38</v>
      </c>
      <c r="B111" s="149"/>
      <c r="C111" s="6"/>
      <c r="D111" s="6">
        <v>6</v>
      </c>
      <c r="E111" s="6"/>
      <c r="F111" s="6"/>
      <c r="G111" s="6"/>
      <c r="H111" s="6"/>
      <c r="I111" s="6"/>
      <c r="J111" s="6">
        <v>60</v>
      </c>
      <c r="K111" s="6"/>
      <c r="L111" s="6"/>
      <c r="M111" s="6"/>
      <c r="N111" s="6"/>
      <c r="O111" s="6"/>
      <c r="P111" s="6"/>
      <c r="Q111" s="6"/>
      <c r="R111" s="6"/>
      <c r="S111" s="6"/>
      <c r="T111" s="6"/>
      <c r="U111" s="6"/>
      <c r="V111" s="6"/>
      <c r="W111" s="6"/>
      <c r="X111" s="6"/>
      <c r="Y111" s="6"/>
      <c r="Z111" s="6"/>
      <c r="AA111" s="6"/>
      <c r="AB111" s="6"/>
      <c r="AC111" s="6"/>
      <c r="AD111" s="6"/>
      <c r="AE111" s="6"/>
      <c r="AF111" s="6">
        <v>80</v>
      </c>
      <c r="AG111" s="73"/>
      <c r="AH111" s="74">
        <f t="shared" ref="AH111:AH122" si="34">SUM(D111:AG111)</f>
        <v>146</v>
      </c>
      <c r="AI111" s="79">
        <f>AH111/AH123</f>
        <v>0.47712418300653597</v>
      </c>
    </row>
    <row r="112" spans="1:35" ht="17.25" customHeight="1" x14ac:dyDescent="0.3">
      <c r="A112" s="148" t="s">
        <v>27</v>
      </c>
      <c r="B112" s="149"/>
      <c r="C112" s="6"/>
      <c r="D112" s="6">
        <v>28</v>
      </c>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v>35</v>
      </c>
      <c r="AG112" s="73"/>
      <c r="AH112" s="75">
        <f t="shared" si="34"/>
        <v>63</v>
      </c>
      <c r="AI112" s="80">
        <f>AH112/AH123</f>
        <v>0.20588235294117646</v>
      </c>
    </row>
    <row r="113" spans="1:35" ht="17.25" customHeight="1" x14ac:dyDescent="0.3">
      <c r="A113" s="148" t="s">
        <v>28</v>
      </c>
      <c r="B113" s="149"/>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73"/>
      <c r="AH113" s="75">
        <f t="shared" si="34"/>
        <v>0</v>
      </c>
      <c r="AI113" s="80">
        <f>AH113/AH123</f>
        <v>0</v>
      </c>
    </row>
    <row r="114" spans="1:35" ht="17.25" customHeight="1" x14ac:dyDescent="0.3">
      <c r="A114" s="148" t="s">
        <v>29</v>
      </c>
      <c r="B114" s="149"/>
      <c r="C114" s="6"/>
      <c r="D114" s="6"/>
      <c r="E114" s="6"/>
      <c r="F114" s="6"/>
      <c r="G114" s="6"/>
      <c r="H114" s="6"/>
      <c r="I114" s="6"/>
      <c r="J114" s="6">
        <v>30</v>
      </c>
      <c r="K114" s="6"/>
      <c r="L114" s="6"/>
      <c r="M114" s="6"/>
      <c r="N114" s="6"/>
      <c r="O114" s="6"/>
      <c r="P114" s="6"/>
      <c r="Q114" s="6"/>
      <c r="R114" s="6"/>
      <c r="S114" s="6"/>
      <c r="T114" s="6"/>
      <c r="U114" s="6"/>
      <c r="V114" s="6"/>
      <c r="W114" s="6"/>
      <c r="X114" s="6"/>
      <c r="Y114" s="6"/>
      <c r="Z114" s="6"/>
      <c r="AA114" s="6"/>
      <c r="AB114" s="6"/>
      <c r="AC114" s="6"/>
      <c r="AD114" s="6"/>
      <c r="AE114" s="6"/>
      <c r="AF114" s="6"/>
      <c r="AG114" s="73"/>
      <c r="AH114" s="75">
        <f t="shared" si="34"/>
        <v>30</v>
      </c>
      <c r="AI114" s="80">
        <f>AH114/AH123</f>
        <v>9.8039215686274508E-2</v>
      </c>
    </row>
    <row r="115" spans="1:35" ht="17.25" customHeight="1" x14ac:dyDescent="0.3">
      <c r="A115" s="148" t="s">
        <v>30</v>
      </c>
      <c r="B115" s="149"/>
      <c r="C115" s="6"/>
      <c r="D115" s="6"/>
      <c r="E115" s="6">
        <v>22</v>
      </c>
      <c r="F115" s="6"/>
      <c r="G115" s="6"/>
      <c r="H115" s="6"/>
      <c r="I115" s="6"/>
      <c r="J115" s="6">
        <v>30</v>
      </c>
      <c r="K115" s="6"/>
      <c r="L115" s="6"/>
      <c r="M115" s="6"/>
      <c r="N115" s="6"/>
      <c r="O115" s="6"/>
      <c r="P115" s="6"/>
      <c r="Q115" s="6"/>
      <c r="R115" s="6"/>
      <c r="S115" s="6"/>
      <c r="T115" s="6"/>
      <c r="U115" s="6"/>
      <c r="V115" s="6"/>
      <c r="W115" s="6"/>
      <c r="X115" s="6"/>
      <c r="Y115" s="6"/>
      <c r="Z115" s="6"/>
      <c r="AA115" s="6"/>
      <c r="AB115" s="6"/>
      <c r="AC115" s="6"/>
      <c r="AD115" s="6"/>
      <c r="AE115" s="6"/>
      <c r="AF115" s="6"/>
      <c r="AG115" s="73"/>
      <c r="AH115" s="75">
        <f t="shared" si="34"/>
        <v>52</v>
      </c>
      <c r="AI115" s="80">
        <f>AH115/AH123</f>
        <v>0.16993464052287582</v>
      </c>
    </row>
    <row r="116" spans="1:35" ht="17.25" customHeight="1" x14ac:dyDescent="0.3">
      <c r="A116" s="148" t="s">
        <v>31</v>
      </c>
      <c r="B116" s="149"/>
      <c r="C116" s="6">
        <v>30</v>
      </c>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73"/>
      <c r="AH116" s="75">
        <f t="shared" si="34"/>
        <v>0</v>
      </c>
      <c r="AI116" s="80">
        <f>AH116/AH123</f>
        <v>0</v>
      </c>
    </row>
    <row r="117" spans="1:35" ht="17.25" customHeight="1" x14ac:dyDescent="0.3">
      <c r="A117" s="148" t="s">
        <v>32</v>
      </c>
      <c r="B117" s="149"/>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73"/>
      <c r="AH117" s="75">
        <f t="shared" si="34"/>
        <v>0</v>
      </c>
      <c r="AI117" s="80">
        <f>AH117/AH123</f>
        <v>0</v>
      </c>
    </row>
    <row r="118" spans="1:35" ht="18.75" customHeight="1" x14ac:dyDescent="0.3">
      <c r="A118" s="148" t="s">
        <v>33</v>
      </c>
      <c r="B118" s="149"/>
      <c r="C118" s="6"/>
      <c r="D118" s="6"/>
      <c r="E118" s="6">
        <v>15</v>
      </c>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73"/>
      <c r="AH118" s="75">
        <f t="shared" si="34"/>
        <v>15</v>
      </c>
      <c r="AI118" s="80">
        <f>AH118/AH123</f>
        <v>4.9019607843137254E-2</v>
      </c>
    </row>
    <row r="119" spans="1:35" ht="18.75" customHeight="1" x14ac:dyDescent="0.3">
      <c r="A119" s="148" t="s">
        <v>34</v>
      </c>
      <c r="B119" s="149"/>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73"/>
      <c r="AH119" s="75">
        <f t="shared" si="34"/>
        <v>0</v>
      </c>
      <c r="AI119" s="80">
        <f>AH119/AH123</f>
        <v>0</v>
      </c>
    </row>
    <row r="120" spans="1:35" ht="18.75" customHeight="1" x14ac:dyDescent="0.3">
      <c r="A120" s="148" t="s">
        <v>35</v>
      </c>
      <c r="B120" s="149"/>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73"/>
      <c r="AH120" s="75">
        <f t="shared" si="34"/>
        <v>0</v>
      </c>
      <c r="AI120" s="80">
        <f>AH120/AH123</f>
        <v>0</v>
      </c>
    </row>
    <row r="121" spans="1:35" ht="18.75" customHeight="1" x14ac:dyDescent="0.3">
      <c r="A121" s="148" t="s">
        <v>36</v>
      </c>
      <c r="B121" s="149"/>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73"/>
      <c r="AH121" s="75">
        <f t="shared" si="34"/>
        <v>0</v>
      </c>
      <c r="AI121" s="80">
        <f>AH121/AH123</f>
        <v>0</v>
      </c>
    </row>
    <row r="122" spans="1:35" ht="19.5" customHeight="1" thickBot="1" x14ac:dyDescent="0.35">
      <c r="A122" s="148" t="s">
        <v>37</v>
      </c>
      <c r="B122" s="149"/>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73"/>
      <c r="AH122" s="76">
        <f t="shared" si="34"/>
        <v>0</v>
      </c>
      <c r="AI122" s="84">
        <f>AH122/AH123</f>
        <v>0</v>
      </c>
    </row>
    <row r="123" spans="1:35" ht="18.75" customHeight="1" thickBot="1" x14ac:dyDescent="0.35">
      <c r="A123" s="155" t="s">
        <v>14</v>
      </c>
      <c r="B123" s="156"/>
      <c r="C123" s="99">
        <f>SUM(C124:C135)</f>
        <v>0</v>
      </c>
      <c r="D123" s="99">
        <f t="shared" ref="D123:N123" si="35">SUM(D124:D135)</f>
        <v>0</v>
      </c>
      <c r="E123" s="99">
        <f t="shared" si="35"/>
        <v>0</v>
      </c>
      <c r="F123" s="99">
        <f t="shared" si="35"/>
        <v>0</v>
      </c>
      <c r="G123" s="99">
        <f t="shared" si="35"/>
        <v>0</v>
      </c>
      <c r="H123" s="99">
        <f t="shared" si="35"/>
        <v>0</v>
      </c>
      <c r="I123" s="99">
        <f t="shared" si="35"/>
        <v>0</v>
      </c>
      <c r="J123" s="99">
        <f t="shared" si="35"/>
        <v>0</v>
      </c>
      <c r="K123" s="99">
        <f t="shared" si="35"/>
        <v>0</v>
      </c>
      <c r="L123" s="99">
        <f t="shared" si="35"/>
        <v>0</v>
      </c>
      <c r="M123" s="99">
        <f t="shared" si="35"/>
        <v>0</v>
      </c>
      <c r="N123" s="99">
        <f t="shared" si="35"/>
        <v>0</v>
      </c>
      <c r="O123" s="99">
        <f>SUM(O124:O135)</f>
        <v>0</v>
      </c>
      <c r="P123" s="99">
        <f t="shared" ref="P123:AG123" si="36">SUM(P124:P135)</f>
        <v>0</v>
      </c>
      <c r="Q123" s="99">
        <f t="shared" si="36"/>
        <v>0</v>
      </c>
      <c r="R123" s="99">
        <f t="shared" si="36"/>
        <v>0</v>
      </c>
      <c r="S123" s="99">
        <f t="shared" si="36"/>
        <v>0</v>
      </c>
      <c r="T123" s="99">
        <f t="shared" si="36"/>
        <v>0</v>
      </c>
      <c r="U123" s="99">
        <f t="shared" si="36"/>
        <v>0</v>
      </c>
      <c r="V123" s="99">
        <f t="shared" si="36"/>
        <v>0</v>
      </c>
      <c r="W123" s="99">
        <f t="shared" si="36"/>
        <v>0</v>
      </c>
      <c r="X123" s="99">
        <f t="shared" si="36"/>
        <v>0</v>
      </c>
      <c r="Y123" s="99">
        <f t="shared" si="36"/>
        <v>0</v>
      </c>
      <c r="Z123" s="99">
        <f t="shared" si="36"/>
        <v>0</v>
      </c>
      <c r="AA123" s="99">
        <f t="shared" si="36"/>
        <v>0</v>
      </c>
      <c r="AB123" s="99">
        <f t="shared" si="36"/>
        <v>0</v>
      </c>
      <c r="AC123" s="99">
        <f t="shared" si="36"/>
        <v>0</v>
      </c>
      <c r="AD123" s="99">
        <f t="shared" si="36"/>
        <v>0</v>
      </c>
      <c r="AE123" s="99">
        <f t="shared" si="36"/>
        <v>0</v>
      </c>
      <c r="AF123" s="99">
        <f t="shared" si="36"/>
        <v>0</v>
      </c>
      <c r="AG123" s="101">
        <f t="shared" si="36"/>
        <v>0</v>
      </c>
      <c r="AH123" s="37">
        <f>SUM(AH111:AH122)</f>
        <v>306</v>
      </c>
      <c r="AI123" s="87"/>
    </row>
    <row r="124" spans="1:35" ht="18" x14ac:dyDescent="0.3">
      <c r="A124" s="148" t="s">
        <v>38</v>
      </c>
      <c r="B124" s="149"/>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73"/>
      <c r="AH124" s="74">
        <f t="shared" ref="AH124:AH135" si="37">SUM(D124:AG124)</f>
        <v>0</v>
      </c>
      <c r="AI124" s="71" t="e">
        <f>AH124/AH136</f>
        <v>#DIV/0!</v>
      </c>
    </row>
    <row r="125" spans="1:35" ht="18.75" customHeight="1" x14ac:dyDescent="0.3">
      <c r="A125" s="148" t="s">
        <v>27</v>
      </c>
      <c r="B125" s="149"/>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73"/>
      <c r="AH125" s="75">
        <f t="shared" si="37"/>
        <v>0</v>
      </c>
      <c r="AI125" s="88" t="e">
        <f>AH125/AH136</f>
        <v>#DIV/0!</v>
      </c>
    </row>
    <row r="126" spans="1:35" ht="18.75" customHeight="1" x14ac:dyDescent="0.3">
      <c r="A126" s="148" t="s">
        <v>28</v>
      </c>
      <c r="B126" s="149"/>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73"/>
      <c r="AH126" s="75">
        <f t="shared" si="37"/>
        <v>0</v>
      </c>
      <c r="AI126" s="88" t="e">
        <f>AH126/AH136</f>
        <v>#DIV/0!</v>
      </c>
    </row>
    <row r="127" spans="1:35" ht="18.75" customHeight="1" x14ac:dyDescent="0.3">
      <c r="A127" s="148" t="s">
        <v>29</v>
      </c>
      <c r="B127" s="149"/>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73"/>
      <c r="AH127" s="75">
        <f t="shared" si="37"/>
        <v>0</v>
      </c>
      <c r="AI127" s="88" t="e">
        <f>AH127/AH136</f>
        <v>#DIV/0!</v>
      </c>
    </row>
    <row r="128" spans="1:35" ht="18.75" customHeight="1" x14ac:dyDescent="0.3">
      <c r="A128" s="148" t="s">
        <v>30</v>
      </c>
      <c r="B128" s="149"/>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73"/>
      <c r="AH128" s="75">
        <f t="shared" si="37"/>
        <v>0</v>
      </c>
      <c r="AI128" s="88" t="e">
        <f>AH128/AH136</f>
        <v>#DIV/0!</v>
      </c>
    </row>
    <row r="129" spans="1:35" ht="18.75" customHeight="1" x14ac:dyDescent="0.3">
      <c r="A129" s="148" t="s">
        <v>31</v>
      </c>
      <c r="B129" s="149"/>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73"/>
      <c r="AH129" s="75">
        <f t="shared" si="37"/>
        <v>0</v>
      </c>
      <c r="AI129" s="88" t="e">
        <f>AH129/AH136</f>
        <v>#DIV/0!</v>
      </c>
    </row>
    <row r="130" spans="1:35" ht="18.75" customHeight="1" x14ac:dyDescent="0.3">
      <c r="A130" s="148" t="s">
        <v>32</v>
      </c>
      <c r="B130" s="149"/>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73"/>
      <c r="AH130" s="75">
        <f t="shared" si="37"/>
        <v>0</v>
      </c>
      <c r="AI130" s="88" t="e">
        <f>AH130/AH136</f>
        <v>#DIV/0!</v>
      </c>
    </row>
    <row r="131" spans="1:35" ht="18.75" customHeight="1" x14ac:dyDescent="0.3">
      <c r="A131" s="148" t="s">
        <v>33</v>
      </c>
      <c r="B131" s="149"/>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73"/>
      <c r="AH131" s="75">
        <f t="shared" si="37"/>
        <v>0</v>
      </c>
      <c r="AI131" s="88" t="e">
        <f>AH131/AH136</f>
        <v>#DIV/0!</v>
      </c>
    </row>
    <row r="132" spans="1:35" ht="18.75" customHeight="1" x14ac:dyDescent="0.3">
      <c r="A132" s="148" t="s">
        <v>34</v>
      </c>
      <c r="B132" s="149"/>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73"/>
      <c r="AH132" s="75">
        <f t="shared" si="37"/>
        <v>0</v>
      </c>
      <c r="AI132" s="88" t="e">
        <f>AH132/AH136</f>
        <v>#DIV/0!</v>
      </c>
    </row>
    <row r="133" spans="1:35" ht="18.75" customHeight="1" x14ac:dyDescent="0.3">
      <c r="A133" s="148" t="s">
        <v>35</v>
      </c>
      <c r="B133" s="149"/>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73"/>
      <c r="AH133" s="75">
        <f t="shared" si="37"/>
        <v>0</v>
      </c>
      <c r="AI133" s="88" t="e">
        <f>AH133/AH136</f>
        <v>#DIV/0!</v>
      </c>
    </row>
    <row r="134" spans="1:35" ht="18.75" customHeight="1" x14ac:dyDescent="0.3">
      <c r="A134" s="148" t="s">
        <v>36</v>
      </c>
      <c r="B134" s="149"/>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73"/>
      <c r="AH134" s="75">
        <f t="shared" si="37"/>
        <v>0</v>
      </c>
      <c r="AI134" s="88" t="e">
        <f>AH134/AH136</f>
        <v>#DIV/0!</v>
      </c>
    </row>
    <row r="135" spans="1:35" ht="19.5" customHeight="1" thickBot="1" x14ac:dyDescent="0.35">
      <c r="A135" s="148" t="s">
        <v>37</v>
      </c>
      <c r="B135" s="149"/>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73"/>
      <c r="AH135" s="76">
        <f t="shared" si="37"/>
        <v>0</v>
      </c>
      <c r="AI135" s="89" t="e">
        <f>AH135/AH136</f>
        <v>#DIV/0!</v>
      </c>
    </row>
    <row r="136" spans="1:35" ht="21.6" thickBot="1" x14ac:dyDescent="0.4">
      <c r="A136" s="155" t="s">
        <v>15</v>
      </c>
      <c r="B136" s="156"/>
      <c r="C136" s="99">
        <f>SUM(C137:C148)</f>
        <v>0</v>
      </c>
      <c r="D136" s="99">
        <f t="shared" ref="D136:N136" si="38">SUM(D137:D148)</f>
        <v>0</v>
      </c>
      <c r="E136" s="99">
        <f t="shared" si="38"/>
        <v>0</v>
      </c>
      <c r="F136" s="99">
        <f t="shared" si="38"/>
        <v>0</v>
      </c>
      <c r="G136" s="99">
        <f t="shared" si="38"/>
        <v>0</v>
      </c>
      <c r="H136" s="99">
        <f t="shared" si="38"/>
        <v>0</v>
      </c>
      <c r="I136" s="99">
        <f t="shared" si="38"/>
        <v>0</v>
      </c>
      <c r="J136" s="99">
        <f t="shared" si="38"/>
        <v>0</v>
      </c>
      <c r="K136" s="99">
        <f t="shared" si="38"/>
        <v>0</v>
      </c>
      <c r="L136" s="99">
        <f t="shared" si="38"/>
        <v>0</v>
      </c>
      <c r="M136" s="99">
        <f t="shared" si="38"/>
        <v>0</v>
      </c>
      <c r="N136" s="99">
        <f t="shared" si="38"/>
        <v>0</v>
      </c>
      <c r="O136" s="99">
        <f>SUM(O137:O148)</f>
        <v>0</v>
      </c>
      <c r="P136" s="99">
        <f t="shared" ref="P136:AG136" si="39">SUM(P137:P148)</f>
        <v>0</v>
      </c>
      <c r="Q136" s="99">
        <f t="shared" si="39"/>
        <v>0</v>
      </c>
      <c r="R136" s="99">
        <f t="shared" si="39"/>
        <v>0</v>
      </c>
      <c r="S136" s="99">
        <f t="shared" si="39"/>
        <v>0</v>
      </c>
      <c r="T136" s="99">
        <f t="shared" si="39"/>
        <v>30</v>
      </c>
      <c r="U136" s="99">
        <f t="shared" si="39"/>
        <v>0</v>
      </c>
      <c r="V136" s="99">
        <f t="shared" si="39"/>
        <v>0</v>
      </c>
      <c r="W136" s="99">
        <f t="shared" si="39"/>
        <v>0</v>
      </c>
      <c r="X136" s="99">
        <f t="shared" si="39"/>
        <v>0</v>
      </c>
      <c r="Y136" s="99">
        <f t="shared" si="39"/>
        <v>0</v>
      </c>
      <c r="Z136" s="99">
        <f t="shared" si="39"/>
        <v>0</v>
      </c>
      <c r="AA136" s="99">
        <f t="shared" si="39"/>
        <v>0</v>
      </c>
      <c r="AB136" s="99">
        <f t="shared" si="39"/>
        <v>0</v>
      </c>
      <c r="AC136" s="99">
        <f t="shared" si="39"/>
        <v>0</v>
      </c>
      <c r="AD136" s="99">
        <f t="shared" si="39"/>
        <v>0</v>
      </c>
      <c r="AE136" s="99">
        <f t="shared" si="39"/>
        <v>0</v>
      </c>
      <c r="AF136" s="99">
        <f t="shared" si="39"/>
        <v>0</v>
      </c>
      <c r="AG136" s="101">
        <f t="shared" si="39"/>
        <v>0</v>
      </c>
      <c r="AH136" s="37">
        <f>SUM(AH124:AH135)</f>
        <v>0</v>
      </c>
      <c r="AI136" s="83"/>
    </row>
    <row r="137" spans="1:35" ht="18" x14ac:dyDescent="0.3">
      <c r="A137" s="148" t="s">
        <v>38</v>
      </c>
      <c r="B137" s="149"/>
      <c r="C137" s="6"/>
      <c r="D137" s="6"/>
      <c r="E137" s="6"/>
      <c r="F137" s="6"/>
      <c r="G137" s="6"/>
      <c r="H137" s="6"/>
      <c r="I137" s="6"/>
      <c r="J137" s="6"/>
      <c r="K137" s="6"/>
      <c r="L137" s="6"/>
      <c r="M137" s="6"/>
      <c r="N137" s="6"/>
      <c r="O137" s="6"/>
      <c r="P137" s="6"/>
      <c r="Q137" s="6"/>
      <c r="R137" s="6"/>
      <c r="S137" s="6"/>
      <c r="T137" s="6">
        <v>30</v>
      </c>
      <c r="U137" s="6"/>
      <c r="V137" s="6"/>
      <c r="W137" s="6"/>
      <c r="X137" s="6"/>
      <c r="Y137" s="6"/>
      <c r="Z137" s="6"/>
      <c r="AA137" s="6"/>
      <c r="AB137" s="6"/>
      <c r="AC137" s="6"/>
      <c r="AD137" s="6"/>
      <c r="AE137" s="6"/>
      <c r="AF137" s="6"/>
      <c r="AG137" s="73"/>
      <c r="AH137" s="74">
        <f t="shared" ref="AH137:AH148" si="40">SUM(D137:AG137)</f>
        <v>30</v>
      </c>
      <c r="AI137" s="79">
        <f>AH137/AH149</f>
        <v>1</v>
      </c>
    </row>
    <row r="138" spans="1:35" ht="18" x14ac:dyDescent="0.3">
      <c r="A138" s="148" t="s">
        <v>27</v>
      </c>
      <c r="B138" s="149"/>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73"/>
      <c r="AH138" s="75">
        <f t="shared" si="40"/>
        <v>0</v>
      </c>
      <c r="AI138" s="80">
        <f>AH138/AH149</f>
        <v>0</v>
      </c>
    </row>
    <row r="139" spans="1:35" ht="18" x14ac:dyDescent="0.3">
      <c r="A139" s="148" t="s">
        <v>28</v>
      </c>
      <c r="B139" s="149"/>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73"/>
      <c r="AH139" s="75">
        <f t="shared" si="40"/>
        <v>0</v>
      </c>
      <c r="AI139" s="80">
        <f>AH139/AH149</f>
        <v>0</v>
      </c>
    </row>
    <row r="140" spans="1:35" ht="18" x14ac:dyDescent="0.3">
      <c r="A140" s="148" t="s">
        <v>29</v>
      </c>
      <c r="B140" s="149"/>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73"/>
      <c r="AH140" s="75">
        <f t="shared" si="40"/>
        <v>0</v>
      </c>
      <c r="AI140" s="80">
        <f>AH140/AH149</f>
        <v>0</v>
      </c>
    </row>
    <row r="141" spans="1:35" ht="18" x14ac:dyDescent="0.3">
      <c r="A141" s="148" t="s">
        <v>30</v>
      </c>
      <c r="B141" s="149"/>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73"/>
      <c r="AH141" s="75">
        <f t="shared" si="40"/>
        <v>0</v>
      </c>
      <c r="AI141" s="80">
        <f>AH141/AH149</f>
        <v>0</v>
      </c>
    </row>
    <row r="142" spans="1:35" ht="18" x14ac:dyDescent="0.3">
      <c r="A142" s="148" t="s">
        <v>31</v>
      </c>
      <c r="B142" s="149"/>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73"/>
      <c r="AH142" s="75">
        <f t="shared" si="40"/>
        <v>0</v>
      </c>
      <c r="AI142" s="80">
        <f>AH142/AH149</f>
        <v>0</v>
      </c>
    </row>
    <row r="143" spans="1:35" ht="18" x14ac:dyDescent="0.3">
      <c r="A143" s="148" t="s">
        <v>32</v>
      </c>
      <c r="B143" s="149"/>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73"/>
      <c r="AH143" s="75">
        <f t="shared" si="40"/>
        <v>0</v>
      </c>
      <c r="AI143" s="80">
        <f>AH143/AH149</f>
        <v>0</v>
      </c>
    </row>
    <row r="144" spans="1:35" ht="18" x14ac:dyDescent="0.3">
      <c r="A144" s="148" t="s">
        <v>33</v>
      </c>
      <c r="B144" s="149"/>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73"/>
      <c r="AH144" s="75">
        <f t="shared" si="40"/>
        <v>0</v>
      </c>
      <c r="AI144" s="80">
        <f>AH144/AH149</f>
        <v>0</v>
      </c>
    </row>
    <row r="145" spans="1:35" ht="18" x14ac:dyDescent="0.3">
      <c r="A145" s="148" t="s">
        <v>34</v>
      </c>
      <c r="B145" s="149"/>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73"/>
      <c r="AH145" s="75">
        <f t="shared" si="40"/>
        <v>0</v>
      </c>
      <c r="AI145" s="80">
        <f>AH145/AH149</f>
        <v>0</v>
      </c>
    </row>
    <row r="146" spans="1:35" ht="18" x14ac:dyDescent="0.3">
      <c r="A146" s="148" t="s">
        <v>35</v>
      </c>
      <c r="B146" s="149"/>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73"/>
      <c r="AH146" s="75">
        <f t="shared" si="40"/>
        <v>0</v>
      </c>
      <c r="AI146" s="80">
        <f>AH146/AH149</f>
        <v>0</v>
      </c>
    </row>
    <row r="147" spans="1:35" ht="18" x14ac:dyDescent="0.3">
      <c r="A147" s="148" t="s">
        <v>36</v>
      </c>
      <c r="B147" s="149"/>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73"/>
      <c r="AH147" s="75">
        <f t="shared" si="40"/>
        <v>0</v>
      </c>
      <c r="AI147" s="80">
        <f>AH147/AH149</f>
        <v>0</v>
      </c>
    </row>
    <row r="148" spans="1:35" ht="18.600000000000001" thickBot="1" x14ac:dyDescent="0.35">
      <c r="A148" s="148" t="s">
        <v>37</v>
      </c>
      <c r="B148" s="149"/>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73"/>
      <c r="AH148" s="76">
        <f t="shared" si="40"/>
        <v>0</v>
      </c>
      <c r="AI148" s="84">
        <f>AH148/AH149</f>
        <v>0</v>
      </c>
    </row>
    <row r="149" spans="1:35" ht="21.6" thickBot="1" x14ac:dyDescent="0.35">
      <c r="A149" s="155" t="s">
        <v>42</v>
      </c>
      <c r="B149" s="156"/>
      <c r="C149" s="99">
        <f>SUM(C150:C161)</f>
        <v>11</v>
      </c>
      <c r="D149" s="99">
        <f t="shared" ref="D149:N149" si="41">SUM(D150:D161)</f>
        <v>47</v>
      </c>
      <c r="E149" s="99">
        <f t="shared" si="41"/>
        <v>7</v>
      </c>
      <c r="F149" s="99">
        <f t="shared" si="41"/>
        <v>75</v>
      </c>
      <c r="G149" s="99">
        <f t="shared" si="41"/>
        <v>0</v>
      </c>
      <c r="H149" s="99">
        <f t="shared" si="41"/>
        <v>0</v>
      </c>
      <c r="I149" s="99">
        <f t="shared" si="41"/>
        <v>66</v>
      </c>
      <c r="J149" s="99">
        <f t="shared" si="41"/>
        <v>0</v>
      </c>
      <c r="K149" s="99">
        <f t="shared" si="41"/>
        <v>0</v>
      </c>
      <c r="L149" s="99">
        <f t="shared" si="41"/>
        <v>0</v>
      </c>
      <c r="M149" s="99">
        <f t="shared" si="41"/>
        <v>0</v>
      </c>
      <c r="N149" s="99">
        <f t="shared" si="41"/>
        <v>0</v>
      </c>
      <c r="O149" s="99">
        <f>SUM(O150:O161)</f>
        <v>0</v>
      </c>
      <c r="P149" s="99">
        <f t="shared" ref="P149:AG149" si="42">SUM(P150:P161)</f>
        <v>30</v>
      </c>
      <c r="Q149" s="99">
        <f t="shared" si="42"/>
        <v>60</v>
      </c>
      <c r="R149" s="99">
        <f t="shared" si="42"/>
        <v>56</v>
      </c>
      <c r="S149" s="99">
        <f t="shared" si="42"/>
        <v>14</v>
      </c>
      <c r="T149" s="99">
        <f t="shared" si="42"/>
        <v>15</v>
      </c>
      <c r="U149" s="99">
        <f t="shared" si="42"/>
        <v>0</v>
      </c>
      <c r="V149" s="99">
        <f t="shared" si="42"/>
        <v>0</v>
      </c>
      <c r="W149" s="99">
        <f t="shared" si="42"/>
        <v>0</v>
      </c>
      <c r="X149" s="99">
        <f t="shared" si="42"/>
        <v>27</v>
      </c>
      <c r="Y149" s="99">
        <f t="shared" si="42"/>
        <v>39</v>
      </c>
      <c r="Z149" s="99">
        <f t="shared" si="42"/>
        <v>60</v>
      </c>
      <c r="AA149" s="99">
        <f t="shared" si="42"/>
        <v>41</v>
      </c>
      <c r="AB149" s="99">
        <f t="shared" si="42"/>
        <v>0</v>
      </c>
      <c r="AC149" s="99">
        <f t="shared" si="42"/>
        <v>0</v>
      </c>
      <c r="AD149" s="99">
        <f t="shared" si="42"/>
        <v>10</v>
      </c>
      <c r="AE149" s="99">
        <f t="shared" si="42"/>
        <v>75</v>
      </c>
      <c r="AF149" s="99">
        <f t="shared" si="42"/>
        <v>96</v>
      </c>
      <c r="AG149" s="101">
        <f t="shared" si="42"/>
        <v>37</v>
      </c>
      <c r="AH149" s="37">
        <f>SUM(AH137:AH148)</f>
        <v>30</v>
      </c>
      <c r="AI149" s="94"/>
    </row>
    <row r="150" spans="1:35" ht="18" x14ac:dyDescent="0.3">
      <c r="A150" s="148" t="s">
        <v>38</v>
      </c>
      <c r="B150" s="149"/>
      <c r="C150" s="6"/>
      <c r="D150" s="6">
        <v>22</v>
      </c>
      <c r="E150" s="6"/>
      <c r="F150" s="6"/>
      <c r="G150" s="6"/>
      <c r="H150" s="6"/>
      <c r="I150" s="6">
        <v>9</v>
      </c>
      <c r="J150" s="6"/>
      <c r="K150" s="6"/>
      <c r="L150" s="6"/>
      <c r="M150" s="6"/>
      <c r="N150" s="6"/>
      <c r="O150" s="6"/>
      <c r="P150" s="6"/>
      <c r="Q150" s="6"/>
      <c r="R150" s="6"/>
      <c r="S150" s="6"/>
      <c r="T150" s="6"/>
      <c r="U150" s="6"/>
      <c r="V150" s="6"/>
      <c r="W150" s="6"/>
      <c r="X150" s="6">
        <v>17</v>
      </c>
      <c r="Y150" s="6"/>
      <c r="Z150" s="6">
        <v>60</v>
      </c>
      <c r="AA150" s="6"/>
      <c r="AB150" s="6"/>
      <c r="AC150" s="6"/>
      <c r="AD150" s="6"/>
      <c r="AE150" s="6">
        <v>12</v>
      </c>
      <c r="AF150" s="6">
        <v>16</v>
      </c>
      <c r="AG150" s="73"/>
      <c r="AH150" s="74">
        <f t="shared" ref="AH150:AH161" si="43">SUM(D150:AG150)</f>
        <v>136</v>
      </c>
      <c r="AI150" s="91">
        <f>AH150/AH162</f>
        <v>0.18013245033112582</v>
      </c>
    </row>
    <row r="151" spans="1:35" ht="18" x14ac:dyDescent="0.3">
      <c r="A151" s="148" t="s">
        <v>27</v>
      </c>
      <c r="B151" s="149"/>
      <c r="C151" s="6">
        <v>11</v>
      </c>
      <c r="D151" s="6">
        <v>25</v>
      </c>
      <c r="E151" s="6">
        <v>2</v>
      </c>
      <c r="F151" s="6">
        <v>60</v>
      </c>
      <c r="G151" s="6"/>
      <c r="H151" s="6"/>
      <c r="I151" s="6">
        <v>45</v>
      </c>
      <c r="J151" s="6"/>
      <c r="K151" s="6"/>
      <c r="L151" s="6"/>
      <c r="M151" s="6"/>
      <c r="N151" s="6"/>
      <c r="O151" s="6"/>
      <c r="P151" s="6">
        <v>30</v>
      </c>
      <c r="Q151" s="6">
        <v>60</v>
      </c>
      <c r="R151" s="6">
        <v>20</v>
      </c>
      <c r="S151" s="6">
        <v>14</v>
      </c>
      <c r="T151" s="6"/>
      <c r="U151" s="6"/>
      <c r="V151" s="6"/>
      <c r="W151" s="6"/>
      <c r="X151" s="6"/>
      <c r="Y151" s="6"/>
      <c r="Z151" s="6"/>
      <c r="AA151" s="6"/>
      <c r="AB151" s="6"/>
      <c r="AC151" s="6"/>
      <c r="AD151" s="6"/>
      <c r="AE151" s="6">
        <v>45</v>
      </c>
      <c r="AF151" s="6">
        <v>10</v>
      </c>
      <c r="AG151" s="73">
        <v>30</v>
      </c>
      <c r="AH151" s="75">
        <f t="shared" si="43"/>
        <v>341</v>
      </c>
      <c r="AI151" s="92">
        <f>AH151/AH162</f>
        <v>0.45165562913907287</v>
      </c>
    </row>
    <row r="152" spans="1:35" ht="18" x14ac:dyDescent="0.3">
      <c r="A152" s="148" t="s">
        <v>28</v>
      </c>
      <c r="B152" s="149"/>
      <c r="C152" s="6"/>
      <c r="D152" s="6"/>
      <c r="E152" s="6"/>
      <c r="F152" s="6"/>
      <c r="G152" s="6"/>
      <c r="H152" s="6"/>
      <c r="I152" s="6"/>
      <c r="J152" s="6"/>
      <c r="K152" s="6"/>
      <c r="L152" s="6"/>
      <c r="M152" s="6"/>
      <c r="N152" s="6"/>
      <c r="O152" s="6"/>
      <c r="P152" s="6"/>
      <c r="Q152" s="6"/>
      <c r="R152" s="6"/>
      <c r="S152" s="6"/>
      <c r="T152" s="6"/>
      <c r="U152" s="6"/>
      <c r="V152" s="6"/>
      <c r="W152" s="6"/>
      <c r="X152" s="6"/>
      <c r="Y152" s="6">
        <v>10</v>
      </c>
      <c r="Z152" s="6"/>
      <c r="AA152" s="6"/>
      <c r="AB152" s="6"/>
      <c r="AC152" s="6"/>
      <c r="AD152" s="6"/>
      <c r="AE152" s="6"/>
      <c r="AF152" s="6">
        <v>60</v>
      </c>
      <c r="AG152" s="73"/>
      <c r="AH152" s="75">
        <f t="shared" si="43"/>
        <v>70</v>
      </c>
      <c r="AI152" s="92">
        <f>AH152/AH162</f>
        <v>9.2715231788079472E-2</v>
      </c>
    </row>
    <row r="153" spans="1:35" ht="18" x14ac:dyDescent="0.3">
      <c r="A153" s="148" t="s">
        <v>29</v>
      </c>
      <c r="B153" s="149"/>
      <c r="C153" s="6"/>
      <c r="D153" s="6"/>
      <c r="E153" s="6"/>
      <c r="F153" s="6"/>
      <c r="G153" s="6"/>
      <c r="H153" s="6"/>
      <c r="I153" s="6"/>
      <c r="J153" s="6"/>
      <c r="K153" s="6"/>
      <c r="L153" s="6"/>
      <c r="M153" s="6"/>
      <c r="N153" s="6"/>
      <c r="O153" s="6"/>
      <c r="P153" s="6"/>
      <c r="Q153" s="6"/>
      <c r="R153" s="6"/>
      <c r="S153" s="6"/>
      <c r="T153" s="6"/>
      <c r="U153" s="6"/>
      <c r="V153" s="6"/>
      <c r="W153" s="6"/>
      <c r="X153" s="6"/>
      <c r="Y153" s="6">
        <v>14</v>
      </c>
      <c r="Z153" s="6"/>
      <c r="AA153" s="6"/>
      <c r="AB153" s="6"/>
      <c r="AC153" s="6"/>
      <c r="AD153" s="6"/>
      <c r="AE153" s="6"/>
      <c r="AF153" s="6"/>
      <c r="AG153" s="73"/>
      <c r="AH153" s="75">
        <f t="shared" si="43"/>
        <v>14</v>
      </c>
      <c r="AI153" s="92">
        <f>AH153/AH162</f>
        <v>1.8543046357615896E-2</v>
      </c>
    </row>
    <row r="154" spans="1:35" ht="18" x14ac:dyDescent="0.3">
      <c r="A154" s="148" t="s">
        <v>30</v>
      </c>
      <c r="B154" s="149"/>
      <c r="C154" s="6"/>
      <c r="D154" s="6"/>
      <c r="E154" s="6"/>
      <c r="F154" s="6"/>
      <c r="G154" s="6"/>
      <c r="H154" s="6"/>
      <c r="I154" s="6"/>
      <c r="J154" s="6"/>
      <c r="K154" s="6"/>
      <c r="L154" s="6"/>
      <c r="M154" s="6"/>
      <c r="N154" s="6"/>
      <c r="O154" s="6"/>
      <c r="P154" s="6"/>
      <c r="Q154" s="6"/>
      <c r="R154" s="6"/>
      <c r="S154" s="6"/>
      <c r="T154" s="6"/>
      <c r="U154" s="6"/>
      <c r="V154" s="6"/>
      <c r="W154" s="6"/>
      <c r="X154" s="6"/>
      <c r="Y154" s="6"/>
      <c r="Z154" s="6"/>
      <c r="AA154" s="6">
        <v>20</v>
      </c>
      <c r="AB154" s="6"/>
      <c r="AC154" s="6"/>
      <c r="AD154" s="6"/>
      <c r="AE154" s="6"/>
      <c r="AF154" s="6">
        <v>10</v>
      </c>
      <c r="AG154" s="73"/>
      <c r="AH154" s="75">
        <f t="shared" si="43"/>
        <v>30</v>
      </c>
      <c r="AI154" s="92">
        <f>AH154/AH162</f>
        <v>3.9735099337748346E-2</v>
      </c>
    </row>
    <row r="155" spans="1:35" ht="18" x14ac:dyDescent="0.3">
      <c r="A155" s="148" t="s">
        <v>31</v>
      </c>
      <c r="B155" s="149"/>
      <c r="C155" s="6"/>
      <c r="D155" s="6"/>
      <c r="E155" s="6">
        <v>5</v>
      </c>
      <c r="F155" s="6"/>
      <c r="G155" s="6"/>
      <c r="H155" s="6"/>
      <c r="I155" s="6"/>
      <c r="J155" s="6"/>
      <c r="K155" s="6"/>
      <c r="L155" s="6"/>
      <c r="M155" s="6"/>
      <c r="N155" s="6"/>
      <c r="O155" s="6"/>
      <c r="P155" s="6"/>
      <c r="Q155" s="6"/>
      <c r="R155" s="6">
        <v>36</v>
      </c>
      <c r="S155" s="6"/>
      <c r="T155" s="6"/>
      <c r="U155" s="6"/>
      <c r="V155" s="6"/>
      <c r="W155" s="6"/>
      <c r="X155" s="6"/>
      <c r="Y155" s="6"/>
      <c r="Z155" s="6"/>
      <c r="AA155" s="6"/>
      <c r="AB155" s="6"/>
      <c r="AC155" s="6"/>
      <c r="AD155" s="6"/>
      <c r="AE155" s="6"/>
      <c r="AF155" s="6"/>
      <c r="AG155" s="73"/>
      <c r="AH155" s="75">
        <f t="shared" si="43"/>
        <v>41</v>
      </c>
      <c r="AI155" s="92">
        <f>AH155/AH162</f>
        <v>5.4304635761589407E-2</v>
      </c>
    </row>
    <row r="156" spans="1:35" ht="18" x14ac:dyDescent="0.3">
      <c r="A156" s="148" t="s">
        <v>32</v>
      </c>
      <c r="B156" s="149"/>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73"/>
      <c r="AH156" s="75">
        <f t="shared" si="43"/>
        <v>0</v>
      </c>
      <c r="AI156" s="92">
        <f>AH156/AH162</f>
        <v>0</v>
      </c>
    </row>
    <row r="157" spans="1:35" ht="18" x14ac:dyDescent="0.3">
      <c r="A157" s="148" t="s">
        <v>33</v>
      </c>
      <c r="B157" s="149"/>
      <c r="C157" s="6"/>
      <c r="D157" s="6"/>
      <c r="E157" s="6"/>
      <c r="F157" s="6">
        <v>15</v>
      </c>
      <c r="G157" s="6"/>
      <c r="H157" s="6"/>
      <c r="I157" s="6">
        <v>12</v>
      </c>
      <c r="J157" s="6"/>
      <c r="K157" s="6"/>
      <c r="L157" s="6"/>
      <c r="M157" s="6"/>
      <c r="N157" s="6"/>
      <c r="O157" s="6"/>
      <c r="P157" s="6"/>
      <c r="Q157" s="6"/>
      <c r="R157" s="6"/>
      <c r="S157" s="6"/>
      <c r="T157" s="6">
        <v>15</v>
      </c>
      <c r="U157" s="6"/>
      <c r="V157" s="6"/>
      <c r="W157" s="6"/>
      <c r="X157" s="6">
        <v>10</v>
      </c>
      <c r="Y157" s="6">
        <v>15</v>
      </c>
      <c r="Z157" s="6"/>
      <c r="AA157" s="6">
        <v>21</v>
      </c>
      <c r="AB157" s="6"/>
      <c r="AC157" s="6"/>
      <c r="AD157" s="6"/>
      <c r="AE157" s="6"/>
      <c r="AF157" s="6"/>
      <c r="AG157" s="73"/>
      <c r="AH157" s="75">
        <f t="shared" si="43"/>
        <v>88</v>
      </c>
      <c r="AI157" s="92">
        <f>AH157/AH162</f>
        <v>0.11655629139072848</v>
      </c>
    </row>
    <row r="158" spans="1:35" ht="18" x14ac:dyDescent="0.3">
      <c r="A158" s="148" t="s">
        <v>34</v>
      </c>
      <c r="B158" s="149"/>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73"/>
      <c r="AH158" s="75">
        <f t="shared" si="43"/>
        <v>0</v>
      </c>
      <c r="AI158" s="92">
        <f>AH158/AH162</f>
        <v>0</v>
      </c>
    </row>
    <row r="159" spans="1:35" ht="18" x14ac:dyDescent="0.3">
      <c r="A159" s="148" t="s">
        <v>35</v>
      </c>
      <c r="B159" s="149"/>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v>10</v>
      </c>
      <c r="AE159" s="6">
        <v>18</v>
      </c>
      <c r="AF159" s="6"/>
      <c r="AG159" s="73">
        <v>7</v>
      </c>
      <c r="AH159" s="75">
        <f t="shared" si="43"/>
        <v>35</v>
      </c>
      <c r="AI159" s="92">
        <f>AH159/AH162</f>
        <v>4.6357615894039736E-2</v>
      </c>
    </row>
    <row r="160" spans="1:35" ht="18" x14ac:dyDescent="0.3">
      <c r="A160" s="148" t="s">
        <v>36</v>
      </c>
      <c r="B160" s="149"/>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73"/>
      <c r="AH160" s="75">
        <f t="shared" si="43"/>
        <v>0</v>
      </c>
      <c r="AI160" s="92">
        <f>AH160/AH162</f>
        <v>0</v>
      </c>
    </row>
    <row r="161" spans="1:35" ht="18.600000000000001" thickBot="1" x14ac:dyDescent="0.35">
      <c r="A161" s="148" t="s">
        <v>37</v>
      </c>
      <c r="B161" s="149"/>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73"/>
      <c r="AH161" s="76">
        <f t="shared" si="43"/>
        <v>0</v>
      </c>
      <c r="AI161" s="93">
        <f>AH161/AH162</f>
        <v>0</v>
      </c>
    </row>
    <row r="162" spans="1:35" ht="21.6" thickBot="1" x14ac:dyDescent="0.35">
      <c r="A162" s="150"/>
      <c r="B162" s="15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55"/>
      <c r="AD162" s="55"/>
      <c r="AE162" s="55"/>
      <c r="AF162" s="55"/>
      <c r="AG162" s="78"/>
      <c r="AH162" s="37">
        <f>SUM(AH150:AH161)</f>
        <v>755</v>
      </c>
      <c r="AI162" s="81"/>
    </row>
    <row r="163" spans="1:35" ht="36.75" customHeight="1" x14ac:dyDescent="0.3">
      <c r="A163" s="59"/>
      <c r="B163" s="59"/>
      <c r="C163" s="152" t="s">
        <v>38</v>
      </c>
      <c r="D163" s="153"/>
      <c r="E163" s="153" t="s">
        <v>27</v>
      </c>
      <c r="F163" s="153"/>
      <c r="G163" s="153" t="s">
        <v>28</v>
      </c>
      <c r="H163" s="153"/>
      <c r="I163" s="154" t="s">
        <v>29</v>
      </c>
      <c r="J163" s="154"/>
      <c r="K163" s="143" t="s">
        <v>30</v>
      </c>
      <c r="L163" s="143"/>
      <c r="M163" s="143" t="s">
        <v>31</v>
      </c>
      <c r="N163" s="143"/>
      <c r="O163" s="143" t="s">
        <v>32</v>
      </c>
      <c r="P163" s="143"/>
      <c r="Q163" s="143" t="s">
        <v>33</v>
      </c>
      <c r="R163" s="143"/>
      <c r="S163" s="143" t="s">
        <v>34</v>
      </c>
      <c r="T163" s="143"/>
      <c r="U163" s="143" t="s">
        <v>35</v>
      </c>
      <c r="V163" s="143"/>
      <c r="W163" s="143" t="s">
        <v>36</v>
      </c>
      <c r="X163" s="143"/>
      <c r="Y163" s="143" t="s">
        <v>37</v>
      </c>
      <c r="Z163" s="144"/>
      <c r="AA163" s="145" t="s">
        <v>39</v>
      </c>
      <c r="AB163" s="146"/>
      <c r="AC163" s="110"/>
      <c r="AD163" s="110"/>
      <c r="AE163" s="110"/>
      <c r="AF163" s="110"/>
      <c r="AG163" s="111"/>
    </row>
    <row r="164" spans="1:35" ht="36.75" customHeight="1" thickBot="1" x14ac:dyDescent="0.35">
      <c r="A164" s="59"/>
      <c r="B164" s="59"/>
      <c r="C164" s="147">
        <f>AH59+AH72+AH85+AH98+AH111+AH124+AH137+AH150</f>
        <v>1462</v>
      </c>
      <c r="D164" s="140"/>
      <c r="E164" s="140">
        <f>AH60+AH73+AH86+AH99+AH112+AH125+AH138+AH151</f>
        <v>985</v>
      </c>
      <c r="F164" s="140"/>
      <c r="G164" s="140">
        <f>AH61+AH74+AH87+AH100+AH113+AH126+AH139+AH152</f>
        <v>318</v>
      </c>
      <c r="H164" s="140"/>
      <c r="I164" s="140">
        <f>AH62+AH75+AH88+AH101+AH114+AH127+AH140+AH153</f>
        <v>425</v>
      </c>
      <c r="J164" s="140"/>
      <c r="K164" s="140">
        <f>AH63+AH76+AH89+AH102+AH115+AH128+AH141+AH154</f>
        <v>185</v>
      </c>
      <c r="L164" s="140"/>
      <c r="M164" s="140">
        <f>AH64+AH77+AH90+AH103+AH116+AH129+AH142+AH155</f>
        <v>751</v>
      </c>
      <c r="N164" s="140"/>
      <c r="O164" s="140">
        <f>AH65+AH78+AH91+AH104+AH117+AH130+AH143+AH156</f>
        <v>58</v>
      </c>
      <c r="P164" s="140"/>
      <c r="Q164" s="140">
        <f>AH66+AH79+AH92+AH105+AH118+AH131+AH144+AH157</f>
        <v>504</v>
      </c>
      <c r="R164" s="140"/>
      <c r="S164" s="140">
        <f>AH67+AH80+AH93+AH106+AH119+AH132+AH145+AH158</f>
        <v>0</v>
      </c>
      <c r="T164" s="140"/>
      <c r="U164" s="140">
        <f>AH68+AH81+AH94+AH107+AH120+AH133+AH146+AH159</f>
        <v>840</v>
      </c>
      <c r="V164" s="140"/>
      <c r="W164" s="140">
        <f>AH69+AH80+AH95+AH108+AH121+AH134+AH147+AH160</f>
        <v>30</v>
      </c>
      <c r="X164" s="140"/>
      <c r="Y164" s="140">
        <f>AH70+AH83+AH96+AH109+AH122+AH135+AH148+AH161</f>
        <v>261</v>
      </c>
      <c r="Z164" s="140"/>
      <c r="AA164" s="141">
        <f>SUM(C164:Z164)</f>
        <v>5819</v>
      </c>
      <c r="AB164" s="142"/>
      <c r="AC164" s="112"/>
      <c r="AD164" s="112"/>
      <c r="AE164" s="112"/>
      <c r="AF164" s="112"/>
      <c r="AG164" s="113"/>
    </row>
    <row r="165" spans="1:35" ht="34.5" customHeight="1" thickBot="1" x14ac:dyDescent="0.35">
      <c r="A165" s="59"/>
      <c r="B165" s="59"/>
      <c r="C165" s="139">
        <f>C164/AA164</f>
        <v>0.25124591854270495</v>
      </c>
      <c r="D165" s="138"/>
      <c r="E165" s="138">
        <f>E164/AA164</f>
        <v>0.16927307097439423</v>
      </c>
      <c r="F165" s="138"/>
      <c r="G165" s="138">
        <f>G164/AA164</f>
        <v>5.464856504554047E-2</v>
      </c>
      <c r="H165" s="138"/>
      <c r="I165" s="138">
        <f>I164/AA164</f>
        <v>7.3036604227530499E-2</v>
      </c>
      <c r="J165" s="138"/>
      <c r="K165" s="138">
        <f>K164/AA164</f>
        <v>3.1792404193160338E-2</v>
      </c>
      <c r="L165" s="138"/>
      <c r="M165" s="138">
        <f>M164/AA164</f>
        <v>0.12905997594088331</v>
      </c>
      <c r="N165" s="138"/>
      <c r="O165" s="138">
        <f>O164/AA164</f>
        <v>9.9673483416394572E-3</v>
      </c>
      <c r="P165" s="138"/>
      <c r="Q165" s="138">
        <f>Q164/AA164</f>
        <v>8.6612820072177354E-2</v>
      </c>
      <c r="R165" s="138"/>
      <c r="S165" s="138">
        <f>S164/AA164</f>
        <v>0</v>
      </c>
      <c r="T165" s="138"/>
      <c r="U165" s="138">
        <f>U164/AA164</f>
        <v>0.14435470012029558</v>
      </c>
      <c r="V165" s="138"/>
      <c r="W165" s="138">
        <f>W164/AA164</f>
        <v>5.155525004296271E-3</v>
      </c>
      <c r="X165" s="138"/>
      <c r="Y165" s="138">
        <f>Y164/AA164</f>
        <v>4.4853067537377556E-2</v>
      </c>
      <c r="Z165" s="138"/>
      <c r="AA165" s="136">
        <f>SUM(C165:Z165)</f>
        <v>1</v>
      </c>
      <c r="AB165" s="137"/>
    </row>
    <row r="166" spans="1:35" ht="15" customHeight="1" x14ac:dyDescent="0.3">
      <c r="A166" s="59"/>
      <c r="B166" s="59"/>
      <c r="C166" s="56"/>
    </row>
    <row r="167" spans="1:35" ht="15" customHeight="1" x14ac:dyDescent="0.3">
      <c r="A167" s="59"/>
      <c r="B167" s="59"/>
      <c r="C167" s="56"/>
    </row>
    <row r="168" spans="1:35" ht="15" customHeight="1" x14ac:dyDescent="0.3">
      <c r="A168" s="59"/>
      <c r="B168" s="59"/>
      <c r="C168" s="56"/>
    </row>
    <row r="169" spans="1:35" ht="15" customHeight="1" x14ac:dyDescent="0.3">
      <c r="A169" s="59"/>
      <c r="B169" s="59"/>
      <c r="C169" s="56"/>
    </row>
    <row r="170" spans="1:35" ht="15" customHeight="1" x14ac:dyDescent="0.3">
      <c r="A170" s="59"/>
      <c r="B170" s="59"/>
      <c r="C170" s="56"/>
    </row>
    <row r="171" spans="1:35" ht="17.25" customHeight="1" x14ac:dyDescent="0.3">
      <c r="A171" s="59"/>
      <c r="B171" s="59"/>
      <c r="C171" s="56"/>
    </row>
    <row r="172" spans="1:35" ht="15" customHeight="1" x14ac:dyDescent="0.3">
      <c r="A172" s="59"/>
      <c r="B172" s="59"/>
      <c r="C172" s="56"/>
    </row>
    <row r="173" spans="1:35" ht="15" customHeight="1" x14ac:dyDescent="0.3">
      <c r="A173" s="59"/>
      <c r="B173" s="59"/>
      <c r="C173" s="56"/>
    </row>
    <row r="174" spans="1:35" ht="15.75" customHeight="1" x14ac:dyDescent="0.3">
      <c r="A174" s="59"/>
      <c r="B174" s="59"/>
      <c r="C174" s="56"/>
    </row>
    <row r="175" spans="1:35" ht="18" x14ac:dyDescent="0.3">
      <c r="A175" s="60"/>
      <c r="B175" s="60" t="s">
        <v>38</v>
      </c>
      <c r="C175">
        <f>C164</f>
        <v>1462</v>
      </c>
    </row>
    <row r="176" spans="1:35" ht="18.75" customHeight="1" x14ac:dyDescent="0.3">
      <c r="A176" s="60"/>
      <c r="B176" s="60" t="s">
        <v>27</v>
      </c>
      <c r="C176">
        <f>E164</f>
        <v>985</v>
      </c>
    </row>
    <row r="177" spans="1:3" ht="18.75" customHeight="1" x14ac:dyDescent="0.3">
      <c r="A177" s="60"/>
      <c r="B177" s="60" t="s">
        <v>28</v>
      </c>
      <c r="C177">
        <f>G164</f>
        <v>318</v>
      </c>
    </row>
    <row r="178" spans="1:3" ht="18.75" customHeight="1" x14ac:dyDescent="0.3">
      <c r="A178" s="60"/>
      <c r="B178" s="60" t="s">
        <v>29</v>
      </c>
      <c r="C178">
        <f>I164</f>
        <v>425</v>
      </c>
    </row>
    <row r="179" spans="1:3" ht="18.75" customHeight="1" x14ac:dyDescent="0.3">
      <c r="A179" s="60"/>
      <c r="B179" s="60" t="s">
        <v>30</v>
      </c>
      <c r="C179">
        <f>K164</f>
        <v>185</v>
      </c>
    </row>
    <row r="180" spans="1:3" ht="18.75" customHeight="1" x14ac:dyDescent="0.3">
      <c r="A180" s="60"/>
      <c r="B180" s="60" t="s">
        <v>31</v>
      </c>
      <c r="C180">
        <f>M164</f>
        <v>751</v>
      </c>
    </row>
    <row r="181" spans="1:3" ht="18.75" customHeight="1" x14ac:dyDescent="0.3">
      <c r="A181" s="60"/>
      <c r="B181" s="60" t="s">
        <v>32</v>
      </c>
      <c r="C181">
        <f>O164</f>
        <v>58</v>
      </c>
    </row>
    <row r="182" spans="1:3" ht="18.75" customHeight="1" x14ac:dyDescent="0.3">
      <c r="A182" s="60"/>
      <c r="B182" s="60" t="s">
        <v>33</v>
      </c>
      <c r="C182">
        <f>Q164</f>
        <v>504</v>
      </c>
    </row>
    <row r="183" spans="1:3" ht="18.75" customHeight="1" x14ac:dyDescent="0.3">
      <c r="A183" s="60"/>
      <c r="B183" s="60" t="s">
        <v>34</v>
      </c>
      <c r="C183">
        <f>S164</f>
        <v>0</v>
      </c>
    </row>
    <row r="184" spans="1:3" ht="18.75" customHeight="1" x14ac:dyDescent="0.3">
      <c r="A184" s="60"/>
      <c r="B184" s="60" t="s">
        <v>35</v>
      </c>
      <c r="C184">
        <f>U164</f>
        <v>840</v>
      </c>
    </row>
    <row r="185" spans="1:3" ht="18.75" customHeight="1" x14ac:dyDescent="0.3">
      <c r="A185" s="60"/>
      <c r="B185" s="60" t="s">
        <v>36</v>
      </c>
      <c r="C185">
        <f>W164</f>
        <v>30</v>
      </c>
    </row>
    <row r="186" spans="1:3" ht="30.75" customHeight="1" x14ac:dyDescent="0.3">
      <c r="A186" s="60"/>
      <c r="B186" s="60" t="s">
        <v>37</v>
      </c>
      <c r="C186">
        <f>Y164</f>
        <v>261</v>
      </c>
    </row>
  </sheetData>
  <mergeCells count="184">
    <mergeCell ref="AJ1:AN1"/>
    <mergeCell ref="AJ2:AN2"/>
    <mergeCell ref="AI3:AI4"/>
    <mergeCell ref="AJ3:AJ4"/>
    <mergeCell ref="A4:B4"/>
    <mergeCell ref="A5:B5"/>
    <mergeCell ref="A6:B6"/>
    <mergeCell ref="A7:B7"/>
    <mergeCell ref="A8:B8"/>
    <mergeCell ref="A9:B9"/>
    <mergeCell ref="A10:B10"/>
    <mergeCell ref="A1:B1"/>
    <mergeCell ref="C1:AG1"/>
    <mergeCell ref="A2:B2"/>
    <mergeCell ref="A3:B3"/>
    <mergeCell ref="A17:B17"/>
    <mergeCell ref="A18:B18"/>
    <mergeCell ref="A19:B19"/>
    <mergeCell ref="A20:B20"/>
    <mergeCell ref="A21:B21"/>
    <mergeCell ref="D22:G23"/>
    <mergeCell ref="A11:B11"/>
    <mergeCell ref="A12:B12"/>
    <mergeCell ref="A13:B13"/>
    <mergeCell ref="A14:B14"/>
    <mergeCell ref="A15:B15"/>
    <mergeCell ref="A16:B16"/>
    <mergeCell ref="A54:AG55"/>
    <mergeCell ref="AH55:AI58"/>
    <mergeCell ref="A56:B56"/>
    <mergeCell ref="C56:AG56"/>
    <mergeCell ref="A57:B57"/>
    <mergeCell ref="A58:B58"/>
    <mergeCell ref="O22:S23"/>
    <mergeCell ref="Z22:AD23"/>
    <mergeCell ref="AH22:AH23"/>
    <mergeCell ref="AH24:AH25"/>
    <mergeCell ref="AH27:AJ27"/>
    <mergeCell ref="D39:G40"/>
    <mergeCell ref="P39:S40"/>
    <mergeCell ref="Z39:AD40"/>
    <mergeCell ref="A65:B65"/>
    <mergeCell ref="A66:B66"/>
    <mergeCell ref="A67:B67"/>
    <mergeCell ref="A68:B68"/>
    <mergeCell ref="A69:B69"/>
    <mergeCell ref="A70:B70"/>
    <mergeCell ref="A59:B59"/>
    <mergeCell ref="A60:B60"/>
    <mergeCell ref="A61:B61"/>
    <mergeCell ref="A62:B62"/>
    <mergeCell ref="A63:B63"/>
    <mergeCell ref="A64:B64"/>
    <mergeCell ref="A77:B77"/>
    <mergeCell ref="A78:B78"/>
    <mergeCell ref="A79:B79"/>
    <mergeCell ref="A80:B80"/>
    <mergeCell ref="A81:B81"/>
    <mergeCell ref="A82:B82"/>
    <mergeCell ref="A71:B71"/>
    <mergeCell ref="A72:B72"/>
    <mergeCell ref="A73:B73"/>
    <mergeCell ref="A74:B74"/>
    <mergeCell ref="A75:B75"/>
    <mergeCell ref="A76:B76"/>
    <mergeCell ref="A89:B89"/>
    <mergeCell ref="A90:B90"/>
    <mergeCell ref="A91:B91"/>
    <mergeCell ref="A92:B92"/>
    <mergeCell ref="A93:B93"/>
    <mergeCell ref="A94:B94"/>
    <mergeCell ref="A83:B83"/>
    <mergeCell ref="A84:B84"/>
    <mergeCell ref="A85:B85"/>
    <mergeCell ref="A86:B86"/>
    <mergeCell ref="A87:B87"/>
    <mergeCell ref="A88:B88"/>
    <mergeCell ref="A101:B101"/>
    <mergeCell ref="A102:B102"/>
    <mergeCell ref="A103:B103"/>
    <mergeCell ref="A104:B104"/>
    <mergeCell ref="A105:B105"/>
    <mergeCell ref="A106:B106"/>
    <mergeCell ref="A95:B95"/>
    <mergeCell ref="A96:B96"/>
    <mergeCell ref="A97:B97"/>
    <mergeCell ref="A98:B98"/>
    <mergeCell ref="A99:B99"/>
    <mergeCell ref="A100:B100"/>
    <mergeCell ref="A113:B113"/>
    <mergeCell ref="A114:B114"/>
    <mergeCell ref="A115:B115"/>
    <mergeCell ref="A116:B116"/>
    <mergeCell ref="A117:B117"/>
    <mergeCell ref="A118:B118"/>
    <mergeCell ref="A107:B107"/>
    <mergeCell ref="A108:B108"/>
    <mergeCell ref="A109:B109"/>
    <mergeCell ref="A110:B110"/>
    <mergeCell ref="A111:B111"/>
    <mergeCell ref="A112:B112"/>
    <mergeCell ref="A125:B125"/>
    <mergeCell ref="A126:B126"/>
    <mergeCell ref="A127:B127"/>
    <mergeCell ref="A128:B128"/>
    <mergeCell ref="A129:B129"/>
    <mergeCell ref="A130:B130"/>
    <mergeCell ref="A119:B119"/>
    <mergeCell ref="A120:B120"/>
    <mergeCell ref="A121:B121"/>
    <mergeCell ref="A122:B122"/>
    <mergeCell ref="A123:B123"/>
    <mergeCell ref="A124:B124"/>
    <mergeCell ref="A137:B137"/>
    <mergeCell ref="A138:B138"/>
    <mergeCell ref="A139:B139"/>
    <mergeCell ref="A140:B140"/>
    <mergeCell ref="A141:B141"/>
    <mergeCell ref="A142:B142"/>
    <mergeCell ref="A131:B131"/>
    <mergeCell ref="A132:B132"/>
    <mergeCell ref="A133:B133"/>
    <mergeCell ref="A134:B134"/>
    <mergeCell ref="A135:B135"/>
    <mergeCell ref="A136:B136"/>
    <mergeCell ref="A149:B149"/>
    <mergeCell ref="A150:B150"/>
    <mergeCell ref="A151:B151"/>
    <mergeCell ref="A152:B152"/>
    <mergeCell ref="A153:B153"/>
    <mergeCell ref="A154:B154"/>
    <mergeCell ref="A143:B143"/>
    <mergeCell ref="A144:B144"/>
    <mergeCell ref="A145:B145"/>
    <mergeCell ref="A146:B146"/>
    <mergeCell ref="A147:B147"/>
    <mergeCell ref="A148:B148"/>
    <mergeCell ref="A161:B161"/>
    <mergeCell ref="A162:B162"/>
    <mergeCell ref="C163:D163"/>
    <mergeCell ref="E163:F163"/>
    <mergeCell ref="G163:H163"/>
    <mergeCell ref="I163:J163"/>
    <mergeCell ref="A155:B155"/>
    <mergeCell ref="A156:B156"/>
    <mergeCell ref="A157:B157"/>
    <mergeCell ref="A158:B158"/>
    <mergeCell ref="A159:B159"/>
    <mergeCell ref="A160:B160"/>
    <mergeCell ref="C164:D164"/>
    <mergeCell ref="E164:F164"/>
    <mergeCell ref="G164:H164"/>
    <mergeCell ref="I164:J164"/>
    <mergeCell ref="K164:L164"/>
    <mergeCell ref="M164:N164"/>
    <mergeCell ref="O164:P164"/>
    <mergeCell ref="K163:L163"/>
    <mergeCell ref="M163:N163"/>
    <mergeCell ref="O163:P163"/>
    <mergeCell ref="Q164:R164"/>
    <mergeCell ref="S164:T164"/>
    <mergeCell ref="U164:V164"/>
    <mergeCell ref="W164:X164"/>
    <mergeCell ref="Y164:Z164"/>
    <mergeCell ref="AA164:AB164"/>
    <mergeCell ref="W163:X163"/>
    <mergeCell ref="Y163:Z163"/>
    <mergeCell ref="AA163:AB163"/>
    <mergeCell ref="Q163:R163"/>
    <mergeCell ref="S163:T163"/>
    <mergeCell ref="U163:V163"/>
    <mergeCell ref="AA165:AB165"/>
    <mergeCell ref="O165:P165"/>
    <mergeCell ref="Q165:R165"/>
    <mergeCell ref="S165:T165"/>
    <mergeCell ref="U165:V165"/>
    <mergeCell ref="W165:X165"/>
    <mergeCell ref="Y165:Z165"/>
    <mergeCell ref="C165:D165"/>
    <mergeCell ref="E165:F165"/>
    <mergeCell ref="G165:H165"/>
    <mergeCell ref="I165:J165"/>
    <mergeCell ref="K165:L165"/>
    <mergeCell ref="M165:N165"/>
  </mergeCells>
  <conditionalFormatting sqref="C5:AG20">
    <cfRule type="cellIs" dxfId="15" priority="1" operator="greaterThan">
      <formula>0.7</formula>
    </cfRule>
    <cfRule type="cellIs" dxfId="14" priority="2" operator="greaterThan">
      <formula>$AI$29</formula>
    </cfRule>
  </conditionalFormatting>
  <hyperlinks>
    <hyperlink ref="AJ2:AN2" r:id="rId1" display="Top 3 DOWNTIME.xlsx" xr:uid="{00000000-0004-0000-0400-000000000000}"/>
  </hyperlinks>
  <pageMargins left="0.7" right="0.7" top="0.75" bottom="0.75" header="0.3" footer="0.3"/>
  <pageSetup paperSize="17" scale="59"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N186"/>
  <sheetViews>
    <sheetView zoomScale="80" zoomScaleNormal="80" workbookViewId="0">
      <pane xSplit="2" ySplit="4" topLeftCell="C11" activePane="bottomRight" state="frozen"/>
      <selection pane="topRight" activeCell="C1" sqref="C1"/>
      <selection pane="bottomLeft" activeCell="A4" sqref="A4"/>
      <selection pane="bottomRight" activeCell="AE104" sqref="AE104"/>
    </sheetView>
  </sheetViews>
  <sheetFormatPr defaultColWidth="9.109375" defaultRowHeight="14.4" x14ac:dyDescent="0.3"/>
  <cols>
    <col min="2" max="2" width="20.5546875" customWidth="1"/>
    <col min="3" max="33" width="9.44140625" customWidth="1"/>
    <col min="34" max="34" width="10.88671875" customWidth="1"/>
    <col min="35" max="35" width="10.44140625" customWidth="1"/>
    <col min="36" max="36" width="11.88671875" customWidth="1"/>
  </cols>
  <sheetData>
    <row r="1" spans="1:40" ht="38.25" customHeight="1" thickBot="1" x14ac:dyDescent="0.55000000000000004">
      <c r="A1" s="187">
        <f ca="1">NOW()</f>
        <v>45007.579243865737</v>
      </c>
      <c r="B1" s="146"/>
      <c r="C1" s="188" t="s">
        <v>0</v>
      </c>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90"/>
      <c r="AH1" s="95" t="s">
        <v>1</v>
      </c>
      <c r="AI1" s="95" t="s">
        <v>2</v>
      </c>
      <c r="AJ1" s="207" t="s">
        <v>40</v>
      </c>
      <c r="AK1" s="208"/>
      <c r="AL1" s="208"/>
      <c r="AM1" s="208"/>
      <c r="AN1" s="209"/>
    </row>
    <row r="2" spans="1:40" ht="21" customHeight="1" thickBot="1" x14ac:dyDescent="0.35">
      <c r="A2" s="191" t="s">
        <v>3</v>
      </c>
      <c r="B2" s="192"/>
      <c r="C2" s="57">
        <v>108</v>
      </c>
      <c r="D2" s="57">
        <v>0</v>
      </c>
      <c r="E2" s="57">
        <v>0</v>
      </c>
      <c r="F2" s="57">
        <v>108</v>
      </c>
      <c r="G2" s="118">
        <v>108</v>
      </c>
      <c r="H2" s="57">
        <v>108</v>
      </c>
      <c r="I2" s="57">
        <v>108</v>
      </c>
      <c r="J2" s="57">
        <v>108</v>
      </c>
      <c r="K2" s="57">
        <v>0</v>
      </c>
      <c r="L2" s="57">
        <v>0</v>
      </c>
      <c r="M2" s="57">
        <v>108</v>
      </c>
      <c r="N2" s="57">
        <v>108</v>
      </c>
      <c r="O2" s="57">
        <v>108</v>
      </c>
      <c r="P2" s="57">
        <v>108</v>
      </c>
      <c r="Q2" s="118">
        <v>108</v>
      </c>
      <c r="R2" s="57">
        <v>0</v>
      </c>
      <c r="S2" s="57">
        <v>0</v>
      </c>
      <c r="T2" s="57">
        <v>108</v>
      </c>
      <c r="U2" s="57">
        <v>108</v>
      </c>
      <c r="V2" s="57">
        <v>108</v>
      </c>
      <c r="W2" s="57">
        <v>108</v>
      </c>
      <c r="X2" s="57">
        <v>108</v>
      </c>
      <c r="Y2" s="57">
        <v>0</v>
      </c>
      <c r="Z2" s="57">
        <v>0</v>
      </c>
      <c r="AA2" s="57">
        <v>108</v>
      </c>
      <c r="AB2" s="57">
        <v>108</v>
      </c>
      <c r="AC2" s="57">
        <v>108</v>
      </c>
      <c r="AD2" s="57">
        <v>108</v>
      </c>
      <c r="AE2" s="57">
        <v>108</v>
      </c>
      <c r="AF2" s="57">
        <v>0</v>
      </c>
      <c r="AG2" s="57">
        <v>0</v>
      </c>
      <c r="AH2" s="96">
        <f>SUM(C2:AG2)</f>
        <v>2268</v>
      </c>
      <c r="AI2" s="97">
        <f>COUNT(C2:AG2)</f>
        <v>31</v>
      </c>
      <c r="AJ2" s="210" t="s">
        <v>41</v>
      </c>
      <c r="AK2" s="211"/>
      <c r="AL2" s="211"/>
      <c r="AM2" s="211"/>
      <c r="AN2" s="212"/>
    </row>
    <row r="3" spans="1:40" ht="19.5" customHeight="1" thickBot="1" x14ac:dyDescent="0.35">
      <c r="A3" s="193" t="s">
        <v>4</v>
      </c>
      <c r="B3" s="194"/>
      <c r="C3" s="39">
        <f>C21/C2</f>
        <v>2.0874485596707817E-2</v>
      </c>
      <c r="D3" s="38" t="e">
        <f>D21/D2</f>
        <v>#DIV/0!</v>
      </c>
      <c r="E3" s="38" t="e">
        <f t="shared" ref="E3:AG3" si="0">E21/E2</f>
        <v>#DIV/0!</v>
      </c>
      <c r="F3" s="38">
        <f t="shared" si="0"/>
        <v>2.1399176954732511E-2</v>
      </c>
      <c r="G3" s="38">
        <f t="shared" si="0"/>
        <v>2.2222222222222227E-2</v>
      </c>
      <c r="H3" s="38">
        <f t="shared" si="0"/>
        <v>2.9681069958847738E-2</v>
      </c>
      <c r="I3" s="38">
        <f t="shared" si="0"/>
        <v>1.6728395061728393E-2</v>
      </c>
      <c r="J3" s="38">
        <f t="shared" si="0"/>
        <v>3.2427983539094651E-2</v>
      </c>
      <c r="K3" s="38" t="e">
        <f t="shared" si="0"/>
        <v>#DIV/0!</v>
      </c>
      <c r="L3" s="38" t="e">
        <f t="shared" si="0"/>
        <v>#DIV/0!</v>
      </c>
      <c r="M3" s="38">
        <f t="shared" si="0"/>
        <v>3.4084362139917695E-2</v>
      </c>
      <c r="N3" s="38">
        <f t="shared" si="0"/>
        <v>4.5123456790123452E-2</v>
      </c>
      <c r="O3" s="38">
        <f t="shared" si="0"/>
        <v>6.7181069958847747E-2</v>
      </c>
      <c r="P3" s="38">
        <f t="shared" si="0"/>
        <v>2.8477366255144031E-2</v>
      </c>
      <c r="Q3" s="119">
        <f t="shared" si="0"/>
        <v>4.2520576131687235E-2</v>
      </c>
      <c r="R3" s="38" t="e">
        <f t="shared" si="0"/>
        <v>#DIV/0!</v>
      </c>
      <c r="S3" s="38" t="e">
        <f t="shared" si="0"/>
        <v>#DIV/0!</v>
      </c>
      <c r="T3" s="38">
        <f t="shared" si="0"/>
        <v>3.8930041152263374E-2</v>
      </c>
      <c r="U3" s="38">
        <f t="shared" si="0"/>
        <v>3.901234567901235E-2</v>
      </c>
      <c r="V3" s="38">
        <f t="shared" si="0"/>
        <v>1.772633744855967E-2</v>
      </c>
      <c r="W3" s="38">
        <f t="shared" si="0"/>
        <v>2.7818930041152264E-2</v>
      </c>
      <c r="X3" s="38">
        <f t="shared" si="0"/>
        <v>0</v>
      </c>
      <c r="Y3" s="38" t="e">
        <f t="shared" si="0"/>
        <v>#DIV/0!</v>
      </c>
      <c r="Z3" s="65" t="e">
        <f t="shared" si="0"/>
        <v>#DIV/0!</v>
      </c>
      <c r="AA3" s="38">
        <f t="shared" si="0"/>
        <v>6.2325102880658442E-2</v>
      </c>
      <c r="AB3" s="38">
        <f t="shared" si="0"/>
        <v>1.4320987654320987E-2</v>
      </c>
      <c r="AC3" s="38">
        <f t="shared" si="0"/>
        <v>5.3734567901234563E-2</v>
      </c>
      <c r="AD3" s="38">
        <f t="shared" si="0"/>
        <v>1.7283950617283952E-2</v>
      </c>
      <c r="AE3" s="38">
        <f t="shared" si="0"/>
        <v>0</v>
      </c>
      <c r="AF3" s="38" t="e">
        <f t="shared" si="0"/>
        <v>#DIV/0!</v>
      </c>
      <c r="AG3" s="38" t="e">
        <f t="shared" si="0"/>
        <v>#DIV/0!</v>
      </c>
      <c r="AH3" s="67"/>
      <c r="AI3" s="201" t="s">
        <v>5</v>
      </c>
      <c r="AJ3" s="201" t="s">
        <v>6</v>
      </c>
    </row>
    <row r="4" spans="1:40" ht="36" customHeight="1" thickBot="1" x14ac:dyDescent="0.35">
      <c r="A4" s="203"/>
      <c r="B4" s="204"/>
      <c r="C4" s="53">
        <v>1</v>
      </c>
      <c r="D4" s="48">
        <v>2</v>
      </c>
      <c r="E4" s="41">
        <v>3</v>
      </c>
      <c r="F4" s="48">
        <v>4</v>
      </c>
      <c r="G4" s="41">
        <v>5</v>
      </c>
      <c r="H4" s="41">
        <v>6</v>
      </c>
      <c r="I4" s="41">
        <v>7</v>
      </c>
      <c r="J4" s="40">
        <v>8</v>
      </c>
      <c r="K4" s="15">
        <v>9</v>
      </c>
      <c r="L4" s="15">
        <v>10</v>
      </c>
      <c r="M4" s="15">
        <v>11</v>
      </c>
      <c r="N4" s="15">
        <v>12</v>
      </c>
      <c r="O4" s="16">
        <v>13</v>
      </c>
      <c r="P4" s="41">
        <v>14</v>
      </c>
      <c r="Q4" s="120">
        <v>15</v>
      </c>
      <c r="R4" s="40">
        <v>16</v>
      </c>
      <c r="S4" s="15">
        <v>17</v>
      </c>
      <c r="T4" s="15">
        <v>18</v>
      </c>
      <c r="U4" s="15">
        <v>19</v>
      </c>
      <c r="V4" s="15">
        <v>20</v>
      </c>
      <c r="W4" s="15">
        <v>21</v>
      </c>
      <c r="X4" s="15">
        <v>22</v>
      </c>
      <c r="Y4" s="15">
        <v>23</v>
      </c>
      <c r="Z4" s="15">
        <v>24</v>
      </c>
      <c r="AA4" s="15">
        <v>25</v>
      </c>
      <c r="AB4" s="15">
        <v>26</v>
      </c>
      <c r="AC4" s="15">
        <v>27</v>
      </c>
      <c r="AD4" s="15">
        <v>28</v>
      </c>
      <c r="AE4" s="15">
        <v>29</v>
      </c>
      <c r="AF4" s="15">
        <v>30</v>
      </c>
      <c r="AG4" s="16">
        <v>31</v>
      </c>
      <c r="AH4" s="68" t="s">
        <v>7</v>
      </c>
      <c r="AI4" s="202"/>
      <c r="AJ4" s="202"/>
    </row>
    <row r="5" spans="1:40" ht="36" customHeight="1" x14ac:dyDescent="0.3">
      <c r="A5" s="205" t="s">
        <v>8</v>
      </c>
      <c r="B5" s="206"/>
      <c r="C5" s="54">
        <f>C58/60</f>
        <v>0.28333333333333333</v>
      </c>
      <c r="D5" s="129">
        <f t="shared" ref="D5:AG5" si="1">D58/60</f>
        <v>0</v>
      </c>
      <c r="E5" s="45">
        <f t="shared" si="1"/>
        <v>0</v>
      </c>
      <c r="F5" s="129">
        <f t="shared" si="1"/>
        <v>0.56666666666666665</v>
      </c>
      <c r="G5" s="45">
        <f t="shared" si="1"/>
        <v>0.2</v>
      </c>
      <c r="H5" s="45">
        <f t="shared" si="1"/>
        <v>0.55000000000000004</v>
      </c>
      <c r="I5" s="45">
        <f t="shared" si="1"/>
        <v>0.3</v>
      </c>
      <c r="J5" s="129">
        <f t="shared" si="1"/>
        <v>1.05</v>
      </c>
      <c r="K5" s="45">
        <f t="shared" si="1"/>
        <v>0</v>
      </c>
      <c r="L5" s="129">
        <f t="shared" si="1"/>
        <v>0</v>
      </c>
      <c r="M5" s="45">
        <f t="shared" si="1"/>
        <v>0.8833333333333333</v>
      </c>
      <c r="N5" s="129">
        <f t="shared" si="1"/>
        <v>1.5</v>
      </c>
      <c r="O5" s="51">
        <f t="shared" si="1"/>
        <v>0.2</v>
      </c>
      <c r="P5" s="45">
        <f t="shared" si="1"/>
        <v>0.55000000000000004</v>
      </c>
      <c r="Q5" s="121">
        <f t="shared" si="1"/>
        <v>0.98333333333333328</v>
      </c>
      <c r="R5" s="45">
        <f t="shared" si="1"/>
        <v>0</v>
      </c>
      <c r="S5" s="45">
        <f t="shared" si="1"/>
        <v>0</v>
      </c>
      <c r="T5" s="45">
        <f t="shared" si="1"/>
        <v>1.5166666666666666</v>
      </c>
      <c r="U5" s="45">
        <f t="shared" si="1"/>
        <v>0.6</v>
      </c>
      <c r="V5" s="45">
        <f t="shared" si="1"/>
        <v>0.33333333333333331</v>
      </c>
      <c r="W5" s="45">
        <f t="shared" si="1"/>
        <v>0.55000000000000004</v>
      </c>
      <c r="X5" s="45">
        <f t="shared" si="1"/>
        <v>0</v>
      </c>
      <c r="Y5" s="129">
        <f t="shared" si="1"/>
        <v>0</v>
      </c>
      <c r="Z5" s="45">
        <f t="shared" si="1"/>
        <v>0</v>
      </c>
      <c r="AA5" s="45">
        <f t="shared" si="1"/>
        <v>0.51666666666666672</v>
      </c>
      <c r="AB5" s="45">
        <f t="shared" si="1"/>
        <v>0.1</v>
      </c>
      <c r="AC5" s="45">
        <f t="shared" si="1"/>
        <v>0.25</v>
      </c>
      <c r="AD5" s="45">
        <f t="shared" si="1"/>
        <v>3.3333333333333333E-2</v>
      </c>
      <c r="AE5" s="45">
        <f t="shared" si="1"/>
        <v>0</v>
      </c>
      <c r="AF5" s="45">
        <f t="shared" si="1"/>
        <v>0</v>
      </c>
      <c r="AG5" s="45">
        <f t="shared" si="1"/>
        <v>0</v>
      </c>
      <c r="AH5" s="106">
        <f>SUM(C5:AG5)</f>
        <v>10.966666666666669</v>
      </c>
      <c r="AI5" s="66">
        <f>AH2/7</f>
        <v>324</v>
      </c>
      <c r="AJ5" s="109">
        <f>AH5/AI5</f>
        <v>3.3847736625514407E-2</v>
      </c>
    </row>
    <row r="6" spans="1:40" ht="24.75" customHeight="1" x14ac:dyDescent="0.3">
      <c r="A6" s="161" t="s">
        <v>9</v>
      </c>
      <c r="B6" s="162"/>
      <c r="C6" s="130">
        <f>C5/15</f>
        <v>1.8888888888888889E-2</v>
      </c>
      <c r="D6" s="130">
        <f t="shared" ref="D6:AG6" si="2">D5/15</f>
        <v>0</v>
      </c>
      <c r="E6" s="130">
        <f t="shared" si="2"/>
        <v>0</v>
      </c>
      <c r="F6" s="130">
        <f t="shared" si="2"/>
        <v>3.7777777777777778E-2</v>
      </c>
      <c r="G6" s="130">
        <f t="shared" si="2"/>
        <v>1.3333333333333334E-2</v>
      </c>
      <c r="H6" s="130">
        <f t="shared" si="2"/>
        <v>3.6666666666666667E-2</v>
      </c>
      <c r="I6" s="130">
        <f t="shared" si="2"/>
        <v>0.02</v>
      </c>
      <c r="J6" s="130">
        <f t="shared" si="2"/>
        <v>7.0000000000000007E-2</v>
      </c>
      <c r="K6" s="130">
        <f t="shared" si="2"/>
        <v>0</v>
      </c>
      <c r="L6" s="130">
        <f t="shared" si="2"/>
        <v>0</v>
      </c>
      <c r="M6" s="130">
        <f t="shared" si="2"/>
        <v>5.8888888888888886E-2</v>
      </c>
      <c r="N6" s="130">
        <f t="shared" si="2"/>
        <v>0.1</v>
      </c>
      <c r="O6" s="130">
        <f t="shared" si="2"/>
        <v>1.3333333333333334E-2</v>
      </c>
      <c r="P6" s="130">
        <f t="shared" si="2"/>
        <v>3.6666666666666667E-2</v>
      </c>
      <c r="Q6" s="130">
        <f t="shared" si="2"/>
        <v>6.5555555555555547E-2</v>
      </c>
      <c r="R6" s="130">
        <f t="shared" si="2"/>
        <v>0</v>
      </c>
      <c r="S6" s="130">
        <f t="shared" si="2"/>
        <v>0</v>
      </c>
      <c r="T6" s="130">
        <f t="shared" si="2"/>
        <v>0.10111111111111111</v>
      </c>
      <c r="U6" s="130">
        <f t="shared" si="2"/>
        <v>0.04</v>
      </c>
      <c r="V6" s="130">
        <f t="shared" si="2"/>
        <v>2.222222222222222E-2</v>
      </c>
      <c r="W6" s="130">
        <f t="shared" si="2"/>
        <v>3.6666666666666667E-2</v>
      </c>
      <c r="X6" s="130">
        <f t="shared" si="2"/>
        <v>0</v>
      </c>
      <c r="Y6" s="130">
        <f t="shared" si="2"/>
        <v>0</v>
      </c>
      <c r="Z6" s="130">
        <f t="shared" si="2"/>
        <v>0</v>
      </c>
      <c r="AA6" s="130">
        <f t="shared" si="2"/>
        <v>3.4444444444444451E-2</v>
      </c>
      <c r="AB6" s="130">
        <f t="shared" si="2"/>
        <v>6.6666666666666671E-3</v>
      </c>
      <c r="AC6" s="130">
        <f t="shared" si="2"/>
        <v>1.6666666666666666E-2</v>
      </c>
      <c r="AD6" s="130">
        <f t="shared" si="2"/>
        <v>2.2222222222222222E-3</v>
      </c>
      <c r="AE6" s="130">
        <f t="shared" si="2"/>
        <v>0</v>
      </c>
      <c r="AF6" s="130">
        <f t="shared" si="2"/>
        <v>0</v>
      </c>
      <c r="AG6" s="130">
        <f t="shared" si="2"/>
        <v>0</v>
      </c>
      <c r="AH6" s="106"/>
      <c r="AI6" s="66"/>
      <c r="AJ6" s="109"/>
    </row>
    <row r="7" spans="1:40" ht="32.1" customHeight="1" x14ac:dyDescent="0.3">
      <c r="A7" s="159" t="s">
        <v>10</v>
      </c>
      <c r="B7" s="160"/>
      <c r="C7" s="49">
        <f t="shared" ref="C7:AG7" si="3">C71/60</f>
        <v>0.56666666666666665</v>
      </c>
      <c r="D7" s="46">
        <f t="shared" si="3"/>
        <v>0</v>
      </c>
      <c r="E7" s="42">
        <f t="shared" si="3"/>
        <v>0</v>
      </c>
      <c r="F7" s="46">
        <f t="shared" si="3"/>
        <v>0.48333333333333334</v>
      </c>
      <c r="G7" s="42">
        <f t="shared" si="3"/>
        <v>1.0833333333333333</v>
      </c>
      <c r="H7" s="42">
        <f t="shared" si="3"/>
        <v>0.83333333333333337</v>
      </c>
      <c r="I7" s="42">
        <f t="shared" si="3"/>
        <v>0.65</v>
      </c>
      <c r="J7" s="46">
        <f t="shared" si="3"/>
        <v>1.8333333333333333</v>
      </c>
      <c r="K7" s="42">
        <f t="shared" si="3"/>
        <v>0</v>
      </c>
      <c r="L7" s="46">
        <f t="shared" si="3"/>
        <v>0</v>
      </c>
      <c r="M7" s="42">
        <f>M71/60</f>
        <v>0.7</v>
      </c>
      <c r="N7" s="46">
        <f t="shared" si="3"/>
        <v>0.43333333333333335</v>
      </c>
      <c r="O7" s="18">
        <f t="shared" si="3"/>
        <v>0.73333333333333328</v>
      </c>
      <c r="P7" s="42">
        <f t="shared" si="3"/>
        <v>0.8666666666666667</v>
      </c>
      <c r="Q7" s="122">
        <f t="shared" si="3"/>
        <v>1.5166666666666666</v>
      </c>
      <c r="R7" s="42">
        <f t="shared" si="3"/>
        <v>0</v>
      </c>
      <c r="S7" s="42">
        <f t="shared" si="3"/>
        <v>0</v>
      </c>
      <c r="T7" s="42">
        <f t="shared" si="3"/>
        <v>0.28333333333333333</v>
      </c>
      <c r="U7" s="42">
        <f t="shared" si="3"/>
        <v>0.43333333333333335</v>
      </c>
      <c r="V7" s="42">
        <f t="shared" si="3"/>
        <v>0.3</v>
      </c>
      <c r="W7" s="42">
        <f t="shared" si="3"/>
        <v>0.51666666666666672</v>
      </c>
      <c r="X7" s="42">
        <f t="shared" si="3"/>
        <v>0</v>
      </c>
      <c r="Y7" s="46">
        <f t="shared" si="3"/>
        <v>0</v>
      </c>
      <c r="Z7" s="42">
        <f t="shared" si="3"/>
        <v>0</v>
      </c>
      <c r="AA7" s="42">
        <f t="shared" si="3"/>
        <v>0.58333333333333337</v>
      </c>
      <c r="AB7" s="42">
        <f t="shared" si="3"/>
        <v>0.68333333333333335</v>
      </c>
      <c r="AC7" s="42">
        <f t="shared" si="3"/>
        <v>2.9833333333333334</v>
      </c>
      <c r="AD7" s="42">
        <f t="shared" si="3"/>
        <v>0.83333333333333337</v>
      </c>
      <c r="AE7" s="42">
        <f t="shared" si="3"/>
        <v>0</v>
      </c>
      <c r="AF7" s="42">
        <f t="shared" si="3"/>
        <v>0</v>
      </c>
      <c r="AG7" s="42">
        <f t="shared" si="3"/>
        <v>0</v>
      </c>
      <c r="AH7" s="107">
        <f t="shared" ref="AH7:AH13" si="4">SUM(C7:AG7)</f>
        <v>16.316666666666666</v>
      </c>
      <c r="AI7" s="66">
        <f>AH2/7</f>
        <v>324</v>
      </c>
      <c r="AJ7" s="109">
        <f t="shared" ref="AJ7:AJ19" si="5">AH7/AI7</f>
        <v>5.0360082304526751E-2</v>
      </c>
    </row>
    <row r="8" spans="1:40" ht="21" customHeight="1" x14ac:dyDescent="0.3">
      <c r="A8" s="161" t="s">
        <v>9</v>
      </c>
      <c r="B8" s="162"/>
      <c r="C8" s="130">
        <f>C7/15</f>
        <v>3.7777777777777778E-2</v>
      </c>
      <c r="D8" s="130">
        <f t="shared" ref="D8:AG8" si="6">D7/15</f>
        <v>0</v>
      </c>
      <c r="E8" s="130">
        <f t="shared" si="6"/>
        <v>0</v>
      </c>
      <c r="F8" s="130">
        <f t="shared" si="6"/>
        <v>3.2222222222222222E-2</v>
      </c>
      <c r="G8" s="130">
        <f t="shared" si="6"/>
        <v>7.2222222222222215E-2</v>
      </c>
      <c r="H8" s="130">
        <f t="shared" si="6"/>
        <v>5.5555555555555559E-2</v>
      </c>
      <c r="I8" s="130">
        <f t="shared" si="6"/>
        <v>4.3333333333333335E-2</v>
      </c>
      <c r="J8" s="130">
        <f t="shared" si="6"/>
        <v>0.12222222222222222</v>
      </c>
      <c r="K8" s="130">
        <f t="shared" si="6"/>
        <v>0</v>
      </c>
      <c r="L8" s="130">
        <f t="shared" si="6"/>
        <v>0</v>
      </c>
      <c r="M8" s="130">
        <f t="shared" si="6"/>
        <v>4.6666666666666662E-2</v>
      </c>
      <c r="N8" s="130">
        <f t="shared" si="6"/>
        <v>2.8888888888888891E-2</v>
      </c>
      <c r="O8" s="130">
        <f t="shared" si="6"/>
        <v>4.8888888888888885E-2</v>
      </c>
      <c r="P8" s="130">
        <f t="shared" si="6"/>
        <v>5.7777777777777782E-2</v>
      </c>
      <c r="Q8" s="130">
        <f t="shared" si="6"/>
        <v>0.10111111111111111</v>
      </c>
      <c r="R8" s="130">
        <f t="shared" si="6"/>
        <v>0</v>
      </c>
      <c r="S8" s="130">
        <f t="shared" si="6"/>
        <v>0</v>
      </c>
      <c r="T8" s="130">
        <f t="shared" si="6"/>
        <v>1.8888888888888889E-2</v>
      </c>
      <c r="U8" s="130">
        <f t="shared" si="6"/>
        <v>2.8888888888888891E-2</v>
      </c>
      <c r="V8" s="130">
        <f t="shared" si="6"/>
        <v>0.02</v>
      </c>
      <c r="W8" s="130">
        <f t="shared" si="6"/>
        <v>3.4444444444444451E-2</v>
      </c>
      <c r="X8" s="130">
        <f t="shared" si="6"/>
        <v>0</v>
      </c>
      <c r="Y8" s="130">
        <f t="shared" si="6"/>
        <v>0</v>
      </c>
      <c r="Z8" s="130">
        <f t="shared" si="6"/>
        <v>0</v>
      </c>
      <c r="AA8" s="130">
        <f t="shared" si="6"/>
        <v>3.888888888888889E-2</v>
      </c>
      <c r="AB8" s="130">
        <f t="shared" si="6"/>
        <v>4.5555555555555557E-2</v>
      </c>
      <c r="AC8" s="130">
        <f t="shared" si="6"/>
        <v>0.19888888888888889</v>
      </c>
      <c r="AD8" s="130">
        <f t="shared" si="6"/>
        <v>5.5555555555555559E-2</v>
      </c>
      <c r="AE8" s="130">
        <f t="shared" si="6"/>
        <v>0</v>
      </c>
      <c r="AF8" s="130">
        <f t="shared" si="6"/>
        <v>0</v>
      </c>
      <c r="AG8" s="130">
        <f t="shared" si="6"/>
        <v>0</v>
      </c>
      <c r="AH8" s="107"/>
      <c r="AI8" s="66"/>
      <c r="AJ8" s="109"/>
    </row>
    <row r="9" spans="1:40" ht="32.1" customHeight="1" x14ac:dyDescent="0.3">
      <c r="A9" s="159" t="s">
        <v>11</v>
      </c>
      <c r="B9" s="160"/>
      <c r="C9" s="49">
        <f t="shared" ref="C9:AG9" si="7">C84/60</f>
        <v>0.7</v>
      </c>
      <c r="D9" s="46">
        <f t="shared" si="7"/>
        <v>0</v>
      </c>
      <c r="E9" s="42">
        <f t="shared" si="7"/>
        <v>0</v>
      </c>
      <c r="F9" s="46">
        <f t="shared" si="7"/>
        <v>0.5</v>
      </c>
      <c r="G9" s="42">
        <f t="shared" si="7"/>
        <v>0.58333333333333337</v>
      </c>
      <c r="H9" s="42">
        <f t="shared" si="7"/>
        <v>0.33333333333333331</v>
      </c>
      <c r="I9" s="42">
        <f t="shared" si="7"/>
        <v>0.15</v>
      </c>
      <c r="J9" s="46">
        <f t="shared" si="7"/>
        <v>0.4</v>
      </c>
      <c r="K9" s="42">
        <f t="shared" si="7"/>
        <v>0</v>
      </c>
      <c r="L9" s="46">
        <f t="shared" si="7"/>
        <v>0</v>
      </c>
      <c r="M9" s="42">
        <f t="shared" si="7"/>
        <v>0.13333333333333333</v>
      </c>
      <c r="N9" s="46">
        <f t="shared" si="7"/>
        <v>0.66666666666666663</v>
      </c>
      <c r="O9" s="18">
        <f t="shared" si="7"/>
        <v>1.5</v>
      </c>
      <c r="P9" s="42">
        <f t="shared" si="7"/>
        <v>0.33333333333333331</v>
      </c>
      <c r="Q9" s="122">
        <f t="shared" si="7"/>
        <v>1.1333333333333333</v>
      </c>
      <c r="R9" s="42">
        <f t="shared" si="7"/>
        <v>0</v>
      </c>
      <c r="S9" s="42">
        <f t="shared" si="7"/>
        <v>0</v>
      </c>
      <c r="T9" s="42">
        <f t="shared" si="7"/>
        <v>0.41666666666666669</v>
      </c>
      <c r="U9" s="42">
        <f t="shared" si="7"/>
        <v>0.66666666666666663</v>
      </c>
      <c r="V9" s="42">
        <f t="shared" si="7"/>
        <v>0.25</v>
      </c>
      <c r="W9" s="42">
        <f t="shared" si="7"/>
        <v>0.65</v>
      </c>
      <c r="X9" s="42">
        <f t="shared" si="7"/>
        <v>0</v>
      </c>
      <c r="Y9" s="46">
        <f t="shared" si="7"/>
        <v>0</v>
      </c>
      <c r="Z9" s="42">
        <f t="shared" si="7"/>
        <v>0</v>
      </c>
      <c r="AA9" s="42">
        <f t="shared" si="7"/>
        <v>2.1166666666666667</v>
      </c>
      <c r="AB9" s="42">
        <f t="shared" si="7"/>
        <v>0</v>
      </c>
      <c r="AC9" s="42">
        <f t="shared" si="7"/>
        <v>0.56666666666666665</v>
      </c>
      <c r="AD9" s="42">
        <f t="shared" si="7"/>
        <v>0.6333333333333333</v>
      </c>
      <c r="AE9" s="42">
        <f t="shared" si="7"/>
        <v>0</v>
      </c>
      <c r="AF9" s="42">
        <f t="shared" si="7"/>
        <v>0</v>
      </c>
      <c r="AG9" s="42">
        <f t="shared" si="7"/>
        <v>0</v>
      </c>
      <c r="AH9" s="107">
        <f t="shared" si="4"/>
        <v>11.733333333333334</v>
      </c>
      <c r="AI9" s="66">
        <f>AH2/7</f>
        <v>324</v>
      </c>
      <c r="AJ9" s="109">
        <f t="shared" si="5"/>
        <v>3.621399176954733E-2</v>
      </c>
    </row>
    <row r="10" spans="1:40" ht="32.1" customHeight="1" x14ac:dyDescent="0.3">
      <c r="A10" s="161" t="s">
        <v>9</v>
      </c>
      <c r="B10" s="162"/>
      <c r="C10" s="130">
        <f>C9/15</f>
        <v>4.6666666666666662E-2</v>
      </c>
      <c r="D10" s="130">
        <f t="shared" ref="D10:AG10" si="8">D9/15</f>
        <v>0</v>
      </c>
      <c r="E10" s="130">
        <f t="shared" si="8"/>
        <v>0</v>
      </c>
      <c r="F10" s="130">
        <f t="shared" si="8"/>
        <v>3.3333333333333333E-2</v>
      </c>
      <c r="G10" s="130">
        <f t="shared" si="8"/>
        <v>3.888888888888889E-2</v>
      </c>
      <c r="H10" s="130">
        <f t="shared" si="8"/>
        <v>2.222222222222222E-2</v>
      </c>
      <c r="I10" s="130">
        <f t="shared" si="8"/>
        <v>0.01</v>
      </c>
      <c r="J10" s="130">
        <f t="shared" si="8"/>
        <v>2.6666666666666668E-2</v>
      </c>
      <c r="K10" s="130">
        <f t="shared" si="8"/>
        <v>0</v>
      </c>
      <c r="L10" s="130">
        <f t="shared" si="8"/>
        <v>0</v>
      </c>
      <c r="M10" s="130">
        <f t="shared" si="8"/>
        <v>8.8888888888888889E-3</v>
      </c>
      <c r="N10" s="130">
        <f t="shared" si="8"/>
        <v>4.4444444444444439E-2</v>
      </c>
      <c r="O10" s="130">
        <f t="shared" si="8"/>
        <v>0.1</v>
      </c>
      <c r="P10" s="130">
        <f t="shared" si="8"/>
        <v>2.222222222222222E-2</v>
      </c>
      <c r="Q10" s="130">
        <f t="shared" si="8"/>
        <v>7.5555555555555556E-2</v>
      </c>
      <c r="R10" s="130">
        <f t="shared" si="8"/>
        <v>0</v>
      </c>
      <c r="S10" s="130">
        <f t="shared" si="8"/>
        <v>0</v>
      </c>
      <c r="T10" s="130">
        <f t="shared" si="8"/>
        <v>2.777777777777778E-2</v>
      </c>
      <c r="U10" s="130">
        <f t="shared" si="8"/>
        <v>4.4444444444444439E-2</v>
      </c>
      <c r="V10" s="130">
        <f t="shared" si="8"/>
        <v>1.6666666666666666E-2</v>
      </c>
      <c r="W10" s="130">
        <f t="shared" si="8"/>
        <v>4.3333333333333335E-2</v>
      </c>
      <c r="X10" s="130">
        <f t="shared" si="8"/>
        <v>0</v>
      </c>
      <c r="Y10" s="130">
        <f t="shared" si="8"/>
        <v>0</v>
      </c>
      <c r="Z10" s="130">
        <f t="shared" si="8"/>
        <v>0</v>
      </c>
      <c r="AA10" s="130">
        <f t="shared" si="8"/>
        <v>0.1411111111111111</v>
      </c>
      <c r="AB10" s="130">
        <f t="shared" si="8"/>
        <v>0</v>
      </c>
      <c r="AC10" s="130">
        <f t="shared" si="8"/>
        <v>3.7777777777777778E-2</v>
      </c>
      <c r="AD10" s="130">
        <f t="shared" si="8"/>
        <v>4.2222222222222223E-2</v>
      </c>
      <c r="AE10" s="130">
        <f t="shared" si="8"/>
        <v>0</v>
      </c>
      <c r="AF10" s="130">
        <f t="shared" si="8"/>
        <v>0</v>
      </c>
      <c r="AG10" s="130">
        <f t="shared" si="8"/>
        <v>0</v>
      </c>
      <c r="AH10" s="107"/>
      <c r="AI10" s="66"/>
      <c r="AJ10" s="109"/>
    </row>
    <row r="11" spans="1:40" ht="32.1" customHeight="1" x14ac:dyDescent="0.3">
      <c r="A11" s="159" t="s">
        <v>12</v>
      </c>
      <c r="B11" s="160"/>
      <c r="C11" s="49">
        <f t="shared" ref="C11:AG11" si="9">C97/60</f>
        <v>0.51666666666666672</v>
      </c>
      <c r="D11" s="46">
        <f t="shared" si="9"/>
        <v>0</v>
      </c>
      <c r="E11" s="42">
        <f t="shared" si="9"/>
        <v>0</v>
      </c>
      <c r="F11" s="46">
        <f t="shared" si="9"/>
        <v>0.6166666666666667</v>
      </c>
      <c r="G11" s="42">
        <f t="shared" si="9"/>
        <v>0.38333333333333336</v>
      </c>
      <c r="H11" s="42">
        <f t="shared" si="9"/>
        <v>0.76666666666666672</v>
      </c>
      <c r="I11" s="42">
        <f t="shared" si="9"/>
        <v>0.25</v>
      </c>
      <c r="J11" s="46">
        <f t="shared" si="9"/>
        <v>0</v>
      </c>
      <c r="K11" s="42">
        <f>K97/60</f>
        <v>0</v>
      </c>
      <c r="L11" s="46">
        <f t="shared" si="9"/>
        <v>0</v>
      </c>
      <c r="M11" s="42">
        <f t="shared" si="9"/>
        <v>1.5</v>
      </c>
      <c r="N11" s="46">
        <f t="shared" si="9"/>
        <v>1</v>
      </c>
      <c r="O11" s="18">
        <f>O97/60</f>
        <v>0.48333333333333334</v>
      </c>
      <c r="P11" s="42">
        <f t="shared" si="9"/>
        <v>1.1333333333333333</v>
      </c>
      <c r="Q11" s="122">
        <f t="shared" si="9"/>
        <v>0.5</v>
      </c>
      <c r="R11" s="42">
        <f t="shared" si="9"/>
        <v>0</v>
      </c>
      <c r="S11" s="42">
        <f t="shared" si="9"/>
        <v>0</v>
      </c>
      <c r="T11" s="42">
        <f t="shared" si="9"/>
        <v>0.75</v>
      </c>
      <c r="U11" s="42">
        <f t="shared" si="9"/>
        <v>2.25</v>
      </c>
      <c r="V11" s="42">
        <f t="shared" si="9"/>
        <v>0.76666666666666672</v>
      </c>
      <c r="W11" s="42">
        <f t="shared" si="9"/>
        <v>1.1000000000000001</v>
      </c>
      <c r="X11" s="42">
        <f t="shared" si="9"/>
        <v>0</v>
      </c>
      <c r="Y11" s="46">
        <f t="shared" si="9"/>
        <v>0</v>
      </c>
      <c r="Z11" s="42">
        <f t="shared" si="9"/>
        <v>0</v>
      </c>
      <c r="AA11" s="42">
        <f t="shared" si="9"/>
        <v>2</v>
      </c>
      <c r="AB11" s="42">
        <f t="shared" si="9"/>
        <v>0.66666666666666663</v>
      </c>
      <c r="AC11" s="42">
        <f t="shared" si="9"/>
        <v>1.25</v>
      </c>
      <c r="AD11" s="42">
        <f t="shared" si="9"/>
        <v>0.25</v>
      </c>
      <c r="AE11" s="42">
        <f t="shared" si="9"/>
        <v>0</v>
      </c>
      <c r="AF11" s="42">
        <f t="shared" si="9"/>
        <v>0</v>
      </c>
      <c r="AG11" s="42">
        <f t="shared" si="9"/>
        <v>0</v>
      </c>
      <c r="AH11" s="107">
        <f t="shared" si="4"/>
        <v>16.183333333333334</v>
      </c>
      <c r="AI11" s="66">
        <f>AH2/7</f>
        <v>324</v>
      </c>
      <c r="AJ11" s="109">
        <f t="shared" si="5"/>
        <v>4.9948559670781892E-2</v>
      </c>
    </row>
    <row r="12" spans="1:40" ht="32.1" customHeight="1" x14ac:dyDescent="0.3">
      <c r="A12" s="161" t="s">
        <v>9</v>
      </c>
      <c r="B12" s="162"/>
      <c r="C12" s="130">
        <f>C11/15</f>
        <v>3.4444444444444451E-2</v>
      </c>
      <c r="D12" s="130">
        <f t="shared" ref="D12:AG12" si="10">D11/15</f>
        <v>0</v>
      </c>
      <c r="E12" s="130">
        <f t="shared" si="10"/>
        <v>0</v>
      </c>
      <c r="F12" s="130">
        <f t="shared" si="10"/>
        <v>4.1111111111111112E-2</v>
      </c>
      <c r="G12" s="130">
        <f t="shared" si="10"/>
        <v>2.5555555555555557E-2</v>
      </c>
      <c r="H12" s="130">
        <f t="shared" si="10"/>
        <v>5.1111111111111114E-2</v>
      </c>
      <c r="I12" s="130">
        <f t="shared" si="10"/>
        <v>1.6666666666666666E-2</v>
      </c>
      <c r="J12" s="130">
        <f t="shared" si="10"/>
        <v>0</v>
      </c>
      <c r="K12" s="130">
        <f t="shared" si="10"/>
        <v>0</v>
      </c>
      <c r="L12" s="130">
        <f t="shared" si="10"/>
        <v>0</v>
      </c>
      <c r="M12" s="130">
        <f t="shared" si="10"/>
        <v>0.1</v>
      </c>
      <c r="N12" s="130">
        <f t="shared" si="10"/>
        <v>6.6666666666666666E-2</v>
      </c>
      <c r="O12" s="130">
        <f t="shared" si="10"/>
        <v>3.2222222222222222E-2</v>
      </c>
      <c r="P12" s="130">
        <f t="shared" si="10"/>
        <v>7.5555555555555556E-2</v>
      </c>
      <c r="Q12" s="130">
        <f t="shared" si="10"/>
        <v>3.3333333333333333E-2</v>
      </c>
      <c r="R12" s="130">
        <f t="shared" si="10"/>
        <v>0</v>
      </c>
      <c r="S12" s="130">
        <f t="shared" si="10"/>
        <v>0</v>
      </c>
      <c r="T12" s="130">
        <f t="shared" si="10"/>
        <v>0.05</v>
      </c>
      <c r="U12" s="130">
        <f t="shared" si="10"/>
        <v>0.15</v>
      </c>
      <c r="V12" s="130">
        <f t="shared" si="10"/>
        <v>5.1111111111111114E-2</v>
      </c>
      <c r="W12" s="130">
        <f t="shared" si="10"/>
        <v>7.3333333333333334E-2</v>
      </c>
      <c r="X12" s="130">
        <f t="shared" si="10"/>
        <v>0</v>
      </c>
      <c r="Y12" s="130">
        <f t="shared" si="10"/>
        <v>0</v>
      </c>
      <c r="Z12" s="130">
        <f t="shared" si="10"/>
        <v>0</v>
      </c>
      <c r="AA12" s="130">
        <f t="shared" si="10"/>
        <v>0.13333333333333333</v>
      </c>
      <c r="AB12" s="130">
        <f t="shared" si="10"/>
        <v>4.4444444444444439E-2</v>
      </c>
      <c r="AC12" s="130">
        <f t="shared" si="10"/>
        <v>8.3333333333333329E-2</v>
      </c>
      <c r="AD12" s="130">
        <f t="shared" si="10"/>
        <v>1.6666666666666666E-2</v>
      </c>
      <c r="AE12" s="130">
        <f t="shared" si="10"/>
        <v>0</v>
      </c>
      <c r="AF12" s="130">
        <f t="shared" si="10"/>
        <v>0</v>
      </c>
      <c r="AG12" s="130">
        <f t="shared" si="10"/>
        <v>0</v>
      </c>
      <c r="AH12" s="107"/>
      <c r="AI12" s="66"/>
      <c r="AJ12" s="109"/>
    </row>
    <row r="13" spans="1:40" ht="32.1" customHeight="1" x14ac:dyDescent="0.3">
      <c r="A13" s="159" t="s">
        <v>13</v>
      </c>
      <c r="B13" s="160"/>
      <c r="C13" s="49">
        <f t="shared" ref="C13:AG15" si="11">C110/60</f>
        <v>0</v>
      </c>
      <c r="D13" s="46">
        <f t="shared" si="11"/>
        <v>0</v>
      </c>
      <c r="E13" s="42">
        <f t="shared" si="11"/>
        <v>0</v>
      </c>
      <c r="F13" s="46">
        <f t="shared" si="11"/>
        <v>0</v>
      </c>
      <c r="G13" s="42">
        <f t="shared" si="11"/>
        <v>0</v>
      </c>
      <c r="H13" s="42">
        <f t="shared" si="11"/>
        <v>0.1</v>
      </c>
      <c r="I13" s="42">
        <f t="shared" si="11"/>
        <v>0</v>
      </c>
      <c r="J13" s="46">
        <f t="shared" si="11"/>
        <v>0</v>
      </c>
      <c r="K13" s="42">
        <f t="shared" si="11"/>
        <v>0</v>
      </c>
      <c r="L13" s="46">
        <f t="shared" si="11"/>
        <v>0</v>
      </c>
      <c r="M13" s="42">
        <f t="shared" si="11"/>
        <v>0</v>
      </c>
      <c r="N13" s="46">
        <f t="shared" si="11"/>
        <v>0.75</v>
      </c>
      <c r="O13" s="18">
        <f t="shared" si="11"/>
        <v>3.6666666666666665</v>
      </c>
      <c r="P13" s="42">
        <f t="shared" si="11"/>
        <v>0</v>
      </c>
      <c r="Q13" s="122">
        <f t="shared" si="11"/>
        <v>0</v>
      </c>
      <c r="R13" s="42">
        <f t="shared" si="11"/>
        <v>0</v>
      </c>
      <c r="S13" s="42">
        <f t="shared" si="11"/>
        <v>0</v>
      </c>
      <c r="T13" s="42">
        <f t="shared" si="11"/>
        <v>0.35</v>
      </c>
      <c r="U13" s="42">
        <f t="shared" si="11"/>
        <v>0</v>
      </c>
      <c r="V13" s="42">
        <f t="shared" si="11"/>
        <v>6.6666666666666666E-2</v>
      </c>
      <c r="W13" s="42">
        <f t="shared" si="11"/>
        <v>0</v>
      </c>
      <c r="X13" s="42">
        <f t="shared" si="11"/>
        <v>0</v>
      </c>
      <c r="Y13" s="46">
        <f t="shared" si="11"/>
        <v>0</v>
      </c>
      <c r="Z13" s="42">
        <f t="shared" si="11"/>
        <v>0</v>
      </c>
      <c r="AA13" s="42">
        <f t="shared" si="11"/>
        <v>0</v>
      </c>
      <c r="AB13" s="42">
        <f t="shared" si="11"/>
        <v>0</v>
      </c>
      <c r="AC13" s="42">
        <f t="shared" si="11"/>
        <v>0</v>
      </c>
      <c r="AD13" s="42">
        <f t="shared" si="11"/>
        <v>0</v>
      </c>
      <c r="AE13" s="42">
        <f t="shared" si="11"/>
        <v>0</v>
      </c>
      <c r="AF13" s="42">
        <f t="shared" si="11"/>
        <v>0</v>
      </c>
      <c r="AG13" s="42">
        <f t="shared" si="11"/>
        <v>0</v>
      </c>
      <c r="AH13" s="107">
        <f t="shared" si="4"/>
        <v>4.9333333333333327</v>
      </c>
      <c r="AI13" s="66">
        <f>AH2/7</f>
        <v>324</v>
      </c>
      <c r="AJ13" s="109">
        <f t="shared" si="5"/>
        <v>1.5226337448559668E-2</v>
      </c>
    </row>
    <row r="14" spans="1:40" ht="32.1" customHeight="1" x14ac:dyDescent="0.3">
      <c r="A14" s="161" t="s">
        <v>9</v>
      </c>
      <c r="B14" s="162"/>
      <c r="C14" s="130">
        <f>C13/15</f>
        <v>0</v>
      </c>
      <c r="D14" s="130">
        <f t="shared" ref="D14:AG14" si="12">D13/15</f>
        <v>0</v>
      </c>
      <c r="E14" s="130">
        <f t="shared" si="12"/>
        <v>0</v>
      </c>
      <c r="F14" s="130">
        <f t="shared" si="12"/>
        <v>0</v>
      </c>
      <c r="G14" s="130">
        <f t="shared" si="12"/>
        <v>0</v>
      </c>
      <c r="H14" s="130">
        <f t="shared" si="12"/>
        <v>6.6666666666666671E-3</v>
      </c>
      <c r="I14" s="130">
        <f t="shared" si="12"/>
        <v>0</v>
      </c>
      <c r="J14" s="130">
        <f t="shared" si="12"/>
        <v>0</v>
      </c>
      <c r="K14" s="130">
        <f t="shared" si="12"/>
        <v>0</v>
      </c>
      <c r="L14" s="130">
        <f t="shared" si="12"/>
        <v>0</v>
      </c>
      <c r="M14" s="130">
        <f t="shared" si="12"/>
        <v>0</v>
      </c>
      <c r="N14" s="130">
        <f t="shared" si="12"/>
        <v>0.05</v>
      </c>
      <c r="O14" s="130">
        <f t="shared" si="12"/>
        <v>0.24444444444444444</v>
      </c>
      <c r="P14" s="130">
        <f t="shared" si="12"/>
        <v>0</v>
      </c>
      <c r="Q14" s="130">
        <f t="shared" si="12"/>
        <v>0</v>
      </c>
      <c r="R14" s="130">
        <f t="shared" si="12"/>
        <v>0</v>
      </c>
      <c r="S14" s="130">
        <f t="shared" si="12"/>
        <v>0</v>
      </c>
      <c r="T14" s="130">
        <f t="shared" si="12"/>
        <v>2.3333333333333331E-2</v>
      </c>
      <c r="U14" s="130">
        <f t="shared" si="12"/>
        <v>0</v>
      </c>
      <c r="V14" s="130">
        <f t="shared" si="12"/>
        <v>4.4444444444444444E-3</v>
      </c>
      <c r="W14" s="130">
        <f t="shared" si="12"/>
        <v>0</v>
      </c>
      <c r="X14" s="130">
        <f t="shared" si="12"/>
        <v>0</v>
      </c>
      <c r="Y14" s="130">
        <f t="shared" si="12"/>
        <v>0</v>
      </c>
      <c r="Z14" s="130">
        <f t="shared" si="12"/>
        <v>0</v>
      </c>
      <c r="AA14" s="130">
        <f t="shared" si="12"/>
        <v>0</v>
      </c>
      <c r="AB14" s="130">
        <f t="shared" si="12"/>
        <v>0</v>
      </c>
      <c r="AC14" s="130">
        <f t="shared" si="12"/>
        <v>0</v>
      </c>
      <c r="AD14" s="130">
        <f t="shared" si="12"/>
        <v>0</v>
      </c>
      <c r="AE14" s="130">
        <f t="shared" si="12"/>
        <v>0</v>
      </c>
      <c r="AF14" s="130">
        <f t="shared" si="12"/>
        <v>0</v>
      </c>
      <c r="AG14" s="130">
        <f t="shared" si="12"/>
        <v>0</v>
      </c>
      <c r="AH14" s="108"/>
      <c r="AI14" s="66"/>
      <c r="AJ14" s="109"/>
    </row>
    <row r="15" spans="1:40" ht="32.1" customHeight="1" x14ac:dyDescent="0.3">
      <c r="A15" s="159" t="s">
        <v>14</v>
      </c>
      <c r="B15" s="160"/>
      <c r="C15" s="58">
        <f>C123/60</f>
        <v>0</v>
      </c>
      <c r="D15" s="43">
        <f t="shared" ref="D15:AG15" si="13">D123/60</f>
        <v>0</v>
      </c>
      <c r="E15" s="43">
        <f t="shared" si="13"/>
        <v>0</v>
      </c>
      <c r="F15" s="46">
        <f t="shared" si="11"/>
        <v>0</v>
      </c>
      <c r="G15" s="43">
        <f t="shared" si="13"/>
        <v>0</v>
      </c>
      <c r="H15" s="43">
        <f t="shared" si="13"/>
        <v>0</v>
      </c>
      <c r="I15" s="43">
        <f t="shared" si="13"/>
        <v>0</v>
      </c>
      <c r="J15" s="43">
        <f t="shared" si="13"/>
        <v>0</v>
      </c>
      <c r="K15" s="43">
        <f t="shared" si="13"/>
        <v>0</v>
      </c>
      <c r="L15" s="43">
        <f>L123/60</f>
        <v>0</v>
      </c>
      <c r="M15" s="43">
        <f t="shared" si="13"/>
        <v>0</v>
      </c>
      <c r="N15" s="43">
        <f t="shared" si="13"/>
        <v>0</v>
      </c>
      <c r="O15" s="43">
        <f t="shared" si="13"/>
        <v>0</v>
      </c>
      <c r="P15" s="43">
        <f t="shared" si="13"/>
        <v>0</v>
      </c>
      <c r="Q15" s="123">
        <f t="shared" si="13"/>
        <v>0</v>
      </c>
      <c r="R15" s="43">
        <f t="shared" si="13"/>
        <v>0</v>
      </c>
      <c r="S15" s="43">
        <f t="shared" si="13"/>
        <v>0</v>
      </c>
      <c r="T15" s="43">
        <f t="shared" si="13"/>
        <v>0</v>
      </c>
      <c r="U15" s="43">
        <f t="shared" si="13"/>
        <v>0</v>
      </c>
      <c r="V15" s="43">
        <f t="shared" si="13"/>
        <v>0</v>
      </c>
      <c r="W15" s="43">
        <f t="shared" si="13"/>
        <v>0</v>
      </c>
      <c r="X15" s="43">
        <f t="shared" si="13"/>
        <v>0</v>
      </c>
      <c r="Y15" s="43">
        <f t="shared" si="13"/>
        <v>0</v>
      </c>
      <c r="Z15" s="43">
        <f t="shared" si="13"/>
        <v>0</v>
      </c>
      <c r="AA15" s="43">
        <f t="shared" si="13"/>
        <v>0</v>
      </c>
      <c r="AB15" s="43">
        <f t="shared" si="13"/>
        <v>0</v>
      </c>
      <c r="AC15" s="43">
        <f t="shared" si="13"/>
        <v>0</v>
      </c>
      <c r="AD15" s="43">
        <f t="shared" si="13"/>
        <v>0</v>
      </c>
      <c r="AE15" s="43">
        <f t="shared" si="13"/>
        <v>0</v>
      </c>
      <c r="AF15" s="43">
        <f t="shared" si="13"/>
        <v>0</v>
      </c>
      <c r="AG15" s="43">
        <f t="shared" si="13"/>
        <v>0</v>
      </c>
      <c r="AH15" s="108">
        <f>SUM(C15:AG15)</f>
        <v>0</v>
      </c>
      <c r="AI15" s="66">
        <f>AH2/7</f>
        <v>324</v>
      </c>
      <c r="AJ15" s="109">
        <f t="shared" si="5"/>
        <v>0</v>
      </c>
    </row>
    <row r="16" spans="1:40" ht="32.1" customHeight="1" x14ac:dyDescent="0.3">
      <c r="A16" s="161" t="s">
        <v>9</v>
      </c>
      <c r="B16" s="162"/>
      <c r="C16" s="130">
        <v>0.05</v>
      </c>
      <c r="D16" s="130">
        <f t="shared" ref="D16:AG16" si="14">D15/15</f>
        <v>0</v>
      </c>
      <c r="E16" s="130">
        <f t="shared" si="14"/>
        <v>0</v>
      </c>
      <c r="F16" s="130">
        <f t="shared" si="14"/>
        <v>0</v>
      </c>
      <c r="G16" s="130">
        <f t="shared" si="14"/>
        <v>0</v>
      </c>
      <c r="H16" s="130">
        <f t="shared" si="14"/>
        <v>0</v>
      </c>
      <c r="I16" s="130">
        <f t="shared" si="14"/>
        <v>0</v>
      </c>
      <c r="J16" s="130">
        <f t="shared" si="14"/>
        <v>0</v>
      </c>
      <c r="K16" s="130">
        <f t="shared" si="14"/>
        <v>0</v>
      </c>
      <c r="L16" s="130">
        <f>L15/15</f>
        <v>0</v>
      </c>
      <c r="M16" s="130">
        <f t="shared" si="14"/>
        <v>0</v>
      </c>
      <c r="N16" s="130">
        <f t="shared" si="14"/>
        <v>0</v>
      </c>
      <c r="O16" s="130">
        <f t="shared" si="14"/>
        <v>0</v>
      </c>
      <c r="P16" s="130">
        <f t="shared" si="14"/>
        <v>0</v>
      </c>
      <c r="Q16" s="130">
        <f t="shared" si="14"/>
        <v>0</v>
      </c>
      <c r="R16" s="130">
        <f t="shared" si="14"/>
        <v>0</v>
      </c>
      <c r="S16" s="130">
        <f t="shared" si="14"/>
        <v>0</v>
      </c>
      <c r="T16" s="130">
        <f t="shared" si="14"/>
        <v>0</v>
      </c>
      <c r="U16" s="130">
        <f t="shared" si="14"/>
        <v>0</v>
      </c>
      <c r="V16" s="130">
        <f t="shared" si="14"/>
        <v>0</v>
      </c>
      <c r="W16" s="130">
        <f t="shared" si="14"/>
        <v>0</v>
      </c>
      <c r="X16" s="130">
        <f t="shared" si="14"/>
        <v>0</v>
      </c>
      <c r="Y16" s="130">
        <f t="shared" si="14"/>
        <v>0</v>
      </c>
      <c r="Z16" s="130">
        <f t="shared" si="14"/>
        <v>0</v>
      </c>
      <c r="AA16" s="130">
        <f t="shared" si="14"/>
        <v>0</v>
      </c>
      <c r="AB16" s="130">
        <f t="shared" si="14"/>
        <v>0</v>
      </c>
      <c r="AC16" s="130">
        <f t="shared" si="14"/>
        <v>0</v>
      </c>
      <c r="AD16" s="130">
        <f t="shared" si="14"/>
        <v>0</v>
      </c>
      <c r="AE16" s="130">
        <f t="shared" si="14"/>
        <v>0</v>
      </c>
      <c r="AF16" s="130">
        <f t="shared" si="14"/>
        <v>0</v>
      </c>
      <c r="AG16" s="130">
        <f t="shared" si="14"/>
        <v>0</v>
      </c>
      <c r="AH16" s="108"/>
      <c r="AI16" s="66"/>
      <c r="AJ16" s="109"/>
    </row>
    <row r="17" spans="1:36" ht="32.1" customHeight="1" x14ac:dyDescent="0.3">
      <c r="A17" s="159" t="s">
        <v>15</v>
      </c>
      <c r="B17" s="160"/>
      <c r="C17" s="58">
        <f>C136/60</f>
        <v>0</v>
      </c>
      <c r="D17" s="43">
        <f t="shared" ref="D17:AG17" si="15">D136/60</f>
        <v>0</v>
      </c>
      <c r="E17" s="43">
        <f t="shared" si="15"/>
        <v>0</v>
      </c>
      <c r="F17" s="43">
        <f t="shared" si="15"/>
        <v>0</v>
      </c>
      <c r="G17" s="43">
        <f t="shared" si="15"/>
        <v>0</v>
      </c>
      <c r="H17" s="43">
        <f t="shared" si="15"/>
        <v>0</v>
      </c>
      <c r="I17" s="43">
        <f t="shared" si="15"/>
        <v>0</v>
      </c>
      <c r="J17" s="43">
        <f t="shared" si="15"/>
        <v>0</v>
      </c>
      <c r="K17" s="43">
        <f t="shared" si="15"/>
        <v>0</v>
      </c>
      <c r="L17" s="43">
        <f t="shared" si="15"/>
        <v>0</v>
      </c>
      <c r="M17" s="43">
        <f t="shared" si="15"/>
        <v>0</v>
      </c>
      <c r="N17" s="43">
        <f t="shared" si="15"/>
        <v>0</v>
      </c>
      <c r="O17" s="43">
        <f t="shared" si="15"/>
        <v>0</v>
      </c>
      <c r="P17" s="43">
        <f t="shared" si="15"/>
        <v>0</v>
      </c>
      <c r="Q17" s="123">
        <f t="shared" si="15"/>
        <v>0</v>
      </c>
      <c r="R17" s="43">
        <f t="shared" si="15"/>
        <v>0</v>
      </c>
      <c r="S17" s="43">
        <f t="shared" si="15"/>
        <v>0</v>
      </c>
      <c r="T17" s="43">
        <f t="shared" si="15"/>
        <v>0</v>
      </c>
      <c r="U17" s="43">
        <f t="shared" si="15"/>
        <v>0</v>
      </c>
      <c r="V17" s="43">
        <f t="shared" si="15"/>
        <v>0</v>
      </c>
      <c r="W17" s="43">
        <f t="shared" si="15"/>
        <v>0</v>
      </c>
      <c r="X17" s="43">
        <f t="shared" si="15"/>
        <v>0</v>
      </c>
      <c r="Y17" s="43">
        <f t="shared" si="15"/>
        <v>0</v>
      </c>
      <c r="Z17" s="43">
        <f t="shared" si="15"/>
        <v>0</v>
      </c>
      <c r="AA17" s="43">
        <f t="shared" si="15"/>
        <v>0</v>
      </c>
      <c r="AB17" s="43">
        <f t="shared" si="15"/>
        <v>0</v>
      </c>
      <c r="AC17" s="43">
        <f t="shared" si="15"/>
        <v>0</v>
      </c>
      <c r="AD17" s="43">
        <f t="shared" si="15"/>
        <v>0</v>
      </c>
      <c r="AE17" s="43">
        <f t="shared" si="15"/>
        <v>0</v>
      </c>
      <c r="AF17" s="43">
        <f t="shared" si="15"/>
        <v>0</v>
      </c>
      <c r="AG17" s="43">
        <f t="shared" si="15"/>
        <v>0</v>
      </c>
      <c r="AH17" s="108">
        <f>SUM(C17:AG17)</f>
        <v>0</v>
      </c>
      <c r="AI17" s="66">
        <f>AH2/7</f>
        <v>324</v>
      </c>
      <c r="AJ17" s="109">
        <f t="shared" si="5"/>
        <v>0</v>
      </c>
    </row>
    <row r="18" spans="1:36" ht="32.1" customHeight="1" x14ac:dyDescent="0.3">
      <c r="A18" s="161" t="s">
        <v>9</v>
      </c>
      <c r="B18" s="162"/>
      <c r="C18" s="130">
        <f>C17/15</f>
        <v>0</v>
      </c>
      <c r="D18" s="130">
        <f t="shared" ref="D18:AG18" si="16">D17/15</f>
        <v>0</v>
      </c>
      <c r="E18" s="130">
        <f t="shared" si="16"/>
        <v>0</v>
      </c>
      <c r="F18" s="130">
        <f t="shared" si="16"/>
        <v>0</v>
      </c>
      <c r="G18" s="130">
        <f t="shared" si="16"/>
        <v>0</v>
      </c>
      <c r="H18" s="130">
        <f t="shared" si="16"/>
        <v>0</v>
      </c>
      <c r="I18" s="130">
        <f t="shared" si="16"/>
        <v>0</v>
      </c>
      <c r="J18" s="130">
        <f t="shared" si="16"/>
        <v>0</v>
      </c>
      <c r="K18" s="130">
        <f t="shared" si="16"/>
        <v>0</v>
      </c>
      <c r="L18" s="130">
        <f t="shared" si="16"/>
        <v>0</v>
      </c>
      <c r="M18" s="130">
        <f t="shared" si="16"/>
        <v>0</v>
      </c>
      <c r="N18" s="130">
        <f t="shared" si="16"/>
        <v>0</v>
      </c>
      <c r="O18" s="130">
        <f t="shared" si="16"/>
        <v>0</v>
      </c>
      <c r="P18" s="130">
        <f t="shared" si="16"/>
        <v>0</v>
      </c>
      <c r="Q18" s="130">
        <f t="shared" si="16"/>
        <v>0</v>
      </c>
      <c r="R18" s="130">
        <f t="shared" si="16"/>
        <v>0</v>
      </c>
      <c r="S18" s="130">
        <f t="shared" si="16"/>
        <v>0</v>
      </c>
      <c r="T18" s="130">
        <f t="shared" si="16"/>
        <v>0</v>
      </c>
      <c r="U18" s="130">
        <f t="shared" si="16"/>
        <v>0</v>
      </c>
      <c r="V18" s="130">
        <f t="shared" si="16"/>
        <v>0</v>
      </c>
      <c r="W18" s="130">
        <f t="shared" si="16"/>
        <v>0</v>
      </c>
      <c r="X18" s="130">
        <f t="shared" si="16"/>
        <v>0</v>
      </c>
      <c r="Y18" s="130">
        <f t="shared" si="16"/>
        <v>0</v>
      </c>
      <c r="Z18" s="130">
        <f t="shared" si="16"/>
        <v>0</v>
      </c>
      <c r="AA18" s="130">
        <f t="shared" si="16"/>
        <v>0</v>
      </c>
      <c r="AB18" s="130">
        <f t="shared" si="16"/>
        <v>0</v>
      </c>
      <c r="AC18" s="130">
        <f t="shared" si="16"/>
        <v>0</v>
      </c>
      <c r="AD18" s="130">
        <f t="shared" si="16"/>
        <v>0</v>
      </c>
      <c r="AE18" s="130">
        <f t="shared" si="16"/>
        <v>0</v>
      </c>
      <c r="AF18" s="130">
        <f t="shared" si="16"/>
        <v>0</v>
      </c>
      <c r="AG18" s="130">
        <f t="shared" si="16"/>
        <v>0</v>
      </c>
      <c r="AH18" s="108"/>
      <c r="AI18" s="66"/>
      <c r="AJ18" s="109"/>
    </row>
    <row r="19" spans="1:36" ht="32.1" customHeight="1" x14ac:dyDescent="0.3">
      <c r="A19" s="195" t="s">
        <v>42</v>
      </c>
      <c r="B19" s="196"/>
      <c r="C19" s="114">
        <f>C149/60</f>
        <v>0</v>
      </c>
      <c r="D19" s="115">
        <f t="shared" ref="D19:AG19" si="17">D149/60</f>
        <v>0</v>
      </c>
      <c r="E19" s="115">
        <f t="shared" si="17"/>
        <v>0</v>
      </c>
      <c r="F19" s="115">
        <f t="shared" si="17"/>
        <v>0</v>
      </c>
      <c r="G19" s="115">
        <f t="shared" si="17"/>
        <v>0</v>
      </c>
      <c r="H19" s="115">
        <f t="shared" si="17"/>
        <v>0.45</v>
      </c>
      <c r="I19" s="115">
        <f t="shared" si="17"/>
        <v>0.36666666666666664</v>
      </c>
      <c r="J19" s="115">
        <f t="shared" si="17"/>
        <v>0</v>
      </c>
      <c r="K19" s="115">
        <f t="shared" si="17"/>
        <v>0</v>
      </c>
      <c r="L19" s="115">
        <f t="shared" si="17"/>
        <v>0</v>
      </c>
      <c r="M19" s="115">
        <f t="shared" si="17"/>
        <v>0.25</v>
      </c>
      <c r="N19" s="115">
        <f t="shared" si="17"/>
        <v>0.23333333333333334</v>
      </c>
      <c r="O19" s="115">
        <f t="shared" si="17"/>
        <v>0.23333333333333334</v>
      </c>
      <c r="P19" s="115">
        <f t="shared" si="17"/>
        <v>0</v>
      </c>
      <c r="Q19" s="124">
        <f t="shared" si="17"/>
        <v>0.18333333333333332</v>
      </c>
      <c r="R19" s="115">
        <f t="shared" si="17"/>
        <v>0</v>
      </c>
      <c r="S19" s="115">
        <f t="shared" si="17"/>
        <v>0</v>
      </c>
      <c r="T19" s="115">
        <f t="shared" si="17"/>
        <v>0.66666666666666663</v>
      </c>
      <c r="U19" s="115">
        <f t="shared" si="17"/>
        <v>0</v>
      </c>
      <c r="V19" s="115">
        <f t="shared" si="17"/>
        <v>8.3333333333333329E-2</v>
      </c>
      <c r="W19" s="115">
        <f t="shared" si="17"/>
        <v>0</v>
      </c>
      <c r="X19" s="115">
        <f t="shared" si="17"/>
        <v>0</v>
      </c>
      <c r="Y19" s="115">
        <f t="shared" si="17"/>
        <v>0</v>
      </c>
      <c r="Z19" s="115">
        <f t="shared" si="17"/>
        <v>0</v>
      </c>
      <c r="AA19" s="115">
        <f t="shared" si="17"/>
        <v>1.1666666666666667</v>
      </c>
      <c r="AB19" s="115">
        <f t="shared" si="17"/>
        <v>0</v>
      </c>
      <c r="AC19" s="115">
        <f t="shared" si="17"/>
        <v>0.41666666666666669</v>
      </c>
      <c r="AD19" s="115">
        <f t="shared" si="17"/>
        <v>0</v>
      </c>
      <c r="AE19" s="115">
        <f t="shared" si="17"/>
        <v>0</v>
      </c>
      <c r="AF19" s="115">
        <f t="shared" si="17"/>
        <v>0</v>
      </c>
      <c r="AG19" s="115">
        <f t="shared" si="17"/>
        <v>0</v>
      </c>
      <c r="AH19" s="117">
        <f>SUM(C19:AG19)</f>
        <v>4.0500000000000007</v>
      </c>
      <c r="AI19" s="116">
        <v>339.43</v>
      </c>
      <c r="AJ19" s="109">
        <f t="shared" si="5"/>
        <v>1.1931767963939547E-2</v>
      </c>
    </row>
    <row r="20" spans="1:36" ht="32.1" customHeight="1" thickBot="1" x14ac:dyDescent="0.35">
      <c r="A20" s="197" t="s">
        <v>9</v>
      </c>
      <c r="B20" s="198"/>
      <c r="C20" s="131">
        <f>C19/15</f>
        <v>0</v>
      </c>
      <c r="D20" s="131">
        <f t="shared" ref="D20:AG20" si="18">D19/15</f>
        <v>0</v>
      </c>
      <c r="E20" s="131">
        <f t="shared" si="18"/>
        <v>0</v>
      </c>
      <c r="F20" s="131">
        <f t="shared" si="18"/>
        <v>0</v>
      </c>
      <c r="G20" s="131">
        <f t="shared" si="18"/>
        <v>0</v>
      </c>
      <c r="H20" s="131">
        <f t="shared" si="18"/>
        <v>3.0000000000000002E-2</v>
      </c>
      <c r="I20" s="131">
        <f t="shared" si="18"/>
        <v>2.4444444444444442E-2</v>
      </c>
      <c r="J20" s="131">
        <f t="shared" si="18"/>
        <v>0</v>
      </c>
      <c r="K20" s="131">
        <f t="shared" si="18"/>
        <v>0</v>
      </c>
      <c r="L20" s="131">
        <f t="shared" si="18"/>
        <v>0</v>
      </c>
      <c r="M20" s="131">
        <f t="shared" si="18"/>
        <v>1.6666666666666666E-2</v>
      </c>
      <c r="N20" s="131">
        <f t="shared" si="18"/>
        <v>1.5555555555555555E-2</v>
      </c>
      <c r="O20" s="131">
        <f t="shared" si="18"/>
        <v>1.5555555555555555E-2</v>
      </c>
      <c r="P20" s="131">
        <f t="shared" si="18"/>
        <v>0</v>
      </c>
      <c r="Q20" s="131">
        <f t="shared" si="18"/>
        <v>1.2222222222222221E-2</v>
      </c>
      <c r="R20" s="131">
        <f t="shared" si="18"/>
        <v>0</v>
      </c>
      <c r="S20" s="131">
        <f t="shared" si="18"/>
        <v>0</v>
      </c>
      <c r="T20" s="131">
        <f t="shared" si="18"/>
        <v>4.4444444444444439E-2</v>
      </c>
      <c r="U20" s="131">
        <f t="shared" si="18"/>
        <v>0</v>
      </c>
      <c r="V20" s="131">
        <f t="shared" si="18"/>
        <v>5.5555555555555549E-3</v>
      </c>
      <c r="W20" s="131">
        <f t="shared" si="18"/>
        <v>0</v>
      </c>
      <c r="X20" s="131">
        <f t="shared" si="18"/>
        <v>0</v>
      </c>
      <c r="Y20" s="131">
        <f t="shared" si="18"/>
        <v>0</v>
      </c>
      <c r="Z20" s="131">
        <f t="shared" si="18"/>
        <v>0</v>
      </c>
      <c r="AA20" s="131">
        <f t="shared" si="18"/>
        <v>7.7777777777777779E-2</v>
      </c>
      <c r="AB20" s="131">
        <f t="shared" si="18"/>
        <v>0</v>
      </c>
      <c r="AC20" s="131">
        <f t="shared" si="18"/>
        <v>2.777777777777778E-2</v>
      </c>
      <c r="AD20" s="131">
        <f t="shared" si="18"/>
        <v>0</v>
      </c>
      <c r="AE20" s="131">
        <f t="shared" si="18"/>
        <v>0</v>
      </c>
      <c r="AF20" s="131">
        <f t="shared" si="18"/>
        <v>0</v>
      </c>
      <c r="AG20" s="131">
        <f t="shared" si="18"/>
        <v>0</v>
      </c>
      <c r="AH20" s="126"/>
      <c r="AI20" s="127"/>
      <c r="AJ20" s="128"/>
    </row>
    <row r="21" spans="1:36" ht="44.25" customHeight="1" thickBot="1" x14ac:dyDescent="0.35">
      <c r="A21" s="199" t="s">
        <v>17</v>
      </c>
      <c r="B21" s="200"/>
      <c r="C21" s="50">
        <f>SUM(C5:C19)</f>
        <v>2.2544444444444443</v>
      </c>
      <c r="D21" s="47">
        <f t="shared" ref="D21:AG21" si="19">SUM(D5:D19)</f>
        <v>0</v>
      </c>
      <c r="E21" s="44">
        <f t="shared" si="19"/>
        <v>0</v>
      </c>
      <c r="F21" s="47">
        <f t="shared" si="19"/>
        <v>2.3111111111111113</v>
      </c>
      <c r="G21" s="44">
        <f t="shared" si="19"/>
        <v>2.4000000000000004</v>
      </c>
      <c r="H21" s="44">
        <f t="shared" si="19"/>
        <v>3.2055555555555557</v>
      </c>
      <c r="I21" s="44">
        <f t="shared" si="19"/>
        <v>1.8066666666666664</v>
      </c>
      <c r="J21" s="47">
        <f t="shared" si="19"/>
        <v>3.5022222222222221</v>
      </c>
      <c r="K21" s="44">
        <f t="shared" si="19"/>
        <v>0</v>
      </c>
      <c r="L21" s="47">
        <f t="shared" si="19"/>
        <v>0</v>
      </c>
      <c r="M21" s="44">
        <f t="shared" si="19"/>
        <v>3.6811111111111114</v>
      </c>
      <c r="N21" s="47">
        <f t="shared" si="19"/>
        <v>4.8733333333333331</v>
      </c>
      <c r="O21" s="52">
        <f t="shared" si="19"/>
        <v>7.2555555555555564</v>
      </c>
      <c r="P21" s="44">
        <f t="shared" si="19"/>
        <v>3.0755555555555554</v>
      </c>
      <c r="Q21" s="125">
        <f t="shared" si="19"/>
        <v>4.5922222222222215</v>
      </c>
      <c r="R21" s="44">
        <f t="shared" si="19"/>
        <v>0</v>
      </c>
      <c r="S21" s="44">
        <f t="shared" si="19"/>
        <v>0</v>
      </c>
      <c r="T21" s="44">
        <f t="shared" si="19"/>
        <v>4.2044444444444444</v>
      </c>
      <c r="U21" s="44">
        <f t="shared" si="19"/>
        <v>4.2133333333333338</v>
      </c>
      <c r="V21" s="44">
        <f t="shared" si="19"/>
        <v>1.9144444444444444</v>
      </c>
      <c r="W21" s="44">
        <f t="shared" si="19"/>
        <v>3.0044444444444447</v>
      </c>
      <c r="X21" s="44">
        <f t="shared" si="19"/>
        <v>0</v>
      </c>
      <c r="Y21" s="47">
        <f t="shared" si="19"/>
        <v>0</v>
      </c>
      <c r="Z21" s="44">
        <f t="shared" si="19"/>
        <v>0</v>
      </c>
      <c r="AA21" s="44">
        <f t="shared" si="19"/>
        <v>6.7311111111111117</v>
      </c>
      <c r="AB21" s="44">
        <f t="shared" si="19"/>
        <v>1.5466666666666666</v>
      </c>
      <c r="AC21" s="44">
        <f t="shared" si="19"/>
        <v>5.8033333333333328</v>
      </c>
      <c r="AD21" s="44">
        <f t="shared" si="19"/>
        <v>1.8666666666666667</v>
      </c>
      <c r="AE21" s="44">
        <f t="shared" si="19"/>
        <v>0</v>
      </c>
      <c r="AF21" s="44">
        <f t="shared" si="19"/>
        <v>0</v>
      </c>
      <c r="AG21" s="44">
        <f t="shared" si="19"/>
        <v>0</v>
      </c>
      <c r="AH21" s="98" t="s">
        <v>18</v>
      </c>
    </row>
    <row r="22" spans="1:36" ht="15" customHeight="1" x14ac:dyDescent="0.3">
      <c r="D22" s="157" t="s">
        <v>8</v>
      </c>
      <c r="E22" s="157"/>
      <c r="F22" s="157"/>
      <c r="G22" s="157"/>
      <c r="O22" s="178" t="s">
        <v>10</v>
      </c>
      <c r="P22" s="178"/>
      <c r="Q22" s="178"/>
      <c r="R22" s="178"/>
      <c r="S22" s="178"/>
      <c r="Z22" s="178" t="s">
        <v>11</v>
      </c>
      <c r="AA22" s="178"/>
      <c r="AB22" s="178"/>
      <c r="AC22" s="178"/>
      <c r="AD22" s="178"/>
      <c r="AH22" s="180">
        <f>SUM(AH5:AH19)</f>
        <v>64.183333333333337</v>
      </c>
    </row>
    <row r="23" spans="1:36" ht="15.75" customHeight="1" thickBot="1" x14ac:dyDescent="0.35">
      <c r="D23" s="158"/>
      <c r="E23" s="158"/>
      <c r="F23" s="158"/>
      <c r="G23" s="158"/>
      <c r="O23" s="179"/>
      <c r="P23" s="179"/>
      <c r="Q23" s="179"/>
      <c r="R23" s="179"/>
      <c r="S23" s="179"/>
      <c r="Z23" s="179"/>
      <c r="AA23" s="179"/>
      <c r="AB23" s="179"/>
      <c r="AC23" s="179"/>
      <c r="AD23" s="179"/>
      <c r="AH23" s="181"/>
    </row>
    <row r="24" spans="1:36" x14ac:dyDescent="0.3">
      <c r="AH24" s="182">
        <f>AH22/AH2</f>
        <v>2.8299529688418579E-2</v>
      </c>
    </row>
    <row r="25" spans="1:36" ht="15" thickBot="1" x14ac:dyDescent="0.35">
      <c r="AH25" s="183"/>
    </row>
    <row r="26" spans="1:36" ht="15" thickBot="1" x14ac:dyDescent="0.35"/>
    <row r="27" spans="1:36" x14ac:dyDescent="0.3">
      <c r="AH27" s="184" t="s">
        <v>19</v>
      </c>
      <c r="AI27" s="185"/>
      <c r="AJ27" s="186"/>
    </row>
    <row r="28" spans="1:36" x14ac:dyDescent="0.3">
      <c r="AH28" s="102">
        <v>7.66</v>
      </c>
      <c r="AI28" s="6">
        <f>AH28*2</f>
        <v>15.32</v>
      </c>
      <c r="AJ28" s="103">
        <f>AI29/AI28</f>
        <v>6.5274151436031325E-2</v>
      </c>
    </row>
    <row r="29" spans="1:36" ht="15" thickBot="1" x14ac:dyDescent="0.35">
      <c r="AH29" s="132" t="s">
        <v>20</v>
      </c>
      <c r="AI29" s="104">
        <v>1</v>
      </c>
      <c r="AJ29" s="105"/>
    </row>
    <row r="39" spans="4:30" x14ac:dyDescent="0.3">
      <c r="D39" s="158" t="s">
        <v>13</v>
      </c>
      <c r="E39" s="158"/>
      <c r="F39" s="158"/>
      <c r="G39" s="158"/>
      <c r="P39" s="158" t="s">
        <v>16</v>
      </c>
      <c r="Q39" s="158"/>
      <c r="R39" s="158"/>
      <c r="S39" s="158"/>
      <c r="Z39" s="179" t="s">
        <v>21</v>
      </c>
      <c r="AA39" s="179"/>
      <c r="AB39" s="179"/>
      <c r="AC39" s="179"/>
      <c r="AD39" s="179"/>
    </row>
    <row r="40" spans="4:30" x14ac:dyDescent="0.3">
      <c r="D40" s="158"/>
      <c r="E40" s="158"/>
      <c r="F40" s="158"/>
      <c r="G40" s="158"/>
      <c r="P40" s="158"/>
      <c r="Q40" s="158"/>
      <c r="R40" s="158"/>
      <c r="S40" s="158"/>
      <c r="Z40" s="179"/>
      <c r="AA40" s="179"/>
      <c r="AB40" s="179"/>
      <c r="AC40" s="179"/>
      <c r="AD40" s="179"/>
    </row>
    <row r="53" spans="1:35" ht="15" thickBot="1" x14ac:dyDescent="0.35"/>
    <row r="54" spans="1:35" ht="15" thickBot="1" x14ac:dyDescent="0.35">
      <c r="A54" s="163" t="s">
        <v>22</v>
      </c>
      <c r="B54" s="164"/>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5"/>
    </row>
    <row r="55" spans="1:35" ht="15" customHeight="1" x14ac:dyDescent="0.3">
      <c r="A55" s="166"/>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8"/>
      <c r="AH55" s="169" t="s">
        <v>23</v>
      </c>
      <c r="AI55" s="170"/>
    </row>
    <row r="56" spans="1:35" ht="18.75" customHeight="1" x14ac:dyDescent="0.3">
      <c r="A56" s="148" t="s">
        <v>24</v>
      </c>
      <c r="B56" s="149"/>
      <c r="C56" s="174" t="s">
        <v>25</v>
      </c>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5"/>
      <c r="AH56" s="171"/>
      <c r="AI56" s="172"/>
    </row>
    <row r="57" spans="1:35" ht="18.75" customHeight="1" x14ac:dyDescent="0.3">
      <c r="A57" s="176"/>
      <c r="B57" s="177"/>
      <c r="C57" s="6">
        <v>1</v>
      </c>
      <c r="D57" s="6">
        <v>2</v>
      </c>
      <c r="E57" s="6">
        <v>3</v>
      </c>
      <c r="F57" s="6">
        <v>4</v>
      </c>
      <c r="G57" s="6">
        <v>5</v>
      </c>
      <c r="H57" s="6">
        <v>6</v>
      </c>
      <c r="I57" s="6">
        <v>7</v>
      </c>
      <c r="J57" s="6">
        <v>8</v>
      </c>
      <c r="K57" s="6">
        <v>9</v>
      </c>
      <c r="L57" s="6">
        <v>10</v>
      </c>
      <c r="M57" s="6">
        <v>11</v>
      </c>
      <c r="N57" s="6">
        <v>12</v>
      </c>
      <c r="O57" s="6">
        <v>13</v>
      </c>
      <c r="P57" s="6">
        <v>14</v>
      </c>
      <c r="Q57" s="6">
        <v>15</v>
      </c>
      <c r="R57" s="6">
        <v>16</v>
      </c>
      <c r="S57" s="6">
        <v>17</v>
      </c>
      <c r="T57" s="6">
        <v>18</v>
      </c>
      <c r="U57" s="6">
        <v>19</v>
      </c>
      <c r="V57" s="6">
        <v>20</v>
      </c>
      <c r="W57" s="6">
        <v>21</v>
      </c>
      <c r="X57" s="6">
        <v>22</v>
      </c>
      <c r="Y57" s="6">
        <v>23</v>
      </c>
      <c r="Z57" s="6">
        <v>24</v>
      </c>
      <c r="AA57" s="6">
        <v>25</v>
      </c>
      <c r="AB57" s="6">
        <v>26</v>
      </c>
      <c r="AC57" s="6">
        <v>27</v>
      </c>
      <c r="AD57" s="6">
        <v>28</v>
      </c>
      <c r="AE57" s="6">
        <v>29</v>
      </c>
      <c r="AF57" s="6">
        <v>30</v>
      </c>
      <c r="AG57" s="36">
        <v>31</v>
      </c>
      <c r="AH57" s="171"/>
      <c r="AI57" s="172"/>
    </row>
    <row r="58" spans="1:35" ht="21.6" thickBot="1" x14ac:dyDescent="0.35">
      <c r="A58" s="155" t="s">
        <v>8</v>
      </c>
      <c r="B58" s="156"/>
      <c r="C58" s="99">
        <f>SUM(C59:C70)</f>
        <v>17</v>
      </c>
      <c r="D58" s="99">
        <f t="shared" ref="D58:N58" si="20">SUM(D59:D70)</f>
        <v>0</v>
      </c>
      <c r="E58" s="99">
        <f t="shared" si="20"/>
        <v>0</v>
      </c>
      <c r="F58" s="99">
        <f t="shared" si="20"/>
        <v>34</v>
      </c>
      <c r="G58" s="99">
        <f t="shared" si="20"/>
        <v>12</v>
      </c>
      <c r="H58" s="99">
        <f t="shared" si="20"/>
        <v>33</v>
      </c>
      <c r="I58" s="99">
        <f t="shared" si="20"/>
        <v>18</v>
      </c>
      <c r="J58" s="99">
        <f t="shared" si="20"/>
        <v>63</v>
      </c>
      <c r="K58" s="99">
        <f t="shared" si="20"/>
        <v>0</v>
      </c>
      <c r="L58" s="99">
        <f t="shared" si="20"/>
        <v>0</v>
      </c>
      <c r="M58" s="99">
        <f t="shared" si="20"/>
        <v>53</v>
      </c>
      <c r="N58" s="99">
        <f t="shared" si="20"/>
        <v>90</v>
      </c>
      <c r="O58" s="99">
        <f>SUM(O59:O70)</f>
        <v>12</v>
      </c>
      <c r="P58" s="99">
        <f t="shared" ref="P58:AG58" si="21">SUM(P59:P70)</f>
        <v>33</v>
      </c>
      <c r="Q58" s="99">
        <f t="shared" si="21"/>
        <v>59</v>
      </c>
      <c r="R58" s="99">
        <f t="shared" si="21"/>
        <v>0</v>
      </c>
      <c r="S58" s="99">
        <f t="shared" si="21"/>
        <v>0</v>
      </c>
      <c r="T58" s="99">
        <f t="shared" si="21"/>
        <v>91</v>
      </c>
      <c r="U58" s="99">
        <f t="shared" si="21"/>
        <v>36</v>
      </c>
      <c r="V58" s="99">
        <f t="shared" si="21"/>
        <v>20</v>
      </c>
      <c r="W58" s="99">
        <f t="shared" si="21"/>
        <v>33</v>
      </c>
      <c r="X58" s="99">
        <f t="shared" si="21"/>
        <v>0</v>
      </c>
      <c r="Y58" s="99">
        <f t="shared" si="21"/>
        <v>0</v>
      </c>
      <c r="Z58" s="99">
        <f t="shared" si="21"/>
        <v>0</v>
      </c>
      <c r="AA58" s="99">
        <f t="shared" si="21"/>
        <v>31</v>
      </c>
      <c r="AB58" s="99">
        <f t="shared" si="21"/>
        <v>6</v>
      </c>
      <c r="AC58" s="99">
        <f t="shared" si="21"/>
        <v>15</v>
      </c>
      <c r="AD58" s="99">
        <f t="shared" si="21"/>
        <v>2</v>
      </c>
      <c r="AE58" s="99">
        <f t="shared" si="21"/>
        <v>0</v>
      </c>
      <c r="AF58" s="99">
        <f t="shared" si="21"/>
        <v>0</v>
      </c>
      <c r="AG58" s="100">
        <f t="shared" si="21"/>
        <v>0</v>
      </c>
      <c r="AH58" s="173"/>
      <c r="AI58" s="172"/>
    </row>
    <row r="59" spans="1:35" ht="18.600000000000001" thickBot="1" x14ac:dyDescent="0.35">
      <c r="A59" s="148" t="s">
        <v>26</v>
      </c>
      <c r="B59" s="149"/>
      <c r="C59" s="6"/>
      <c r="D59" s="6"/>
      <c r="E59" s="6"/>
      <c r="F59" s="6"/>
      <c r="G59" s="6"/>
      <c r="H59" s="6">
        <v>7</v>
      </c>
      <c r="I59" s="6"/>
      <c r="J59" s="6">
        <v>35</v>
      </c>
      <c r="K59" s="6"/>
      <c r="L59" s="6"/>
      <c r="M59" s="6">
        <v>20</v>
      </c>
      <c r="N59" s="6"/>
      <c r="O59" s="6"/>
      <c r="P59" s="6"/>
      <c r="Q59" s="6">
        <v>34</v>
      </c>
      <c r="R59" s="6"/>
      <c r="S59" s="6"/>
      <c r="T59" s="6">
        <v>60</v>
      </c>
      <c r="U59" s="6"/>
      <c r="V59" s="6"/>
      <c r="W59" s="6">
        <v>18</v>
      </c>
      <c r="X59" s="6"/>
      <c r="Y59" s="6"/>
      <c r="Z59" s="6"/>
      <c r="AA59" s="6"/>
      <c r="AB59" s="6"/>
      <c r="AC59" s="6"/>
      <c r="AD59" s="6"/>
      <c r="AE59" s="6"/>
      <c r="AF59" s="6"/>
      <c r="AG59" s="36"/>
      <c r="AH59" s="69">
        <f>SUM(D59:AG59)</f>
        <v>174</v>
      </c>
      <c r="AI59" s="71">
        <f>AH59/AH71</f>
        <v>0.2714508580343214</v>
      </c>
    </row>
    <row r="60" spans="1:35" ht="18.600000000000001" thickBot="1" x14ac:dyDescent="0.35">
      <c r="A60" s="148" t="s">
        <v>27</v>
      </c>
      <c r="B60" s="149"/>
      <c r="C60" s="6"/>
      <c r="D60" s="6"/>
      <c r="E60" s="6"/>
      <c r="F60" s="6"/>
      <c r="G60" s="6"/>
      <c r="H60" s="6">
        <v>4</v>
      </c>
      <c r="I60" s="6">
        <v>3</v>
      </c>
      <c r="J60" s="6"/>
      <c r="K60" s="6"/>
      <c r="L60" s="6"/>
      <c r="M60" s="6">
        <v>24</v>
      </c>
      <c r="N60" s="6">
        <v>10</v>
      </c>
      <c r="O60" s="6">
        <v>2</v>
      </c>
      <c r="P60" s="6">
        <v>10</v>
      </c>
      <c r="Q60" s="6">
        <v>15</v>
      </c>
      <c r="R60" s="6"/>
      <c r="S60" s="6"/>
      <c r="T60" s="6"/>
      <c r="U60" s="6"/>
      <c r="V60" s="6">
        <v>8</v>
      </c>
      <c r="W60" s="6"/>
      <c r="X60" s="6"/>
      <c r="Y60" s="6"/>
      <c r="Z60" s="6"/>
      <c r="AA60" s="6">
        <v>11</v>
      </c>
      <c r="AB60" s="6"/>
      <c r="AC60" s="6"/>
      <c r="AD60" s="6"/>
      <c r="AE60" s="6"/>
      <c r="AF60" s="6"/>
      <c r="AG60" s="36"/>
      <c r="AH60" s="70">
        <f t="shared" ref="AH60:AH70" si="22">SUM(D60:AG60)</f>
        <v>87</v>
      </c>
      <c r="AI60" s="71">
        <f>AH60/AH71</f>
        <v>0.1357254290171607</v>
      </c>
    </row>
    <row r="61" spans="1:35" ht="18.600000000000001" thickBot="1" x14ac:dyDescent="0.35">
      <c r="A61" s="148" t="s">
        <v>28</v>
      </c>
      <c r="B61" s="149"/>
      <c r="C61" s="6"/>
      <c r="D61" s="6"/>
      <c r="E61" s="6"/>
      <c r="F61" s="6">
        <v>16</v>
      </c>
      <c r="G61" s="6">
        <v>2</v>
      </c>
      <c r="H61" s="6"/>
      <c r="I61" s="6"/>
      <c r="J61" s="6">
        <v>4</v>
      </c>
      <c r="K61" s="6"/>
      <c r="L61" s="6"/>
      <c r="M61" s="6"/>
      <c r="N61" s="6">
        <v>60</v>
      </c>
      <c r="O61" s="6"/>
      <c r="P61" s="6"/>
      <c r="Q61" s="6"/>
      <c r="R61" s="6"/>
      <c r="S61" s="6"/>
      <c r="T61" s="6"/>
      <c r="U61" s="6"/>
      <c r="V61" s="6">
        <v>3</v>
      </c>
      <c r="W61" s="6"/>
      <c r="X61" s="6"/>
      <c r="Y61" s="6"/>
      <c r="Z61" s="6"/>
      <c r="AA61" s="6"/>
      <c r="AB61" s="6"/>
      <c r="AC61" s="6"/>
      <c r="AD61" s="6"/>
      <c r="AE61" s="6"/>
      <c r="AF61" s="6"/>
      <c r="AG61" s="36"/>
      <c r="AH61" s="70">
        <f t="shared" si="22"/>
        <v>85</v>
      </c>
      <c r="AI61" s="71">
        <f>AH61/AH71</f>
        <v>0.13260530421216848</v>
      </c>
    </row>
    <row r="62" spans="1:35" ht="18.600000000000001" thickBot="1" x14ac:dyDescent="0.35">
      <c r="A62" s="148" t="s">
        <v>29</v>
      </c>
      <c r="B62" s="149"/>
      <c r="C62" s="6"/>
      <c r="D62" s="6"/>
      <c r="E62" s="6"/>
      <c r="F62" s="6"/>
      <c r="G62" s="6"/>
      <c r="H62" s="6"/>
      <c r="I62" s="6"/>
      <c r="J62" s="6">
        <v>14</v>
      </c>
      <c r="K62" s="6"/>
      <c r="L62" s="6"/>
      <c r="M62" s="6"/>
      <c r="N62" s="6"/>
      <c r="O62" s="6"/>
      <c r="P62" s="6"/>
      <c r="Q62" s="6"/>
      <c r="R62" s="6"/>
      <c r="S62" s="6"/>
      <c r="T62" s="6"/>
      <c r="U62" s="6"/>
      <c r="V62" s="6"/>
      <c r="W62" s="6"/>
      <c r="X62" s="6"/>
      <c r="Y62" s="6"/>
      <c r="Z62" s="6"/>
      <c r="AA62" s="6"/>
      <c r="AB62" s="6"/>
      <c r="AC62" s="6"/>
      <c r="AD62" s="6"/>
      <c r="AE62" s="6"/>
      <c r="AF62" s="6"/>
      <c r="AG62" s="36"/>
      <c r="AH62" s="70">
        <f t="shared" si="22"/>
        <v>14</v>
      </c>
      <c r="AI62" s="71">
        <f>AH62/AH71</f>
        <v>2.1840873634945399E-2</v>
      </c>
    </row>
    <row r="63" spans="1:35" ht="18.600000000000001" thickBot="1" x14ac:dyDescent="0.35">
      <c r="A63" s="148" t="s">
        <v>30</v>
      </c>
      <c r="B63" s="149"/>
      <c r="C63" s="6"/>
      <c r="D63" s="6"/>
      <c r="E63" s="6"/>
      <c r="F63" s="6"/>
      <c r="G63" s="6"/>
      <c r="H63" s="6"/>
      <c r="I63" s="6"/>
      <c r="J63" s="6"/>
      <c r="K63" s="6"/>
      <c r="L63" s="6"/>
      <c r="M63" s="6"/>
      <c r="N63" s="6"/>
      <c r="O63" s="6"/>
      <c r="P63" s="6"/>
      <c r="Q63" s="6"/>
      <c r="R63" s="6"/>
      <c r="S63" s="6"/>
      <c r="T63" s="6">
        <v>21</v>
      </c>
      <c r="U63" s="6"/>
      <c r="V63" s="6"/>
      <c r="W63" s="6"/>
      <c r="X63" s="6"/>
      <c r="Y63" s="6"/>
      <c r="Z63" s="6"/>
      <c r="AA63" s="6"/>
      <c r="AB63" s="6"/>
      <c r="AC63" s="6"/>
      <c r="AD63" s="6"/>
      <c r="AE63" s="6"/>
      <c r="AF63" s="6"/>
      <c r="AG63" s="36"/>
      <c r="AH63" s="70">
        <f t="shared" si="22"/>
        <v>21</v>
      </c>
      <c r="AI63" s="71">
        <f>AH63/AH71</f>
        <v>3.2761310452418098E-2</v>
      </c>
    </row>
    <row r="64" spans="1:35" ht="18.600000000000001" thickBot="1" x14ac:dyDescent="0.35">
      <c r="A64" s="148" t="s">
        <v>31</v>
      </c>
      <c r="B64" s="149"/>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36"/>
      <c r="AH64" s="70">
        <f t="shared" si="22"/>
        <v>0</v>
      </c>
      <c r="AI64" s="71">
        <f>AH64/AH71</f>
        <v>0</v>
      </c>
    </row>
    <row r="65" spans="1:35" ht="18.600000000000001" thickBot="1" x14ac:dyDescent="0.35">
      <c r="A65" s="148" t="s">
        <v>32</v>
      </c>
      <c r="B65" s="149"/>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36"/>
      <c r="AH65" s="70">
        <f t="shared" si="22"/>
        <v>0</v>
      </c>
      <c r="AI65" s="71">
        <f>AH65/AH71</f>
        <v>0</v>
      </c>
    </row>
    <row r="66" spans="1:35" ht="18.600000000000001" thickBot="1" x14ac:dyDescent="0.35">
      <c r="A66" s="148" t="s">
        <v>33</v>
      </c>
      <c r="B66" s="149"/>
      <c r="C66" s="6">
        <v>17</v>
      </c>
      <c r="D66" s="6"/>
      <c r="E66" s="6"/>
      <c r="F66" s="6">
        <v>8</v>
      </c>
      <c r="G66" s="6">
        <v>5</v>
      </c>
      <c r="H66" s="6">
        <v>15</v>
      </c>
      <c r="I66" s="6">
        <v>15</v>
      </c>
      <c r="J66" s="6">
        <v>10</v>
      </c>
      <c r="K66" s="6"/>
      <c r="L66" s="6"/>
      <c r="M66" s="6">
        <v>3</v>
      </c>
      <c r="N66" s="6">
        <v>20</v>
      </c>
      <c r="O66" s="6">
        <v>10</v>
      </c>
      <c r="P66" s="6">
        <v>11</v>
      </c>
      <c r="Q66" s="6">
        <v>10</v>
      </c>
      <c r="R66" s="6"/>
      <c r="S66" s="6"/>
      <c r="T66" s="6">
        <v>10</v>
      </c>
      <c r="U66" s="6">
        <v>19</v>
      </c>
      <c r="V66" s="6">
        <v>6</v>
      </c>
      <c r="W66" s="6">
        <v>15</v>
      </c>
      <c r="X66" s="6"/>
      <c r="Y66" s="6"/>
      <c r="Z66" s="6"/>
      <c r="AA66" s="6">
        <v>9</v>
      </c>
      <c r="AB66" s="6">
        <v>6</v>
      </c>
      <c r="AC66" s="6">
        <v>15</v>
      </c>
      <c r="AD66" s="6">
        <v>2</v>
      </c>
      <c r="AE66" s="6"/>
      <c r="AF66" s="6"/>
      <c r="AG66" s="36"/>
      <c r="AH66" s="70">
        <f t="shared" si="22"/>
        <v>189</v>
      </c>
      <c r="AI66" s="71">
        <f>AH66/AH71</f>
        <v>0.29485179407176287</v>
      </c>
    </row>
    <row r="67" spans="1:35" ht="18.600000000000001" thickBot="1" x14ac:dyDescent="0.35">
      <c r="A67" s="148" t="s">
        <v>34</v>
      </c>
      <c r="B67" s="149"/>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36"/>
      <c r="AH67" s="70">
        <f t="shared" si="22"/>
        <v>0</v>
      </c>
      <c r="AI67" s="71">
        <f>AH67/AH71</f>
        <v>0</v>
      </c>
    </row>
    <row r="68" spans="1:35" ht="18.600000000000001" thickBot="1" x14ac:dyDescent="0.35">
      <c r="A68" s="148" t="s">
        <v>35</v>
      </c>
      <c r="B68" s="149"/>
      <c r="C68" s="6"/>
      <c r="D68" s="6"/>
      <c r="E68" s="6"/>
      <c r="F68" s="6">
        <v>10</v>
      </c>
      <c r="G68" s="6">
        <v>5</v>
      </c>
      <c r="H68" s="6">
        <v>7</v>
      </c>
      <c r="I68" s="6"/>
      <c r="J68" s="6"/>
      <c r="K68" s="6"/>
      <c r="L68" s="6"/>
      <c r="M68" s="6">
        <v>6</v>
      </c>
      <c r="N68" s="6"/>
      <c r="O68" s="6"/>
      <c r="P68" s="6">
        <v>12</v>
      </c>
      <c r="Q68" s="6"/>
      <c r="R68" s="6"/>
      <c r="S68" s="6"/>
      <c r="T68" s="6"/>
      <c r="U68" s="6">
        <v>17</v>
      </c>
      <c r="V68" s="6">
        <v>3</v>
      </c>
      <c r="W68" s="6"/>
      <c r="X68" s="6"/>
      <c r="Y68" s="6"/>
      <c r="Z68" s="6"/>
      <c r="AA68" s="6">
        <v>11</v>
      </c>
      <c r="AB68" s="6"/>
      <c r="AC68" s="6"/>
      <c r="AD68" s="6"/>
      <c r="AE68" s="6"/>
      <c r="AF68" s="6"/>
      <c r="AG68" s="36"/>
      <c r="AH68" s="70">
        <f t="shared" si="22"/>
        <v>71</v>
      </c>
      <c r="AI68" s="71">
        <f>AH68/AH71</f>
        <v>0.11076443057722309</v>
      </c>
    </row>
    <row r="69" spans="1:35" ht="18.600000000000001" thickBot="1" x14ac:dyDescent="0.35">
      <c r="A69" s="148" t="s">
        <v>36</v>
      </c>
      <c r="B69" s="149"/>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36"/>
      <c r="AH69" s="70">
        <f t="shared" si="22"/>
        <v>0</v>
      </c>
      <c r="AI69" s="71">
        <f>AH69/AH71</f>
        <v>0</v>
      </c>
    </row>
    <row r="70" spans="1:35" ht="18.600000000000001" thickBot="1" x14ac:dyDescent="0.35">
      <c r="A70" s="148" t="s">
        <v>37</v>
      </c>
      <c r="B70" s="149"/>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36"/>
      <c r="AH70" s="72">
        <f t="shared" si="22"/>
        <v>0</v>
      </c>
      <c r="AI70" s="85">
        <f>AH70/AH71</f>
        <v>0</v>
      </c>
    </row>
    <row r="71" spans="1:35" ht="21.6" thickBot="1" x14ac:dyDescent="0.35">
      <c r="A71" s="155" t="s">
        <v>10</v>
      </c>
      <c r="B71" s="156"/>
      <c r="C71" s="99">
        <f>SUM(C72:C83)</f>
        <v>34</v>
      </c>
      <c r="D71" s="99">
        <f t="shared" ref="D71:N71" si="23">SUM(D72:D83)</f>
        <v>0</v>
      </c>
      <c r="E71" s="99">
        <f t="shared" si="23"/>
        <v>0</v>
      </c>
      <c r="F71" s="99">
        <f t="shared" si="23"/>
        <v>29</v>
      </c>
      <c r="G71" s="99">
        <f t="shared" si="23"/>
        <v>65</v>
      </c>
      <c r="H71" s="99">
        <f t="shared" si="23"/>
        <v>50</v>
      </c>
      <c r="I71" s="99">
        <f t="shared" si="23"/>
        <v>39</v>
      </c>
      <c r="J71" s="99">
        <f t="shared" si="23"/>
        <v>110</v>
      </c>
      <c r="K71" s="99">
        <f t="shared" si="23"/>
        <v>0</v>
      </c>
      <c r="L71" s="99">
        <f t="shared" si="23"/>
        <v>0</v>
      </c>
      <c r="M71" s="99">
        <f t="shared" si="23"/>
        <v>42</v>
      </c>
      <c r="N71" s="99">
        <f t="shared" si="23"/>
        <v>26</v>
      </c>
      <c r="O71" s="99">
        <f>SUM(O72:O83)</f>
        <v>44</v>
      </c>
      <c r="P71" s="99">
        <f t="shared" ref="P71:AG71" si="24">SUM(P72:P83)</f>
        <v>52</v>
      </c>
      <c r="Q71" s="99">
        <f t="shared" si="24"/>
        <v>91</v>
      </c>
      <c r="R71" s="99">
        <f>SUM(R72:R83)</f>
        <v>0</v>
      </c>
      <c r="S71" s="99">
        <f t="shared" si="24"/>
        <v>0</v>
      </c>
      <c r="T71" s="99">
        <f t="shared" si="24"/>
        <v>17</v>
      </c>
      <c r="U71" s="99">
        <f t="shared" si="24"/>
        <v>26</v>
      </c>
      <c r="V71" s="99">
        <f t="shared" si="24"/>
        <v>18</v>
      </c>
      <c r="W71" s="99">
        <f t="shared" si="24"/>
        <v>31</v>
      </c>
      <c r="X71" s="99">
        <f t="shared" si="24"/>
        <v>0</v>
      </c>
      <c r="Y71" s="99">
        <f t="shared" si="24"/>
        <v>0</v>
      </c>
      <c r="Z71" s="99">
        <f t="shared" si="24"/>
        <v>0</v>
      </c>
      <c r="AA71" s="99">
        <f t="shared" si="24"/>
        <v>35</v>
      </c>
      <c r="AB71" s="99">
        <f t="shared" si="24"/>
        <v>41</v>
      </c>
      <c r="AC71" s="99">
        <f t="shared" si="24"/>
        <v>179</v>
      </c>
      <c r="AD71" s="99">
        <f t="shared" si="24"/>
        <v>50</v>
      </c>
      <c r="AE71" s="99">
        <f t="shared" si="24"/>
        <v>0</v>
      </c>
      <c r="AF71" s="99">
        <f t="shared" si="24"/>
        <v>0</v>
      </c>
      <c r="AG71" s="101">
        <f t="shared" si="24"/>
        <v>0</v>
      </c>
      <c r="AH71" s="1">
        <f>SUM(AH59:AH70)</f>
        <v>641</v>
      </c>
      <c r="AI71" s="86"/>
    </row>
    <row r="72" spans="1:35" ht="18" x14ac:dyDescent="0.3">
      <c r="A72" s="148" t="s">
        <v>38</v>
      </c>
      <c r="B72" s="149"/>
      <c r="C72" s="6">
        <v>12</v>
      </c>
      <c r="D72" s="6"/>
      <c r="E72" s="6"/>
      <c r="F72" s="6"/>
      <c r="G72" s="6">
        <v>35</v>
      </c>
      <c r="H72" s="6"/>
      <c r="I72" s="6"/>
      <c r="J72" s="6">
        <v>90</v>
      </c>
      <c r="K72" s="6"/>
      <c r="L72" s="6"/>
      <c r="M72" s="6"/>
      <c r="N72" s="6"/>
      <c r="O72" s="6"/>
      <c r="P72" s="6"/>
      <c r="Q72" s="6">
        <v>3</v>
      </c>
      <c r="R72" s="6"/>
      <c r="S72" s="6"/>
      <c r="T72" s="6"/>
      <c r="U72" s="6"/>
      <c r="V72" s="6"/>
      <c r="W72" s="6"/>
      <c r="X72" s="6"/>
      <c r="Y72" s="6"/>
      <c r="Z72" s="6"/>
      <c r="AA72" s="6">
        <v>16</v>
      </c>
      <c r="AB72" s="6"/>
      <c r="AC72" s="6">
        <v>11</v>
      </c>
      <c r="AD72" s="6">
        <v>30</v>
      </c>
      <c r="AE72" s="6"/>
      <c r="AF72" s="6"/>
      <c r="AG72" s="73"/>
      <c r="AH72" s="74">
        <f t="shared" ref="AH72:AH83" si="25">SUM(D72:AG72)</f>
        <v>185</v>
      </c>
      <c r="AI72" s="79">
        <f>AH72/AH84</f>
        <v>0.19576719576719576</v>
      </c>
    </row>
    <row r="73" spans="1:35" ht="18" x14ac:dyDescent="0.3">
      <c r="A73" s="148" t="s">
        <v>27</v>
      </c>
      <c r="B73" s="149"/>
      <c r="C73" s="6"/>
      <c r="D73" s="6"/>
      <c r="E73" s="6"/>
      <c r="F73" s="6">
        <v>2</v>
      </c>
      <c r="G73" s="6"/>
      <c r="H73" s="6">
        <v>15</v>
      </c>
      <c r="I73" s="6">
        <v>17</v>
      </c>
      <c r="J73" s="6">
        <v>10</v>
      </c>
      <c r="K73" s="6"/>
      <c r="L73" s="6"/>
      <c r="M73" s="6">
        <v>10</v>
      </c>
      <c r="N73" s="6">
        <v>4</v>
      </c>
      <c r="O73" s="6">
        <v>19</v>
      </c>
      <c r="P73" s="6">
        <v>32</v>
      </c>
      <c r="Q73" s="6">
        <v>30</v>
      </c>
      <c r="R73" s="6"/>
      <c r="S73" s="6"/>
      <c r="T73" s="6"/>
      <c r="U73" s="6"/>
      <c r="V73" s="6"/>
      <c r="W73" s="6">
        <v>19</v>
      </c>
      <c r="X73" s="6"/>
      <c r="Y73" s="6"/>
      <c r="Z73" s="6"/>
      <c r="AA73" s="6">
        <v>5</v>
      </c>
      <c r="AB73" s="6">
        <v>4</v>
      </c>
      <c r="AC73" s="6">
        <v>30</v>
      </c>
      <c r="AD73" s="6"/>
      <c r="AE73" s="6"/>
      <c r="AF73" s="6"/>
      <c r="AG73" s="73"/>
      <c r="AH73" s="75">
        <f t="shared" si="25"/>
        <v>197</v>
      </c>
      <c r="AI73" s="80">
        <f>AH73/AH84</f>
        <v>0.20846560846560847</v>
      </c>
    </row>
    <row r="74" spans="1:35" ht="18.75" customHeight="1" x14ac:dyDescent="0.3">
      <c r="A74" s="148" t="s">
        <v>28</v>
      </c>
      <c r="B74" s="149"/>
      <c r="C74" s="6">
        <v>8</v>
      </c>
      <c r="D74" s="6"/>
      <c r="E74" s="6"/>
      <c r="F74" s="6"/>
      <c r="G74" s="6"/>
      <c r="H74" s="6"/>
      <c r="I74" s="6"/>
      <c r="J74" s="6"/>
      <c r="K74" s="6"/>
      <c r="L74" s="6"/>
      <c r="M74" s="6">
        <v>11</v>
      </c>
      <c r="N74" s="6">
        <v>4</v>
      </c>
      <c r="O74" s="6">
        <v>10</v>
      </c>
      <c r="P74" s="6"/>
      <c r="Q74" s="6">
        <v>32</v>
      </c>
      <c r="R74" s="6"/>
      <c r="S74" s="6"/>
      <c r="T74" s="6">
        <v>3</v>
      </c>
      <c r="U74" s="6"/>
      <c r="V74" s="6">
        <v>8</v>
      </c>
      <c r="W74" s="6"/>
      <c r="X74" s="6"/>
      <c r="Y74" s="6"/>
      <c r="Z74" s="6"/>
      <c r="AA74" s="6">
        <v>7</v>
      </c>
      <c r="AB74" s="6">
        <v>5</v>
      </c>
      <c r="AC74" s="6">
        <v>110</v>
      </c>
      <c r="AD74" s="6"/>
      <c r="AE74" s="6"/>
      <c r="AF74" s="6"/>
      <c r="AG74" s="73"/>
      <c r="AH74" s="75">
        <f t="shared" si="25"/>
        <v>190</v>
      </c>
      <c r="AI74" s="80">
        <f>AH74/AH84</f>
        <v>0.20105820105820105</v>
      </c>
    </row>
    <row r="75" spans="1:35" ht="18" x14ac:dyDescent="0.3">
      <c r="A75" s="148" t="s">
        <v>29</v>
      </c>
      <c r="B75" s="149"/>
      <c r="C75" s="6"/>
      <c r="D75" s="6"/>
      <c r="E75" s="6"/>
      <c r="F75" s="6"/>
      <c r="G75" s="6"/>
      <c r="H75" s="6">
        <v>19</v>
      </c>
      <c r="I75" s="6">
        <v>7</v>
      </c>
      <c r="J75" s="6"/>
      <c r="K75" s="6"/>
      <c r="L75" s="6"/>
      <c r="M75" s="6"/>
      <c r="N75" s="6"/>
      <c r="O75" s="6"/>
      <c r="P75" s="6"/>
      <c r="Q75" s="6"/>
      <c r="R75" s="6"/>
      <c r="S75" s="6"/>
      <c r="T75" s="6"/>
      <c r="U75" s="6"/>
      <c r="V75" s="6"/>
      <c r="W75" s="6"/>
      <c r="X75" s="6"/>
      <c r="Y75" s="6"/>
      <c r="Z75" s="6"/>
      <c r="AA75" s="6"/>
      <c r="AB75" s="6"/>
      <c r="AC75" s="6"/>
      <c r="AD75" s="6"/>
      <c r="AE75" s="6"/>
      <c r="AF75" s="6"/>
      <c r="AG75" s="73"/>
      <c r="AH75" s="75">
        <f t="shared" si="25"/>
        <v>26</v>
      </c>
      <c r="AI75" s="80">
        <f>AH75/AH84</f>
        <v>2.7513227513227514E-2</v>
      </c>
    </row>
    <row r="76" spans="1:35" ht="18" x14ac:dyDescent="0.3">
      <c r="A76" s="148" t="s">
        <v>30</v>
      </c>
      <c r="B76" s="149"/>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73"/>
      <c r="AH76" s="75">
        <f t="shared" si="25"/>
        <v>0</v>
      </c>
      <c r="AI76" s="80">
        <f>AH76/AH84</f>
        <v>0</v>
      </c>
    </row>
    <row r="77" spans="1:35" ht="18" x14ac:dyDescent="0.3">
      <c r="A77" s="148" t="s">
        <v>31</v>
      </c>
      <c r="B77" s="149"/>
      <c r="C77" s="6">
        <v>5</v>
      </c>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73"/>
      <c r="AH77" s="75">
        <f t="shared" si="25"/>
        <v>0</v>
      </c>
      <c r="AI77" s="80">
        <f>AH77/AH84</f>
        <v>0</v>
      </c>
    </row>
    <row r="78" spans="1:35" ht="18" x14ac:dyDescent="0.3">
      <c r="A78" s="148" t="s">
        <v>32</v>
      </c>
      <c r="B78" s="149"/>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73"/>
      <c r="AH78" s="75">
        <f t="shared" si="25"/>
        <v>0</v>
      </c>
      <c r="AI78" s="80">
        <f>AH78/AH84</f>
        <v>0</v>
      </c>
    </row>
    <row r="79" spans="1:35" ht="18" x14ac:dyDescent="0.3">
      <c r="A79" s="148" t="s">
        <v>33</v>
      </c>
      <c r="B79" s="149"/>
      <c r="C79" s="6">
        <v>4</v>
      </c>
      <c r="D79" s="6"/>
      <c r="E79" s="6"/>
      <c r="F79" s="6">
        <v>9</v>
      </c>
      <c r="G79" s="6">
        <v>20</v>
      </c>
      <c r="H79" s="6"/>
      <c r="I79" s="6">
        <v>15</v>
      </c>
      <c r="J79" s="6">
        <v>6</v>
      </c>
      <c r="K79" s="6"/>
      <c r="L79" s="6"/>
      <c r="M79" s="6">
        <v>13</v>
      </c>
      <c r="N79" s="6">
        <v>12</v>
      </c>
      <c r="O79" s="6">
        <v>12</v>
      </c>
      <c r="P79" s="6">
        <v>20</v>
      </c>
      <c r="Q79" s="6">
        <v>19</v>
      </c>
      <c r="R79" s="6"/>
      <c r="S79" s="6"/>
      <c r="T79" s="6">
        <v>4</v>
      </c>
      <c r="U79" s="6">
        <v>16</v>
      </c>
      <c r="V79" s="6">
        <v>10</v>
      </c>
      <c r="W79" s="6">
        <v>12</v>
      </c>
      <c r="X79" s="6"/>
      <c r="Y79" s="6"/>
      <c r="Z79" s="6"/>
      <c r="AA79" s="6">
        <v>2</v>
      </c>
      <c r="AB79" s="6">
        <v>22</v>
      </c>
      <c r="AC79" s="6">
        <v>8</v>
      </c>
      <c r="AD79" s="6">
        <v>3</v>
      </c>
      <c r="AE79" s="6"/>
      <c r="AF79" s="6"/>
      <c r="AG79" s="73"/>
      <c r="AH79" s="75">
        <f t="shared" si="25"/>
        <v>203</v>
      </c>
      <c r="AI79" s="80">
        <f>AH79/AH84</f>
        <v>0.21481481481481482</v>
      </c>
    </row>
    <row r="80" spans="1:35" ht="18" x14ac:dyDescent="0.3">
      <c r="A80" s="148" t="s">
        <v>34</v>
      </c>
      <c r="B80" s="14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73"/>
      <c r="AH80" s="75">
        <f t="shared" si="25"/>
        <v>0</v>
      </c>
      <c r="AI80" s="80">
        <f>AH80/AH84</f>
        <v>0</v>
      </c>
    </row>
    <row r="81" spans="1:35" ht="18" x14ac:dyDescent="0.3">
      <c r="A81" s="148" t="s">
        <v>35</v>
      </c>
      <c r="B81" s="149"/>
      <c r="C81" s="6">
        <v>5</v>
      </c>
      <c r="D81" s="6"/>
      <c r="E81" s="6"/>
      <c r="F81" s="6">
        <v>18</v>
      </c>
      <c r="G81" s="6">
        <v>10</v>
      </c>
      <c r="H81" s="6">
        <v>16</v>
      </c>
      <c r="I81" s="6"/>
      <c r="J81" s="6">
        <v>4</v>
      </c>
      <c r="K81" s="6"/>
      <c r="L81" s="6"/>
      <c r="M81" s="6">
        <v>8</v>
      </c>
      <c r="N81" s="6">
        <v>6</v>
      </c>
      <c r="O81" s="6">
        <v>3</v>
      </c>
      <c r="P81" s="6"/>
      <c r="Q81" s="6">
        <v>7</v>
      </c>
      <c r="R81" s="6"/>
      <c r="S81" s="6"/>
      <c r="T81" s="6">
        <v>10</v>
      </c>
      <c r="U81" s="6">
        <v>5</v>
      </c>
      <c r="V81" s="6"/>
      <c r="W81" s="6"/>
      <c r="X81" s="6"/>
      <c r="Y81" s="6"/>
      <c r="Z81" s="6"/>
      <c r="AA81" s="6">
        <v>5</v>
      </c>
      <c r="AB81" s="6">
        <v>10</v>
      </c>
      <c r="AC81" s="6">
        <v>20</v>
      </c>
      <c r="AD81" s="6">
        <v>17</v>
      </c>
      <c r="AE81" s="6"/>
      <c r="AF81" s="6"/>
      <c r="AG81" s="73"/>
      <c r="AH81" s="75">
        <f t="shared" si="25"/>
        <v>139</v>
      </c>
      <c r="AI81" s="80">
        <f>AH81/AH84</f>
        <v>0.14708994708994708</v>
      </c>
    </row>
    <row r="82" spans="1:35" ht="18" x14ac:dyDescent="0.3">
      <c r="A82" s="148" t="s">
        <v>36</v>
      </c>
      <c r="B82" s="149"/>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73"/>
      <c r="AH82" s="75">
        <f t="shared" si="25"/>
        <v>0</v>
      </c>
      <c r="AI82" s="80">
        <f>AH82/AH84</f>
        <v>0</v>
      </c>
    </row>
    <row r="83" spans="1:35" ht="19.5" customHeight="1" thickBot="1" x14ac:dyDescent="0.35">
      <c r="A83" s="148" t="s">
        <v>37</v>
      </c>
      <c r="B83" s="149"/>
      <c r="C83" s="6"/>
      <c r="D83" s="6"/>
      <c r="E83" s="6"/>
      <c r="F83" s="6"/>
      <c r="G83" s="6"/>
      <c r="H83" s="6"/>
      <c r="I83" s="6"/>
      <c r="J83" s="6"/>
      <c r="K83" s="6"/>
      <c r="L83" s="6"/>
      <c r="M83" s="6"/>
      <c r="N83" s="6"/>
      <c r="O83" s="6"/>
      <c r="P83" s="6"/>
      <c r="Q83" s="6"/>
      <c r="R83" s="6"/>
      <c r="S83" s="6"/>
      <c r="T83" s="6"/>
      <c r="U83" s="6">
        <v>5</v>
      </c>
      <c r="V83" s="6"/>
      <c r="W83" s="6"/>
      <c r="X83" s="6"/>
      <c r="Y83" s="6"/>
      <c r="Z83" s="6"/>
      <c r="AA83" s="6"/>
      <c r="AB83" s="6"/>
      <c r="AC83" s="6"/>
      <c r="AD83" s="6"/>
      <c r="AE83" s="6"/>
      <c r="AF83" s="6"/>
      <c r="AG83" s="73"/>
      <c r="AH83" s="76">
        <f t="shared" si="25"/>
        <v>5</v>
      </c>
      <c r="AI83" s="84">
        <f>AH83/AH84</f>
        <v>5.2910052910052907E-3</v>
      </c>
    </row>
    <row r="84" spans="1:35" ht="21.6" thickBot="1" x14ac:dyDescent="0.4">
      <c r="A84" s="155" t="s">
        <v>11</v>
      </c>
      <c r="B84" s="156"/>
      <c r="C84" s="99">
        <f>SUM(C85:C96)</f>
        <v>42</v>
      </c>
      <c r="D84" s="99">
        <f t="shared" ref="D84:N84" si="26">SUM(D85:D96)</f>
        <v>0</v>
      </c>
      <c r="E84" s="99">
        <f t="shared" si="26"/>
        <v>0</v>
      </c>
      <c r="F84" s="99">
        <f t="shared" si="26"/>
        <v>30</v>
      </c>
      <c r="G84" s="99">
        <f t="shared" si="26"/>
        <v>35</v>
      </c>
      <c r="H84" s="99">
        <f t="shared" si="26"/>
        <v>20</v>
      </c>
      <c r="I84" s="99">
        <f t="shared" si="26"/>
        <v>9</v>
      </c>
      <c r="J84" s="99">
        <f t="shared" si="26"/>
        <v>24</v>
      </c>
      <c r="K84" s="99">
        <f t="shared" si="26"/>
        <v>0</v>
      </c>
      <c r="L84" s="99">
        <f t="shared" si="26"/>
        <v>0</v>
      </c>
      <c r="M84" s="99">
        <f t="shared" si="26"/>
        <v>8</v>
      </c>
      <c r="N84" s="99">
        <f t="shared" si="26"/>
        <v>40</v>
      </c>
      <c r="O84" s="99">
        <f>SUM(O85:O96)</f>
        <v>90</v>
      </c>
      <c r="P84" s="99">
        <f t="shared" ref="P84:AG84" si="27">SUM(P85:P96)</f>
        <v>20</v>
      </c>
      <c r="Q84" s="99">
        <f t="shared" si="27"/>
        <v>68</v>
      </c>
      <c r="R84" s="99">
        <f t="shared" si="27"/>
        <v>0</v>
      </c>
      <c r="S84" s="99">
        <f t="shared" si="27"/>
        <v>0</v>
      </c>
      <c r="T84" s="99">
        <f t="shared" si="27"/>
        <v>25</v>
      </c>
      <c r="U84" s="99">
        <f t="shared" si="27"/>
        <v>40</v>
      </c>
      <c r="V84" s="99">
        <f t="shared" si="27"/>
        <v>15</v>
      </c>
      <c r="W84" s="99">
        <f t="shared" si="27"/>
        <v>39</v>
      </c>
      <c r="X84" s="99">
        <f t="shared" si="27"/>
        <v>0</v>
      </c>
      <c r="Y84" s="99">
        <f t="shared" si="27"/>
        <v>0</v>
      </c>
      <c r="Z84" s="99">
        <f t="shared" si="27"/>
        <v>0</v>
      </c>
      <c r="AA84" s="99">
        <f t="shared" si="27"/>
        <v>127</v>
      </c>
      <c r="AB84" s="99">
        <f t="shared" si="27"/>
        <v>0</v>
      </c>
      <c r="AC84" s="99">
        <f t="shared" si="27"/>
        <v>34</v>
      </c>
      <c r="AD84" s="99">
        <f t="shared" si="27"/>
        <v>38</v>
      </c>
      <c r="AE84" s="99">
        <f t="shared" si="27"/>
        <v>0</v>
      </c>
      <c r="AF84" s="99">
        <f t="shared" si="27"/>
        <v>0</v>
      </c>
      <c r="AG84" s="101">
        <f t="shared" si="27"/>
        <v>0</v>
      </c>
      <c r="AH84" s="37">
        <f>SUM(AH72:AH83)</f>
        <v>945</v>
      </c>
      <c r="AI84" s="82"/>
    </row>
    <row r="85" spans="1:35" ht="18" x14ac:dyDescent="0.3">
      <c r="A85" s="148" t="s">
        <v>38</v>
      </c>
      <c r="B85" s="149"/>
      <c r="C85" s="6"/>
      <c r="D85" s="6"/>
      <c r="E85" s="6"/>
      <c r="F85" s="6"/>
      <c r="G85" s="6"/>
      <c r="H85" s="6"/>
      <c r="I85" s="6">
        <v>2</v>
      </c>
      <c r="J85" s="6">
        <v>4</v>
      </c>
      <c r="K85" s="6"/>
      <c r="L85" s="6"/>
      <c r="M85" s="6"/>
      <c r="N85" s="6"/>
      <c r="O85" s="6">
        <v>4</v>
      </c>
      <c r="P85" s="6">
        <v>7</v>
      </c>
      <c r="Q85" s="6">
        <v>10</v>
      </c>
      <c r="R85" s="6"/>
      <c r="S85" s="6"/>
      <c r="T85" s="6"/>
      <c r="U85" s="6">
        <v>7</v>
      </c>
      <c r="V85" s="6"/>
      <c r="W85" s="6"/>
      <c r="X85" s="6"/>
      <c r="Y85" s="6"/>
      <c r="Z85" s="6"/>
      <c r="AA85" s="6"/>
      <c r="AB85" s="6"/>
      <c r="AC85" s="6">
        <v>18</v>
      </c>
      <c r="AD85" s="6"/>
      <c r="AE85" s="6"/>
      <c r="AF85" s="6"/>
      <c r="AG85" s="73"/>
      <c r="AH85" s="77">
        <f t="shared" ref="AH85:AH96" si="28">SUM(D85:AG85)</f>
        <v>52</v>
      </c>
      <c r="AI85" s="79">
        <f>AH85/AH97</f>
        <v>7.8549848942598186E-2</v>
      </c>
    </row>
    <row r="86" spans="1:35" ht="18.75" customHeight="1" x14ac:dyDescent="0.3">
      <c r="A86" s="148" t="s">
        <v>27</v>
      </c>
      <c r="B86" s="149"/>
      <c r="C86" s="6">
        <v>31</v>
      </c>
      <c r="D86" s="6"/>
      <c r="E86" s="6"/>
      <c r="F86" s="6">
        <v>27</v>
      </c>
      <c r="G86" s="6"/>
      <c r="H86" s="6">
        <v>6</v>
      </c>
      <c r="I86" s="6"/>
      <c r="J86" s="6">
        <v>20</v>
      </c>
      <c r="K86" s="6"/>
      <c r="L86" s="6"/>
      <c r="M86" s="6"/>
      <c r="N86" s="6">
        <v>23</v>
      </c>
      <c r="O86" s="6"/>
      <c r="P86" s="6"/>
      <c r="Q86" s="6">
        <v>15</v>
      </c>
      <c r="R86" s="6"/>
      <c r="S86" s="6"/>
      <c r="T86" s="6"/>
      <c r="U86" s="6"/>
      <c r="V86" s="6"/>
      <c r="W86" s="6">
        <v>23</v>
      </c>
      <c r="X86" s="6"/>
      <c r="Y86" s="6"/>
      <c r="Z86" s="6"/>
      <c r="AA86" s="6"/>
      <c r="AB86" s="6"/>
      <c r="AC86" s="6"/>
      <c r="AD86" s="6"/>
      <c r="AE86" s="6"/>
      <c r="AF86" s="6"/>
      <c r="AG86" s="73"/>
      <c r="AH86" s="75">
        <f t="shared" si="28"/>
        <v>114</v>
      </c>
      <c r="AI86" s="80">
        <f>AH86/AH97</f>
        <v>0.17220543806646527</v>
      </c>
    </row>
    <row r="87" spans="1:35" ht="18.75" customHeight="1" x14ac:dyDescent="0.3">
      <c r="A87" s="148" t="s">
        <v>28</v>
      </c>
      <c r="B87" s="149"/>
      <c r="C87" s="6"/>
      <c r="D87" s="6"/>
      <c r="E87" s="6"/>
      <c r="F87" s="6"/>
      <c r="G87" s="6"/>
      <c r="H87" s="6"/>
      <c r="I87" s="6"/>
      <c r="J87" s="6"/>
      <c r="K87" s="6"/>
      <c r="L87" s="6"/>
      <c r="M87" s="6"/>
      <c r="N87" s="6">
        <v>10</v>
      </c>
      <c r="O87" s="6"/>
      <c r="P87" s="6"/>
      <c r="Q87" s="6">
        <v>35</v>
      </c>
      <c r="R87" s="6"/>
      <c r="S87" s="6"/>
      <c r="T87" s="6"/>
      <c r="U87" s="6"/>
      <c r="V87" s="6"/>
      <c r="W87" s="6"/>
      <c r="X87" s="6"/>
      <c r="Y87" s="6"/>
      <c r="Z87" s="6"/>
      <c r="AA87" s="6"/>
      <c r="AB87" s="6"/>
      <c r="AC87" s="6"/>
      <c r="AD87" s="6"/>
      <c r="AE87" s="6"/>
      <c r="AF87" s="6"/>
      <c r="AG87" s="73"/>
      <c r="AH87" s="75">
        <f t="shared" si="28"/>
        <v>45</v>
      </c>
      <c r="AI87" s="80">
        <f>AH87/AH97</f>
        <v>6.7975830815709973E-2</v>
      </c>
    </row>
    <row r="88" spans="1:35" ht="18.75" customHeight="1" x14ac:dyDescent="0.3">
      <c r="A88" s="148" t="s">
        <v>29</v>
      </c>
      <c r="B88" s="149"/>
      <c r="C88" s="6"/>
      <c r="D88" s="6"/>
      <c r="E88" s="6"/>
      <c r="F88" s="6"/>
      <c r="G88" s="6">
        <v>4</v>
      </c>
      <c r="H88" s="6"/>
      <c r="I88" s="6">
        <v>3</v>
      </c>
      <c r="J88" s="6"/>
      <c r="K88" s="6"/>
      <c r="L88" s="6"/>
      <c r="M88" s="6"/>
      <c r="N88" s="6"/>
      <c r="O88" s="6"/>
      <c r="P88" s="6"/>
      <c r="Q88" s="6"/>
      <c r="R88" s="6"/>
      <c r="S88" s="6"/>
      <c r="T88" s="6"/>
      <c r="U88" s="6"/>
      <c r="V88" s="6">
        <v>3</v>
      </c>
      <c r="W88" s="6"/>
      <c r="X88" s="6"/>
      <c r="Y88" s="6"/>
      <c r="Z88" s="6"/>
      <c r="AA88" s="6">
        <v>20</v>
      </c>
      <c r="AB88" s="6"/>
      <c r="AC88" s="6"/>
      <c r="AD88" s="6"/>
      <c r="AE88" s="6"/>
      <c r="AF88" s="6"/>
      <c r="AG88" s="73"/>
      <c r="AH88" s="75">
        <f t="shared" si="28"/>
        <v>30</v>
      </c>
      <c r="AI88" s="80">
        <f>AH88/AH97</f>
        <v>4.5317220543806644E-2</v>
      </c>
    </row>
    <row r="89" spans="1:35" ht="18.75" customHeight="1" x14ac:dyDescent="0.3">
      <c r="A89" s="148" t="s">
        <v>30</v>
      </c>
      <c r="B89" s="149"/>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v>17</v>
      </c>
      <c r="AE89" s="6"/>
      <c r="AF89" s="6"/>
      <c r="AG89" s="73"/>
      <c r="AH89" s="75">
        <f t="shared" si="28"/>
        <v>17</v>
      </c>
      <c r="AI89" s="80">
        <f>AH89/AH97</f>
        <v>2.5679758308157101E-2</v>
      </c>
    </row>
    <row r="90" spans="1:35" ht="18.75" customHeight="1" x14ac:dyDescent="0.3">
      <c r="A90" s="148" t="s">
        <v>31</v>
      </c>
      <c r="B90" s="149"/>
      <c r="C90" s="6"/>
      <c r="D90" s="6"/>
      <c r="E90" s="6"/>
      <c r="F90" s="6"/>
      <c r="G90" s="6"/>
      <c r="H90" s="6"/>
      <c r="I90" s="6"/>
      <c r="J90" s="6"/>
      <c r="K90" s="6"/>
      <c r="L90" s="6"/>
      <c r="M90" s="6"/>
      <c r="N90" s="6"/>
      <c r="O90" s="6"/>
      <c r="P90" s="6"/>
      <c r="Q90" s="6">
        <v>8</v>
      </c>
      <c r="R90" s="6"/>
      <c r="S90" s="6"/>
      <c r="T90" s="6"/>
      <c r="U90" s="6"/>
      <c r="V90" s="6"/>
      <c r="W90" s="6"/>
      <c r="X90" s="6"/>
      <c r="Y90" s="6"/>
      <c r="Z90" s="6"/>
      <c r="AA90" s="6"/>
      <c r="AB90" s="6"/>
      <c r="AC90" s="6"/>
      <c r="AD90" s="6"/>
      <c r="AE90" s="6"/>
      <c r="AF90" s="6"/>
      <c r="AG90" s="73"/>
      <c r="AH90" s="75">
        <f t="shared" si="28"/>
        <v>8</v>
      </c>
      <c r="AI90" s="80">
        <f>AH90/AH97</f>
        <v>1.2084592145015106E-2</v>
      </c>
    </row>
    <row r="91" spans="1:35" ht="18.75" customHeight="1" x14ac:dyDescent="0.3">
      <c r="A91" s="148" t="s">
        <v>32</v>
      </c>
      <c r="B91" s="149"/>
      <c r="C91" s="6">
        <v>6</v>
      </c>
      <c r="D91" s="6"/>
      <c r="E91" s="6"/>
      <c r="F91" s="6"/>
      <c r="G91" s="6"/>
      <c r="H91" s="6">
        <v>4</v>
      </c>
      <c r="I91" s="6"/>
      <c r="J91" s="6"/>
      <c r="K91" s="6"/>
      <c r="L91" s="6"/>
      <c r="M91" s="6">
        <v>8</v>
      </c>
      <c r="N91" s="6"/>
      <c r="O91" s="6">
        <v>80</v>
      </c>
      <c r="P91" s="6">
        <v>13</v>
      </c>
      <c r="Q91" s="6"/>
      <c r="R91" s="6"/>
      <c r="S91" s="6"/>
      <c r="T91" s="6">
        <v>5</v>
      </c>
      <c r="U91" s="6">
        <v>18</v>
      </c>
      <c r="V91" s="6"/>
      <c r="W91" s="6"/>
      <c r="X91" s="6"/>
      <c r="Y91" s="6"/>
      <c r="Z91" s="6"/>
      <c r="AA91" s="6">
        <v>3</v>
      </c>
      <c r="AB91" s="6"/>
      <c r="AC91" s="6">
        <v>8</v>
      </c>
      <c r="AD91" s="6"/>
      <c r="AE91" s="6"/>
      <c r="AF91" s="6"/>
      <c r="AG91" s="73"/>
      <c r="AH91" s="75">
        <f t="shared" si="28"/>
        <v>139</v>
      </c>
      <c r="AI91" s="80">
        <f>AH91/AH97</f>
        <v>0.20996978851963746</v>
      </c>
    </row>
    <row r="92" spans="1:35" ht="18.75" customHeight="1" x14ac:dyDescent="0.3">
      <c r="A92" s="148" t="s">
        <v>33</v>
      </c>
      <c r="B92" s="149"/>
      <c r="C92" s="6"/>
      <c r="D92" s="6"/>
      <c r="E92" s="6"/>
      <c r="F92" s="6">
        <v>3</v>
      </c>
      <c r="G92" s="6"/>
      <c r="H92" s="6"/>
      <c r="I92" s="6"/>
      <c r="J92" s="6"/>
      <c r="K92" s="6"/>
      <c r="L92" s="6"/>
      <c r="M92" s="6"/>
      <c r="N92" s="6"/>
      <c r="O92" s="6"/>
      <c r="P92" s="6"/>
      <c r="Q92" s="6"/>
      <c r="R92" s="6"/>
      <c r="S92" s="6"/>
      <c r="T92" s="6"/>
      <c r="U92" s="6">
        <v>5</v>
      </c>
      <c r="V92" s="6"/>
      <c r="W92" s="6"/>
      <c r="X92" s="6"/>
      <c r="Y92" s="6"/>
      <c r="Z92" s="6"/>
      <c r="AA92" s="6"/>
      <c r="AB92" s="6"/>
      <c r="AC92" s="6"/>
      <c r="AD92" s="6"/>
      <c r="AE92" s="6"/>
      <c r="AF92" s="6"/>
      <c r="AG92" s="73"/>
      <c r="AH92" s="75">
        <f t="shared" si="28"/>
        <v>8</v>
      </c>
      <c r="AI92" s="80">
        <f>AH92/AH97</f>
        <v>1.2084592145015106E-2</v>
      </c>
    </row>
    <row r="93" spans="1:35" ht="18.75" customHeight="1" x14ac:dyDescent="0.3">
      <c r="A93" s="148" t="s">
        <v>34</v>
      </c>
      <c r="B93" s="149"/>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73"/>
      <c r="AH93" s="75">
        <f t="shared" si="28"/>
        <v>0</v>
      </c>
      <c r="AI93" s="80">
        <f>AH93/AH97</f>
        <v>0</v>
      </c>
    </row>
    <row r="94" spans="1:35" ht="18.75" customHeight="1" x14ac:dyDescent="0.3">
      <c r="A94" s="148" t="s">
        <v>35</v>
      </c>
      <c r="B94" s="149"/>
      <c r="C94" s="6">
        <v>5</v>
      </c>
      <c r="D94" s="6"/>
      <c r="E94" s="6"/>
      <c r="F94" s="6"/>
      <c r="G94" s="6">
        <v>6</v>
      </c>
      <c r="H94" s="6">
        <v>5</v>
      </c>
      <c r="I94" s="6">
        <v>4</v>
      </c>
      <c r="J94" s="6"/>
      <c r="K94" s="6"/>
      <c r="L94" s="6"/>
      <c r="M94" s="6"/>
      <c r="N94" s="6"/>
      <c r="O94" s="6">
        <v>6</v>
      </c>
      <c r="P94" s="6"/>
      <c r="Q94" s="6"/>
      <c r="R94" s="6"/>
      <c r="S94" s="6"/>
      <c r="T94" s="6">
        <v>2</v>
      </c>
      <c r="U94" s="6">
        <v>5</v>
      </c>
      <c r="V94" s="6">
        <v>9</v>
      </c>
      <c r="W94" s="6">
        <v>8</v>
      </c>
      <c r="X94" s="6"/>
      <c r="Y94" s="6"/>
      <c r="Z94" s="6"/>
      <c r="AA94" s="6"/>
      <c r="AB94" s="6"/>
      <c r="AC94" s="6"/>
      <c r="AD94" s="6"/>
      <c r="AE94" s="6"/>
      <c r="AF94" s="6"/>
      <c r="AG94" s="73"/>
      <c r="AH94" s="75">
        <f t="shared" si="28"/>
        <v>45</v>
      </c>
      <c r="AI94" s="80">
        <f>AH94/AH97</f>
        <v>6.7975830815709973E-2</v>
      </c>
    </row>
    <row r="95" spans="1:35" ht="18.75" customHeight="1" x14ac:dyDescent="0.3">
      <c r="A95" s="148" t="s">
        <v>36</v>
      </c>
      <c r="B95" s="149"/>
      <c r="C95" s="6"/>
      <c r="D95" s="6"/>
      <c r="E95" s="6"/>
      <c r="F95" s="6"/>
      <c r="G95" s="6">
        <v>25</v>
      </c>
      <c r="H95" s="6"/>
      <c r="I95" s="6"/>
      <c r="J95" s="6"/>
      <c r="K95" s="6"/>
      <c r="L95" s="6"/>
      <c r="M95" s="6"/>
      <c r="N95" s="6"/>
      <c r="O95" s="6"/>
      <c r="P95" s="6"/>
      <c r="Q95" s="6"/>
      <c r="R95" s="6"/>
      <c r="S95" s="6"/>
      <c r="T95" s="6"/>
      <c r="U95" s="6"/>
      <c r="V95" s="6"/>
      <c r="W95" s="6"/>
      <c r="X95" s="6"/>
      <c r="Y95" s="6"/>
      <c r="Z95" s="6"/>
      <c r="AA95" s="6">
        <v>104</v>
      </c>
      <c r="AB95" s="6"/>
      <c r="AC95" s="6"/>
      <c r="AD95" s="6">
        <v>21</v>
      </c>
      <c r="AE95" s="6"/>
      <c r="AF95" s="6"/>
      <c r="AG95" s="73"/>
      <c r="AH95" s="75">
        <f t="shared" si="28"/>
        <v>150</v>
      </c>
      <c r="AI95" s="80">
        <f>AH95/AH97</f>
        <v>0.22658610271903323</v>
      </c>
    </row>
    <row r="96" spans="1:35" ht="19.5" customHeight="1" thickBot="1" x14ac:dyDescent="0.35">
      <c r="A96" s="148" t="s">
        <v>37</v>
      </c>
      <c r="B96" s="149"/>
      <c r="C96" s="6"/>
      <c r="D96" s="6"/>
      <c r="E96" s="6"/>
      <c r="F96" s="6"/>
      <c r="G96" s="6"/>
      <c r="H96" s="6">
        <v>5</v>
      </c>
      <c r="I96" s="6"/>
      <c r="J96" s="6"/>
      <c r="K96" s="6"/>
      <c r="L96" s="6"/>
      <c r="M96" s="6"/>
      <c r="N96" s="6">
        <v>7</v>
      </c>
      <c r="O96" s="6"/>
      <c r="P96" s="6"/>
      <c r="Q96" s="6"/>
      <c r="R96" s="6"/>
      <c r="S96" s="6"/>
      <c r="T96" s="6">
        <v>18</v>
      </c>
      <c r="U96" s="6">
        <v>5</v>
      </c>
      <c r="V96" s="6">
        <v>3</v>
      </c>
      <c r="W96" s="6">
        <v>8</v>
      </c>
      <c r="X96" s="6"/>
      <c r="Y96" s="6"/>
      <c r="Z96" s="6"/>
      <c r="AA96" s="6"/>
      <c r="AB96" s="6"/>
      <c r="AC96" s="6">
        <v>8</v>
      </c>
      <c r="AD96" s="6"/>
      <c r="AE96" s="6"/>
      <c r="AF96" s="6"/>
      <c r="AG96" s="73"/>
      <c r="AH96" s="76">
        <f t="shared" si="28"/>
        <v>54</v>
      </c>
      <c r="AI96" s="84">
        <f>AH96/AH97</f>
        <v>8.1570996978851965E-2</v>
      </c>
    </row>
    <row r="97" spans="1:35" ht="21.6" thickBot="1" x14ac:dyDescent="0.35">
      <c r="A97" s="155" t="s">
        <v>21</v>
      </c>
      <c r="B97" s="156"/>
      <c r="C97" s="99">
        <f>SUM(C98:C109)</f>
        <v>31</v>
      </c>
      <c r="D97" s="99">
        <f t="shared" ref="D97:N97" si="29">SUM(D98:D109)</f>
        <v>0</v>
      </c>
      <c r="E97" s="99">
        <f t="shared" si="29"/>
        <v>0</v>
      </c>
      <c r="F97" s="99">
        <f t="shared" si="29"/>
        <v>37</v>
      </c>
      <c r="G97" s="99">
        <f t="shared" si="29"/>
        <v>23</v>
      </c>
      <c r="H97" s="99">
        <f t="shared" si="29"/>
        <v>46</v>
      </c>
      <c r="I97" s="99">
        <f t="shared" si="29"/>
        <v>15</v>
      </c>
      <c r="J97" s="99">
        <f t="shared" si="29"/>
        <v>0</v>
      </c>
      <c r="K97" s="99">
        <f t="shared" si="29"/>
        <v>0</v>
      </c>
      <c r="L97" s="99">
        <f t="shared" si="29"/>
        <v>0</v>
      </c>
      <c r="M97" s="99">
        <f t="shared" si="29"/>
        <v>90</v>
      </c>
      <c r="N97" s="99">
        <f t="shared" si="29"/>
        <v>60</v>
      </c>
      <c r="O97" s="99">
        <f>SUM(O98:O109)</f>
        <v>29</v>
      </c>
      <c r="P97" s="99">
        <f t="shared" ref="P97:AG97" si="30">SUM(P98:P109)</f>
        <v>68</v>
      </c>
      <c r="Q97" s="99">
        <f t="shared" si="30"/>
        <v>30</v>
      </c>
      <c r="R97" s="99">
        <f t="shared" si="30"/>
        <v>0</v>
      </c>
      <c r="S97" s="99">
        <f t="shared" si="30"/>
        <v>0</v>
      </c>
      <c r="T97" s="99">
        <f t="shared" si="30"/>
        <v>45</v>
      </c>
      <c r="U97" s="99">
        <f t="shared" si="30"/>
        <v>135</v>
      </c>
      <c r="V97" s="99">
        <f t="shared" si="30"/>
        <v>46</v>
      </c>
      <c r="W97" s="99">
        <f t="shared" si="30"/>
        <v>66</v>
      </c>
      <c r="X97" s="99">
        <f t="shared" si="30"/>
        <v>0</v>
      </c>
      <c r="Y97" s="99">
        <f t="shared" si="30"/>
        <v>0</v>
      </c>
      <c r="Z97" s="99">
        <f t="shared" si="30"/>
        <v>0</v>
      </c>
      <c r="AA97" s="99">
        <f t="shared" si="30"/>
        <v>120</v>
      </c>
      <c r="AB97" s="99">
        <f t="shared" si="30"/>
        <v>40</v>
      </c>
      <c r="AC97" s="99">
        <f t="shared" si="30"/>
        <v>75</v>
      </c>
      <c r="AD97" s="99">
        <f t="shared" si="30"/>
        <v>15</v>
      </c>
      <c r="AE97" s="99">
        <f t="shared" si="30"/>
        <v>0</v>
      </c>
      <c r="AF97" s="99">
        <f t="shared" si="30"/>
        <v>0</v>
      </c>
      <c r="AG97" s="101">
        <f t="shared" si="30"/>
        <v>0</v>
      </c>
      <c r="AH97" s="37">
        <f>SUM(AH85:AH96)</f>
        <v>662</v>
      </c>
      <c r="AI97" s="87"/>
    </row>
    <row r="98" spans="1:35" ht="18" x14ac:dyDescent="0.3">
      <c r="A98" s="148" t="s">
        <v>38</v>
      </c>
      <c r="B98" s="149"/>
      <c r="C98" s="6">
        <v>19</v>
      </c>
      <c r="D98" s="6"/>
      <c r="E98" s="6"/>
      <c r="F98" s="6">
        <v>30</v>
      </c>
      <c r="G98" s="6">
        <v>18</v>
      </c>
      <c r="H98" s="6">
        <v>25</v>
      </c>
      <c r="I98" s="6"/>
      <c r="J98" s="6"/>
      <c r="K98" s="6"/>
      <c r="L98" s="6"/>
      <c r="M98" s="6">
        <v>8</v>
      </c>
      <c r="N98" s="6">
        <v>30</v>
      </c>
      <c r="O98" s="6">
        <v>12</v>
      </c>
      <c r="P98" s="6"/>
      <c r="Q98" s="6"/>
      <c r="R98" s="6"/>
      <c r="S98" s="6"/>
      <c r="T98" s="6">
        <v>27</v>
      </c>
      <c r="U98" s="6">
        <v>35</v>
      </c>
      <c r="V98" s="6">
        <v>21</v>
      </c>
      <c r="W98" s="6">
        <v>45</v>
      </c>
      <c r="X98" s="6"/>
      <c r="Y98" s="6"/>
      <c r="Z98" s="6"/>
      <c r="AA98" s="6">
        <v>24</v>
      </c>
      <c r="AB98" s="6"/>
      <c r="AC98" s="6">
        <v>26</v>
      </c>
      <c r="AD98" s="6"/>
      <c r="AE98" s="6"/>
      <c r="AF98" s="6"/>
      <c r="AG98" s="73"/>
      <c r="AH98" s="74">
        <f>SUM(D98:AG98)</f>
        <v>301</v>
      </c>
      <c r="AI98" s="71">
        <f>AH98/AH110</f>
        <v>0.3202127659574468</v>
      </c>
    </row>
    <row r="99" spans="1:35" ht="18.75" customHeight="1" x14ac:dyDescent="0.3">
      <c r="A99" s="148" t="s">
        <v>27</v>
      </c>
      <c r="B99" s="149"/>
      <c r="C99" s="6">
        <v>3</v>
      </c>
      <c r="D99" s="6"/>
      <c r="E99" s="6"/>
      <c r="F99" s="6"/>
      <c r="G99" s="6"/>
      <c r="H99" s="6"/>
      <c r="I99" s="6"/>
      <c r="J99" s="6"/>
      <c r="K99" s="6"/>
      <c r="L99" s="6"/>
      <c r="M99" s="6">
        <v>42</v>
      </c>
      <c r="N99" s="6"/>
      <c r="O99" s="6"/>
      <c r="P99" s="6"/>
      <c r="Q99" s="6"/>
      <c r="R99" s="6"/>
      <c r="S99" s="6"/>
      <c r="T99" s="6">
        <v>18</v>
      </c>
      <c r="U99" s="6"/>
      <c r="V99" s="6"/>
      <c r="W99" s="6">
        <v>6</v>
      </c>
      <c r="X99" s="6"/>
      <c r="Y99" s="6"/>
      <c r="Z99" s="6"/>
      <c r="AA99" s="6">
        <v>40</v>
      </c>
      <c r="AB99" s="6">
        <v>22</v>
      </c>
      <c r="AC99" s="6">
        <v>35</v>
      </c>
      <c r="AD99" s="6">
        <v>4</v>
      </c>
      <c r="AE99" s="6"/>
      <c r="AF99" s="6"/>
      <c r="AG99" s="73"/>
      <c r="AH99" s="75">
        <f t="shared" ref="AH99:AH109" si="31">SUM(D99:AG99)</f>
        <v>167</v>
      </c>
      <c r="AI99" s="88">
        <f>AH99/AH110</f>
        <v>0.17765957446808511</v>
      </c>
    </row>
    <row r="100" spans="1:35" ht="18.75" customHeight="1" x14ac:dyDescent="0.3">
      <c r="A100" s="148" t="s">
        <v>28</v>
      </c>
      <c r="B100" s="149"/>
      <c r="C100" s="6"/>
      <c r="D100" s="6"/>
      <c r="E100" s="6"/>
      <c r="F100" s="6">
        <v>2</v>
      </c>
      <c r="G100" s="6"/>
      <c r="H100" s="6"/>
      <c r="I100" s="6"/>
      <c r="J100" s="6"/>
      <c r="K100" s="6"/>
      <c r="L100" s="6"/>
      <c r="M100" s="6"/>
      <c r="N100" s="6"/>
      <c r="O100" s="6"/>
      <c r="P100" s="6">
        <v>30</v>
      </c>
      <c r="Q100" s="6"/>
      <c r="R100" s="6"/>
      <c r="S100" s="6"/>
      <c r="T100" s="6"/>
      <c r="U100" s="6"/>
      <c r="V100" s="6"/>
      <c r="W100" s="6"/>
      <c r="X100" s="6"/>
      <c r="Y100" s="6"/>
      <c r="Z100" s="6"/>
      <c r="AA100" s="6"/>
      <c r="AB100" s="6"/>
      <c r="AC100" s="6"/>
      <c r="AD100" s="6"/>
      <c r="AE100" s="6"/>
      <c r="AF100" s="6"/>
      <c r="AG100" s="73"/>
      <c r="AH100" s="75">
        <f t="shared" si="31"/>
        <v>32</v>
      </c>
      <c r="AI100" s="88">
        <f>AH100/AH110</f>
        <v>3.4042553191489362E-2</v>
      </c>
    </row>
    <row r="101" spans="1:35" ht="18.75" customHeight="1" x14ac:dyDescent="0.3">
      <c r="A101" s="148" t="s">
        <v>29</v>
      </c>
      <c r="B101" s="149"/>
      <c r="C101" s="6"/>
      <c r="D101" s="6"/>
      <c r="E101" s="6"/>
      <c r="F101" s="6"/>
      <c r="G101" s="6"/>
      <c r="H101" s="6">
        <v>6</v>
      </c>
      <c r="I101" s="6"/>
      <c r="J101" s="6"/>
      <c r="K101" s="6"/>
      <c r="L101" s="6"/>
      <c r="M101" s="6">
        <v>40</v>
      </c>
      <c r="N101" s="6">
        <v>30</v>
      </c>
      <c r="O101" s="6"/>
      <c r="P101" s="6">
        <v>30</v>
      </c>
      <c r="Q101" s="6"/>
      <c r="R101" s="6"/>
      <c r="S101" s="6"/>
      <c r="T101" s="6"/>
      <c r="U101" s="6">
        <v>60</v>
      </c>
      <c r="V101" s="6"/>
      <c r="W101" s="6"/>
      <c r="X101" s="6"/>
      <c r="Y101" s="6"/>
      <c r="Z101" s="6"/>
      <c r="AA101" s="6"/>
      <c r="AB101" s="6"/>
      <c r="AC101" s="6">
        <v>7</v>
      </c>
      <c r="AD101" s="6"/>
      <c r="AE101" s="6"/>
      <c r="AF101" s="6"/>
      <c r="AG101" s="73"/>
      <c r="AH101" s="75">
        <f t="shared" si="31"/>
        <v>173</v>
      </c>
      <c r="AI101" s="88">
        <f>AH101/AH110</f>
        <v>0.18404255319148935</v>
      </c>
    </row>
    <row r="102" spans="1:35" ht="18.75" customHeight="1" x14ac:dyDescent="0.3">
      <c r="A102" s="148" t="s">
        <v>30</v>
      </c>
      <c r="B102" s="149"/>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73"/>
      <c r="AH102" s="75">
        <f t="shared" si="31"/>
        <v>0</v>
      </c>
      <c r="AI102" s="88">
        <f>AH102/AH110</f>
        <v>0</v>
      </c>
    </row>
    <row r="103" spans="1:35" ht="18.75" customHeight="1" x14ac:dyDescent="0.3">
      <c r="A103" s="148" t="s">
        <v>31</v>
      </c>
      <c r="B103" s="149"/>
      <c r="C103" s="6"/>
      <c r="D103" s="6"/>
      <c r="E103" s="6"/>
      <c r="F103" s="6"/>
      <c r="G103" s="6"/>
      <c r="H103" s="6"/>
      <c r="I103" s="6"/>
      <c r="J103" s="6"/>
      <c r="K103" s="6"/>
      <c r="L103" s="6"/>
      <c r="M103" s="6"/>
      <c r="N103" s="6"/>
      <c r="O103" s="6"/>
      <c r="P103" s="6"/>
      <c r="Q103" s="6"/>
      <c r="R103" s="6"/>
      <c r="S103" s="6"/>
      <c r="T103" s="6"/>
      <c r="U103" s="6">
        <v>40</v>
      </c>
      <c r="V103" s="6"/>
      <c r="W103" s="6"/>
      <c r="X103" s="6"/>
      <c r="Y103" s="6"/>
      <c r="Z103" s="6"/>
      <c r="AA103" s="6">
        <v>56</v>
      </c>
      <c r="AB103" s="6"/>
      <c r="AC103" s="6"/>
      <c r="AD103" s="6"/>
      <c r="AE103" s="6"/>
      <c r="AF103" s="6"/>
      <c r="AG103" s="73"/>
      <c r="AH103" s="75">
        <f t="shared" si="31"/>
        <v>96</v>
      </c>
      <c r="AI103" s="88">
        <f>AH103/AH110</f>
        <v>0.10212765957446808</v>
      </c>
    </row>
    <row r="104" spans="1:35" ht="18.75" customHeight="1" x14ac:dyDescent="0.3">
      <c r="A104" s="148" t="s">
        <v>32</v>
      </c>
      <c r="B104" s="149"/>
      <c r="C104" s="6"/>
      <c r="D104" s="6"/>
      <c r="E104" s="6"/>
      <c r="F104" s="6"/>
      <c r="G104" s="6"/>
      <c r="H104" s="6"/>
      <c r="I104" s="6">
        <v>3</v>
      </c>
      <c r="J104" s="6"/>
      <c r="K104" s="6"/>
      <c r="L104" s="6"/>
      <c r="M104" s="6"/>
      <c r="N104" s="6"/>
      <c r="O104" s="6"/>
      <c r="P104" s="6"/>
      <c r="Q104" s="6"/>
      <c r="R104" s="6"/>
      <c r="S104" s="6"/>
      <c r="T104" s="6"/>
      <c r="U104" s="6"/>
      <c r="V104" s="6">
        <v>20</v>
      </c>
      <c r="W104" s="6"/>
      <c r="X104" s="6"/>
      <c r="Y104" s="6"/>
      <c r="Z104" s="6"/>
      <c r="AA104" s="6"/>
      <c r="AB104" s="6"/>
      <c r="AC104" s="6">
        <v>7</v>
      </c>
      <c r="AD104" s="6"/>
      <c r="AE104" s="6"/>
      <c r="AF104" s="6"/>
      <c r="AG104" s="73"/>
      <c r="AH104" s="75">
        <f t="shared" si="31"/>
        <v>30</v>
      </c>
      <c r="AI104" s="88">
        <f>AH104/AH110</f>
        <v>3.1914893617021274E-2</v>
      </c>
    </row>
    <row r="105" spans="1:35" ht="18.75" customHeight="1" x14ac:dyDescent="0.3">
      <c r="A105" s="148" t="s">
        <v>33</v>
      </c>
      <c r="B105" s="149"/>
      <c r="C105" s="6">
        <v>4</v>
      </c>
      <c r="D105" s="6"/>
      <c r="E105" s="6"/>
      <c r="F105" s="6">
        <v>2</v>
      </c>
      <c r="G105" s="6"/>
      <c r="H105" s="6"/>
      <c r="I105" s="6">
        <v>10</v>
      </c>
      <c r="J105" s="6"/>
      <c r="K105" s="6"/>
      <c r="L105" s="6"/>
      <c r="M105" s="6"/>
      <c r="N105" s="6"/>
      <c r="O105" s="6"/>
      <c r="P105" s="6">
        <v>2</v>
      </c>
      <c r="Q105" s="6"/>
      <c r="R105" s="6"/>
      <c r="S105" s="6"/>
      <c r="T105" s="6"/>
      <c r="U105" s="6"/>
      <c r="V105" s="6"/>
      <c r="W105" s="6"/>
      <c r="X105" s="6"/>
      <c r="Y105" s="6"/>
      <c r="Z105" s="6"/>
      <c r="AA105" s="6"/>
      <c r="AB105" s="6"/>
      <c r="AC105" s="6"/>
      <c r="AD105" s="6">
        <v>11</v>
      </c>
      <c r="AE105" s="6"/>
      <c r="AF105" s="6"/>
      <c r="AG105" s="73"/>
      <c r="AH105" s="75">
        <f t="shared" si="31"/>
        <v>25</v>
      </c>
      <c r="AI105" s="88">
        <f>AH105/AH110</f>
        <v>2.6595744680851064E-2</v>
      </c>
    </row>
    <row r="106" spans="1:35" ht="18.75" customHeight="1" x14ac:dyDescent="0.3">
      <c r="A106" s="148" t="s">
        <v>34</v>
      </c>
      <c r="B106" s="149"/>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73"/>
      <c r="AH106" s="75">
        <f t="shared" si="31"/>
        <v>0</v>
      </c>
      <c r="AI106" s="88">
        <f>AH106/AH110</f>
        <v>0</v>
      </c>
    </row>
    <row r="107" spans="1:35" ht="18.75" customHeight="1" x14ac:dyDescent="0.3">
      <c r="A107" s="148" t="s">
        <v>35</v>
      </c>
      <c r="B107" s="149"/>
      <c r="C107" s="6">
        <v>5</v>
      </c>
      <c r="D107" s="6"/>
      <c r="E107" s="6"/>
      <c r="F107" s="6">
        <v>3</v>
      </c>
      <c r="G107" s="6">
        <v>5</v>
      </c>
      <c r="H107" s="6">
        <v>15</v>
      </c>
      <c r="I107" s="6">
        <v>2</v>
      </c>
      <c r="J107" s="6"/>
      <c r="K107" s="6"/>
      <c r="L107" s="6"/>
      <c r="M107" s="6"/>
      <c r="N107" s="6"/>
      <c r="O107" s="6">
        <v>10</v>
      </c>
      <c r="P107" s="6"/>
      <c r="Q107" s="6">
        <v>30</v>
      </c>
      <c r="R107" s="6"/>
      <c r="S107" s="6"/>
      <c r="T107" s="6"/>
      <c r="U107" s="6"/>
      <c r="V107" s="6"/>
      <c r="W107" s="6">
        <v>15</v>
      </c>
      <c r="X107" s="6"/>
      <c r="Y107" s="6"/>
      <c r="Z107" s="6"/>
      <c r="AA107" s="6"/>
      <c r="AB107" s="6"/>
      <c r="AC107" s="6"/>
      <c r="AD107" s="6"/>
      <c r="AE107" s="6"/>
      <c r="AF107" s="6"/>
      <c r="AG107" s="73"/>
      <c r="AH107" s="75">
        <f t="shared" si="31"/>
        <v>80</v>
      </c>
      <c r="AI107" s="88">
        <f>AH107/AH110</f>
        <v>8.5106382978723402E-2</v>
      </c>
    </row>
    <row r="108" spans="1:35" ht="18.75" customHeight="1" x14ac:dyDescent="0.3">
      <c r="A108" s="148" t="s">
        <v>36</v>
      </c>
      <c r="B108" s="149"/>
      <c r="C108" s="6"/>
      <c r="D108" s="6"/>
      <c r="E108" s="6"/>
      <c r="F108" s="6"/>
      <c r="G108" s="6"/>
      <c r="H108" s="6"/>
      <c r="I108" s="6"/>
      <c r="J108" s="6"/>
      <c r="K108" s="6"/>
      <c r="L108" s="6"/>
      <c r="M108" s="6"/>
      <c r="N108" s="6"/>
      <c r="O108" s="6">
        <v>7</v>
      </c>
      <c r="P108" s="6">
        <v>6</v>
      </c>
      <c r="Q108" s="6"/>
      <c r="R108" s="6"/>
      <c r="S108" s="6"/>
      <c r="T108" s="6"/>
      <c r="U108" s="6"/>
      <c r="V108" s="6"/>
      <c r="W108" s="6"/>
      <c r="X108" s="6"/>
      <c r="Y108" s="6"/>
      <c r="Z108" s="6"/>
      <c r="AA108" s="6"/>
      <c r="AB108" s="6">
        <v>7</v>
      </c>
      <c r="AC108" s="6"/>
      <c r="AD108" s="6"/>
      <c r="AE108" s="6"/>
      <c r="AF108" s="6"/>
      <c r="AG108" s="73"/>
      <c r="AH108" s="75">
        <f t="shared" si="31"/>
        <v>20</v>
      </c>
      <c r="AI108" s="88">
        <f>AH108/AH110</f>
        <v>2.1276595744680851E-2</v>
      </c>
    </row>
    <row r="109" spans="1:35" ht="19.5" customHeight="1" thickBot="1" x14ac:dyDescent="0.35">
      <c r="A109" s="148" t="s">
        <v>37</v>
      </c>
      <c r="B109" s="149"/>
      <c r="C109" s="6"/>
      <c r="D109" s="6"/>
      <c r="E109" s="6"/>
      <c r="F109" s="6"/>
      <c r="G109" s="6"/>
      <c r="H109" s="6"/>
      <c r="I109" s="6"/>
      <c r="J109" s="6"/>
      <c r="K109" s="6"/>
      <c r="L109" s="6"/>
      <c r="M109" s="6"/>
      <c r="N109" s="6"/>
      <c r="O109" s="6"/>
      <c r="P109" s="6"/>
      <c r="Q109" s="6"/>
      <c r="R109" s="6"/>
      <c r="S109" s="6"/>
      <c r="T109" s="6"/>
      <c r="U109" s="6"/>
      <c r="V109" s="6">
        <v>5</v>
      </c>
      <c r="W109" s="6"/>
      <c r="X109" s="6"/>
      <c r="Y109" s="6"/>
      <c r="Z109" s="6"/>
      <c r="AA109" s="6"/>
      <c r="AB109" s="6">
        <v>11</v>
      </c>
      <c r="AC109" s="6"/>
      <c r="AD109" s="6"/>
      <c r="AE109" s="6"/>
      <c r="AF109" s="6"/>
      <c r="AG109" s="73"/>
      <c r="AH109" s="76">
        <f t="shared" si="31"/>
        <v>16</v>
      </c>
      <c r="AI109" s="89">
        <f>AH109/AH110</f>
        <v>1.7021276595744681E-2</v>
      </c>
    </row>
    <row r="110" spans="1:35" ht="17.25" customHeight="1" thickBot="1" x14ac:dyDescent="0.35">
      <c r="A110" s="155" t="s">
        <v>13</v>
      </c>
      <c r="B110" s="156"/>
      <c r="C110" s="99">
        <f>SUM(C111:C122)</f>
        <v>0</v>
      </c>
      <c r="D110" s="99">
        <f t="shared" ref="D110:N110" si="32">SUM(D111:D122)</f>
        <v>0</v>
      </c>
      <c r="E110" s="99">
        <f t="shared" si="32"/>
        <v>0</v>
      </c>
      <c r="F110" s="99">
        <f t="shared" si="32"/>
        <v>0</v>
      </c>
      <c r="G110" s="99">
        <f t="shared" si="32"/>
        <v>0</v>
      </c>
      <c r="H110" s="99">
        <f t="shared" si="32"/>
        <v>6</v>
      </c>
      <c r="I110" s="99">
        <f t="shared" si="32"/>
        <v>0</v>
      </c>
      <c r="J110" s="99">
        <f t="shared" si="32"/>
        <v>0</v>
      </c>
      <c r="K110" s="99">
        <f t="shared" si="32"/>
        <v>0</v>
      </c>
      <c r="L110" s="99">
        <f t="shared" si="32"/>
        <v>0</v>
      </c>
      <c r="M110" s="99">
        <f t="shared" si="32"/>
        <v>0</v>
      </c>
      <c r="N110" s="99">
        <f t="shared" si="32"/>
        <v>45</v>
      </c>
      <c r="O110" s="99">
        <f>SUM(O111:O122)</f>
        <v>220</v>
      </c>
      <c r="P110" s="99">
        <f t="shared" ref="P110:AG110" si="33">SUM(P111:P122)</f>
        <v>0</v>
      </c>
      <c r="Q110" s="99">
        <f t="shared" si="33"/>
        <v>0</v>
      </c>
      <c r="R110" s="99">
        <f t="shared" si="33"/>
        <v>0</v>
      </c>
      <c r="S110" s="99">
        <f t="shared" si="33"/>
        <v>0</v>
      </c>
      <c r="T110" s="99">
        <f t="shared" si="33"/>
        <v>21</v>
      </c>
      <c r="U110" s="99">
        <f t="shared" si="33"/>
        <v>0</v>
      </c>
      <c r="V110" s="99">
        <f t="shared" si="33"/>
        <v>4</v>
      </c>
      <c r="W110" s="99">
        <f t="shared" si="33"/>
        <v>0</v>
      </c>
      <c r="X110" s="99">
        <f t="shared" si="33"/>
        <v>0</v>
      </c>
      <c r="Y110" s="99">
        <f t="shared" si="33"/>
        <v>0</v>
      </c>
      <c r="Z110" s="99">
        <f t="shared" si="33"/>
        <v>0</v>
      </c>
      <c r="AA110" s="99">
        <f t="shared" si="33"/>
        <v>0</v>
      </c>
      <c r="AB110" s="99">
        <f t="shared" si="33"/>
        <v>0</v>
      </c>
      <c r="AC110" s="99">
        <f t="shared" si="33"/>
        <v>0</v>
      </c>
      <c r="AD110" s="99">
        <f t="shared" si="33"/>
        <v>0</v>
      </c>
      <c r="AE110" s="99">
        <f t="shared" si="33"/>
        <v>0</v>
      </c>
      <c r="AF110" s="99">
        <f t="shared" si="33"/>
        <v>0</v>
      </c>
      <c r="AG110" s="101">
        <f t="shared" si="33"/>
        <v>0</v>
      </c>
      <c r="AH110" s="37">
        <f>SUM(AH98:AH109)</f>
        <v>940</v>
      </c>
      <c r="AI110" s="90"/>
    </row>
    <row r="111" spans="1:35" ht="17.25" customHeight="1" x14ac:dyDescent="0.3">
      <c r="A111" s="148" t="s">
        <v>38</v>
      </c>
      <c r="B111" s="149"/>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73"/>
      <c r="AH111" s="74">
        <f t="shared" ref="AH111:AH122" si="34">SUM(D111:AG111)</f>
        <v>0</v>
      </c>
      <c r="AI111" s="79">
        <f>AH111/AH123</f>
        <v>0</v>
      </c>
    </row>
    <row r="112" spans="1:35" ht="17.25" customHeight="1" x14ac:dyDescent="0.3">
      <c r="A112" s="148" t="s">
        <v>27</v>
      </c>
      <c r="B112" s="149"/>
      <c r="C112" s="6"/>
      <c r="D112" s="6"/>
      <c r="E112" s="6"/>
      <c r="F112" s="6"/>
      <c r="G112" s="6"/>
      <c r="H112" s="6"/>
      <c r="I112" s="6"/>
      <c r="J112" s="6"/>
      <c r="K112" s="6"/>
      <c r="L112" s="6"/>
      <c r="M112" s="6"/>
      <c r="N112" s="6">
        <v>45</v>
      </c>
      <c r="O112" s="6">
        <v>20</v>
      </c>
      <c r="P112" s="6"/>
      <c r="Q112" s="6"/>
      <c r="R112" s="6"/>
      <c r="S112" s="6"/>
      <c r="T112" s="6">
        <v>21</v>
      </c>
      <c r="U112" s="6"/>
      <c r="V112" s="6"/>
      <c r="W112" s="6"/>
      <c r="X112" s="6"/>
      <c r="Y112" s="6"/>
      <c r="Z112" s="6"/>
      <c r="AA112" s="6"/>
      <c r="AB112" s="6"/>
      <c r="AC112" s="6"/>
      <c r="AD112" s="6"/>
      <c r="AE112" s="6"/>
      <c r="AF112" s="6"/>
      <c r="AG112" s="73"/>
      <c r="AH112" s="75">
        <f t="shared" si="34"/>
        <v>86</v>
      </c>
      <c r="AI112" s="80">
        <f>AH112/AH123</f>
        <v>0.29054054054054052</v>
      </c>
    </row>
    <row r="113" spans="1:35" ht="17.25" customHeight="1" x14ac:dyDescent="0.3">
      <c r="A113" s="148" t="s">
        <v>28</v>
      </c>
      <c r="B113" s="149"/>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73"/>
      <c r="AH113" s="75">
        <f t="shared" si="34"/>
        <v>0</v>
      </c>
      <c r="AI113" s="80">
        <f>AH113/AH123</f>
        <v>0</v>
      </c>
    </row>
    <row r="114" spans="1:35" ht="17.25" customHeight="1" x14ac:dyDescent="0.3">
      <c r="A114" s="148" t="s">
        <v>29</v>
      </c>
      <c r="B114" s="149"/>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73"/>
      <c r="AH114" s="75">
        <f t="shared" si="34"/>
        <v>0</v>
      </c>
      <c r="AI114" s="80">
        <f>AH114/AH123</f>
        <v>0</v>
      </c>
    </row>
    <row r="115" spans="1:35" ht="17.25" customHeight="1" x14ac:dyDescent="0.3">
      <c r="A115" s="148" t="s">
        <v>30</v>
      </c>
      <c r="B115" s="149"/>
      <c r="C115" s="6"/>
      <c r="D115" s="6"/>
      <c r="E115" s="6"/>
      <c r="F115" s="6"/>
      <c r="G115" s="6"/>
      <c r="H115" s="6"/>
      <c r="I115" s="6"/>
      <c r="J115" s="6"/>
      <c r="K115" s="6"/>
      <c r="L115" s="6"/>
      <c r="M115" s="6"/>
      <c r="N115" s="6"/>
      <c r="O115" s="6"/>
      <c r="P115" s="6"/>
      <c r="Q115" s="6"/>
      <c r="R115" s="6"/>
      <c r="S115" s="6"/>
      <c r="T115" s="6"/>
      <c r="U115" s="6"/>
      <c r="V115" s="6">
        <v>4</v>
      </c>
      <c r="W115" s="6"/>
      <c r="X115" s="6"/>
      <c r="Y115" s="6"/>
      <c r="Z115" s="6"/>
      <c r="AA115" s="6"/>
      <c r="AB115" s="6"/>
      <c r="AC115" s="6"/>
      <c r="AD115" s="6"/>
      <c r="AE115" s="6"/>
      <c r="AF115" s="6"/>
      <c r="AG115" s="73"/>
      <c r="AH115" s="75">
        <f t="shared" si="34"/>
        <v>4</v>
      </c>
      <c r="AI115" s="80">
        <f>AH115/AH123</f>
        <v>1.3513513513513514E-2</v>
      </c>
    </row>
    <row r="116" spans="1:35" ht="17.25" customHeight="1" x14ac:dyDescent="0.3">
      <c r="A116" s="148" t="s">
        <v>31</v>
      </c>
      <c r="B116" s="149"/>
      <c r="C116" s="6"/>
      <c r="D116" s="6"/>
      <c r="E116" s="6"/>
      <c r="F116" s="6"/>
      <c r="G116" s="6"/>
      <c r="H116" s="6"/>
      <c r="I116" s="6"/>
      <c r="J116" s="6"/>
      <c r="K116" s="6"/>
      <c r="L116" s="6"/>
      <c r="M116" s="6"/>
      <c r="N116" s="6"/>
      <c r="O116" s="6">
        <v>200</v>
      </c>
      <c r="P116" s="6"/>
      <c r="Q116" s="6"/>
      <c r="R116" s="6"/>
      <c r="S116" s="6"/>
      <c r="T116" s="6"/>
      <c r="U116" s="6"/>
      <c r="V116" s="6"/>
      <c r="W116" s="6"/>
      <c r="X116" s="6"/>
      <c r="Y116" s="6"/>
      <c r="Z116" s="6"/>
      <c r="AA116" s="6"/>
      <c r="AB116" s="6"/>
      <c r="AC116" s="6"/>
      <c r="AD116" s="6"/>
      <c r="AE116" s="6"/>
      <c r="AF116" s="6"/>
      <c r="AG116" s="73"/>
      <c r="AH116" s="75">
        <f t="shared" si="34"/>
        <v>200</v>
      </c>
      <c r="AI116" s="80">
        <f>AH116/AH123</f>
        <v>0.67567567567567566</v>
      </c>
    </row>
    <row r="117" spans="1:35" ht="17.25" customHeight="1" x14ac:dyDescent="0.3">
      <c r="A117" s="148" t="s">
        <v>32</v>
      </c>
      <c r="B117" s="149"/>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73"/>
      <c r="AH117" s="75">
        <f t="shared" si="34"/>
        <v>0</v>
      </c>
      <c r="AI117" s="80">
        <f>AH117/AH123</f>
        <v>0</v>
      </c>
    </row>
    <row r="118" spans="1:35" ht="18.75" customHeight="1" x14ac:dyDescent="0.3">
      <c r="A118" s="148" t="s">
        <v>33</v>
      </c>
      <c r="B118" s="149"/>
      <c r="C118" s="6"/>
      <c r="D118" s="6"/>
      <c r="E118" s="6"/>
      <c r="F118" s="6"/>
      <c r="G118" s="6"/>
      <c r="H118" s="6">
        <v>6</v>
      </c>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73"/>
      <c r="AH118" s="75">
        <f t="shared" si="34"/>
        <v>6</v>
      </c>
      <c r="AI118" s="80">
        <f>AH118/AH123</f>
        <v>2.0270270270270271E-2</v>
      </c>
    </row>
    <row r="119" spans="1:35" ht="18.75" customHeight="1" x14ac:dyDescent="0.3">
      <c r="A119" s="148" t="s">
        <v>34</v>
      </c>
      <c r="B119" s="149"/>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73"/>
      <c r="AH119" s="75">
        <f t="shared" si="34"/>
        <v>0</v>
      </c>
      <c r="AI119" s="80">
        <f>AH119/AH123</f>
        <v>0</v>
      </c>
    </row>
    <row r="120" spans="1:35" ht="18.75" customHeight="1" x14ac:dyDescent="0.3">
      <c r="A120" s="148" t="s">
        <v>35</v>
      </c>
      <c r="B120" s="149"/>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73"/>
      <c r="AH120" s="75">
        <f t="shared" si="34"/>
        <v>0</v>
      </c>
      <c r="AI120" s="80">
        <f>AH120/AH123</f>
        <v>0</v>
      </c>
    </row>
    <row r="121" spans="1:35" ht="18.75" customHeight="1" x14ac:dyDescent="0.3">
      <c r="A121" s="148" t="s">
        <v>36</v>
      </c>
      <c r="B121" s="149"/>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73"/>
      <c r="AH121" s="75">
        <f t="shared" si="34"/>
        <v>0</v>
      </c>
      <c r="AI121" s="80">
        <f>AH121/AH123</f>
        <v>0</v>
      </c>
    </row>
    <row r="122" spans="1:35" ht="19.5" customHeight="1" thickBot="1" x14ac:dyDescent="0.35">
      <c r="A122" s="148" t="s">
        <v>37</v>
      </c>
      <c r="B122" s="149"/>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73"/>
      <c r="AH122" s="76">
        <f t="shared" si="34"/>
        <v>0</v>
      </c>
      <c r="AI122" s="84">
        <f>AH122/AH123</f>
        <v>0</v>
      </c>
    </row>
    <row r="123" spans="1:35" ht="18.75" customHeight="1" thickBot="1" x14ac:dyDescent="0.35">
      <c r="A123" s="155" t="s">
        <v>14</v>
      </c>
      <c r="B123" s="156"/>
      <c r="C123" s="99">
        <f>SUM(C124:C135)</f>
        <v>0</v>
      </c>
      <c r="D123" s="99">
        <f t="shared" ref="D123:N123" si="35">SUM(D124:D135)</f>
        <v>0</v>
      </c>
      <c r="E123" s="99">
        <f t="shared" si="35"/>
        <v>0</v>
      </c>
      <c r="F123" s="99">
        <f t="shared" si="35"/>
        <v>0</v>
      </c>
      <c r="G123" s="99">
        <f t="shared" si="35"/>
        <v>0</v>
      </c>
      <c r="H123" s="99">
        <f t="shared" si="35"/>
        <v>0</v>
      </c>
      <c r="I123" s="99">
        <f t="shared" si="35"/>
        <v>0</v>
      </c>
      <c r="J123" s="99">
        <f t="shared" si="35"/>
        <v>0</v>
      </c>
      <c r="K123" s="99">
        <f t="shared" si="35"/>
        <v>0</v>
      </c>
      <c r="L123" s="99">
        <f t="shared" si="35"/>
        <v>0</v>
      </c>
      <c r="M123" s="99">
        <f t="shared" si="35"/>
        <v>0</v>
      </c>
      <c r="N123" s="99">
        <f t="shared" si="35"/>
        <v>0</v>
      </c>
      <c r="O123" s="99">
        <f>SUM(O124:O135)</f>
        <v>0</v>
      </c>
      <c r="P123" s="99">
        <f t="shared" ref="P123:AG123" si="36">SUM(P124:P135)</f>
        <v>0</v>
      </c>
      <c r="Q123" s="99">
        <f t="shared" si="36"/>
        <v>0</v>
      </c>
      <c r="R123" s="99">
        <f t="shared" si="36"/>
        <v>0</v>
      </c>
      <c r="S123" s="99">
        <f t="shared" si="36"/>
        <v>0</v>
      </c>
      <c r="T123" s="99">
        <f t="shared" si="36"/>
        <v>0</v>
      </c>
      <c r="U123" s="99">
        <f t="shared" si="36"/>
        <v>0</v>
      </c>
      <c r="V123" s="99">
        <f t="shared" si="36"/>
        <v>0</v>
      </c>
      <c r="W123" s="99">
        <f t="shared" si="36"/>
        <v>0</v>
      </c>
      <c r="X123" s="99">
        <f t="shared" si="36"/>
        <v>0</v>
      </c>
      <c r="Y123" s="99">
        <f t="shared" si="36"/>
        <v>0</v>
      </c>
      <c r="Z123" s="99">
        <f t="shared" si="36"/>
        <v>0</v>
      </c>
      <c r="AA123" s="99">
        <f t="shared" si="36"/>
        <v>0</v>
      </c>
      <c r="AB123" s="99">
        <f t="shared" si="36"/>
        <v>0</v>
      </c>
      <c r="AC123" s="99">
        <f t="shared" si="36"/>
        <v>0</v>
      </c>
      <c r="AD123" s="99">
        <f t="shared" si="36"/>
        <v>0</v>
      </c>
      <c r="AE123" s="99">
        <f t="shared" si="36"/>
        <v>0</v>
      </c>
      <c r="AF123" s="99">
        <f t="shared" si="36"/>
        <v>0</v>
      </c>
      <c r="AG123" s="101">
        <f t="shared" si="36"/>
        <v>0</v>
      </c>
      <c r="AH123" s="37">
        <f>SUM(AH111:AH122)</f>
        <v>296</v>
      </c>
      <c r="AI123" s="87"/>
    </row>
    <row r="124" spans="1:35" ht="18" x14ac:dyDescent="0.3">
      <c r="A124" s="148" t="s">
        <v>38</v>
      </c>
      <c r="B124" s="149"/>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73"/>
      <c r="AH124" s="74">
        <f t="shared" ref="AH124:AH135" si="37">SUM(D124:AG124)</f>
        <v>0</v>
      </c>
      <c r="AI124" s="71" t="e">
        <f>AH124/AH136</f>
        <v>#DIV/0!</v>
      </c>
    </row>
    <row r="125" spans="1:35" ht="18.75" customHeight="1" x14ac:dyDescent="0.3">
      <c r="A125" s="148" t="s">
        <v>27</v>
      </c>
      <c r="B125" s="149"/>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73"/>
      <c r="AH125" s="75">
        <f t="shared" si="37"/>
        <v>0</v>
      </c>
      <c r="AI125" s="88" t="e">
        <f>AH125/AH136</f>
        <v>#DIV/0!</v>
      </c>
    </row>
    <row r="126" spans="1:35" ht="18.75" customHeight="1" x14ac:dyDescent="0.3">
      <c r="A126" s="148" t="s">
        <v>28</v>
      </c>
      <c r="B126" s="149"/>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73"/>
      <c r="AH126" s="75">
        <f t="shared" si="37"/>
        <v>0</v>
      </c>
      <c r="AI126" s="88" t="e">
        <f>AH126/AH136</f>
        <v>#DIV/0!</v>
      </c>
    </row>
    <row r="127" spans="1:35" ht="18.75" customHeight="1" x14ac:dyDescent="0.3">
      <c r="A127" s="148" t="s">
        <v>29</v>
      </c>
      <c r="B127" s="149"/>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73"/>
      <c r="AH127" s="75">
        <f t="shared" si="37"/>
        <v>0</v>
      </c>
      <c r="AI127" s="88" t="e">
        <f>AH127/AH136</f>
        <v>#DIV/0!</v>
      </c>
    </row>
    <row r="128" spans="1:35" ht="18.75" customHeight="1" x14ac:dyDescent="0.3">
      <c r="A128" s="148" t="s">
        <v>30</v>
      </c>
      <c r="B128" s="149"/>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73"/>
      <c r="AH128" s="75">
        <f t="shared" si="37"/>
        <v>0</v>
      </c>
      <c r="AI128" s="88" t="e">
        <f>AH128/AH136</f>
        <v>#DIV/0!</v>
      </c>
    </row>
    <row r="129" spans="1:35" ht="18.75" customHeight="1" x14ac:dyDescent="0.3">
      <c r="A129" s="148" t="s">
        <v>31</v>
      </c>
      <c r="B129" s="149"/>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73"/>
      <c r="AH129" s="75">
        <f t="shared" si="37"/>
        <v>0</v>
      </c>
      <c r="AI129" s="88" t="e">
        <f>AH129/AH136</f>
        <v>#DIV/0!</v>
      </c>
    </row>
    <row r="130" spans="1:35" ht="18.75" customHeight="1" x14ac:dyDescent="0.3">
      <c r="A130" s="148" t="s">
        <v>32</v>
      </c>
      <c r="B130" s="149"/>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73"/>
      <c r="AH130" s="75">
        <f t="shared" si="37"/>
        <v>0</v>
      </c>
      <c r="AI130" s="88" t="e">
        <f>AH130/AH136</f>
        <v>#DIV/0!</v>
      </c>
    </row>
    <row r="131" spans="1:35" ht="18.75" customHeight="1" x14ac:dyDescent="0.3">
      <c r="A131" s="148" t="s">
        <v>33</v>
      </c>
      <c r="B131" s="149"/>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73"/>
      <c r="AH131" s="75">
        <f t="shared" si="37"/>
        <v>0</v>
      </c>
      <c r="AI131" s="88" t="e">
        <f>AH131/AH136</f>
        <v>#DIV/0!</v>
      </c>
    </row>
    <row r="132" spans="1:35" ht="18.75" customHeight="1" x14ac:dyDescent="0.3">
      <c r="A132" s="148" t="s">
        <v>34</v>
      </c>
      <c r="B132" s="149"/>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73"/>
      <c r="AH132" s="75">
        <f t="shared" si="37"/>
        <v>0</v>
      </c>
      <c r="AI132" s="88" t="e">
        <f>AH132/AH136</f>
        <v>#DIV/0!</v>
      </c>
    </row>
    <row r="133" spans="1:35" ht="18.75" customHeight="1" x14ac:dyDescent="0.3">
      <c r="A133" s="148" t="s">
        <v>35</v>
      </c>
      <c r="B133" s="149"/>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73"/>
      <c r="AH133" s="75">
        <f t="shared" si="37"/>
        <v>0</v>
      </c>
      <c r="AI133" s="88" t="e">
        <f>AH133/AH136</f>
        <v>#DIV/0!</v>
      </c>
    </row>
    <row r="134" spans="1:35" ht="18.75" customHeight="1" x14ac:dyDescent="0.3">
      <c r="A134" s="148" t="s">
        <v>36</v>
      </c>
      <c r="B134" s="149"/>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73"/>
      <c r="AH134" s="75">
        <f t="shared" si="37"/>
        <v>0</v>
      </c>
      <c r="AI134" s="88" t="e">
        <f>AH134/AH136</f>
        <v>#DIV/0!</v>
      </c>
    </row>
    <row r="135" spans="1:35" ht="19.5" customHeight="1" thickBot="1" x14ac:dyDescent="0.35">
      <c r="A135" s="148" t="s">
        <v>37</v>
      </c>
      <c r="B135" s="149"/>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73"/>
      <c r="AH135" s="76">
        <f t="shared" si="37"/>
        <v>0</v>
      </c>
      <c r="AI135" s="89" t="e">
        <f>AH135/AH136</f>
        <v>#DIV/0!</v>
      </c>
    </row>
    <row r="136" spans="1:35" ht="21.6" thickBot="1" x14ac:dyDescent="0.4">
      <c r="A136" s="155" t="s">
        <v>15</v>
      </c>
      <c r="B136" s="156"/>
      <c r="C136" s="99">
        <f>SUM(C137:C148)</f>
        <v>0</v>
      </c>
      <c r="D136" s="99">
        <f t="shared" ref="D136:N136" si="38">SUM(D137:D148)</f>
        <v>0</v>
      </c>
      <c r="E136" s="99">
        <f t="shared" si="38"/>
        <v>0</v>
      </c>
      <c r="F136" s="99">
        <f t="shared" si="38"/>
        <v>0</v>
      </c>
      <c r="G136" s="99">
        <f t="shared" si="38"/>
        <v>0</v>
      </c>
      <c r="H136" s="99">
        <f t="shared" si="38"/>
        <v>0</v>
      </c>
      <c r="I136" s="99">
        <f t="shared" si="38"/>
        <v>0</v>
      </c>
      <c r="J136" s="99">
        <f t="shared" si="38"/>
        <v>0</v>
      </c>
      <c r="K136" s="99">
        <f t="shared" si="38"/>
        <v>0</v>
      </c>
      <c r="L136" s="99">
        <f t="shared" si="38"/>
        <v>0</v>
      </c>
      <c r="M136" s="99">
        <f t="shared" si="38"/>
        <v>0</v>
      </c>
      <c r="N136" s="99">
        <f t="shared" si="38"/>
        <v>0</v>
      </c>
      <c r="O136" s="99">
        <f>SUM(O137:O148)</f>
        <v>0</v>
      </c>
      <c r="P136" s="99">
        <f t="shared" ref="P136:AG136" si="39">SUM(P137:P148)</f>
        <v>0</v>
      </c>
      <c r="Q136" s="99">
        <f t="shared" si="39"/>
        <v>0</v>
      </c>
      <c r="R136" s="99">
        <f t="shared" si="39"/>
        <v>0</v>
      </c>
      <c r="S136" s="99">
        <f t="shared" si="39"/>
        <v>0</v>
      </c>
      <c r="T136" s="99">
        <f t="shared" si="39"/>
        <v>0</v>
      </c>
      <c r="U136" s="99">
        <f t="shared" si="39"/>
        <v>0</v>
      </c>
      <c r="V136" s="99">
        <f t="shared" si="39"/>
        <v>0</v>
      </c>
      <c r="W136" s="99">
        <f t="shared" si="39"/>
        <v>0</v>
      </c>
      <c r="X136" s="99">
        <f t="shared" si="39"/>
        <v>0</v>
      </c>
      <c r="Y136" s="99">
        <f t="shared" si="39"/>
        <v>0</v>
      </c>
      <c r="Z136" s="99">
        <f t="shared" si="39"/>
        <v>0</v>
      </c>
      <c r="AA136" s="99">
        <f t="shared" si="39"/>
        <v>0</v>
      </c>
      <c r="AB136" s="99">
        <f t="shared" si="39"/>
        <v>0</v>
      </c>
      <c r="AC136" s="99">
        <f t="shared" si="39"/>
        <v>0</v>
      </c>
      <c r="AD136" s="99">
        <f t="shared" si="39"/>
        <v>0</v>
      </c>
      <c r="AE136" s="99">
        <f t="shared" si="39"/>
        <v>0</v>
      </c>
      <c r="AF136" s="99">
        <f t="shared" si="39"/>
        <v>0</v>
      </c>
      <c r="AG136" s="101">
        <f t="shared" si="39"/>
        <v>0</v>
      </c>
      <c r="AH136" s="37">
        <f>SUM(AH124:AH135)</f>
        <v>0</v>
      </c>
      <c r="AI136" s="83"/>
    </row>
    <row r="137" spans="1:35" ht="18" x14ac:dyDescent="0.3">
      <c r="A137" s="148" t="s">
        <v>38</v>
      </c>
      <c r="B137" s="149"/>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73"/>
      <c r="AH137" s="74">
        <f t="shared" ref="AH137:AH148" si="40">SUM(D137:AG137)</f>
        <v>0</v>
      </c>
      <c r="AI137" s="79" t="e">
        <f>AH137/AH149</f>
        <v>#DIV/0!</v>
      </c>
    </row>
    <row r="138" spans="1:35" ht="18" x14ac:dyDescent="0.3">
      <c r="A138" s="148" t="s">
        <v>27</v>
      </c>
      <c r="B138" s="149"/>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73"/>
      <c r="AH138" s="75">
        <f t="shared" si="40"/>
        <v>0</v>
      </c>
      <c r="AI138" s="80" t="e">
        <f>AH138/AH149</f>
        <v>#DIV/0!</v>
      </c>
    </row>
    <row r="139" spans="1:35" ht="18" x14ac:dyDescent="0.3">
      <c r="A139" s="148" t="s">
        <v>28</v>
      </c>
      <c r="B139" s="149"/>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73"/>
      <c r="AH139" s="75">
        <f t="shared" si="40"/>
        <v>0</v>
      </c>
      <c r="AI139" s="80" t="e">
        <f>AH139/AH149</f>
        <v>#DIV/0!</v>
      </c>
    </row>
    <row r="140" spans="1:35" ht="18" x14ac:dyDescent="0.3">
      <c r="A140" s="148" t="s">
        <v>29</v>
      </c>
      <c r="B140" s="149"/>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73"/>
      <c r="AH140" s="75">
        <f t="shared" si="40"/>
        <v>0</v>
      </c>
      <c r="AI140" s="80" t="e">
        <f>AH140/AH149</f>
        <v>#DIV/0!</v>
      </c>
    </row>
    <row r="141" spans="1:35" ht="18" x14ac:dyDescent="0.3">
      <c r="A141" s="148" t="s">
        <v>30</v>
      </c>
      <c r="B141" s="149"/>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73"/>
      <c r="AH141" s="75">
        <f t="shared" si="40"/>
        <v>0</v>
      </c>
      <c r="AI141" s="80" t="e">
        <f>AH141/AH149</f>
        <v>#DIV/0!</v>
      </c>
    </row>
    <row r="142" spans="1:35" ht="18" x14ac:dyDescent="0.3">
      <c r="A142" s="148" t="s">
        <v>31</v>
      </c>
      <c r="B142" s="149"/>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73"/>
      <c r="AH142" s="75">
        <f t="shared" si="40"/>
        <v>0</v>
      </c>
      <c r="AI142" s="80" t="e">
        <f>AH142/AH149</f>
        <v>#DIV/0!</v>
      </c>
    </row>
    <row r="143" spans="1:35" ht="18" x14ac:dyDescent="0.3">
      <c r="A143" s="148" t="s">
        <v>32</v>
      </c>
      <c r="B143" s="149"/>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73"/>
      <c r="AH143" s="75">
        <f t="shared" si="40"/>
        <v>0</v>
      </c>
      <c r="AI143" s="80" t="e">
        <f>AH143/AH149</f>
        <v>#DIV/0!</v>
      </c>
    </row>
    <row r="144" spans="1:35" ht="18" x14ac:dyDescent="0.3">
      <c r="A144" s="148" t="s">
        <v>33</v>
      </c>
      <c r="B144" s="149"/>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73"/>
      <c r="AH144" s="75">
        <f t="shared" si="40"/>
        <v>0</v>
      </c>
      <c r="AI144" s="80" t="e">
        <f>AH144/AH149</f>
        <v>#DIV/0!</v>
      </c>
    </row>
    <row r="145" spans="1:35" ht="18" x14ac:dyDescent="0.3">
      <c r="A145" s="148" t="s">
        <v>34</v>
      </c>
      <c r="B145" s="149"/>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73"/>
      <c r="AH145" s="75">
        <f t="shared" si="40"/>
        <v>0</v>
      </c>
      <c r="AI145" s="80" t="e">
        <f>AH145/AH149</f>
        <v>#DIV/0!</v>
      </c>
    </row>
    <row r="146" spans="1:35" ht="18" x14ac:dyDescent="0.3">
      <c r="A146" s="148" t="s">
        <v>35</v>
      </c>
      <c r="B146" s="149"/>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73"/>
      <c r="AH146" s="75">
        <f t="shared" si="40"/>
        <v>0</v>
      </c>
      <c r="AI146" s="80" t="e">
        <f>AH146/AH149</f>
        <v>#DIV/0!</v>
      </c>
    </row>
    <row r="147" spans="1:35" ht="18" x14ac:dyDescent="0.3">
      <c r="A147" s="148" t="s">
        <v>36</v>
      </c>
      <c r="B147" s="149"/>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73"/>
      <c r="AH147" s="75">
        <f t="shared" si="40"/>
        <v>0</v>
      </c>
      <c r="AI147" s="80" t="e">
        <f>AH147/AH149</f>
        <v>#DIV/0!</v>
      </c>
    </row>
    <row r="148" spans="1:35" ht="18.600000000000001" thickBot="1" x14ac:dyDescent="0.35">
      <c r="A148" s="148" t="s">
        <v>37</v>
      </c>
      <c r="B148" s="149"/>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73"/>
      <c r="AH148" s="76">
        <f t="shared" si="40"/>
        <v>0</v>
      </c>
      <c r="AI148" s="84" t="e">
        <f>AH148/AH149</f>
        <v>#DIV/0!</v>
      </c>
    </row>
    <row r="149" spans="1:35" ht="21.6" thickBot="1" x14ac:dyDescent="0.35">
      <c r="A149" s="155" t="s">
        <v>42</v>
      </c>
      <c r="B149" s="156"/>
      <c r="C149" s="99">
        <f>SUM(C150:C161)</f>
        <v>0</v>
      </c>
      <c r="D149" s="99">
        <f t="shared" ref="D149:N149" si="41">SUM(D150:D161)</f>
        <v>0</v>
      </c>
      <c r="E149" s="99">
        <f t="shared" si="41"/>
        <v>0</v>
      </c>
      <c r="F149" s="99">
        <f t="shared" si="41"/>
        <v>0</v>
      </c>
      <c r="G149" s="99">
        <f t="shared" si="41"/>
        <v>0</v>
      </c>
      <c r="H149" s="99">
        <f t="shared" si="41"/>
        <v>27</v>
      </c>
      <c r="I149" s="99">
        <f t="shared" si="41"/>
        <v>22</v>
      </c>
      <c r="J149" s="99">
        <f t="shared" si="41"/>
        <v>0</v>
      </c>
      <c r="K149" s="99">
        <f t="shared" si="41"/>
        <v>0</v>
      </c>
      <c r="L149" s="99">
        <f t="shared" si="41"/>
        <v>0</v>
      </c>
      <c r="M149" s="99">
        <f t="shared" si="41"/>
        <v>15</v>
      </c>
      <c r="N149" s="99">
        <f t="shared" si="41"/>
        <v>14</v>
      </c>
      <c r="O149" s="99">
        <f>SUM(O150:O161)</f>
        <v>14</v>
      </c>
      <c r="P149" s="99">
        <f t="shared" ref="P149:AG149" si="42">SUM(P150:P161)</f>
        <v>0</v>
      </c>
      <c r="Q149" s="99">
        <f t="shared" si="42"/>
        <v>11</v>
      </c>
      <c r="R149" s="99">
        <f t="shared" si="42"/>
        <v>0</v>
      </c>
      <c r="S149" s="99">
        <f t="shared" si="42"/>
        <v>0</v>
      </c>
      <c r="T149" s="99">
        <f t="shared" si="42"/>
        <v>40</v>
      </c>
      <c r="U149" s="99">
        <f t="shared" si="42"/>
        <v>0</v>
      </c>
      <c r="V149" s="99">
        <f t="shared" si="42"/>
        <v>5</v>
      </c>
      <c r="W149" s="99">
        <f t="shared" si="42"/>
        <v>0</v>
      </c>
      <c r="X149" s="99">
        <f t="shared" si="42"/>
        <v>0</v>
      </c>
      <c r="Y149" s="99">
        <f t="shared" si="42"/>
        <v>0</v>
      </c>
      <c r="Z149" s="99">
        <f t="shared" si="42"/>
        <v>0</v>
      </c>
      <c r="AA149" s="99">
        <f t="shared" si="42"/>
        <v>70</v>
      </c>
      <c r="AB149" s="99">
        <f t="shared" si="42"/>
        <v>0</v>
      </c>
      <c r="AC149" s="99">
        <f t="shared" si="42"/>
        <v>25</v>
      </c>
      <c r="AD149" s="99">
        <f t="shared" si="42"/>
        <v>0</v>
      </c>
      <c r="AE149" s="99">
        <f t="shared" si="42"/>
        <v>0</v>
      </c>
      <c r="AF149" s="99">
        <f t="shared" si="42"/>
        <v>0</v>
      </c>
      <c r="AG149" s="101">
        <f t="shared" si="42"/>
        <v>0</v>
      </c>
      <c r="AH149" s="37">
        <f>SUM(AH137:AH148)</f>
        <v>0</v>
      </c>
      <c r="AI149" s="94"/>
    </row>
    <row r="150" spans="1:35" ht="18" x14ac:dyDescent="0.3">
      <c r="A150" s="148" t="s">
        <v>38</v>
      </c>
      <c r="B150" s="149"/>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73"/>
      <c r="AH150" s="74">
        <f t="shared" ref="AH150:AH161" si="43">SUM(D150:AG150)</f>
        <v>0</v>
      </c>
      <c r="AI150" s="91">
        <f>AH150/AH162</f>
        <v>0</v>
      </c>
    </row>
    <row r="151" spans="1:35" ht="18" x14ac:dyDescent="0.3">
      <c r="A151" s="148" t="s">
        <v>27</v>
      </c>
      <c r="B151" s="149"/>
      <c r="C151" s="6"/>
      <c r="D151" s="6"/>
      <c r="E151" s="6"/>
      <c r="F151" s="6"/>
      <c r="G151" s="6"/>
      <c r="H151" s="6">
        <v>11</v>
      </c>
      <c r="I151" s="6"/>
      <c r="J151" s="6"/>
      <c r="K151" s="6"/>
      <c r="L151" s="6"/>
      <c r="M151" s="6"/>
      <c r="N151" s="6"/>
      <c r="O151" s="6">
        <v>9</v>
      </c>
      <c r="P151" s="6"/>
      <c r="Q151" s="6"/>
      <c r="R151" s="6"/>
      <c r="S151" s="6"/>
      <c r="T151" s="6">
        <v>40</v>
      </c>
      <c r="U151" s="6"/>
      <c r="V151" s="6"/>
      <c r="W151" s="6"/>
      <c r="X151" s="6"/>
      <c r="Y151" s="6"/>
      <c r="Z151" s="6"/>
      <c r="AA151" s="6">
        <v>60</v>
      </c>
      <c r="AB151" s="6"/>
      <c r="AC151" s="6">
        <v>25</v>
      </c>
      <c r="AD151" s="6"/>
      <c r="AE151" s="6"/>
      <c r="AF151" s="6"/>
      <c r="AG151" s="73"/>
      <c r="AH151" s="75">
        <f t="shared" si="43"/>
        <v>145</v>
      </c>
      <c r="AI151" s="92">
        <f>AH151/AH162</f>
        <v>0.5967078189300411</v>
      </c>
    </row>
    <row r="152" spans="1:35" ht="18" x14ac:dyDescent="0.3">
      <c r="A152" s="148" t="s">
        <v>28</v>
      </c>
      <c r="B152" s="149"/>
      <c r="C152" s="6"/>
      <c r="D152" s="6"/>
      <c r="E152" s="6"/>
      <c r="F152" s="6"/>
      <c r="G152" s="6"/>
      <c r="H152" s="6"/>
      <c r="I152" s="6"/>
      <c r="J152" s="6"/>
      <c r="K152" s="6"/>
      <c r="L152" s="6"/>
      <c r="M152" s="6"/>
      <c r="N152" s="6">
        <v>6</v>
      </c>
      <c r="O152" s="6"/>
      <c r="P152" s="6"/>
      <c r="Q152" s="6"/>
      <c r="R152" s="6"/>
      <c r="S152" s="6"/>
      <c r="T152" s="6"/>
      <c r="U152" s="6"/>
      <c r="V152" s="6"/>
      <c r="W152" s="6"/>
      <c r="X152" s="6"/>
      <c r="Y152" s="6"/>
      <c r="Z152" s="6"/>
      <c r="AA152" s="6"/>
      <c r="AB152" s="6"/>
      <c r="AC152" s="6"/>
      <c r="AD152" s="6"/>
      <c r="AE152" s="6"/>
      <c r="AF152" s="6"/>
      <c r="AG152" s="73"/>
      <c r="AH152" s="75">
        <f t="shared" si="43"/>
        <v>6</v>
      </c>
      <c r="AI152" s="92">
        <f>AH152/AH162</f>
        <v>2.4691358024691357E-2</v>
      </c>
    </row>
    <row r="153" spans="1:35" ht="18" x14ac:dyDescent="0.3">
      <c r="A153" s="148" t="s">
        <v>29</v>
      </c>
      <c r="B153" s="149"/>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73"/>
      <c r="AH153" s="75">
        <f t="shared" si="43"/>
        <v>0</v>
      </c>
      <c r="AI153" s="92">
        <f>AH153/AH162</f>
        <v>0</v>
      </c>
    </row>
    <row r="154" spans="1:35" ht="18" x14ac:dyDescent="0.3">
      <c r="A154" s="148" t="s">
        <v>30</v>
      </c>
      <c r="B154" s="149"/>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73"/>
      <c r="AH154" s="75">
        <f t="shared" si="43"/>
        <v>0</v>
      </c>
      <c r="AI154" s="92">
        <f>AH154/AH162</f>
        <v>0</v>
      </c>
    </row>
    <row r="155" spans="1:35" ht="18" x14ac:dyDescent="0.3">
      <c r="A155" s="148" t="s">
        <v>31</v>
      </c>
      <c r="B155" s="149"/>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73"/>
      <c r="AH155" s="75">
        <f t="shared" si="43"/>
        <v>0</v>
      </c>
      <c r="AI155" s="92">
        <f>AH155/AH162</f>
        <v>0</v>
      </c>
    </row>
    <row r="156" spans="1:35" ht="18" x14ac:dyDescent="0.3">
      <c r="A156" s="148" t="s">
        <v>32</v>
      </c>
      <c r="B156" s="149"/>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73"/>
      <c r="AH156" s="75">
        <f t="shared" si="43"/>
        <v>0</v>
      </c>
      <c r="AI156" s="92">
        <f>AH156/AH162</f>
        <v>0</v>
      </c>
    </row>
    <row r="157" spans="1:35" ht="18" x14ac:dyDescent="0.3">
      <c r="A157" s="148" t="s">
        <v>33</v>
      </c>
      <c r="B157" s="149"/>
      <c r="C157" s="6"/>
      <c r="D157" s="6"/>
      <c r="E157" s="6"/>
      <c r="F157" s="6"/>
      <c r="G157" s="6"/>
      <c r="H157" s="6">
        <v>16</v>
      </c>
      <c r="I157" s="6"/>
      <c r="J157" s="6"/>
      <c r="K157" s="6"/>
      <c r="L157" s="6"/>
      <c r="M157" s="6">
        <v>15</v>
      </c>
      <c r="N157" s="6">
        <v>8</v>
      </c>
      <c r="O157" s="6"/>
      <c r="P157" s="6"/>
      <c r="Q157" s="6">
        <v>11</v>
      </c>
      <c r="R157" s="6"/>
      <c r="S157" s="6"/>
      <c r="T157" s="6"/>
      <c r="U157" s="6"/>
      <c r="V157" s="6"/>
      <c r="W157" s="6"/>
      <c r="X157" s="6"/>
      <c r="Y157" s="6"/>
      <c r="Z157" s="6"/>
      <c r="AA157" s="6">
        <v>10</v>
      </c>
      <c r="AB157" s="6"/>
      <c r="AC157" s="6"/>
      <c r="AD157" s="6"/>
      <c r="AE157" s="6"/>
      <c r="AF157" s="6"/>
      <c r="AG157" s="73"/>
      <c r="AH157" s="75">
        <f t="shared" si="43"/>
        <v>60</v>
      </c>
      <c r="AI157" s="92">
        <f>AH157/AH162</f>
        <v>0.24691358024691357</v>
      </c>
    </row>
    <row r="158" spans="1:35" ht="18" x14ac:dyDescent="0.3">
      <c r="A158" s="148" t="s">
        <v>34</v>
      </c>
      <c r="B158" s="149"/>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73"/>
      <c r="AH158" s="75">
        <f t="shared" si="43"/>
        <v>0</v>
      </c>
      <c r="AI158" s="92">
        <f>AH158/AH162</f>
        <v>0</v>
      </c>
    </row>
    <row r="159" spans="1:35" ht="18" x14ac:dyDescent="0.3">
      <c r="A159" s="148" t="s">
        <v>35</v>
      </c>
      <c r="B159" s="149"/>
      <c r="C159" s="6"/>
      <c r="D159" s="6"/>
      <c r="E159" s="6"/>
      <c r="F159" s="6"/>
      <c r="G159" s="6"/>
      <c r="H159" s="6"/>
      <c r="I159" s="6">
        <v>22</v>
      </c>
      <c r="J159" s="6"/>
      <c r="K159" s="6"/>
      <c r="L159" s="6"/>
      <c r="M159" s="6"/>
      <c r="N159" s="6"/>
      <c r="O159" s="6">
        <v>5</v>
      </c>
      <c r="P159" s="6"/>
      <c r="Q159" s="6"/>
      <c r="R159" s="6"/>
      <c r="S159" s="6"/>
      <c r="T159" s="6"/>
      <c r="U159" s="6"/>
      <c r="V159" s="6">
        <v>5</v>
      </c>
      <c r="W159" s="6"/>
      <c r="X159" s="6"/>
      <c r="Y159" s="6"/>
      <c r="Z159" s="6"/>
      <c r="AA159" s="6"/>
      <c r="AB159" s="6"/>
      <c r="AC159" s="6"/>
      <c r="AD159" s="6"/>
      <c r="AE159" s="6"/>
      <c r="AF159" s="6"/>
      <c r="AG159" s="73"/>
      <c r="AH159" s="75">
        <f t="shared" si="43"/>
        <v>32</v>
      </c>
      <c r="AI159" s="92">
        <f>AH159/AH162</f>
        <v>0.13168724279835392</v>
      </c>
    </row>
    <row r="160" spans="1:35" ht="18" x14ac:dyDescent="0.3">
      <c r="A160" s="148" t="s">
        <v>36</v>
      </c>
      <c r="B160" s="149"/>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73"/>
      <c r="AH160" s="75">
        <f t="shared" si="43"/>
        <v>0</v>
      </c>
      <c r="AI160" s="92">
        <f>AH160/AH162</f>
        <v>0</v>
      </c>
    </row>
    <row r="161" spans="1:35" ht="18.600000000000001" thickBot="1" x14ac:dyDescent="0.35">
      <c r="A161" s="148" t="s">
        <v>37</v>
      </c>
      <c r="B161" s="149"/>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73"/>
      <c r="AH161" s="76">
        <f t="shared" si="43"/>
        <v>0</v>
      </c>
      <c r="AI161" s="93">
        <f>AH161/AH162</f>
        <v>0</v>
      </c>
    </row>
    <row r="162" spans="1:35" ht="21.6" thickBot="1" x14ac:dyDescent="0.35">
      <c r="A162" s="150"/>
      <c r="B162" s="15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55"/>
      <c r="AD162" s="55"/>
      <c r="AE162" s="55"/>
      <c r="AF162" s="55"/>
      <c r="AG162" s="78"/>
      <c r="AH162" s="37">
        <f>SUM(AH150:AH161)</f>
        <v>243</v>
      </c>
      <c r="AI162" s="81"/>
    </row>
    <row r="163" spans="1:35" ht="36.75" customHeight="1" x14ac:dyDescent="0.3">
      <c r="A163" s="59"/>
      <c r="B163" s="59"/>
      <c r="C163" s="152" t="s">
        <v>38</v>
      </c>
      <c r="D163" s="153"/>
      <c r="E163" s="153" t="s">
        <v>27</v>
      </c>
      <c r="F163" s="153"/>
      <c r="G163" s="153" t="s">
        <v>28</v>
      </c>
      <c r="H163" s="153"/>
      <c r="I163" s="154" t="s">
        <v>29</v>
      </c>
      <c r="J163" s="154"/>
      <c r="K163" s="143" t="s">
        <v>30</v>
      </c>
      <c r="L163" s="143"/>
      <c r="M163" s="143" t="s">
        <v>31</v>
      </c>
      <c r="N163" s="143"/>
      <c r="O163" s="143" t="s">
        <v>32</v>
      </c>
      <c r="P163" s="143"/>
      <c r="Q163" s="143" t="s">
        <v>33</v>
      </c>
      <c r="R163" s="143"/>
      <c r="S163" s="143" t="s">
        <v>34</v>
      </c>
      <c r="T163" s="143"/>
      <c r="U163" s="143" t="s">
        <v>35</v>
      </c>
      <c r="V163" s="143"/>
      <c r="W163" s="143" t="s">
        <v>36</v>
      </c>
      <c r="X163" s="143"/>
      <c r="Y163" s="143" t="s">
        <v>37</v>
      </c>
      <c r="Z163" s="144"/>
      <c r="AA163" s="145" t="s">
        <v>39</v>
      </c>
      <c r="AB163" s="146"/>
      <c r="AC163" s="110"/>
      <c r="AD163" s="110"/>
      <c r="AE163" s="110"/>
      <c r="AF163" s="110"/>
      <c r="AG163" s="111"/>
    </row>
    <row r="164" spans="1:35" ht="36.75" customHeight="1" thickBot="1" x14ac:dyDescent="0.35">
      <c r="A164" s="59"/>
      <c r="B164" s="59"/>
      <c r="C164" s="147">
        <f>AH59+AH72+AH85+AH98+AH111+AH124+AH137+AH150</f>
        <v>712</v>
      </c>
      <c r="D164" s="140"/>
      <c r="E164" s="140">
        <f>AH60+AH73+AH86+AH99+AH112+AH125+AH138+AH151</f>
        <v>796</v>
      </c>
      <c r="F164" s="140"/>
      <c r="G164" s="140">
        <f>AH61+AH74+AH87+AH100+AH113+AH126+AH139+AH152</f>
        <v>358</v>
      </c>
      <c r="H164" s="140"/>
      <c r="I164" s="140">
        <f>AH62+AH75+AH88+AH101+AH114+AH127+AH140+AH153</f>
        <v>243</v>
      </c>
      <c r="J164" s="140"/>
      <c r="K164" s="140">
        <f>AH63+AH76+AH89+AH102+AH115+AH128+AH141+AH154</f>
        <v>42</v>
      </c>
      <c r="L164" s="140"/>
      <c r="M164" s="140">
        <f>AH64+AH77+AH90+AH103+AH116+AH129+AH142+AH155</f>
        <v>304</v>
      </c>
      <c r="N164" s="140"/>
      <c r="O164" s="140">
        <f>AH65+AH78+AH91+AH104+AH117+AH130+AH143+AH156</f>
        <v>169</v>
      </c>
      <c r="P164" s="140"/>
      <c r="Q164" s="140">
        <f>AH66+AH79+AH92+AH105+AH118+AH131+AH144+AH157</f>
        <v>491</v>
      </c>
      <c r="R164" s="140"/>
      <c r="S164" s="140">
        <f>AH67+AH80+AH93+AH106+AH119+AH132+AH145+AH158</f>
        <v>0</v>
      </c>
      <c r="T164" s="140"/>
      <c r="U164" s="140">
        <f>AH68+AH81+AH94+AH107+AH120+AH133+AH146+AH159</f>
        <v>367</v>
      </c>
      <c r="V164" s="140"/>
      <c r="W164" s="140">
        <f>AH69+AH80+AH95+AH108+AH121+AH134+AH147+AH160</f>
        <v>170</v>
      </c>
      <c r="X164" s="140"/>
      <c r="Y164" s="140">
        <f>AH70+AH83+AH96+AH109+AH122+AH135+AH148+AH161</f>
        <v>75</v>
      </c>
      <c r="Z164" s="140"/>
      <c r="AA164" s="141">
        <f>SUM(C164:Z164)</f>
        <v>3727</v>
      </c>
      <c r="AB164" s="142"/>
      <c r="AC164" s="112"/>
      <c r="AD164" s="112"/>
      <c r="AE164" s="112"/>
      <c r="AF164" s="112"/>
      <c r="AG164" s="113"/>
    </row>
    <row r="165" spans="1:35" ht="34.5" customHeight="1" thickBot="1" x14ac:dyDescent="0.35">
      <c r="A165" s="59"/>
      <c r="B165" s="59"/>
      <c r="C165" s="139">
        <f>C164/AA164</f>
        <v>0.19103836866112153</v>
      </c>
      <c r="D165" s="138"/>
      <c r="E165" s="138">
        <f>E164/AA164</f>
        <v>0.21357660316608532</v>
      </c>
      <c r="F165" s="138"/>
      <c r="G165" s="138">
        <f>G164/AA164</f>
        <v>9.6055808961631337E-2</v>
      </c>
      <c r="H165" s="138"/>
      <c r="I165" s="138">
        <f>I164/AA164</f>
        <v>6.5199892675073784E-2</v>
      </c>
      <c r="J165" s="138"/>
      <c r="K165" s="138">
        <f>K164/AA164</f>
        <v>1.1269117252481888E-2</v>
      </c>
      <c r="L165" s="138"/>
      <c r="M165" s="138">
        <f>M164/AA164</f>
        <v>8.1566943922726051E-2</v>
      </c>
      <c r="N165" s="138"/>
      <c r="O165" s="138">
        <f>O164/AA164</f>
        <v>4.5344781325462838E-2</v>
      </c>
      <c r="P165" s="138"/>
      <c r="Q165" s="138">
        <f>Q164/AA164</f>
        <v>0.13174134692782399</v>
      </c>
      <c r="R165" s="138"/>
      <c r="S165" s="138">
        <f>S164/AA164</f>
        <v>0</v>
      </c>
      <c r="T165" s="138"/>
      <c r="U165" s="138">
        <f>U164/AA164</f>
        <v>9.8470619801448889E-2</v>
      </c>
      <c r="V165" s="138"/>
      <c r="W165" s="138">
        <f>W164/AA164</f>
        <v>4.5613093640998123E-2</v>
      </c>
      <c r="X165" s="138"/>
      <c r="Y165" s="138">
        <f>Y164/AA164</f>
        <v>2.0123423665146231E-2</v>
      </c>
      <c r="Z165" s="138"/>
      <c r="AA165" s="136">
        <f>SUM(C165:Z165)</f>
        <v>0.99999999999999989</v>
      </c>
      <c r="AB165" s="137"/>
    </row>
    <row r="166" spans="1:35" ht="15" customHeight="1" x14ac:dyDescent="0.3">
      <c r="A166" s="59"/>
      <c r="B166" s="59"/>
      <c r="C166" s="56"/>
    </row>
    <row r="167" spans="1:35" ht="15" customHeight="1" x14ac:dyDescent="0.3">
      <c r="A167" s="59"/>
      <c r="B167" s="59"/>
      <c r="C167" s="56"/>
    </row>
    <row r="168" spans="1:35" ht="15" customHeight="1" x14ac:dyDescent="0.3">
      <c r="A168" s="59"/>
      <c r="B168" s="59"/>
      <c r="C168" s="56"/>
    </row>
    <row r="169" spans="1:35" ht="15" customHeight="1" x14ac:dyDescent="0.3">
      <c r="A169" s="59"/>
      <c r="B169" s="59"/>
      <c r="C169" s="56"/>
    </row>
    <row r="170" spans="1:35" ht="15" customHeight="1" x14ac:dyDescent="0.3">
      <c r="A170" s="59"/>
      <c r="B170" s="59"/>
      <c r="C170" s="56"/>
    </row>
    <row r="171" spans="1:35" ht="17.25" customHeight="1" x14ac:dyDescent="0.3">
      <c r="A171" s="59"/>
      <c r="B171" s="59"/>
      <c r="C171" s="56"/>
    </row>
    <row r="172" spans="1:35" ht="15" customHeight="1" x14ac:dyDescent="0.3">
      <c r="A172" s="59"/>
      <c r="B172" s="59"/>
      <c r="C172" s="56"/>
    </row>
    <row r="173" spans="1:35" ht="15" customHeight="1" x14ac:dyDescent="0.3">
      <c r="A173" s="59"/>
      <c r="B173" s="59"/>
      <c r="C173" s="56"/>
    </row>
    <row r="174" spans="1:35" ht="15.75" customHeight="1" x14ac:dyDescent="0.3">
      <c r="A174" s="59"/>
      <c r="B174" s="59"/>
      <c r="C174" s="56"/>
    </row>
    <row r="175" spans="1:35" ht="18" x14ac:dyDescent="0.3">
      <c r="A175" s="60"/>
      <c r="B175" s="60" t="s">
        <v>38</v>
      </c>
      <c r="C175">
        <f>C164</f>
        <v>712</v>
      </c>
    </row>
    <row r="176" spans="1:35" ht="18.75" customHeight="1" x14ac:dyDescent="0.3">
      <c r="A176" s="60"/>
      <c r="B176" s="60" t="s">
        <v>27</v>
      </c>
      <c r="C176">
        <f>E164</f>
        <v>796</v>
      </c>
    </row>
    <row r="177" spans="1:3" ht="18.75" customHeight="1" x14ac:dyDescent="0.3">
      <c r="A177" s="60"/>
      <c r="B177" s="60" t="s">
        <v>28</v>
      </c>
      <c r="C177">
        <f>G164</f>
        <v>358</v>
      </c>
    </row>
    <row r="178" spans="1:3" ht="18.75" customHeight="1" x14ac:dyDescent="0.3">
      <c r="A178" s="60"/>
      <c r="B178" s="60" t="s">
        <v>29</v>
      </c>
      <c r="C178">
        <f>I164</f>
        <v>243</v>
      </c>
    </row>
    <row r="179" spans="1:3" ht="18.75" customHeight="1" x14ac:dyDescent="0.3">
      <c r="A179" s="60"/>
      <c r="B179" s="60" t="s">
        <v>30</v>
      </c>
      <c r="C179">
        <f>K164</f>
        <v>42</v>
      </c>
    </row>
    <row r="180" spans="1:3" ht="18.75" customHeight="1" x14ac:dyDescent="0.3">
      <c r="A180" s="60"/>
      <c r="B180" s="60" t="s">
        <v>31</v>
      </c>
      <c r="C180">
        <f>M164</f>
        <v>304</v>
      </c>
    </row>
    <row r="181" spans="1:3" ht="18.75" customHeight="1" x14ac:dyDescent="0.3">
      <c r="A181" s="60"/>
      <c r="B181" s="60" t="s">
        <v>32</v>
      </c>
      <c r="C181">
        <f>O164</f>
        <v>169</v>
      </c>
    </row>
    <row r="182" spans="1:3" ht="18.75" customHeight="1" x14ac:dyDescent="0.3">
      <c r="A182" s="60"/>
      <c r="B182" s="60" t="s">
        <v>33</v>
      </c>
      <c r="C182">
        <f>Q164</f>
        <v>491</v>
      </c>
    </row>
    <row r="183" spans="1:3" ht="18.75" customHeight="1" x14ac:dyDescent="0.3">
      <c r="A183" s="60"/>
      <c r="B183" s="60" t="s">
        <v>34</v>
      </c>
      <c r="C183">
        <f>S164</f>
        <v>0</v>
      </c>
    </row>
    <row r="184" spans="1:3" ht="18.75" customHeight="1" x14ac:dyDescent="0.3">
      <c r="A184" s="60"/>
      <c r="B184" s="60" t="s">
        <v>35</v>
      </c>
      <c r="C184">
        <f>U164</f>
        <v>367</v>
      </c>
    </row>
    <row r="185" spans="1:3" ht="18.75" customHeight="1" x14ac:dyDescent="0.3">
      <c r="A185" s="60"/>
      <c r="B185" s="60" t="s">
        <v>36</v>
      </c>
      <c r="C185">
        <f>W164</f>
        <v>170</v>
      </c>
    </row>
    <row r="186" spans="1:3" ht="30.75" customHeight="1" x14ac:dyDescent="0.3">
      <c r="A186" s="60"/>
      <c r="B186" s="60" t="s">
        <v>37</v>
      </c>
      <c r="C186">
        <f>Y164</f>
        <v>75</v>
      </c>
    </row>
  </sheetData>
  <mergeCells count="184">
    <mergeCell ref="A1:B1"/>
    <mergeCell ref="C1:AG1"/>
    <mergeCell ref="A2:B2"/>
    <mergeCell ref="A3:B3"/>
    <mergeCell ref="A17:B17"/>
    <mergeCell ref="A18:B18"/>
    <mergeCell ref="A19:B19"/>
    <mergeCell ref="A20:B20"/>
    <mergeCell ref="A21:B21"/>
    <mergeCell ref="A4:B4"/>
    <mergeCell ref="A5:B5"/>
    <mergeCell ref="A6:B6"/>
    <mergeCell ref="A7:B7"/>
    <mergeCell ref="A8:B8"/>
    <mergeCell ref="A9:B9"/>
    <mergeCell ref="A10:B10"/>
    <mergeCell ref="A59:B59"/>
    <mergeCell ref="A60:B60"/>
    <mergeCell ref="A61:B61"/>
    <mergeCell ref="A62:B62"/>
    <mergeCell ref="A63:B63"/>
    <mergeCell ref="A64:B64"/>
    <mergeCell ref="D22:G23"/>
    <mergeCell ref="A11:B11"/>
    <mergeCell ref="A12:B12"/>
    <mergeCell ref="A13:B13"/>
    <mergeCell ref="A14:B14"/>
    <mergeCell ref="A15:B15"/>
    <mergeCell ref="A16:B16"/>
    <mergeCell ref="A54:AG55"/>
    <mergeCell ref="A56:B56"/>
    <mergeCell ref="C56:AG56"/>
    <mergeCell ref="A57:B57"/>
    <mergeCell ref="A58:B58"/>
    <mergeCell ref="O22:S23"/>
    <mergeCell ref="Z22:AD23"/>
    <mergeCell ref="D39:G40"/>
    <mergeCell ref="P39:S40"/>
    <mergeCell ref="Z39:AD40"/>
    <mergeCell ref="A71:B71"/>
    <mergeCell ref="A72:B72"/>
    <mergeCell ref="A73:B73"/>
    <mergeCell ref="A74:B74"/>
    <mergeCell ref="A75:B75"/>
    <mergeCell ref="A76:B76"/>
    <mergeCell ref="A65:B65"/>
    <mergeCell ref="A66:B66"/>
    <mergeCell ref="A67:B67"/>
    <mergeCell ref="A68:B68"/>
    <mergeCell ref="A69:B69"/>
    <mergeCell ref="A70:B70"/>
    <mergeCell ref="A83:B83"/>
    <mergeCell ref="A84:B84"/>
    <mergeCell ref="A85:B85"/>
    <mergeCell ref="A86:B86"/>
    <mergeCell ref="A87:B87"/>
    <mergeCell ref="A88:B88"/>
    <mergeCell ref="A77:B77"/>
    <mergeCell ref="A78:B78"/>
    <mergeCell ref="A79:B79"/>
    <mergeCell ref="A80:B80"/>
    <mergeCell ref="A81:B81"/>
    <mergeCell ref="A82:B82"/>
    <mergeCell ref="A95:B95"/>
    <mergeCell ref="A96:B96"/>
    <mergeCell ref="A97:B97"/>
    <mergeCell ref="A98:B98"/>
    <mergeCell ref="A99:B99"/>
    <mergeCell ref="A100:B100"/>
    <mergeCell ref="A89:B89"/>
    <mergeCell ref="A90:B90"/>
    <mergeCell ref="A91:B91"/>
    <mergeCell ref="A92:B92"/>
    <mergeCell ref="A93:B93"/>
    <mergeCell ref="A94:B94"/>
    <mergeCell ref="A107:B107"/>
    <mergeCell ref="A108:B108"/>
    <mergeCell ref="A109:B109"/>
    <mergeCell ref="A110:B110"/>
    <mergeCell ref="A111:B111"/>
    <mergeCell ref="A112:B112"/>
    <mergeCell ref="A101:B101"/>
    <mergeCell ref="A102:B102"/>
    <mergeCell ref="A103:B103"/>
    <mergeCell ref="A104:B104"/>
    <mergeCell ref="A105:B105"/>
    <mergeCell ref="A106:B106"/>
    <mergeCell ref="A119:B119"/>
    <mergeCell ref="A120:B120"/>
    <mergeCell ref="A121:B121"/>
    <mergeCell ref="A122:B122"/>
    <mergeCell ref="A123:B123"/>
    <mergeCell ref="A124:B124"/>
    <mergeCell ref="A113:B113"/>
    <mergeCell ref="A114:B114"/>
    <mergeCell ref="A115:B115"/>
    <mergeCell ref="A116:B116"/>
    <mergeCell ref="A117:B117"/>
    <mergeCell ref="A118:B118"/>
    <mergeCell ref="A131:B131"/>
    <mergeCell ref="A132:B132"/>
    <mergeCell ref="A133:B133"/>
    <mergeCell ref="A134:B134"/>
    <mergeCell ref="A135:B135"/>
    <mergeCell ref="A136:B136"/>
    <mergeCell ref="A125:B125"/>
    <mergeCell ref="A126:B126"/>
    <mergeCell ref="A127:B127"/>
    <mergeCell ref="A128:B128"/>
    <mergeCell ref="A129:B129"/>
    <mergeCell ref="A130:B130"/>
    <mergeCell ref="A143:B143"/>
    <mergeCell ref="A144:B144"/>
    <mergeCell ref="A145:B145"/>
    <mergeCell ref="A146:B146"/>
    <mergeCell ref="A147:B147"/>
    <mergeCell ref="A148:B148"/>
    <mergeCell ref="A137:B137"/>
    <mergeCell ref="A138:B138"/>
    <mergeCell ref="A139:B139"/>
    <mergeCell ref="A140:B140"/>
    <mergeCell ref="A141:B141"/>
    <mergeCell ref="A142:B142"/>
    <mergeCell ref="A155:B155"/>
    <mergeCell ref="A156:B156"/>
    <mergeCell ref="A157:B157"/>
    <mergeCell ref="A158:B158"/>
    <mergeCell ref="A159:B159"/>
    <mergeCell ref="A160:B160"/>
    <mergeCell ref="A149:B149"/>
    <mergeCell ref="A150:B150"/>
    <mergeCell ref="A151:B151"/>
    <mergeCell ref="A152:B152"/>
    <mergeCell ref="A153:B153"/>
    <mergeCell ref="A154:B154"/>
    <mergeCell ref="K163:L163"/>
    <mergeCell ref="M163:N163"/>
    <mergeCell ref="O163:P163"/>
    <mergeCell ref="A161:B161"/>
    <mergeCell ref="A162:B162"/>
    <mergeCell ref="C163:D163"/>
    <mergeCell ref="E163:F163"/>
    <mergeCell ref="G163:H163"/>
    <mergeCell ref="I163:J163"/>
    <mergeCell ref="C165:D165"/>
    <mergeCell ref="E165:F165"/>
    <mergeCell ref="G165:H165"/>
    <mergeCell ref="I165:J165"/>
    <mergeCell ref="K165:L165"/>
    <mergeCell ref="M165:N165"/>
    <mergeCell ref="Q164:R164"/>
    <mergeCell ref="S164:T164"/>
    <mergeCell ref="U164:V164"/>
    <mergeCell ref="C164:D164"/>
    <mergeCell ref="E164:F164"/>
    <mergeCell ref="G164:H164"/>
    <mergeCell ref="I164:J164"/>
    <mergeCell ref="K164:L164"/>
    <mergeCell ref="M164:N164"/>
    <mergeCell ref="O164:P164"/>
    <mergeCell ref="AJ1:AN1"/>
    <mergeCell ref="AJ2:AN2"/>
    <mergeCell ref="AA165:AB165"/>
    <mergeCell ref="O165:P165"/>
    <mergeCell ref="Q165:R165"/>
    <mergeCell ref="S165:T165"/>
    <mergeCell ref="U165:V165"/>
    <mergeCell ref="W165:X165"/>
    <mergeCell ref="Y165:Z165"/>
    <mergeCell ref="W164:X164"/>
    <mergeCell ref="Y164:Z164"/>
    <mergeCell ref="AA164:AB164"/>
    <mergeCell ref="W163:X163"/>
    <mergeCell ref="Y163:Z163"/>
    <mergeCell ref="AA163:AB163"/>
    <mergeCell ref="Q163:R163"/>
    <mergeCell ref="S163:T163"/>
    <mergeCell ref="U163:V163"/>
    <mergeCell ref="AH55:AI58"/>
    <mergeCell ref="AH22:AH23"/>
    <mergeCell ref="AH24:AH25"/>
    <mergeCell ref="AH27:AJ27"/>
    <mergeCell ref="AI3:AI4"/>
    <mergeCell ref="AJ3:AJ4"/>
  </mergeCells>
  <conditionalFormatting sqref="C5:AG20">
    <cfRule type="cellIs" dxfId="13" priority="1" operator="greaterThan">
      <formula>0.7</formula>
    </cfRule>
    <cfRule type="cellIs" dxfId="12" priority="2" operator="greaterThan">
      <formula>$AI$29</formula>
    </cfRule>
  </conditionalFormatting>
  <hyperlinks>
    <hyperlink ref="AJ2:AN2" r:id="rId1" display="Top 3 DOWNTIME.xlsx" xr:uid="{00000000-0004-0000-0500-000000000000}"/>
  </hyperlinks>
  <pageMargins left="0.7" right="0.7" top="0.75" bottom="0.75" header="0.3" footer="0.3"/>
  <pageSetup paperSize="17" scale="59" orientation="landscape"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J186"/>
  <sheetViews>
    <sheetView zoomScale="80" zoomScaleNormal="80" workbookViewId="0">
      <pane xSplit="2" ySplit="4" topLeftCell="C57" activePane="bottomRight" state="frozen"/>
      <selection pane="topRight" activeCell="C1" sqref="C1"/>
      <selection pane="bottomLeft" activeCell="A4" sqref="A4"/>
      <selection pane="bottomRight" activeCell="C163" sqref="C163:AB165"/>
    </sheetView>
  </sheetViews>
  <sheetFormatPr defaultColWidth="9.109375" defaultRowHeight="14.4" x14ac:dyDescent="0.3"/>
  <cols>
    <col min="2" max="2" width="20.5546875" customWidth="1"/>
    <col min="3" max="33" width="9.44140625" customWidth="1"/>
    <col min="34" max="34" width="10.88671875" customWidth="1"/>
    <col min="35" max="35" width="10.44140625" customWidth="1"/>
    <col min="36" max="36" width="11.88671875" customWidth="1"/>
  </cols>
  <sheetData>
    <row r="1" spans="1:36" ht="38.25" customHeight="1" thickBot="1" x14ac:dyDescent="0.35">
      <c r="A1" s="187">
        <f ca="1">NOW()</f>
        <v>45007.579243865737</v>
      </c>
      <c r="B1" s="146"/>
      <c r="C1" s="188" t="s">
        <v>0</v>
      </c>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90"/>
      <c r="AH1" s="95" t="s">
        <v>1</v>
      </c>
      <c r="AI1" s="95" t="s">
        <v>2</v>
      </c>
    </row>
    <row r="2" spans="1:36" ht="21" customHeight="1" thickBot="1" x14ac:dyDescent="0.35">
      <c r="A2" s="191" t="s">
        <v>3</v>
      </c>
      <c r="B2" s="192"/>
      <c r="C2" s="57"/>
      <c r="D2" s="57">
        <v>0</v>
      </c>
      <c r="E2" s="57">
        <v>108</v>
      </c>
      <c r="F2" s="57">
        <v>108</v>
      </c>
      <c r="G2" s="118">
        <v>108</v>
      </c>
      <c r="H2" s="57">
        <v>108</v>
      </c>
      <c r="I2" s="57">
        <v>0</v>
      </c>
      <c r="J2" s="57">
        <v>0</v>
      </c>
      <c r="K2" s="57">
        <v>108</v>
      </c>
      <c r="L2" s="57">
        <v>108</v>
      </c>
      <c r="M2" s="57">
        <v>108</v>
      </c>
      <c r="N2" s="57">
        <v>108</v>
      </c>
      <c r="O2" s="57">
        <v>108</v>
      </c>
      <c r="P2" s="57">
        <v>0</v>
      </c>
      <c r="Q2" s="118">
        <v>0</v>
      </c>
      <c r="R2" s="57">
        <v>108</v>
      </c>
      <c r="S2" s="57">
        <v>108</v>
      </c>
      <c r="T2" s="57">
        <v>108</v>
      </c>
      <c r="U2" s="57">
        <v>108</v>
      </c>
      <c r="V2" s="57">
        <v>108</v>
      </c>
      <c r="W2" s="57">
        <v>0</v>
      </c>
      <c r="X2" s="57">
        <v>0</v>
      </c>
      <c r="Y2" s="57">
        <v>108</v>
      </c>
      <c r="Z2" s="57">
        <v>108</v>
      </c>
      <c r="AA2" s="57">
        <v>108</v>
      </c>
      <c r="AB2" s="57">
        <v>108</v>
      </c>
      <c r="AC2" s="57">
        <v>108</v>
      </c>
      <c r="AD2" s="57">
        <v>0</v>
      </c>
      <c r="AE2" s="57">
        <v>0</v>
      </c>
      <c r="AF2" s="57">
        <v>108</v>
      </c>
      <c r="AG2" s="57">
        <v>108</v>
      </c>
      <c r="AH2" s="96">
        <f>SUM(C2:AG2)</f>
        <v>2268</v>
      </c>
      <c r="AI2" s="97">
        <f>COUNT(C2:AG2)</f>
        <v>30</v>
      </c>
    </row>
    <row r="3" spans="1:36" ht="19.5" customHeight="1" thickBot="1" x14ac:dyDescent="0.35">
      <c r="A3" s="193" t="s">
        <v>4</v>
      </c>
      <c r="B3" s="194"/>
      <c r="C3" s="39" t="e">
        <f>C21/C2</f>
        <v>#DIV/0!</v>
      </c>
      <c r="D3" s="38" t="e">
        <f>D21/D2</f>
        <v>#DIV/0!</v>
      </c>
      <c r="E3" s="38">
        <f t="shared" ref="E3:AG3" si="0">E21/E2</f>
        <v>0</v>
      </c>
      <c r="F3" s="38">
        <f t="shared" si="0"/>
        <v>0</v>
      </c>
      <c r="G3" s="38">
        <f t="shared" si="0"/>
        <v>0</v>
      </c>
      <c r="H3" s="38">
        <f t="shared" si="0"/>
        <v>0</v>
      </c>
      <c r="I3" s="38" t="e">
        <f t="shared" si="0"/>
        <v>#DIV/0!</v>
      </c>
      <c r="J3" s="38" t="e">
        <f t="shared" si="0"/>
        <v>#DIV/0!</v>
      </c>
      <c r="K3" s="38">
        <f t="shared" si="0"/>
        <v>0</v>
      </c>
      <c r="L3" s="38">
        <f t="shared" si="0"/>
        <v>0</v>
      </c>
      <c r="M3" s="38">
        <f t="shared" si="0"/>
        <v>0</v>
      </c>
      <c r="N3" s="38">
        <f t="shared" si="0"/>
        <v>0</v>
      </c>
      <c r="O3" s="38">
        <f t="shared" si="0"/>
        <v>0</v>
      </c>
      <c r="P3" s="38" t="e">
        <f t="shared" si="0"/>
        <v>#DIV/0!</v>
      </c>
      <c r="Q3" s="119" t="e">
        <f t="shared" si="0"/>
        <v>#DIV/0!</v>
      </c>
      <c r="R3" s="38">
        <f t="shared" si="0"/>
        <v>1.0864197530864195E-2</v>
      </c>
      <c r="S3" s="38">
        <f t="shared" si="0"/>
        <v>0</v>
      </c>
      <c r="T3" s="38">
        <f t="shared" si="0"/>
        <v>5.7777777777777768E-2</v>
      </c>
      <c r="U3" s="38">
        <f t="shared" si="0"/>
        <v>1.772633744855967E-2</v>
      </c>
      <c r="V3" s="38">
        <f t="shared" si="0"/>
        <v>1.8106995884773661E-2</v>
      </c>
      <c r="W3" s="38" t="e">
        <f t="shared" si="0"/>
        <v>#DIV/0!</v>
      </c>
      <c r="X3" s="38" t="e">
        <f t="shared" si="0"/>
        <v>#DIV/0!</v>
      </c>
      <c r="Y3" s="38">
        <f t="shared" si="0"/>
        <v>2.7325102880658435E-2</v>
      </c>
      <c r="Z3" s="65">
        <f t="shared" si="0"/>
        <v>2.0246913580246911E-2</v>
      </c>
      <c r="AA3" s="38">
        <f t="shared" si="0"/>
        <v>4.3456790123456789E-2</v>
      </c>
      <c r="AB3" s="38">
        <f t="shared" si="0"/>
        <v>2.5020576131687244E-2</v>
      </c>
      <c r="AC3" s="38">
        <f t="shared" si="0"/>
        <v>2.0164609053497942E-2</v>
      </c>
      <c r="AD3" s="38" t="e">
        <f t="shared" si="0"/>
        <v>#DIV/0!</v>
      </c>
      <c r="AE3" s="38" t="e">
        <f t="shared" si="0"/>
        <v>#DIV/0!</v>
      </c>
      <c r="AF3" s="38">
        <f t="shared" si="0"/>
        <v>1.4485596707818928E-2</v>
      </c>
      <c r="AG3" s="38">
        <f t="shared" si="0"/>
        <v>1.7088477366255145E-2</v>
      </c>
      <c r="AH3" s="67"/>
      <c r="AI3" s="201" t="s">
        <v>5</v>
      </c>
      <c r="AJ3" s="201" t="s">
        <v>6</v>
      </c>
    </row>
    <row r="4" spans="1:36" ht="36" customHeight="1" thickBot="1" x14ac:dyDescent="0.35">
      <c r="A4" s="203"/>
      <c r="B4" s="204"/>
      <c r="C4" s="53">
        <v>1</v>
      </c>
      <c r="D4" s="48">
        <v>2</v>
      </c>
      <c r="E4" s="41">
        <v>3</v>
      </c>
      <c r="F4" s="48">
        <v>4</v>
      </c>
      <c r="G4" s="41">
        <v>5</v>
      </c>
      <c r="H4" s="41">
        <v>6</v>
      </c>
      <c r="I4" s="41">
        <v>7</v>
      </c>
      <c r="J4" s="40">
        <v>8</v>
      </c>
      <c r="K4" s="15">
        <v>9</v>
      </c>
      <c r="L4" s="15">
        <v>10</v>
      </c>
      <c r="M4" s="15">
        <v>11</v>
      </c>
      <c r="N4" s="15">
        <v>12</v>
      </c>
      <c r="O4" s="16">
        <v>13</v>
      </c>
      <c r="P4" s="41">
        <v>14</v>
      </c>
      <c r="Q4" s="120">
        <v>15</v>
      </c>
      <c r="R4" s="40">
        <v>16</v>
      </c>
      <c r="S4" s="15">
        <v>17</v>
      </c>
      <c r="T4" s="15">
        <v>18</v>
      </c>
      <c r="U4" s="15">
        <v>19</v>
      </c>
      <c r="V4" s="15">
        <v>20</v>
      </c>
      <c r="W4" s="15">
        <v>21</v>
      </c>
      <c r="X4" s="15">
        <v>22</v>
      </c>
      <c r="Y4" s="15">
        <v>23</v>
      </c>
      <c r="Z4" s="15">
        <v>24</v>
      </c>
      <c r="AA4" s="15">
        <v>25</v>
      </c>
      <c r="AB4" s="15">
        <v>26</v>
      </c>
      <c r="AC4" s="15">
        <v>27</v>
      </c>
      <c r="AD4" s="15">
        <v>28</v>
      </c>
      <c r="AE4" s="15">
        <v>29</v>
      </c>
      <c r="AF4" s="15">
        <v>30</v>
      </c>
      <c r="AG4" s="16">
        <v>31</v>
      </c>
      <c r="AH4" s="68" t="s">
        <v>7</v>
      </c>
      <c r="AI4" s="202"/>
      <c r="AJ4" s="202"/>
    </row>
    <row r="5" spans="1:36" ht="36" customHeight="1" x14ac:dyDescent="0.3">
      <c r="A5" s="205" t="s">
        <v>8</v>
      </c>
      <c r="B5" s="206"/>
      <c r="C5" s="54">
        <f>C58/60</f>
        <v>0</v>
      </c>
      <c r="D5" s="129">
        <f t="shared" ref="D5:AG5" si="1">D58/60</f>
        <v>0</v>
      </c>
      <c r="E5" s="45">
        <f t="shared" si="1"/>
        <v>0</v>
      </c>
      <c r="F5" s="129">
        <f t="shared" si="1"/>
        <v>0</v>
      </c>
      <c r="G5" s="45">
        <f t="shared" si="1"/>
        <v>0</v>
      </c>
      <c r="H5" s="45">
        <f t="shared" si="1"/>
        <v>0</v>
      </c>
      <c r="I5" s="45">
        <f t="shared" si="1"/>
        <v>0</v>
      </c>
      <c r="J5" s="129">
        <f t="shared" si="1"/>
        <v>0</v>
      </c>
      <c r="K5" s="45">
        <f t="shared" si="1"/>
        <v>0</v>
      </c>
      <c r="L5" s="129">
        <f t="shared" si="1"/>
        <v>0</v>
      </c>
      <c r="M5" s="45">
        <f t="shared" si="1"/>
        <v>0</v>
      </c>
      <c r="N5" s="129">
        <f t="shared" si="1"/>
        <v>0</v>
      </c>
      <c r="O5" s="51">
        <f t="shared" si="1"/>
        <v>0</v>
      </c>
      <c r="P5" s="45">
        <f t="shared" si="1"/>
        <v>0</v>
      </c>
      <c r="Q5" s="121">
        <f t="shared" si="1"/>
        <v>0</v>
      </c>
      <c r="R5" s="45">
        <f t="shared" si="1"/>
        <v>0.23333333333333334</v>
      </c>
      <c r="S5" s="45">
        <f t="shared" si="1"/>
        <v>0</v>
      </c>
      <c r="T5" s="45">
        <f t="shared" si="1"/>
        <v>5.6</v>
      </c>
      <c r="U5" s="45">
        <f t="shared" si="1"/>
        <v>0.31666666666666665</v>
      </c>
      <c r="V5" s="45">
        <f t="shared" si="1"/>
        <v>0.81666666666666665</v>
      </c>
      <c r="W5" s="45">
        <f t="shared" si="1"/>
        <v>0</v>
      </c>
      <c r="X5" s="45">
        <f t="shared" si="1"/>
        <v>0</v>
      </c>
      <c r="Y5" s="129">
        <f t="shared" si="1"/>
        <v>0.15</v>
      </c>
      <c r="Z5" s="45">
        <f t="shared" si="1"/>
        <v>0.83333333333333337</v>
      </c>
      <c r="AA5" s="45">
        <f t="shared" si="1"/>
        <v>0.5</v>
      </c>
      <c r="AB5" s="45">
        <f t="shared" si="1"/>
        <v>0.3</v>
      </c>
      <c r="AC5" s="45">
        <f t="shared" si="1"/>
        <v>0.41666666666666669</v>
      </c>
      <c r="AD5" s="45">
        <f t="shared" si="1"/>
        <v>0</v>
      </c>
      <c r="AE5" s="45">
        <f t="shared" si="1"/>
        <v>0</v>
      </c>
      <c r="AF5" s="45">
        <f t="shared" si="1"/>
        <v>0.21666666666666667</v>
      </c>
      <c r="AG5" s="45">
        <f t="shared" si="1"/>
        <v>1.2833333333333334</v>
      </c>
      <c r="AH5" s="106">
        <f>SUM(C5:AG5)</f>
        <v>10.666666666666666</v>
      </c>
      <c r="AI5" s="66">
        <f>AH2/7</f>
        <v>324</v>
      </c>
      <c r="AJ5" s="109">
        <f>AH5/AI5</f>
        <v>3.2921810699588473E-2</v>
      </c>
    </row>
    <row r="6" spans="1:36" ht="24.75" customHeight="1" x14ac:dyDescent="0.3">
      <c r="A6" s="161" t="s">
        <v>9</v>
      </c>
      <c r="B6" s="162"/>
      <c r="C6" s="130">
        <f>C5/15</f>
        <v>0</v>
      </c>
      <c r="D6" s="130">
        <f t="shared" ref="D6:AG6" si="2">D5/15</f>
        <v>0</v>
      </c>
      <c r="E6" s="130">
        <f t="shared" si="2"/>
        <v>0</v>
      </c>
      <c r="F6" s="130">
        <f t="shared" si="2"/>
        <v>0</v>
      </c>
      <c r="G6" s="130">
        <f t="shared" si="2"/>
        <v>0</v>
      </c>
      <c r="H6" s="130">
        <f t="shared" si="2"/>
        <v>0</v>
      </c>
      <c r="I6" s="130">
        <f t="shared" si="2"/>
        <v>0</v>
      </c>
      <c r="J6" s="130">
        <f t="shared" si="2"/>
        <v>0</v>
      </c>
      <c r="K6" s="130">
        <f t="shared" si="2"/>
        <v>0</v>
      </c>
      <c r="L6" s="130">
        <f t="shared" si="2"/>
        <v>0</v>
      </c>
      <c r="M6" s="130">
        <f t="shared" si="2"/>
        <v>0</v>
      </c>
      <c r="N6" s="130">
        <f t="shared" si="2"/>
        <v>0</v>
      </c>
      <c r="O6" s="130">
        <f t="shared" si="2"/>
        <v>0</v>
      </c>
      <c r="P6" s="130">
        <f t="shared" si="2"/>
        <v>0</v>
      </c>
      <c r="Q6" s="130">
        <f t="shared" si="2"/>
        <v>0</v>
      </c>
      <c r="R6" s="130">
        <f t="shared" si="2"/>
        <v>1.5555555555555555E-2</v>
      </c>
      <c r="S6" s="130">
        <f t="shared" si="2"/>
        <v>0</v>
      </c>
      <c r="T6" s="130">
        <f t="shared" si="2"/>
        <v>0.37333333333333329</v>
      </c>
      <c r="U6" s="130">
        <f t="shared" si="2"/>
        <v>2.1111111111111112E-2</v>
      </c>
      <c r="V6" s="130">
        <f t="shared" si="2"/>
        <v>5.4444444444444441E-2</v>
      </c>
      <c r="W6" s="130">
        <f t="shared" si="2"/>
        <v>0</v>
      </c>
      <c r="X6" s="130">
        <f t="shared" si="2"/>
        <v>0</v>
      </c>
      <c r="Y6" s="130">
        <f t="shared" si="2"/>
        <v>0.01</v>
      </c>
      <c r="Z6" s="130">
        <f t="shared" si="2"/>
        <v>5.5555555555555559E-2</v>
      </c>
      <c r="AA6" s="130">
        <f t="shared" si="2"/>
        <v>3.3333333333333333E-2</v>
      </c>
      <c r="AB6" s="130">
        <f t="shared" si="2"/>
        <v>0.02</v>
      </c>
      <c r="AC6" s="130">
        <f t="shared" si="2"/>
        <v>2.777777777777778E-2</v>
      </c>
      <c r="AD6" s="130">
        <f t="shared" si="2"/>
        <v>0</v>
      </c>
      <c r="AE6" s="130">
        <f t="shared" si="2"/>
        <v>0</v>
      </c>
      <c r="AF6" s="130">
        <f t="shared" si="2"/>
        <v>1.4444444444444446E-2</v>
      </c>
      <c r="AG6" s="130">
        <f t="shared" si="2"/>
        <v>8.5555555555555565E-2</v>
      </c>
      <c r="AH6" s="106"/>
      <c r="AI6" s="66"/>
      <c r="AJ6" s="109"/>
    </row>
    <row r="7" spans="1:36" ht="32.1" customHeight="1" x14ac:dyDescent="0.3">
      <c r="A7" s="159" t="s">
        <v>10</v>
      </c>
      <c r="B7" s="160"/>
      <c r="C7" s="49">
        <f t="shared" ref="C7:AG7" si="3">C71/60</f>
        <v>0</v>
      </c>
      <c r="D7" s="46">
        <f t="shared" si="3"/>
        <v>0</v>
      </c>
      <c r="E7" s="42">
        <f t="shared" si="3"/>
        <v>0</v>
      </c>
      <c r="F7" s="46">
        <f t="shared" si="3"/>
        <v>0</v>
      </c>
      <c r="G7" s="42">
        <f t="shared" si="3"/>
        <v>0</v>
      </c>
      <c r="H7" s="42">
        <f t="shared" si="3"/>
        <v>0</v>
      </c>
      <c r="I7" s="42">
        <f t="shared" si="3"/>
        <v>0</v>
      </c>
      <c r="J7" s="46">
        <f t="shared" si="3"/>
        <v>0</v>
      </c>
      <c r="K7" s="42">
        <f t="shared" si="3"/>
        <v>0</v>
      </c>
      <c r="L7" s="46">
        <f t="shared" si="3"/>
        <v>0</v>
      </c>
      <c r="M7" s="42">
        <f>M71/60</f>
        <v>0</v>
      </c>
      <c r="N7" s="46">
        <f t="shared" si="3"/>
        <v>0</v>
      </c>
      <c r="O7" s="18">
        <f t="shared" si="3"/>
        <v>0</v>
      </c>
      <c r="P7" s="42">
        <f t="shared" si="3"/>
        <v>0</v>
      </c>
      <c r="Q7" s="122">
        <f t="shared" si="3"/>
        <v>0</v>
      </c>
      <c r="R7" s="42">
        <f t="shared" si="3"/>
        <v>0.78333333333333333</v>
      </c>
      <c r="S7" s="42">
        <f t="shared" si="3"/>
        <v>0</v>
      </c>
      <c r="T7" s="42">
        <f t="shared" si="3"/>
        <v>0.25</v>
      </c>
      <c r="U7" s="42">
        <f t="shared" si="3"/>
        <v>1.05</v>
      </c>
      <c r="V7" s="42">
        <f t="shared" si="3"/>
        <v>1.0166666666666666</v>
      </c>
      <c r="W7" s="42">
        <f t="shared" si="3"/>
        <v>0</v>
      </c>
      <c r="X7" s="42">
        <f t="shared" si="3"/>
        <v>0</v>
      </c>
      <c r="Y7" s="46">
        <f t="shared" si="3"/>
        <v>0.91666666666666663</v>
      </c>
      <c r="Z7" s="42">
        <f t="shared" si="3"/>
        <v>0.91666666666666663</v>
      </c>
      <c r="AA7" s="42">
        <f t="shared" si="3"/>
        <v>2.8166666666666669</v>
      </c>
      <c r="AB7" s="42">
        <f t="shared" si="3"/>
        <v>0.81666666666666665</v>
      </c>
      <c r="AC7" s="42">
        <f t="shared" si="3"/>
        <v>0.53333333333333333</v>
      </c>
      <c r="AD7" s="42">
        <f t="shared" si="3"/>
        <v>0</v>
      </c>
      <c r="AE7" s="42">
        <f t="shared" si="3"/>
        <v>0</v>
      </c>
      <c r="AF7" s="42">
        <f t="shared" si="3"/>
        <v>0.41666666666666669</v>
      </c>
      <c r="AG7" s="42">
        <f t="shared" si="3"/>
        <v>0</v>
      </c>
      <c r="AH7" s="107">
        <f t="shared" ref="AH7:AH13" si="4">SUM(C7:AG7)</f>
        <v>9.5166666666666657</v>
      </c>
      <c r="AI7" s="66">
        <f>AH2/7</f>
        <v>324</v>
      </c>
      <c r="AJ7" s="109">
        <f t="shared" ref="AJ7:AJ19" si="5">AH7/AI7</f>
        <v>2.937242798353909E-2</v>
      </c>
    </row>
    <row r="8" spans="1:36" ht="21" customHeight="1" x14ac:dyDescent="0.3">
      <c r="A8" s="161" t="s">
        <v>9</v>
      </c>
      <c r="B8" s="162"/>
      <c r="C8" s="130">
        <f>C7/15</f>
        <v>0</v>
      </c>
      <c r="D8" s="130">
        <f t="shared" ref="D8:AG8" si="6">D7/15</f>
        <v>0</v>
      </c>
      <c r="E8" s="130">
        <f t="shared" si="6"/>
        <v>0</v>
      </c>
      <c r="F8" s="130">
        <f t="shared" si="6"/>
        <v>0</v>
      </c>
      <c r="G8" s="130">
        <f t="shared" si="6"/>
        <v>0</v>
      </c>
      <c r="H8" s="130">
        <f t="shared" si="6"/>
        <v>0</v>
      </c>
      <c r="I8" s="130">
        <f t="shared" si="6"/>
        <v>0</v>
      </c>
      <c r="J8" s="130">
        <f t="shared" si="6"/>
        <v>0</v>
      </c>
      <c r="K8" s="130">
        <f t="shared" si="6"/>
        <v>0</v>
      </c>
      <c r="L8" s="130">
        <f t="shared" si="6"/>
        <v>0</v>
      </c>
      <c r="M8" s="130">
        <f t="shared" si="6"/>
        <v>0</v>
      </c>
      <c r="N8" s="130">
        <f t="shared" si="6"/>
        <v>0</v>
      </c>
      <c r="O8" s="130">
        <f t="shared" si="6"/>
        <v>0</v>
      </c>
      <c r="P8" s="130">
        <f t="shared" si="6"/>
        <v>0</v>
      </c>
      <c r="Q8" s="130">
        <f t="shared" si="6"/>
        <v>0</v>
      </c>
      <c r="R8" s="130">
        <f t="shared" si="6"/>
        <v>5.2222222222222218E-2</v>
      </c>
      <c r="S8" s="130">
        <f t="shared" si="6"/>
        <v>0</v>
      </c>
      <c r="T8" s="130">
        <f t="shared" si="6"/>
        <v>1.6666666666666666E-2</v>
      </c>
      <c r="U8" s="130">
        <f t="shared" si="6"/>
        <v>7.0000000000000007E-2</v>
      </c>
      <c r="V8" s="130">
        <f t="shared" si="6"/>
        <v>6.777777777777777E-2</v>
      </c>
      <c r="W8" s="130">
        <f t="shared" si="6"/>
        <v>0</v>
      </c>
      <c r="X8" s="130">
        <f t="shared" si="6"/>
        <v>0</v>
      </c>
      <c r="Y8" s="130">
        <f t="shared" si="6"/>
        <v>6.1111111111111109E-2</v>
      </c>
      <c r="Z8" s="130">
        <f t="shared" si="6"/>
        <v>6.1111111111111109E-2</v>
      </c>
      <c r="AA8" s="130">
        <f t="shared" si="6"/>
        <v>0.18777777777777779</v>
      </c>
      <c r="AB8" s="130">
        <f t="shared" si="6"/>
        <v>5.4444444444444441E-2</v>
      </c>
      <c r="AC8" s="130">
        <f t="shared" si="6"/>
        <v>3.5555555555555556E-2</v>
      </c>
      <c r="AD8" s="130">
        <f t="shared" si="6"/>
        <v>0</v>
      </c>
      <c r="AE8" s="130">
        <f t="shared" si="6"/>
        <v>0</v>
      </c>
      <c r="AF8" s="130">
        <f t="shared" si="6"/>
        <v>2.777777777777778E-2</v>
      </c>
      <c r="AG8" s="130">
        <f t="shared" si="6"/>
        <v>0</v>
      </c>
      <c r="AH8" s="107"/>
      <c r="AI8" s="66"/>
      <c r="AJ8" s="109"/>
    </row>
    <row r="9" spans="1:36" ht="32.1" customHeight="1" x14ac:dyDescent="0.3">
      <c r="A9" s="159" t="s">
        <v>11</v>
      </c>
      <c r="B9" s="160"/>
      <c r="C9" s="49">
        <f t="shared" ref="C9:AG9" si="7">C84/60</f>
        <v>0</v>
      </c>
      <c r="D9" s="46">
        <f t="shared" si="7"/>
        <v>0</v>
      </c>
      <c r="E9" s="42">
        <f t="shared" si="7"/>
        <v>0</v>
      </c>
      <c r="F9" s="46">
        <f t="shared" si="7"/>
        <v>0</v>
      </c>
      <c r="G9" s="42">
        <f t="shared" si="7"/>
        <v>0</v>
      </c>
      <c r="H9" s="42">
        <f t="shared" si="7"/>
        <v>0</v>
      </c>
      <c r="I9" s="42">
        <f t="shared" si="7"/>
        <v>0</v>
      </c>
      <c r="J9" s="46">
        <f t="shared" si="7"/>
        <v>0</v>
      </c>
      <c r="K9" s="42">
        <f t="shared" si="7"/>
        <v>0</v>
      </c>
      <c r="L9" s="46">
        <f t="shared" si="7"/>
        <v>0</v>
      </c>
      <c r="M9" s="42">
        <f t="shared" si="7"/>
        <v>0</v>
      </c>
      <c r="N9" s="46">
        <f t="shared" si="7"/>
        <v>0</v>
      </c>
      <c r="O9" s="18">
        <f t="shared" si="7"/>
        <v>0</v>
      </c>
      <c r="P9" s="42">
        <f t="shared" si="7"/>
        <v>0</v>
      </c>
      <c r="Q9" s="122">
        <f t="shared" si="7"/>
        <v>0</v>
      </c>
      <c r="R9" s="42">
        <f t="shared" si="7"/>
        <v>8.3333333333333329E-2</v>
      </c>
      <c r="S9" s="42">
        <f t="shared" si="7"/>
        <v>0</v>
      </c>
      <c r="T9" s="42">
        <f t="shared" si="7"/>
        <v>0</v>
      </c>
      <c r="U9" s="42">
        <f t="shared" si="7"/>
        <v>0.1</v>
      </c>
      <c r="V9" s="42">
        <f t="shared" si="7"/>
        <v>0</v>
      </c>
      <c r="W9" s="42">
        <f t="shared" si="7"/>
        <v>0</v>
      </c>
      <c r="X9" s="42">
        <f t="shared" si="7"/>
        <v>0</v>
      </c>
      <c r="Y9" s="46">
        <f t="shared" si="7"/>
        <v>0</v>
      </c>
      <c r="Z9" s="42">
        <f t="shared" si="7"/>
        <v>0.3</v>
      </c>
      <c r="AA9" s="42">
        <f t="shared" si="7"/>
        <v>1.0833333333333333</v>
      </c>
      <c r="AB9" s="42">
        <f t="shared" si="7"/>
        <v>1.4166666666666667</v>
      </c>
      <c r="AC9" s="42">
        <f t="shared" si="7"/>
        <v>0.96666666666666667</v>
      </c>
      <c r="AD9" s="42">
        <f t="shared" si="7"/>
        <v>0</v>
      </c>
      <c r="AE9" s="42">
        <f t="shared" si="7"/>
        <v>0</v>
      </c>
      <c r="AF9" s="42">
        <f t="shared" si="7"/>
        <v>0</v>
      </c>
      <c r="AG9" s="42">
        <f t="shared" si="7"/>
        <v>0</v>
      </c>
      <c r="AH9" s="107">
        <f t="shared" si="4"/>
        <v>3.95</v>
      </c>
      <c r="AI9" s="66">
        <f>AH2/7</f>
        <v>324</v>
      </c>
      <c r="AJ9" s="109">
        <f t="shared" si="5"/>
        <v>1.2191358024691359E-2</v>
      </c>
    </row>
    <row r="10" spans="1:36" ht="32.1" customHeight="1" x14ac:dyDescent="0.3">
      <c r="A10" s="161" t="s">
        <v>9</v>
      </c>
      <c r="B10" s="162"/>
      <c r="C10" s="130">
        <f>C9/15</f>
        <v>0</v>
      </c>
      <c r="D10" s="130">
        <f t="shared" ref="D10:AG10" si="8">D9/15</f>
        <v>0</v>
      </c>
      <c r="E10" s="130">
        <f t="shared" si="8"/>
        <v>0</v>
      </c>
      <c r="F10" s="130">
        <f t="shared" si="8"/>
        <v>0</v>
      </c>
      <c r="G10" s="130">
        <f t="shared" si="8"/>
        <v>0</v>
      </c>
      <c r="H10" s="130">
        <f t="shared" si="8"/>
        <v>0</v>
      </c>
      <c r="I10" s="130">
        <f t="shared" si="8"/>
        <v>0</v>
      </c>
      <c r="J10" s="130">
        <f t="shared" si="8"/>
        <v>0</v>
      </c>
      <c r="K10" s="130">
        <f t="shared" si="8"/>
        <v>0</v>
      </c>
      <c r="L10" s="130">
        <f t="shared" si="8"/>
        <v>0</v>
      </c>
      <c r="M10" s="130">
        <f t="shared" si="8"/>
        <v>0</v>
      </c>
      <c r="N10" s="130">
        <f t="shared" si="8"/>
        <v>0</v>
      </c>
      <c r="O10" s="130">
        <f t="shared" si="8"/>
        <v>0</v>
      </c>
      <c r="P10" s="130">
        <f t="shared" si="8"/>
        <v>0</v>
      </c>
      <c r="Q10" s="130">
        <f t="shared" si="8"/>
        <v>0</v>
      </c>
      <c r="R10" s="130">
        <f t="shared" si="8"/>
        <v>5.5555555555555549E-3</v>
      </c>
      <c r="S10" s="130">
        <f t="shared" si="8"/>
        <v>0</v>
      </c>
      <c r="T10" s="130">
        <f t="shared" si="8"/>
        <v>0</v>
      </c>
      <c r="U10" s="130">
        <f t="shared" si="8"/>
        <v>6.6666666666666671E-3</v>
      </c>
      <c r="V10" s="130">
        <f t="shared" si="8"/>
        <v>0</v>
      </c>
      <c r="W10" s="130">
        <f t="shared" si="8"/>
        <v>0</v>
      </c>
      <c r="X10" s="130">
        <f t="shared" si="8"/>
        <v>0</v>
      </c>
      <c r="Y10" s="130">
        <f t="shared" si="8"/>
        <v>0</v>
      </c>
      <c r="Z10" s="130">
        <f t="shared" si="8"/>
        <v>0.02</v>
      </c>
      <c r="AA10" s="130">
        <f t="shared" si="8"/>
        <v>7.2222222222222215E-2</v>
      </c>
      <c r="AB10" s="130">
        <f t="shared" si="8"/>
        <v>9.4444444444444456E-2</v>
      </c>
      <c r="AC10" s="130">
        <f t="shared" si="8"/>
        <v>6.4444444444444443E-2</v>
      </c>
      <c r="AD10" s="130">
        <f t="shared" si="8"/>
        <v>0</v>
      </c>
      <c r="AE10" s="130">
        <f t="shared" si="8"/>
        <v>0</v>
      </c>
      <c r="AF10" s="130">
        <f t="shared" si="8"/>
        <v>0</v>
      </c>
      <c r="AG10" s="130">
        <f t="shared" si="8"/>
        <v>0</v>
      </c>
      <c r="AH10" s="107"/>
      <c r="AI10" s="66"/>
      <c r="AJ10" s="109"/>
    </row>
    <row r="11" spans="1:36" ht="32.1" customHeight="1" x14ac:dyDescent="0.3">
      <c r="A11" s="159" t="s">
        <v>12</v>
      </c>
      <c r="B11" s="160"/>
      <c r="C11" s="49">
        <f t="shared" ref="C11:AG11" si="9">C97/60</f>
        <v>0</v>
      </c>
      <c r="D11" s="46">
        <f t="shared" si="9"/>
        <v>0</v>
      </c>
      <c r="E11" s="42">
        <f t="shared" si="9"/>
        <v>0</v>
      </c>
      <c r="F11" s="46">
        <f t="shared" si="9"/>
        <v>0</v>
      </c>
      <c r="G11" s="42">
        <f t="shared" si="9"/>
        <v>0</v>
      </c>
      <c r="H11" s="42">
        <f t="shared" si="9"/>
        <v>0</v>
      </c>
      <c r="I11" s="42">
        <f t="shared" si="9"/>
        <v>0</v>
      </c>
      <c r="J11" s="46">
        <f t="shared" si="9"/>
        <v>0</v>
      </c>
      <c r="K11" s="42">
        <f>K97/60</f>
        <v>0</v>
      </c>
      <c r="L11" s="46">
        <f t="shared" si="9"/>
        <v>0</v>
      </c>
      <c r="M11" s="42">
        <f t="shared" si="9"/>
        <v>0</v>
      </c>
      <c r="N11" s="46">
        <f t="shared" si="9"/>
        <v>0</v>
      </c>
      <c r="O11" s="18">
        <f>O97/60</f>
        <v>0</v>
      </c>
      <c r="P11" s="42">
        <f t="shared" si="9"/>
        <v>0</v>
      </c>
      <c r="Q11" s="122">
        <f t="shared" si="9"/>
        <v>0</v>
      </c>
      <c r="R11" s="42">
        <f t="shared" si="9"/>
        <v>0</v>
      </c>
      <c r="S11" s="42">
        <f t="shared" si="9"/>
        <v>0</v>
      </c>
      <c r="T11" s="42">
        <f t="shared" si="9"/>
        <v>0</v>
      </c>
      <c r="U11" s="42">
        <f t="shared" si="9"/>
        <v>0</v>
      </c>
      <c r="V11" s="42">
        <f t="shared" si="9"/>
        <v>0</v>
      </c>
      <c r="W11" s="42">
        <f t="shared" si="9"/>
        <v>0</v>
      </c>
      <c r="X11" s="42">
        <f t="shared" si="9"/>
        <v>0</v>
      </c>
      <c r="Y11" s="46">
        <f t="shared" si="9"/>
        <v>1.7</v>
      </c>
      <c r="Z11" s="42">
        <f t="shared" si="9"/>
        <v>0</v>
      </c>
      <c r="AA11" s="42">
        <f t="shared" si="9"/>
        <v>0</v>
      </c>
      <c r="AB11" s="42">
        <f t="shared" si="9"/>
        <v>0</v>
      </c>
      <c r="AC11" s="42">
        <f t="shared" si="9"/>
        <v>0</v>
      </c>
      <c r="AD11" s="42">
        <f t="shared" si="9"/>
        <v>0</v>
      </c>
      <c r="AE11" s="42">
        <f t="shared" si="9"/>
        <v>0</v>
      </c>
      <c r="AF11" s="42">
        <f t="shared" si="9"/>
        <v>0.5</v>
      </c>
      <c r="AG11" s="42">
        <f t="shared" si="9"/>
        <v>0.4</v>
      </c>
      <c r="AH11" s="107">
        <f t="shared" si="4"/>
        <v>2.6</v>
      </c>
      <c r="AI11" s="66">
        <f>AH2/7</f>
        <v>324</v>
      </c>
      <c r="AJ11" s="109">
        <f t="shared" si="5"/>
        <v>8.024691358024692E-3</v>
      </c>
    </row>
    <row r="12" spans="1:36" ht="32.1" customHeight="1" x14ac:dyDescent="0.3">
      <c r="A12" s="161" t="s">
        <v>9</v>
      </c>
      <c r="B12" s="162"/>
      <c r="C12" s="130">
        <f>C11/15</f>
        <v>0</v>
      </c>
      <c r="D12" s="130">
        <f t="shared" ref="D12:AG12" si="10">D11/15</f>
        <v>0</v>
      </c>
      <c r="E12" s="130">
        <f t="shared" si="10"/>
        <v>0</v>
      </c>
      <c r="F12" s="130">
        <f t="shared" si="10"/>
        <v>0</v>
      </c>
      <c r="G12" s="130">
        <f t="shared" si="10"/>
        <v>0</v>
      </c>
      <c r="H12" s="130">
        <f t="shared" si="10"/>
        <v>0</v>
      </c>
      <c r="I12" s="130">
        <f t="shared" si="10"/>
        <v>0</v>
      </c>
      <c r="J12" s="130">
        <f t="shared" si="10"/>
        <v>0</v>
      </c>
      <c r="K12" s="130">
        <f t="shared" si="10"/>
        <v>0</v>
      </c>
      <c r="L12" s="130">
        <f t="shared" si="10"/>
        <v>0</v>
      </c>
      <c r="M12" s="130">
        <f t="shared" si="10"/>
        <v>0</v>
      </c>
      <c r="N12" s="130">
        <f t="shared" si="10"/>
        <v>0</v>
      </c>
      <c r="O12" s="130">
        <f t="shared" si="10"/>
        <v>0</v>
      </c>
      <c r="P12" s="130">
        <f t="shared" si="10"/>
        <v>0</v>
      </c>
      <c r="Q12" s="130">
        <f t="shared" si="10"/>
        <v>0</v>
      </c>
      <c r="R12" s="130">
        <f t="shared" si="10"/>
        <v>0</v>
      </c>
      <c r="S12" s="130">
        <f t="shared" si="10"/>
        <v>0</v>
      </c>
      <c r="T12" s="130">
        <f t="shared" si="10"/>
        <v>0</v>
      </c>
      <c r="U12" s="130">
        <f t="shared" si="10"/>
        <v>0</v>
      </c>
      <c r="V12" s="130">
        <f t="shared" si="10"/>
        <v>0</v>
      </c>
      <c r="W12" s="130">
        <f t="shared" si="10"/>
        <v>0</v>
      </c>
      <c r="X12" s="130">
        <f t="shared" si="10"/>
        <v>0</v>
      </c>
      <c r="Y12" s="130">
        <f t="shared" si="10"/>
        <v>0.11333333333333333</v>
      </c>
      <c r="Z12" s="130">
        <f t="shared" si="10"/>
        <v>0</v>
      </c>
      <c r="AA12" s="130">
        <f t="shared" si="10"/>
        <v>0</v>
      </c>
      <c r="AB12" s="130">
        <f t="shared" si="10"/>
        <v>0</v>
      </c>
      <c r="AC12" s="130">
        <f t="shared" si="10"/>
        <v>0</v>
      </c>
      <c r="AD12" s="130">
        <f t="shared" si="10"/>
        <v>0</v>
      </c>
      <c r="AE12" s="130">
        <f t="shared" si="10"/>
        <v>0</v>
      </c>
      <c r="AF12" s="130">
        <f t="shared" si="10"/>
        <v>3.3333333333333333E-2</v>
      </c>
      <c r="AG12" s="130">
        <f t="shared" si="10"/>
        <v>2.6666666666666668E-2</v>
      </c>
      <c r="AH12" s="107"/>
      <c r="AI12" s="66"/>
      <c r="AJ12" s="109"/>
    </row>
    <row r="13" spans="1:36" ht="32.1" customHeight="1" x14ac:dyDescent="0.3">
      <c r="A13" s="159" t="s">
        <v>13</v>
      </c>
      <c r="B13" s="160"/>
      <c r="C13" s="49">
        <f t="shared" ref="C13:AG15" si="11">C110/60</f>
        <v>0</v>
      </c>
      <c r="D13" s="46">
        <f t="shared" si="11"/>
        <v>0</v>
      </c>
      <c r="E13" s="42">
        <f t="shared" si="11"/>
        <v>0</v>
      </c>
      <c r="F13" s="46">
        <f t="shared" si="11"/>
        <v>0</v>
      </c>
      <c r="G13" s="42">
        <f t="shared" si="11"/>
        <v>0</v>
      </c>
      <c r="H13" s="42">
        <f t="shared" si="11"/>
        <v>0</v>
      </c>
      <c r="I13" s="42">
        <f t="shared" si="11"/>
        <v>0</v>
      </c>
      <c r="J13" s="46">
        <f t="shared" si="11"/>
        <v>0</v>
      </c>
      <c r="K13" s="42">
        <f t="shared" si="11"/>
        <v>0</v>
      </c>
      <c r="L13" s="46">
        <f t="shared" si="11"/>
        <v>0</v>
      </c>
      <c r="M13" s="42">
        <f t="shared" si="11"/>
        <v>0</v>
      </c>
      <c r="N13" s="46">
        <f t="shared" si="11"/>
        <v>0</v>
      </c>
      <c r="O13" s="18">
        <f t="shared" si="11"/>
        <v>0</v>
      </c>
      <c r="P13" s="42">
        <f t="shared" si="11"/>
        <v>0</v>
      </c>
      <c r="Q13" s="122">
        <f t="shared" si="11"/>
        <v>0</v>
      </c>
      <c r="R13" s="42">
        <f t="shared" si="11"/>
        <v>0</v>
      </c>
      <c r="S13" s="42">
        <f t="shared" si="11"/>
        <v>0</v>
      </c>
      <c r="T13" s="42">
        <f t="shared" si="11"/>
        <v>0</v>
      </c>
      <c r="U13" s="42">
        <f t="shared" si="11"/>
        <v>0</v>
      </c>
      <c r="V13" s="42">
        <f t="shared" si="11"/>
        <v>0</v>
      </c>
      <c r="W13" s="42">
        <f t="shared" si="11"/>
        <v>0</v>
      </c>
      <c r="X13" s="42">
        <f t="shared" si="11"/>
        <v>0</v>
      </c>
      <c r="Y13" s="46">
        <f t="shared" si="11"/>
        <v>0</v>
      </c>
      <c r="Z13" s="42">
        <f t="shared" si="11"/>
        <v>0</v>
      </c>
      <c r="AA13" s="42">
        <f t="shared" si="11"/>
        <v>0</v>
      </c>
      <c r="AB13" s="42">
        <f t="shared" si="11"/>
        <v>0</v>
      </c>
      <c r="AC13" s="42">
        <f t="shared" si="11"/>
        <v>0</v>
      </c>
      <c r="AD13" s="42">
        <f t="shared" si="11"/>
        <v>0</v>
      </c>
      <c r="AE13" s="42">
        <f t="shared" si="11"/>
        <v>0</v>
      </c>
      <c r="AF13" s="42">
        <f t="shared" si="11"/>
        <v>0</v>
      </c>
      <c r="AG13" s="42">
        <f t="shared" si="11"/>
        <v>0</v>
      </c>
      <c r="AH13" s="107">
        <f t="shared" si="4"/>
        <v>0</v>
      </c>
      <c r="AI13" s="66">
        <f>AH2/7</f>
        <v>324</v>
      </c>
      <c r="AJ13" s="109">
        <f t="shared" si="5"/>
        <v>0</v>
      </c>
    </row>
    <row r="14" spans="1:36" ht="32.1" customHeight="1" x14ac:dyDescent="0.3">
      <c r="A14" s="161" t="s">
        <v>9</v>
      </c>
      <c r="B14" s="162"/>
      <c r="C14" s="130">
        <f>C13/15</f>
        <v>0</v>
      </c>
      <c r="D14" s="130">
        <f t="shared" ref="D14:AG14" si="12">D13/15</f>
        <v>0</v>
      </c>
      <c r="E14" s="130">
        <f t="shared" si="12"/>
        <v>0</v>
      </c>
      <c r="F14" s="130">
        <f t="shared" si="12"/>
        <v>0</v>
      </c>
      <c r="G14" s="130">
        <f t="shared" si="12"/>
        <v>0</v>
      </c>
      <c r="H14" s="130">
        <f t="shared" si="12"/>
        <v>0</v>
      </c>
      <c r="I14" s="130">
        <f t="shared" si="12"/>
        <v>0</v>
      </c>
      <c r="J14" s="130">
        <f t="shared" si="12"/>
        <v>0</v>
      </c>
      <c r="K14" s="130">
        <f t="shared" si="12"/>
        <v>0</v>
      </c>
      <c r="L14" s="130">
        <f t="shared" si="12"/>
        <v>0</v>
      </c>
      <c r="M14" s="130">
        <f t="shared" si="12"/>
        <v>0</v>
      </c>
      <c r="N14" s="130">
        <f t="shared" si="12"/>
        <v>0</v>
      </c>
      <c r="O14" s="130">
        <f t="shared" si="12"/>
        <v>0</v>
      </c>
      <c r="P14" s="130">
        <f t="shared" si="12"/>
        <v>0</v>
      </c>
      <c r="Q14" s="130">
        <f t="shared" si="12"/>
        <v>0</v>
      </c>
      <c r="R14" s="130">
        <f t="shared" si="12"/>
        <v>0</v>
      </c>
      <c r="S14" s="130">
        <f t="shared" si="12"/>
        <v>0</v>
      </c>
      <c r="T14" s="130">
        <f t="shared" si="12"/>
        <v>0</v>
      </c>
      <c r="U14" s="130">
        <f t="shared" si="12"/>
        <v>0</v>
      </c>
      <c r="V14" s="130">
        <f t="shared" si="12"/>
        <v>0</v>
      </c>
      <c r="W14" s="130">
        <f t="shared" si="12"/>
        <v>0</v>
      </c>
      <c r="X14" s="130">
        <f t="shared" si="12"/>
        <v>0</v>
      </c>
      <c r="Y14" s="130">
        <f t="shared" si="12"/>
        <v>0</v>
      </c>
      <c r="Z14" s="130">
        <f t="shared" si="12"/>
        <v>0</v>
      </c>
      <c r="AA14" s="130">
        <f t="shared" si="12"/>
        <v>0</v>
      </c>
      <c r="AB14" s="130">
        <f t="shared" si="12"/>
        <v>0</v>
      </c>
      <c r="AC14" s="130">
        <f t="shared" si="12"/>
        <v>0</v>
      </c>
      <c r="AD14" s="130">
        <f t="shared" si="12"/>
        <v>0</v>
      </c>
      <c r="AE14" s="130">
        <f t="shared" si="12"/>
        <v>0</v>
      </c>
      <c r="AF14" s="130">
        <f t="shared" si="12"/>
        <v>0</v>
      </c>
      <c r="AG14" s="130">
        <f t="shared" si="12"/>
        <v>0</v>
      </c>
      <c r="AH14" s="108"/>
      <c r="AI14" s="66"/>
      <c r="AJ14" s="109"/>
    </row>
    <row r="15" spans="1:36" ht="32.1" customHeight="1" x14ac:dyDescent="0.3">
      <c r="A15" s="159" t="s">
        <v>43</v>
      </c>
      <c r="B15" s="160"/>
      <c r="C15" s="58">
        <f>C123/60</f>
        <v>0</v>
      </c>
      <c r="D15" s="43">
        <f t="shared" ref="D15:AG15" si="13">D123/60</f>
        <v>0</v>
      </c>
      <c r="E15" s="43">
        <f t="shared" si="13"/>
        <v>0</v>
      </c>
      <c r="F15" s="46">
        <f t="shared" si="11"/>
        <v>0</v>
      </c>
      <c r="G15" s="43">
        <f t="shared" si="13"/>
        <v>0</v>
      </c>
      <c r="H15" s="43">
        <f t="shared" si="13"/>
        <v>0</v>
      </c>
      <c r="I15" s="43">
        <f t="shared" si="13"/>
        <v>0</v>
      </c>
      <c r="J15" s="43">
        <f t="shared" si="13"/>
        <v>0</v>
      </c>
      <c r="K15" s="43">
        <f t="shared" si="13"/>
        <v>0</v>
      </c>
      <c r="L15" s="43">
        <f>L123/60</f>
        <v>0</v>
      </c>
      <c r="M15" s="43">
        <f t="shared" si="13"/>
        <v>0</v>
      </c>
      <c r="N15" s="43">
        <f t="shared" si="13"/>
        <v>0</v>
      </c>
      <c r="O15" s="43">
        <f t="shared" si="13"/>
        <v>0</v>
      </c>
      <c r="P15" s="43">
        <f t="shared" si="13"/>
        <v>0</v>
      </c>
      <c r="Q15" s="123">
        <f t="shared" si="13"/>
        <v>0</v>
      </c>
      <c r="R15" s="43">
        <f t="shared" si="13"/>
        <v>0</v>
      </c>
      <c r="S15" s="43">
        <f t="shared" si="13"/>
        <v>0</v>
      </c>
      <c r="T15" s="43">
        <f t="shared" si="13"/>
        <v>0</v>
      </c>
      <c r="U15" s="43">
        <f t="shared" si="13"/>
        <v>0</v>
      </c>
      <c r="V15" s="43">
        <f t="shared" si="13"/>
        <v>0</v>
      </c>
      <c r="W15" s="43">
        <f t="shared" si="13"/>
        <v>0</v>
      </c>
      <c r="X15" s="43">
        <f t="shared" si="13"/>
        <v>0</v>
      </c>
      <c r="Y15" s="43">
        <f t="shared" si="13"/>
        <v>0</v>
      </c>
      <c r="Z15" s="43">
        <f t="shared" si="13"/>
        <v>0</v>
      </c>
      <c r="AA15" s="43">
        <f t="shared" si="13"/>
        <v>0</v>
      </c>
      <c r="AB15" s="43">
        <f t="shared" si="13"/>
        <v>0</v>
      </c>
      <c r="AC15" s="43">
        <f t="shared" si="13"/>
        <v>0</v>
      </c>
      <c r="AD15" s="43">
        <f t="shared" si="13"/>
        <v>0</v>
      </c>
      <c r="AE15" s="43">
        <f t="shared" si="13"/>
        <v>0</v>
      </c>
      <c r="AF15" s="43">
        <f t="shared" si="13"/>
        <v>0</v>
      </c>
      <c r="AG15" s="43">
        <f t="shared" si="13"/>
        <v>0</v>
      </c>
      <c r="AH15" s="108">
        <f>SUM(C15:AG15)</f>
        <v>0</v>
      </c>
      <c r="AI15" s="66">
        <f>AH2/7</f>
        <v>324</v>
      </c>
      <c r="AJ15" s="109">
        <f t="shared" si="5"/>
        <v>0</v>
      </c>
    </row>
    <row r="16" spans="1:36" ht="32.1" customHeight="1" x14ac:dyDescent="0.3">
      <c r="A16" s="161" t="s">
        <v>9</v>
      </c>
      <c r="B16" s="162"/>
      <c r="C16" s="130">
        <v>0.05</v>
      </c>
      <c r="D16" s="130">
        <f t="shared" ref="D16:AG16" si="14">D15/15</f>
        <v>0</v>
      </c>
      <c r="E16" s="130">
        <f t="shared" si="14"/>
        <v>0</v>
      </c>
      <c r="F16" s="130">
        <f t="shared" si="14"/>
        <v>0</v>
      </c>
      <c r="G16" s="130">
        <f t="shared" si="14"/>
        <v>0</v>
      </c>
      <c r="H16" s="130">
        <f t="shared" si="14"/>
        <v>0</v>
      </c>
      <c r="I16" s="130">
        <f t="shared" si="14"/>
        <v>0</v>
      </c>
      <c r="J16" s="130">
        <f t="shared" si="14"/>
        <v>0</v>
      </c>
      <c r="K16" s="130">
        <f t="shared" si="14"/>
        <v>0</v>
      </c>
      <c r="L16" s="130">
        <f>L15/15</f>
        <v>0</v>
      </c>
      <c r="M16" s="130">
        <f t="shared" si="14"/>
        <v>0</v>
      </c>
      <c r="N16" s="130">
        <f t="shared" si="14"/>
        <v>0</v>
      </c>
      <c r="O16" s="130">
        <f t="shared" si="14"/>
        <v>0</v>
      </c>
      <c r="P16" s="130">
        <f t="shared" si="14"/>
        <v>0</v>
      </c>
      <c r="Q16" s="130">
        <f t="shared" si="14"/>
        <v>0</v>
      </c>
      <c r="R16" s="130">
        <f t="shared" si="14"/>
        <v>0</v>
      </c>
      <c r="S16" s="130">
        <f t="shared" si="14"/>
        <v>0</v>
      </c>
      <c r="T16" s="130">
        <f t="shared" si="14"/>
        <v>0</v>
      </c>
      <c r="U16" s="130">
        <f t="shared" si="14"/>
        <v>0</v>
      </c>
      <c r="V16" s="130">
        <f t="shared" si="14"/>
        <v>0</v>
      </c>
      <c r="W16" s="130">
        <f t="shared" si="14"/>
        <v>0</v>
      </c>
      <c r="X16" s="130">
        <f t="shared" si="14"/>
        <v>0</v>
      </c>
      <c r="Y16" s="130">
        <f t="shared" si="14"/>
        <v>0</v>
      </c>
      <c r="Z16" s="130">
        <f t="shared" si="14"/>
        <v>0</v>
      </c>
      <c r="AA16" s="130">
        <f t="shared" si="14"/>
        <v>0</v>
      </c>
      <c r="AB16" s="130">
        <f t="shared" si="14"/>
        <v>0</v>
      </c>
      <c r="AC16" s="130">
        <f t="shared" si="14"/>
        <v>0</v>
      </c>
      <c r="AD16" s="130">
        <f t="shared" si="14"/>
        <v>0</v>
      </c>
      <c r="AE16" s="130">
        <f t="shared" si="14"/>
        <v>0</v>
      </c>
      <c r="AF16" s="130">
        <f t="shared" si="14"/>
        <v>0</v>
      </c>
      <c r="AG16" s="130">
        <f t="shared" si="14"/>
        <v>0</v>
      </c>
      <c r="AH16" s="108"/>
      <c r="AI16" s="66"/>
      <c r="AJ16" s="109"/>
    </row>
    <row r="17" spans="1:36" ht="32.1" customHeight="1" x14ac:dyDescent="0.3">
      <c r="A17" s="159" t="s">
        <v>44</v>
      </c>
      <c r="B17" s="160"/>
      <c r="C17" s="58">
        <f>C136/60</f>
        <v>0</v>
      </c>
      <c r="D17" s="43">
        <f t="shared" ref="D17:AG17" si="15">D136/60</f>
        <v>0</v>
      </c>
      <c r="E17" s="43">
        <f t="shared" si="15"/>
        <v>0</v>
      </c>
      <c r="F17" s="43">
        <f t="shared" si="15"/>
        <v>0</v>
      </c>
      <c r="G17" s="43">
        <f t="shared" si="15"/>
        <v>0</v>
      </c>
      <c r="H17" s="43">
        <f t="shared" si="15"/>
        <v>0</v>
      </c>
      <c r="I17" s="43">
        <f t="shared" si="15"/>
        <v>0</v>
      </c>
      <c r="J17" s="43">
        <f t="shared" si="15"/>
        <v>0</v>
      </c>
      <c r="K17" s="43">
        <f t="shared" si="15"/>
        <v>0</v>
      </c>
      <c r="L17" s="43">
        <f t="shared" si="15"/>
        <v>0</v>
      </c>
      <c r="M17" s="43">
        <f t="shared" si="15"/>
        <v>0</v>
      </c>
      <c r="N17" s="43">
        <f t="shared" si="15"/>
        <v>0</v>
      </c>
      <c r="O17" s="43">
        <f t="shared" si="15"/>
        <v>0</v>
      </c>
      <c r="P17" s="43">
        <f t="shared" si="15"/>
        <v>0</v>
      </c>
      <c r="Q17" s="123">
        <f t="shared" si="15"/>
        <v>0</v>
      </c>
      <c r="R17" s="43">
        <f t="shared" si="15"/>
        <v>0</v>
      </c>
      <c r="S17" s="43">
        <f t="shared" si="15"/>
        <v>0</v>
      </c>
      <c r="T17" s="43">
        <f t="shared" si="15"/>
        <v>0</v>
      </c>
      <c r="U17" s="43">
        <f t="shared" si="15"/>
        <v>0</v>
      </c>
      <c r="V17" s="43">
        <f t="shared" si="15"/>
        <v>0</v>
      </c>
      <c r="W17" s="43">
        <f t="shared" si="15"/>
        <v>0</v>
      </c>
      <c r="X17" s="43">
        <f t="shared" si="15"/>
        <v>0</v>
      </c>
      <c r="Y17" s="43">
        <f t="shared" si="15"/>
        <v>0</v>
      </c>
      <c r="Z17" s="43">
        <f t="shared" si="15"/>
        <v>0</v>
      </c>
      <c r="AA17" s="43">
        <f t="shared" si="15"/>
        <v>0</v>
      </c>
      <c r="AB17" s="43">
        <f t="shared" si="15"/>
        <v>0</v>
      </c>
      <c r="AC17" s="43">
        <f t="shared" si="15"/>
        <v>0</v>
      </c>
      <c r="AD17" s="43">
        <f t="shared" si="15"/>
        <v>0</v>
      </c>
      <c r="AE17" s="43">
        <f t="shared" si="15"/>
        <v>0</v>
      </c>
      <c r="AF17" s="43">
        <f t="shared" si="15"/>
        <v>0.33333333333333331</v>
      </c>
      <c r="AG17" s="43">
        <f t="shared" si="15"/>
        <v>0</v>
      </c>
      <c r="AH17" s="108">
        <f>SUM(C17:AG17)</f>
        <v>0.33333333333333331</v>
      </c>
      <c r="AI17" s="66">
        <f>AH2/7</f>
        <v>324</v>
      </c>
      <c r="AJ17" s="109">
        <f t="shared" si="5"/>
        <v>1.0288065843621398E-3</v>
      </c>
    </row>
    <row r="18" spans="1:36" ht="32.1" customHeight="1" x14ac:dyDescent="0.3">
      <c r="A18" s="161" t="s">
        <v>9</v>
      </c>
      <c r="B18" s="162"/>
      <c r="C18" s="130">
        <f>C17/15</f>
        <v>0</v>
      </c>
      <c r="D18" s="130">
        <f t="shared" ref="D18:AG18" si="16">D17/15</f>
        <v>0</v>
      </c>
      <c r="E18" s="130">
        <f t="shared" si="16"/>
        <v>0</v>
      </c>
      <c r="F18" s="130">
        <f t="shared" si="16"/>
        <v>0</v>
      </c>
      <c r="G18" s="130">
        <f t="shared" si="16"/>
        <v>0</v>
      </c>
      <c r="H18" s="130">
        <f t="shared" si="16"/>
        <v>0</v>
      </c>
      <c r="I18" s="130">
        <f t="shared" si="16"/>
        <v>0</v>
      </c>
      <c r="J18" s="130">
        <f t="shared" si="16"/>
        <v>0</v>
      </c>
      <c r="K18" s="130">
        <f t="shared" si="16"/>
        <v>0</v>
      </c>
      <c r="L18" s="130">
        <f t="shared" si="16"/>
        <v>0</v>
      </c>
      <c r="M18" s="130">
        <f t="shared" si="16"/>
        <v>0</v>
      </c>
      <c r="N18" s="130">
        <f t="shared" si="16"/>
        <v>0</v>
      </c>
      <c r="O18" s="130">
        <f t="shared" si="16"/>
        <v>0</v>
      </c>
      <c r="P18" s="130">
        <f t="shared" si="16"/>
        <v>0</v>
      </c>
      <c r="Q18" s="130">
        <f t="shared" si="16"/>
        <v>0</v>
      </c>
      <c r="R18" s="130">
        <f t="shared" si="16"/>
        <v>0</v>
      </c>
      <c r="S18" s="130">
        <f t="shared" si="16"/>
        <v>0</v>
      </c>
      <c r="T18" s="130">
        <f t="shared" si="16"/>
        <v>0</v>
      </c>
      <c r="U18" s="130">
        <f t="shared" si="16"/>
        <v>0</v>
      </c>
      <c r="V18" s="130">
        <f t="shared" si="16"/>
        <v>0</v>
      </c>
      <c r="W18" s="130">
        <f t="shared" si="16"/>
        <v>0</v>
      </c>
      <c r="X18" s="130">
        <f t="shared" si="16"/>
        <v>0</v>
      </c>
      <c r="Y18" s="130">
        <f t="shared" si="16"/>
        <v>0</v>
      </c>
      <c r="Z18" s="130">
        <f t="shared" si="16"/>
        <v>0</v>
      </c>
      <c r="AA18" s="130">
        <f t="shared" si="16"/>
        <v>0</v>
      </c>
      <c r="AB18" s="130">
        <f t="shared" si="16"/>
        <v>0</v>
      </c>
      <c r="AC18" s="130">
        <f t="shared" si="16"/>
        <v>0</v>
      </c>
      <c r="AD18" s="130">
        <f t="shared" si="16"/>
        <v>0</v>
      </c>
      <c r="AE18" s="130">
        <f t="shared" si="16"/>
        <v>0</v>
      </c>
      <c r="AF18" s="130">
        <f t="shared" si="16"/>
        <v>2.222222222222222E-2</v>
      </c>
      <c r="AG18" s="130">
        <f t="shared" si="16"/>
        <v>0</v>
      </c>
      <c r="AH18" s="108"/>
      <c r="AI18" s="66"/>
      <c r="AJ18" s="109"/>
    </row>
    <row r="19" spans="1:36" ht="32.1" customHeight="1" x14ac:dyDescent="0.3">
      <c r="A19" s="195" t="s">
        <v>42</v>
      </c>
      <c r="B19" s="196"/>
      <c r="C19" s="114">
        <f>C149/60</f>
        <v>0</v>
      </c>
      <c r="D19" s="115">
        <f t="shared" ref="D19:AG19" si="17">D149/60</f>
        <v>0</v>
      </c>
      <c r="E19" s="115">
        <f t="shared" si="17"/>
        <v>0</v>
      </c>
      <c r="F19" s="115">
        <f t="shared" si="17"/>
        <v>0</v>
      </c>
      <c r="G19" s="115">
        <f t="shared" si="17"/>
        <v>0</v>
      </c>
      <c r="H19" s="115">
        <f t="shared" si="17"/>
        <v>0</v>
      </c>
      <c r="I19" s="115">
        <f t="shared" si="17"/>
        <v>0</v>
      </c>
      <c r="J19" s="115">
        <f t="shared" si="17"/>
        <v>0</v>
      </c>
      <c r="K19" s="115">
        <f t="shared" si="17"/>
        <v>0</v>
      </c>
      <c r="L19" s="115">
        <f t="shared" si="17"/>
        <v>0</v>
      </c>
      <c r="M19" s="115">
        <f t="shared" si="17"/>
        <v>0</v>
      </c>
      <c r="N19" s="115">
        <f t="shared" si="17"/>
        <v>0</v>
      </c>
      <c r="O19" s="115">
        <f t="shared" si="17"/>
        <v>0</v>
      </c>
      <c r="P19" s="115">
        <f t="shared" si="17"/>
        <v>0</v>
      </c>
      <c r="Q19" s="124">
        <f t="shared" si="17"/>
        <v>0</v>
      </c>
      <c r="R19" s="115">
        <f t="shared" si="17"/>
        <v>0</v>
      </c>
      <c r="S19" s="115">
        <f t="shared" si="17"/>
        <v>0</v>
      </c>
      <c r="T19" s="115">
        <f t="shared" si="17"/>
        <v>0</v>
      </c>
      <c r="U19" s="115">
        <f t="shared" si="17"/>
        <v>0.35</v>
      </c>
      <c r="V19" s="115">
        <f t="shared" si="17"/>
        <v>0</v>
      </c>
      <c r="W19" s="115">
        <f t="shared" si="17"/>
        <v>0</v>
      </c>
      <c r="X19" s="115">
        <f t="shared" si="17"/>
        <v>0</v>
      </c>
      <c r="Y19" s="115">
        <f t="shared" si="17"/>
        <v>0</v>
      </c>
      <c r="Z19" s="115">
        <f t="shared" si="17"/>
        <v>0</v>
      </c>
      <c r="AA19" s="115">
        <f t="shared" si="17"/>
        <v>0</v>
      </c>
      <c r="AB19" s="115">
        <f t="shared" si="17"/>
        <v>0</v>
      </c>
      <c r="AC19" s="115">
        <f t="shared" si="17"/>
        <v>0.13333333333333333</v>
      </c>
      <c r="AD19" s="115">
        <f t="shared" si="17"/>
        <v>0</v>
      </c>
      <c r="AE19" s="115">
        <f t="shared" si="17"/>
        <v>0</v>
      </c>
      <c r="AF19" s="115">
        <f t="shared" si="17"/>
        <v>0</v>
      </c>
      <c r="AG19" s="115">
        <f t="shared" si="17"/>
        <v>0.05</v>
      </c>
      <c r="AH19" s="117">
        <f>SUM(C19:AG19)</f>
        <v>0.53333333333333333</v>
      </c>
      <c r="AI19" s="116">
        <v>339.43</v>
      </c>
      <c r="AJ19" s="109">
        <f t="shared" si="5"/>
        <v>1.5712616248809278E-3</v>
      </c>
    </row>
    <row r="20" spans="1:36" ht="32.1" customHeight="1" thickBot="1" x14ac:dyDescent="0.35">
      <c r="A20" s="197" t="s">
        <v>9</v>
      </c>
      <c r="B20" s="198"/>
      <c r="C20" s="131">
        <f>C19/15</f>
        <v>0</v>
      </c>
      <c r="D20" s="131">
        <f t="shared" ref="D20:AG20" si="18">D19/15</f>
        <v>0</v>
      </c>
      <c r="E20" s="131">
        <f t="shared" si="18"/>
        <v>0</v>
      </c>
      <c r="F20" s="131">
        <f t="shared" si="18"/>
        <v>0</v>
      </c>
      <c r="G20" s="131">
        <f t="shared" si="18"/>
        <v>0</v>
      </c>
      <c r="H20" s="131">
        <f t="shared" si="18"/>
        <v>0</v>
      </c>
      <c r="I20" s="131">
        <f t="shared" si="18"/>
        <v>0</v>
      </c>
      <c r="J20" s="131">
        <f t="shared" si="18"/>
        <v>0</v>
      </c>
      <c r="K20" s="131">
        <f t="shared" si="18"/>
        <v>0</v>
      </c>
      <c r="L20" s="131">
        <f t="shared" si="18"/>
        <v>0</v>
      </c>
      <c r="M20" s="131">
        <f t="shared" si="18"/>
        <v>0</v>
      </c>
      <c r="N20" s="131">
        <f t="shared" si="18"/>
        <v>0</v>
      </c>
      <c r="O20" s="131">
        <f t="shared" si="18"/>
        <v>0</v>
      </c>
      <c r="P20" s="131">
        <f t="shared" si="18"/>
        <v>0</v>
      </c>
      <c r="Q20" s="131">
        <f t="shared" si="18"/>
        <v>0</v>
      </c>
      <c r="R20" s="131">
        <f t="shared" si="18"/>
        <v>0</v>
      </c>
      <c r="S20" s="131">
        <f t="shared" si="18"/>
        <v>0</v>
      </c>
      <c r="T20" s="131">
        <f t="shared" si="18"/>
        <v>0</v>
      </c>
      <c r="U20" s="131">
        <f t="shared" si="18"/>
        <v>2.3333333333333331E-2</v>
      </c>
      <c r="V20" s="131">
        <f t="shared" si="18"/>
        <v>0</v>
      </c>
      <c r="W20" s="131">
        <f t="shared" si="18"/>
        <v>0</v>
      </c>
      <c r="X20" s="131">
        <f t="shared" si="18"/>
        <v>0</v>
      </c>
      <c r="Y20" s="131">
        <f t="shared" si="18"/>
        <v>0</v>
      </c>
      <c r="Z20" s="131">
        <f t="shared" si="18"/>
        <v>0</v>
      </c>
      <c r="AA20" s="131">
        <f t="shared" si="18"/>
        <v>0</v>
      </c>
      <c r="AB20" s="131">
        <f t="shared" si="18"/>
        <v>0</v>
      </c>
      <c r="AC20" s="131">
        <f t="shared" si="18"/>
        <v>8.8888888888888889E-3</v>
      </c>
      <c r="AD20" s="131">
        <f t="shared" si="18"/>
        <v>0</v>
      </c>
      <c r="AE20" s="131">
        <f t="shared" si="18"/>
        <v>0</v>
      </c>
      <c r="AF20" s="131">
        <f t="shared" si="18"/>
        <v>0</v>
      </c>
      <c r="AG20" s="131">
        <f t="shared" si="18"/>
        <v>3.3333333333333335E-3</v>
      </c>
      <c r="AH20" s="126"/>
      <c r="AI20" s="127"/>
      <c r="AJ20" s="128"/>
    </row>
    <row r="21" spans="1:36" ht="44.25" customHeight="1" thickBot="1" x14ac:dyDescent="0.35">
      <c r="A21" s="199" t="s">
        <v>17</v>
      </c>
      <c r="B21" s="200"/>
      <c r="C21" s="50">
        <f>SUM(C5:C19)</f>
        <v>0.05</v>
      </c>
      <c r="D21" s="47">
        <f t="shared" ref="D21:AG21" si="19">SUM(D5:D19)</f>
        <v>0</v>
      </c>
      <c r="E21" s="44">
        <f t="shared" si="19"/>
        <v>0</v>
      </c>
      <c r="F21" s="47">
        <f t="shared" si="19"/>
        <v>0</v>
      </c>
      <c r="G21" s="44">
        <f t="shared" si="19"/>
        <v>0</v>
      </c>
      <c r="H21" s="44">
        <f t="shared" si="19"/>
        <v>0</v>
      </c>
      <c r="I21" s="44">
        <f t="shared" si="19"/>
        <v>0</v>
      </c>
      <c r="J21" s="47">
        <f t="shared" si="19"/>
        <v>0</v>
      </c>
      <c r="K21" s="44">
        <f t="shared" si="19"/>
        <v>0</v>
      </c>
      <c r="L21" s="47">
        <f t="shared" si="19"/>
        <v>0</v>
      </c>
      <c r="M21" s="44">
        <f t="shared" si="19"/>
        <v>0</v>
      </c>
      <c r="N21" s="47">
        <f t="shared" si="19"/>
        <v>0</v>
      </c>
      <c r="O21" s="52">
        <f t="shared" si="19"/>
        <v>0</v>
      </c>
      <c r="P21" s="44">
        <f t="shared" si="19"/>
        <v>0</v>
      </c>
      <c r="Q21" s="125">
        <f t="shared" si="19"/>
        <v>0</v>
      </c>
      <c r="R21" s="44">
        <f t="shared" si="19"/>
        <v>1.1733333333333331</v>
      </c>
      <c r="S21" s="44">
        <f t="shared" si="19"/>
        <v>0</v>
      </c>
      <c r="T21" s="44">
        <f t="shared" si="19"/>
        <v>6.2399999999999993</v>
      </c>
      <c r="U21" s="44">
        <f t="shared" si="19"/>
        <v>1.9144444444444444</v>
      </c>
      <c r="V21" s="44">
        <f t="shared" si="19"/>
        <v>1.9555555555555553</v>
      </c>
      <c r="W21" s="44">
        <f t="shared" si="19"/>
        <v>0</v>
      </c>
      <c r="X21" s="44">
        <f t="shared" si="19"/>
        <v>0</v>
      </c>
      <c r="Y21" s="47">
        <f t="shared" si="19"/>
        <v>2.951111111111111</v>
      </c>
      <c r="Z21" s="44">
        <f t="shared" si="19"/>
        <v>2.1866666666666665</v>
      </c>
      <c r="AA21" s="44">
        <f t="shared" si="19"/>
        <v>4.6933333333333334</v>
      </c>
      <c r="AB21" s="44">
        <f t="shared" si="19"/>
        <v>2.7022222222222223</v>
      </c>
      <c r="AC21" s="44">
        <f t="shared" si="19"/>
        <v>2.1777777777777776</v>
      </c>
      <c r="AD21" s="44">
        <f t="shared" si="19"/>
        <v>0</v>
      </c>
      <c r="AE21" s="44">
        <f t="shared" si="19"/>
        <v>0</v>
      </c>
      <c r="AF21" s="44">
        <f t="shared" si="19"/>
        <v>1.5644444444444443</v>
      </c>
      <c r="AG21" s="44">
        <f t="shared" si="19"/>
        <v>1.8455555555555558</v>
      </c>
      <c r="AH21" s="98" t="s">
        <v>18</v>
      </c>
    </row>
    <row r="22" spans="1:36" ht="15" customHeight="1" x14ac:dyDescent="0.3">
      <c r="D22" s="157" t="s">
        <v>8</v>
      </c>
      <c r="E22" s="157"/>
      <c r="F22" s="157"/>
      <c r="G22" s="157"/>
      <c r="O22" s="178" t="s">
        <v>10</v>
      </c>
      <c r="P22" s="178"/>
      <c r="Q22" s="178"/>
      <c r="R22" s="178"/>
      <c r="S22" s="178"/>
      <c r="Z22" s="178" t="s">
        <v>11</v>
      </c>
      <c r="AA22" s="178"/>
      <c r="AB22" s="178"/>
      <c r="AC22" s="178"/>
      <c r="AD22" s="178"/>
      <c r="AH22" s="180">
        <f>SUM(AH5:AH19)</f>
        <v>27.599999999999998</v>
      </c>
    </row>
    <row r="23" spans="1:36" ht="15.75" customHeight="1" thickBot="1" x14ac:dyDescent="0.35">
      <c r="D23" s="158"/>
      <c r="E23" s="158"/>
      <c r="F23" s="158"/>
      <c r="G23" s="158"/>
      <c r="O23" s="179"/>
      <c r="P23" s="179"/>
      <c r="Q23" s="179"/>
      <c r="R23" s="179"/>
      <c r="S23" s="179"/>
      <c r="Z23" s="179"/>
      <c r="AA23" s="179"/>
      <c r="AB23" s="179"/>
      <c r="AC23" s="179"/>
      <c r="AD23" s="179"/>
      <c r="AH23" s="181"/>
    </row>
    <row r="24" spans="1:36" x14ac:dyDescent="0.3">
      <c r="AH24" s="182">
        <f>AH22/AH2</f>
        <v>1.2169312169312168E-2</v>
      </c>
    </row>
    <row r="25" spans="1:36" ht="15" thickBot="1" x14ac:dyDescent="0.35">
      <c r="AH25" s="183"/>
    </row>
    <row r="26" spans="1:36" ht="15" thickBot="1" x14ac:dyDescent="0.35"/>
    <row r="27" spans="1:36" x14ac:dyDescent="0.3">
      <c r="AH27" s="184" t="s">
        <v>19</v>
      </c>
      <c r="AI27" s="185"/>
      <c r="AJ27" s="186"/>
    </row>
    <row r="28" spans="1:36" x14ac:dyDescent="0.3">
      <c r="AH28" s="102">
        <v>7.66</v>
      </c>
      <c r="AI28" s="6">
        <f>AH28*2</f>
        <v>15.32</v>
      </c>
      <c r="AJ28" s="103">
        <f>AI29/AI28</f>
        <v>6.5274151436031325E-2</v>
      </c>
    </row>
    <row r="29" spans="1:36" ht="15" thickBot="1" x14ac:dyDescent="0.35">
      <c r="AH29" s="132" t="s">
        <v>20</v>
      </c>
      <c r="AI29" s="104">
        <v>1</v>
      </c>
      <c r="AJ29" s="105"/>
    </row>
    <row r="39" spans="4:30" x14ac:dyDescent="0.3">
      <c r="D39" s="158" t="s">
        <v>13</v>
      </c>
      <c r="E39" s="158"/>
      <c r="F39" s="158"/>
      <c r="G39" s="158"/>
      <c r="P39" s="158" t="s">
        <v>16</v>
      </c>
      <c r="Q39" s="158"/>
      <c r="R39" s="158"/>
      <c r="S39" s="158"/>
      <c r="Z39" s="179" t="s">
        <v>21</v>
      </c>
      <c r="AA39" s="179"/>
      <c r="AB39" s="179"/>
      <c r="AC39" s="179"/>
      <c r="AD39" s="179"/>
    </row>
    <row r="40" spans="4:30" x14ac:dyDescent="0.3">
      <c r="D40" s="158"/>
      <c r="E40" s="158"/>
      <c r="F40" s="158"/>
      <c r="G40" s="158"/>
      <c r="P40" s="158"/>
      <c r="Q40" s="158"/>
      <c r="R40" s="158"/>
      <c r="S40" s="158"/>
      <c r="Z40" s="179"/>
      <c r="AA40" s="179"/>
      <c r="AB40" s="179"/>
      <c r="AC40" s="179"/>
      <c r="AD40" s="179"/>
    </row>
    <row r="53" spans="1:35" ht="15" thickBot="1" x14ac:dyDescent="0.35"/>
    <row r="54" spans="1:35" ht="15" thickBot="1" x14ac:dyDescent="0.35">
      <c r="A54" s="163" t="s">
        <v>22</v>
      </c>
      <c r="B54" s="164"/>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5"/>
    </row>
    <row r="55" spans="1:35" ht="15" customHeight="1" x14ac:dyDescent="0.3">
      <c r="A55" s="166"/>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8"/>
      <c r="AH55" s="169" t="s">
        <v>23</v>
      </c>
      <c r="AI55" s="170"/>
    </row>
    <row r="56" spans="1:35" ht="18.75" customHeight="1" x14ac:dyDescent="0.3">
      <c r="A56" s="148" t="s">
        <v>24</v>
      </c>
      <c r="B56" s="149"/>
      <c r="C56" s="174" t="s">
        <v>25</v>
      </c>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5"/>
      <c r="AH56" s="171"/>
      <c r="AI56" s="172"/>
    </row>
    <row r="57" spans="1:35" ht="18.75" customHeight="1" x14ac:dyDescent="0.3">
      <c r="A57" s="176"/>
      <c r="B57" s="177"/>
      <c r="C57" s="6">
        <v>1</v>
      </c>
      <c r="D57" s="6">
        <v>2</v>
      </c>
      <c r="E57" s="6">
        <v>3</v>
      </c>
      <c r="F57" s="6">
        <v>4</v>
      </c>
      <c r="G57" s="6">
        <v>5</v>
      </c>
      <c r="H57" s="6">
        <v>6</v>
      </c>
      <c r="I57" s="6">
        <v>7</v>
      </c>
      <c r="J57" s="6">
        <v>8</v>
      </c>
      <c r="K57" s="6">
        <v>9</v>
      </c>
      <c r="L57" s="6">
        <v>10</v>
      </c>
      <c r="M57" s="6">
        <v>11</v>
      </c>
      <c r="N57" s="6">
        <v>12</v>
      </c>
      <c r="O57" s="6">
        <v>13</v>
      </c>
      <c r="P57" s="6">
        <v>14</v>
      </c>
      <c r="Q57" s="6">
        <v>15</v>
      </c>
      <c r="R57" s="6">
        <v>16</v>
      </c>
      <c r="S57" s="6">
        <v>17</v>
      </c>
      <c r="T57" s="6">
        <v>18</v>
      </c>
      <c r="U57" s="6">
        <v>19</v>
      </c>
      <c r="V57" s="6">
        <v>20</v>
      </c>
      <c r="W57" s="6">
        <v>21</v>
      </c>
      <c r="X57" s="6">
        <v>22</v>
      </c>
      <c r="Y57" s="6">
        <v>23</v>
      </c>
      <c r="Z57" s="6">
        <v>24</v>
      </c>
      <c r="AA57" s="6">
        <v>25</v>
      </c>
      <c r="AB57" s="6">
        <v>26</v>
      </c>
      <c r="AC57" s="6">
        <v>27</v>
      </c>
      <c r="AD57" s="6">
        <v>28</v>
      </c>
      <c r="AE57" s="6">
        <v>29</v>
      </c>
      <c r="AF57" s="6">
        <v>30</v>
      </c>
      <c r="AG57" s="36">
        <v>31</v>
      </c>
      <c r="AH57" s="171"/>
      <c r="AI57" s="172"/>
    </row>
    <row r="58" spans="1:35" ht="21.6" thickBot="1" x14ac:dyDescent="0.35">
      <c r="A58" s="155" t="s">
        <v>8</v>
      </c>
      <c r="B58" s="156"/>
      <c r="C58" s="99">
        <f>SUM(C59:C70)</f>
        <v>0</v>
      </c>
      <c r="D58" s="99">
        <f t="shared" ref="D58:N58" si="20">SUM(D59:D70)</f>
        <v>0</v>
      </c>
      <c r="E58" s="99">
        <f t="shared" si="20"/>
        <v>0</v>
      </c>
      <c r="F58" s="99">
        <f t="shared" si="20"/>
        <v>0</v>
      </c>
      <c r="G58" s="99">
        <f t="shared" si="20"/>
        <v>0</v>
      </c>
      <c r="H58" s="99">
        <f t="shared" si="20"/>
        <v>0</v>
      </c>
      <c r="I58" s="99">
        <f t="shared" si="20"/>
        <v>0</v>
      </c>
      <c r="J58" s="99">
        <f t="shared" si="20"/>
        <v>0</v>
      </c>
      <c r="K58" s="99">
        <f t="shared" si="20"/>
        <v>0</v>
      </c>
      <c r="L58" s="99">
        <f t="shared" si="20"/>
        <v>0</v>
      </c>
      <c r="M58" s="99">
        <f t="shared" si="20"/>
        <v>0</v>
      </c>
      <c r="N58" s="99">
        <f t="shared" si="20"/>
        <v>0</v>
      </c>
      <c r="O58" s="99">
        <f>SUM(O59:O70)</f>
        <v>0</v>
      </c>
      <c r="P58" s="99">
        <f t="shared" ref="P58:AG58" si="21">SUM(P59:P70)</f>
        <v>0</v>
      </c>
      <c r="Q58" s="99">
        <f t="shared" si="21"/>
        <v>0</v>
      </c>
      <c r="R58" s="99">
        <f t="shared" si="21"/>
        <v>14</v>
      </c>
      <c r="S58" s="99">
        <f t="shared" si="21"/>
        <v>0</v>
      </c>
      <c r="T58" s="99">
        <f t="shared" si="21"/>
        <v>336</v>
      </c>
      <c r="U58" s="99">
        <f t="shared" si="21"/>
        <v>19</v>
      </c>
      <c r="V58" s="99">
        <f t="shared" si="21"/>
        <v>49</v>
      </c>
      <c r="W58" s="99">
        <f t="shared" si="21"/>
        <v>0</v>
      </c>
      <c r="X58" s="99">
        <f t="shared" si="21"/>
        <v>0</v>
      </c>
      <c r="Y58" s="99">
        <f t="shared" si="21"/>
        <v>9</v>
      </c>
      <c r="Z58" s="99">
        <f t="shared" si="21"/>
        <v>50</v>
      </c>
      <c r="AA58" s="99">
        <f t="shared" si="21"/>
        <v>30</v>
      </c>
      <c r="AB58" s="99">
        <f t="shared" si="21"/>
        <v>18</v>
      </c>
      <c r="AC58" s="99">
        <f t="shared" si="21"/>
        <v>25</v>
      </c>
      <c r="AD58" s="99">
        <f t="shared" si="21"/>
        <v>0</v>
      </c>
      <c r="AE58" s="99">
        <f t="shared" si="21"/>
        <v>0</v>
      </c>
      <c r="AF58" s="99">
        <f t="shared" si="21"/>
        <v>13</v>
      </c>
      <c r="AG58" s="100">
        <f t="shared" si="21"/>
        <v>77</v>
      </c>
      <c r="AH58" s="173"/>
      <c r="AI58" s="172"/>
    </row>
    <row r="59" spans="1:35" ht="18.600000000000001" thickBot="1" x14ac:dyDescent="0.35">
      <c r="A59" s="148" t="s">
        <v>26</v>
      </c>
      <c r="B59" s="149"/>
      <c r="C59" s="6"/>
      <c r="D59" s="6"/>
      <c r="E59" s="6"/>
      <c r="F59" s="6"/>
      <c r="G59" s="6"/>
      <c r="H59" s="6"/>
      <c r="I59" s="6"/>
      <c r="J59" s="6"/>
      <c r="K59" s="6"/>
      <c r="L59" s="6"/>
      <c r="M59" s="6"/>
      <c r="N59" s="6"/>
      <c r="O59" s="6"/>
      <c r="P59" s="6"/>
      <c r="Q59" s="6"/>
      <c r="R59" s="6">
        <v>8</v>
      </c>
      <c r="S59" s="6"/>
      <c r="T59" s="6"/>
      <c r="U59" s="6"/>
      <c r="V59" s="6"/>
      <c r="W59" s="6"/>
      <c r="X59" s="6"/>
      <c r="Y59" s="6"/>
      <c r="Z59" s="6">
        <v>4</v>
      </c>
      <c r="AA59" s="6">
        <v>9</v>
      </c>
      <c r="AB59" s="6">
        <v>7</v>
      </c>
      <c r="AC59" s="6">
        <v>2</v>
      </c>
      <c r="AD59" s="6"/>
      <c r="AE59" s="6"/>
      <c r="AF59" s="6"/>
      <c r="AG59" s="36"/>
      <c r="AH59" s="69">
        <f>SUM(D59:AG59)</f>
        <v>30</v>
      </c>
      <c r="AI59" s="71">
        <f>AH59/AH71</f>
        <v>4.6875E-2</v>
      </c>
    </row>
    <row r="60" spans="1:35" ht="18.600000000000001" thickBot="1" x14ac:dyDescent="0.35">
      <c r="A60" s="148" t="s">
        <v>27</v>
      </c>
      <c r="B60" s="149"/>
      <c r="C60" s="6"/>
      <c r="D60" s="6"/>
      <c r="E60" s="6"/>
      <c r="F60" s="6"/>
      <c r="G60" s="6"/>
      <c r="H60" s="6"/>
      <c r="I60" s="6"/>
      <c r="J60" s="6"/>
      <c r="K60" s="6"/>
      <c r="L60" s="6"/>
      <c r="M60" s="6"/>
      <c r="N60" s="6"/>
      <c r="O60" s="6"/>
      <c r="P60" s="6"/>
      <c r="Q60" s="6"/>
      <c r="R60" s="6"/>
      <c r="S60" s="6"/>
      <c r="T60" s="6"/>
      <c r="U60" s="6"/>
      <c r="V60" s="6">
        <v>14</v>
      </c>
      <c r="W60" s="6"/>
      <c r="X60" s="6"/>
      <c r="Y60" s="6">
        <v>9</v>
      </c>
      <c r="Z60" s="6">
        <v>20</v>
      </c>
      <c r="AA60" s="6"/>
      <c r="AB60" s="6"/>
      <c r="AC60" s="6">
        <v>23</v>
      </c>
      <c r="AD60" s="6"/>
      <c r="AE60" s="6"/>
      <c r="AF60" s="6"/>
      <c r="AG60" s="36"/>
      <c r="AH60" s="70">
        <f t="shared" ref="AH60:AH70" si="22">SUM(D60:AG60)</f>
        <v>66</v>
      </c>
      <c r="AI60" s="71">
        <f>AH60/AH71</f>
        <v>0.10312499999999999</v>
      </c>
    </row>
    <row r="61" spans="1:35" ht="18.600000000000001" thickBot="1" x14ac:dyDescent="0.35">
      <c r="A61" s="148" t="s">
        <v>28</v>
      </c>
      <c r="B61" s="149"/>
      <c r="C61" s="6"/>
      <c r="D61" s="6"/>
      <c r="E61" s="6"/>
      <c r="F61" s="6"/>
      <c r="G61" s="6"/>
      <c r="H61" s="6"/>
      <c r="I61" s="6"/>
      <c r="J61" s="6"/>
      <c r="K61" s="6"/>
      <c r="L61" s="6"/>
      <c r="M61" s="6"/>
      <c r="N61" s="6"/>
      <c r="O61" s="6"/>
      <c r="P61" s="6"/>
      <c r="Q61" s="6"/>
      <c r="R61" s="6"/>
      <c r="S61" s="6"/>
      <c r="T61" s="6">
        <v>210</v>
      </c>
      <c r="U61" s="6">
        <v>5</v>
      </c>
      <c r="V61" s="6">
        <v>9</v>
      </c>
      <c r="W61" s="6"/>
      <c r="X61" s="6"/>
      <c r="Y61" s="6"/>
      <c r="Z61" s="6"/>
      <c r="AA61" s="6">
        <v>9</v>
      </c>
      <c r="AB61" s="6"/>
      <c r="AC61" s="6"/>
      <c r="AD61" s="6"/>
      <c r="AE61" s="6"/>
      <c r="AF61" s="6"/>
      <c r="AG61" s="36">
        <v>70</v>
      </c>
      <c r="AH61" s="70">
        <f t="shared" si="22"/>
        <v>303</v>
      </c>
      <c r="AI61" s="71">
        <f>AH61/AH71</f>
        <v>0.47343750000000001</v>
      </c>
    </row>
    <row r="62" spans="1:35" ht="18.600000000000001" thickBot="1" x14ac:dyDescent="0.35">
      <c r="A62" s="148" t="s">
        <v>29</v>
      </c>
      <c r="B62" s="149"/>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36"/>
      <c r="AH62" s="70">
        <f t="shared" si="22"/>
        <v>0</v>
      </c>
      <c r="AI62" s="71">
        <f>AH62/AH71</f>
        <v>0</v>
      </c>
    </row>
    <row r="63" spans="1:35" ht="18.600000000000001" thickBot="1" x14ac:dyDescent="0.35">
      <c r="A63" s="148" t="s">
        <v>30</v>
      </c>
      <c r="B63" s="149"/>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v>3</v>
      </c>
      <c r="AG63" s="36"/>
      <c r="AH63" s="70">
        <f t="shared" si="22"/>
        <v>3</v>
      </c>
      <c r="AI63" s="71">
        <f>AH63/AH71</f>
        <v>4.6874999999999998E-3</v>
      </c>
    </row>
    <row r="64" spans="1:35" ht="18.600000000000001" thickBot="1" x14ac:dyDescent="0.35">
      <c r="A64" s="148" t="s">
        <v>31</v>
      </c>
      <c r="B64" s="149"/>
      <c r="C64" s="6"/>
      <c r="D64" s="6"/>
      <c r="E64" s="6"/>
      <c r="F64" s="6"/>
      <c r="G64" s="6"/>
      <c r="H64" s="6"/>
      <c r="I64" s="6"/>
      <c r="J64" s="6"/>
      <c r="K64" s="6"/>
      <c r="L64" s="6"/>
      <c r="M64" s="6"/>
      <c r="N64" s="6"/>
      <c r="O64" s="6"/>
      <c r="P64" s="6"/>
      <c r="Q64" s="6"/>
      <c r="R64" s="6"/>
      <c r="S64" s="6"/>
      <c r="T64" s="6">
        <v>120</v>
      </c>
      <c r="U64" s="6"/>
      <c r="V64" s="6">
        <v>15</v>
      </c>
      <c r="W64" s="6"/>
      <c r="X64" s="6"/>
      <c r="Y64" s="6"/>
      <c r="Z64" s="6"/>
      <c r="AA64" s="6"/>
      <c r="AB64" s="6"/>
      <c r="AC64" s="6"/>
      <c r="AD64" s="6"/>
      <c r="AE64" s="6"/>
      <c r="AF64" s="6"/>
      <c r="AG64" s="36"/>
      <c r="AH64" s="70">
        <f t="shared" si="22"/>
        <v>135</v>
      </c>
      <c r="AI64" s="71">
        <f>AH64/AH71</f>
        <v>0.2109375</v>
      </c>
    </row>
    <row r="65" spans="1:35" ht="18.600000000000001" thickBot="1" x14ac:dyDescent="0.35">
      <c r="A65" s="148" t="s">
        <v>32</v>
      </c>
      <c r="B65" s="149"/>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36"/>
      <c r="AH65" s="70">
        <f t="shared" si="22"/>
        <v>0</v>
      </c>
      <c r="AI65" s="71">
        <f>AH65/AH71</f>
        <v>0</v>
      </c>
    </row>
    <row r="66" spans="1:35" ht="18.600000000000001" thickBot="1" x14ac:dyDescent="0.35">
      <c r="A66" s="148" t="s">
        <v>33</v>
      </c>
      <c r="B66" s="149"/>
      <c r="C66" s="6"/>
      <c r="D66" s="6"/>
      <c r="E66" s="6"/>
      <c r="F66" s="6"/>
      <c r="G66" s="6"/>
      <c r="H66" s="6"/>
      <c r="I66" s="6"/>
      <c r="J66" s="6"/>
      <c r="K66" s="6"/>
      <c r="L66" s="6"/>
      <c r="M66" s="6"/>
      <c r="N66" s="6"/>
      <c r="O66" s="6"/>
      <c r="P66" s="6"/>
      <c r="Q66" s="6"/>
      <c r="R66" s="6">
        <v>6</v>
      </c>
      <c r="S66" s="6"/>
      <c r="T66" s="6">
        <v>3</v>
      </c>
      <c r="U66" s="6">
        <v>8</v>
      </c>
      <c r="V66" s="6">
        <v>11</v>
      </c>
      <c r="W66" s="6"/>
      <c r="X66" s="6"/>
      <c r="Y66" s="6"/>
      <c r="Z66" s="6">
        <v>8</v>
      </c>
      <c r="AA66" s="6">
        <v>2</v>
      </c>
      <c r="AB66" s="6">
        <v>4</v>
      </c>
      <c r="AC66" s="6"/>
      <c r="AD66" s="6"/>
      <c r="AE66" s="6"/>
      <c r="AF66" s="6">
        <v>7</v>
      </c>
      <c r="AG66" s="36"/>
      <c r="AH66" s="70">
        <f t="shared" si="22"/>
        <v>49</v>
      </c>
      <c r="AI66" s="71">
        <f>AH66/AH71</f>
        <v>7.6562500000000006E-2</v>
      </c>
    </row>
    <row r="67" spans="1:35" ht="18.600000000000001" thickBot="1" x14ac:dyDescent="0.35">
      <c r="A67" s="148" t="s">
        <v>34</v>
      </c>
      <c r="B67" s="149"/>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36"/>
      <c r="AH67" s="70">
        <f t="shared" si="22"/>
        <v>0</v>
      </c>
      <c r="AI67" s="71">
        <f>AH67/AH71</f>
        <v>0</v>
      </c>
    </row>
    <row r="68" spans="1:35" ht="18.600000000000001" thickBot="1" x14ac:dyDescent="0.35">
      <c r="A68" s="148" t="s">
        <v>35</v>
      </c>
      <c r="B68" s="149"/>
      <c r="C68" s="6"/>
      <c r="D68" s="6"/>
      <c r="E68" s="6"/>
      <c r="F68" s="6"/>
      <c r="G68" s="6"/>
      <c r="H68" s="6"/>
      <c r="I68" s="6"/>
      <c r="J68" s="6"/>
      <c r="K68" s="6"/>
      <c r="L68" s="6"/>
      <c r="M68" s="6"/>
      <c r="N68" s="6"/>
      <c r="O68" s="6"/>
      <c r="P68" s="6"/>
      <c r="Q68" s="6"/>
      <c r="R68" s="6"/>
      <c r="S68" s="6"/>
      <c r="T68" s="6">
        <v>3</v>
      </c>
      <c r="U68" s="6">
        <v>6</v>
      </c>
      <c r="V68" s="6"/>
      <c r="W68" s="6"/>
      <c r="X68" s="6"/>
      <c r="Y68" s="6"/>
      <c r="Z68" s="6">
        <v>18</v>
      </c>
      <c r="AA68" s="6">
        <v>10</v>
      </c>
      <c r="AB68" s="6">
        <v>7</v>
      </c>
      <c r="AC68" s="6"/>
      <c r="AD68" s="6"/>
      <c r="AE68" s="6"/>
      <c r="AF68" s="6">
        <v>3</v>
      </c>
      <c r="AG68" s="36">
        <v>7</v>
      </c>
      <c r="AH68" s="70">
        <f t="shared" si="22"/>
        <v>54</v>
      </c>
      <c r="AI68" s="71">
        <f>AH68/AH71</f>
        <v>8.4375000000000006E-2</v>
      </c>
    </row>
    <row r="69" spans="1:35" ht="18.600000000000001" thickBot="1" x14ac:dyDescent="0.35">
      <c r="A69" s="148" t="s">
        <v>36</v>
      </c>
      <c r="B69" s="149"/>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36"/>
      <c r="AH69" s="70">
        <f t="shared" si="22"/>
        <v>0</v>
      </c>
      <c r="AI69" s="71">
        <f>AH69/AH71</f>
        <v>0</v>
      </c>
    </row>
    <row r="70" spans="1:35" ht="18.600000000000001" thickBot="1" x14ac:dyDescent="0.35">
      <c r="A70" s="148" t="s">
        <v>37</v>
      </c>
      <c r="B70" s="149"/>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36"/>
      <c r="AH70" s="72">
        <f t="shared" si="22"/>
        <v>0</v>
      </c>
      <c r="AI70" s="85">
        <f>AH70/AH71</f>
        <v>0</v>
      </c>
    </row>
    <row r="71" spans="1:35" ht="21.6" thickBot="1" x14ac:dyDescent="0.35">
      <c r="A71" s="155" t="s">
        <v>10</v>
      </c>
      <c r="B71" s="156"/>
      <c r="C71" s="99">
        <f>SUM(C72:C83)</f>
        <v>0</v>
      </c>
      <c r="D71" s="99">
        <f t="shared" ref="D71:N71" si="23">SUM(D72:D83)</f>
        <v>0</v>
      </c>
      <c r="E71" s="99">
        <f t="shared" si="23"/>
        <v>0</v>
      </c>
      <c r="F71" s="99">
        <f t="shared" si="23"/>
        <v>0</v>
      </c>
      <c r="G71" s="99">
        <f t="shared" si="23"/>
        <v>0</v>
      </c>
      <c r="H71" s="99">
        <f t="shared" si="23"/>
        <v>0</v>
      </c>
      <c r="I71" s="99">
        <f t="shared" si="23"/>
        <v>0</v>
      </c>
      <c r="J71" s="99">
        <f t="shared" si="23"/>
        <v>0</v>
      </c>
      <c r="K71" s="99">
        <f t="shared" si="23"/>
        <v>0</v>
      </c>
      <c r="L71" s="99">
        <f t="shared" si="23"/>
        <v>0</v>
      </c>
      <c r="M71" s="99">
        <f t="shared" si="23"/>
        <v>0</v>
      </c>
      <c r="N71" s="99">
        <f t="shared" si="23"/>
        <v>0</v>
      </c>
      <c r="O71" s="99">
        <f>SUM(O72:O83)</f>
        <v>0</v>
      </c>
      <c r="P71" s="99">
        <f t="shared" ref="P71:AG71" si="24">SUM(P72:P83)</f>
        <v>0</v>
      </c>
      <c r="Q71" s="99">
        <f t="shared" si="24"/>
        <v>0</v>
      </c>
      <c r="R71" s="99">
        <f>SUM(R72:R83)</f>
        <v>47</v>
      </c>
      <c r="S71" s="99">
        <f t="shared" si="24"/>
        <v>0</v>
      </c>
      <c r="T71" s="99">
        <f t="shared" si="24"/>
        <v>15</v>
      </c>
      <c r="U71" s="99">
        <f t="shared" si="24"/>
        <v>63</v>
      </c>
      <c r="V71" s="99">
        <f t="shared" si="24"/>
        <v>61</v>
      </c>
      <c r="W71" s="99">
        <f t="shared" si="24"/>
        <v>0</v>
      </c>
      <c r="X71" s="99">
        <f t="shared" si="24"/>
        <v>0</v>
      </c>
      <c r="Y71" s="99">
        <f t="shared" si="24"/>
        <v>55</v>
      </c>
      <c r="Z71" s="99">
        <f t="shared" si="24"/>
        <v>55</v>
      </c>
      <c r="AA71" s="99">
        <f t="shared" si="24"/>
        <v>169</v>
      </c>
      <c r="AB71" s="99">
        <f t="shared" si="24"/>
        <v>49</v>
      </c>
      <c r="AC71" s="99">
        <f t="shared" si="24"/>
        <v>32</v>
      </c>
      <c r="AD71" s="99">
        <f t="shared" si="24"/>
        <v>0</v>
      </c>
      <c r="AE71" s="99">
        <f t="shared" si="24"/>
        <v>0</v>
      </c>
      <c r="AF71" s="99">
        <f t="shared" si="24"/>
        <v>25</v>
      </c>
      <c r="AG71" s="101">
        <f t="shared" si="24"/>
        <v>0</v>
      </c>
      <c r="AH71" s="1">
        <f>SUM(AH59:AH70)</f>
        <v>640</v>
      </c>
      <c r="AI71" s="86"/>
    </row>
    <row r="72" spans="1:35" ht="18" x14ac:dyDescent="0.3">
      <c r="A72" s="148" t="s">
        <v>38</v>
      </c>
      <c r="B72" s="149"/>
      <c r="C72" s="6"/>
      <c r="D72" s="6"/>
      <c r="E72" s="6"/>
      <c r="F72" s="6"/>
      <c r="G72" s="6"/>
      <c r="H72" s="6"/>
      <c r="I72" s="6"/>
      <c r="J72" s="6"/>
      <c r="K72" s="6"/>
      <c r="L72" s="6"/>
      <c r="M72" s="6"/>
      <c r="N72" s="6"/>
      <c r="O72" s="6"/>
      <c r="P72" s="6"/>
      <c r="Q72" s="6"/>
      <c r="R72" s="6">
        <v>8</v>
      </c>
      <c r="S72" s="6"/>
      <c r="T72" s="6">
        <v>3</v>
      </c>
      <c r="U72" s="6"/>
      <c r="V72" s="6"/>
      <c r="W72" s="6"/>
      <c r="X72" s="6"/>
      <c r="Y72" s="6">
        <v>21</v>
      </c>
      <c r="Z72" s="6">
        <v>30</v>
      </c>
      <c r="AA72" s="6"/>
      <c r="AB72" s="6"/>
      <c r="AC72" s="6"/>
      <c r="AD72" s="6"/>
      <c r="AE72" s="6"/>
      <c r="AF72" s="6"/>
      <c r="AG72" s="73"/>
      <c r="AH72" s="74">
        <f t="shared" ref="AH72:AH83" si="25">SUM(D72:AG72)</f>
        <v>62</v>
      </c>
      <c r="AI72" s="79">
        <f>AH72/AH84</f>
        <v>0.10858143607705779</v>
      </c>
    </row>
    <row r="73" spans="1:35" ht="18" x14ac:dyDescent="0.3">
      <c r="A73" s="148" t="s">
        <v>27</v>
      </c>
      <c r="B73" s="149"/>
      <c r="C73" s="6"/>
      <c r="D73" s="6"/>
      <c r="E73" s="6"/>
      <c r="F73" s="6"/>
      <c r="G73" s="6"/>
      <c r="H73" s="6"/>
      <c r="I73" s="6"/>
      <c r="J73" s="6"/>
      <c r="K73" s="6"/>
      <c r="L73" s="6"/>
      <c r="M73" s="6"/>
      <c r="N73" s="6"/>
      <c r="O73" s="6"/>
      <c r="P73" s="6"/>
      <c r="Q73" s="6"/>
      <c r="R73" s="6">
        <v>14</v>
      </c>
      <c r="S73" s="6"/>
      <c r="T73" s="6"/>
      <c r="U73" s="6">
        <v>50</v>
      </c>
      <c r="V73" s="6">
        <v>11</v>
      </c>
      <c r="W73" s="6"/>
      <c r="X73" s="6"/>
      <c r="Y73" s="6"/>
      <c r="Z73" s="6">
        <v>18</v>
      </c>
      <c r="AA73" s="6"/>
      <c r="AB73" s="6">
        <v>39</v>
      </c>
      <c r="AC73" s="6">
        <v>4</v>
      </c>
      <c r="AD73" s="6"/>
      <c r="AE73" s="6"/>
      <c r="AF73" s="6"/>
      <c r="AG73" s="73"/>
      <c r="AH73" s="75">
        <f t="shared" si="25"/>
        <v>136</v>
      </c>
      <c r="AI73" s="80">
        <f>AH73/AH84</f>
        <v>0.23817863397548161</v>
      </c>
    </row>
    <row r="74" spans="1:35" ht="18.75" customHeight="1" x14ac:dyDescent="0.3">
      <c r="A74" s="148" t="s">
        <v>28</v>
      </c>
      <c r="B74" s="149"/>
      <c r="C74" s="6"/>
      <c r="D74" s="6"/>
      <c r="E74" s="6"/>
      <c r="F74" s="6"/>
      <c r="G74" s="6"/>
      <c r="H74" s="6"/>
      <c r="I74" s="6"/>
      <c r="J74" s="6"/>
      <c r="K74" s="6"/>
      <c r="L74" s="6"/>
      <c r="M74" s="6"/>
      <c r="N74" s="6"/>
      <c r="O74" s="6"/>
      <c r="P74" s="6"/>
      <c r="Q74" s="6"/>
      <c r="R74" s="6"/>
      <c r="S74" s="6"/>
      <c r="T74" s="6"/>
      <c r="U74" s="6"/>
      <c r="V74" s="6"/>
      <c r="W74" s="6"/>
      <c r="X74" s="6"/>
      <c r="Y74" s="6">
        <v>18</v>
      </c>
      <c r="Z74" s="6"/>
      <c r="AA74" s="6">
        <v>4</v>
      </c>
      <c r="AB74" s="6">
        <v>8</v>
      </c>
      <c r="AC74" s="6"/>
      <c r="AD74" s="6"/>
      <c r="AE74" s="6"/>
      <c r="AF74" s="6"/>
      <c r="AG74" s="73"/>
      <c r="AH74" s="75">
        <f t="shared" si="25"/>
        <v>30</v>
      </c>
      <c r="AI74" s="80">
        <f>AH74/AH84</f>
        <v>5.2539404553415062E-2</v>
      </c>
    </row>
    <row r="75" spans="1:35" ht="18" x14ac:dyDescent="0.3">
      <c r="A75" s="148" t="s">
        <v>29</v>
      </c>
      <c r="B75" s="149"/>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73"/>
      <c r="AH75" s="75">
        <f t="shared" si="25"/>
        <v>0</v>
      </c>
      <c r="AI75" s="80">
        <f>AH75/AH84</f>
        <v>0</v>
      </c>
    </row>
    <row r="76" spans="1:35" ht="18" x14ac:dyDescent="0.3">
      <c r="A76" s="148" t="s">
        <v>30</v>
      </c>
      <c r="B76" s="149"/>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v>13</v>
      </c>
      <c r="AG76" s="73"/>
      <c r="AH76" s="75">
        <f t="shared" si="25"/>
        <v>13</v>
      </c>
      <c r="AI76" s="80">
        <f>AH76/AH84</f>
        <v>2.276707530647986E-2</v>
      </c>
    </row>
    <row r="77" spans="1:35" ht="18" x14ac:dyDescent="0.3">
      <c r="A77" s="148" t="s">
        <v>31</v>
      </c>
      <c r="B77" s="149"/>
      <c r="C77" s="6"/>
      <c r="D77" s="6"/>
      <c r="E77" s="6"/>
      <c r="F77" s="6"/>
      <c r="G77" s="6"/>
      <c r="H77" s="6"/>
      <c r="I77" s="6"/>
      <c r="J77" s="6"/>
      <c r="K77" s="6"/>
      <c r="L77" s="6"/>
      <c r="M77" s="6"/>
      <c r="N77" s="6"/>
      <c r="O77" s="6"/>
      <c r="P77" s="6"/>
      <c r="Q77" s="6"/>
      <c r="R77" s="6"/>
      <c r="S77" s="6"/>
      <c r="T77" s="6"/>
      <c r="U77" s="6"/>
      <c r="V77" s="6">
        <v>15</v>
      </c>
      <c r="W77" s="6"/>
      <c r="X77" s="6"/>
      <c r="Y77" s="6"/>
      <c r="Z77" s="6"/>
      <c r="AA77" s="6">
        <v>150</v>
      </c>
      <c r="AB77" s="6"/>
      <c r="AC77" s="6"/>
      <c r="AD77" s="6"/>
      <c r="AE77" s="6"/>
      <c r="AF77" s="6"/>
      <c r="AG77" s="73"/>
      <c r="AH77" s="75">
        <f t="shared" si="25"/>
        <v>165</v>
      </c>
      <c r="AI77" s="80">
        <f>AH77/AH84</f>
        <v>0.28896672504378285</v>
      </c>
    </row>
    <row r="78" spans="1:35" ht="18" x14ac:dyDescent="0.3">
      <c r="A78" s="148" t="s">
        <v>32</v>
      </c>
      <c r="B78" s="149"/>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73"/>
      <c r="AH78" s="75">
        <f t="shared" si="25"/>
        <v>0</v>
      </c>
      <c r="AI78" s="80">
        <f>AH78/AH84</f>
        <v>0</v>
      </c>
    </row>
    <row r="79" spans="1:35" ht="18" x14ac:dyDescent="0.3">
      <c r="A79" s="148" t="s">
        <v>33</v>
      </c>
      <c r="B79" s="149"/>
      <c r="C79" s="6"/>
      <c r="D79" s="6"/>
      <c r="E79" s="6"/>
      <c r="F79" s="6"/>
      <c r="G79" s="6"/>
      <c r="H79" s="6"/>
      <c r="I79" s="6"/>
      <c r="J79" s="6"/>
      <c r="K79" s="6"/>
      <c r="L79" s="6"/>
      <c r="M79" s="6"/>
      <c r="N79" s="6"/>
      <c r="O79" s="6"/>
      <c r="P79" s="6"/>
      <c r="Q79" s="6"/>
      <c r="R79" s="6">
        <v>9</v>
      </c>
      <c r="S79" s="6"/>
      <c r="T79" s="6">
        <v>4</v>
      </c>
      <c r="U79" s="6">
        <v>4</v>
      </c>
      <c r="V79" s="6">
        <v>30</v>
      </c>
      <c r="W79" s="6"/>
      <c r="X79" s="6"/>
      <c r="Y79" s="6">
        <v>16</v>
      </c>
      <c r="Z79" s="6">
        <v>7</v>
      </c>
      <c r="AA79" s="6">
        <v>15</v>
      </c>
      <c r="AB79" s="6"/>
      <c r="AC79" s="6">
        <v>17</v>
      </c>
      <c r="AD79" s="6"/>
      <c r="AE79" s="6"/>
      <c r="AF79" s="6">
        <v>12</v>
      </c>
      <c r="AG79" s="73"/>
      <c r="AH79" s="75">
        <f t="shared" si="25"/>
        <v>114</v>
      </c>
      <c r="AI79" s="80">
        <f>AH79/AH84</f>
        <v>0.19964973730297722</v>
      </c>
    </row>
    <row r="80" spans="1:35" ht="18" x14ac:dyDescent="0.3">
      <c r="A80" s="148" t="s">
        <v>34</v>
      </c>
      <c r="B80" s="14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73"/>
      <c r="AH80" s="75">
        <f t="shared" si="25"/>
        <v>0</v>
      </c>
      <c r="AI80" s="80">
        <f>AH80/AH84</f>
        <v>0</v>
      </c>
    </row>
    <row r="81" spans="1:35" ht="18" x14ac:dyDescent="0.3">
      <c r="A81" s="148" t="s">
        <v>35</v>
      </c>
      <c r="B81" s="149"/>
      <c r="C81" s="6"/>
      <c r="D81" s="6"/>
      <c r="E81" s="6"/>
      <c r="F81" s="6"/>
      <c r="G81" s="6"/>
      <c r="H81" s="6"/>
      <c r="I81" s="6"/>
      <c r="J81" s="6"/>
      <c r="K81" s="6"/>
      <c r="L81" s="6"/>
      <c r="M81" s="6"/>
      <c r="N81" s="6"/>
      <c r="O81" s="6"/>
      <c r="P81" s="6"/>
      <c r="Q81" s="6"/>
      <c r="R81" s="6">
        <v>16</v>
      </c>
      <c r="S81" s="6"/>
      <c r="T81" s="6">
        <v>8</v>
      </c>
      <c r="U81" s="6">
        <v>9</v>
      </c>
      <c r="V81" s="6">
        <v>5</v>
      </c>
      <c r="W81" s="6"/>
      <c r="X81" s="6"/>
      <c r="Y81" s="6"/>
      <c r="Z81" s="6"/>
      <c r="AA81" s="6"/>
      <c r="AB81" s="6">
        <v>2</v>
      </c>
      <c r="AC81" s="6">
        <v>11</v>
      </c>
      <c r="AD81" s="6"/>
      <c r="AE81" s="6"/>
      <c r="AF81" s="6"/>
      <c r="AG81" s="73"/>
      <c r="AH81" s="75">
        <f t="shared" si="25"/>
        <v>51</v>
      </c>
      <c r="AI81" s="80">
        <f>AH81/AH84</f>
        <v>8.9316987740805598E-2</v>
      </c>
    </row>
    <row r="82" spans="1:35" ht="18" x14ac:dyDescent="0.3">
      <c r="A82" s="148" t="s">
        <v>36</v>
      </c>
      <c r="B82" s="149"/>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73"/>
      <c r="AH82" s="75">
        <f t="shared" si="25"/>
        <v>0</v>
      </c>
      <c r="AI82" s="80">
        <f>AH82/AH84</f>
        <v>0</v>
      </c>
    </row>
    <row r="83" spans="1:35" ht="19.5" customHeight="1" thickBot="1" x14ac:dyDescent="0.35">
      <c r="A83" s="148" t="s">
        <v>37</v>
      </c>
      <c r="B83" s="149"/>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73"/>
      <c r="AH83" s="76">
        <f t="shared" si="25"/>
        <v>0</v>
      </c>
      <c r="AI83" s="84">
        <f>AH83/AH84</f>
        <v>0</v>
      </c>
    </row>
    <row r="84" spans="1:35" ht="21.6" thickBot="1" x14ac:dyDescent="0.4">
      <c r="A84" s="155" t="s">
        <v>11</v>
      </c>
      <c r="B84" s="156"/>
      <c r="C84" s="99">
        <f>SUM(C85:C96)</f>
        <v>0</v>
      </c>
      <c r="D84" s="99">
        <f t="shared" ref="D84:N84" si="26">SUM(D85:D96)</f>
        <v>0</v>
      </c>
      <c r="E84" s="99">
        <f t="shared" si="26"/>
        <v>0</v>
      </c>
      <c r="F84" s="99">
        <f t="shared" si="26"/>
        <v>0</v>
      </c>
      <c r="G84" s="99">
        <f t="shared" si="26"/>
        <v>0</v>
      </c>
      <c r="H84" s="99">
        <f t="shared" si="26"/>
        <v>0</v>
      </c>
      <c r="I84" s="99">
        <f t="shared" si="26"/>
        <v>0</v>
      </c>
      <c r="J84" s="99">
        <f t="shared" si="26"/>
        <v>0</v>
      </c>
      <c r="K84" s="99">
        <f t="shared" si="26"/>
        <v>0</v>
      </c>
      <c r="L84" s="99">
        <f t="shared" si="26"/>
        <v>0</v>
      </c>
      <c r="M84" s="99">
        <f t="shared" si="26"/>
        <v>0</v>
      </c>
      <c r="N84" s="99">
        <f t="shared" si="26"/>
        <v>0</v>
      </c>
      <c r="O84" s="99">
        <f>SUM(O85:O96)</f>
        <v>0</v>
      </c>
      <c r="P84" s="99">
        <f t="shared" ref="P84:AG84" si="27">SUM(P85:P96)</f>
        <v>0</v>
      </c>
      <c r="Q84" s="99">
        <f t="shared" si="27"/>
        <v>0</v>
      </c>
      <c r="R84" s="99">
        <f t="shared" si="27"/>
        <v>5</v>
      </c>
      <c r="S84" s="99">
        <f t="shared" si="27"/>
        <v>0</v>
      </c>
      <c r="T84" s="99">
        <f t="shared" si="27"/>
        <v>0</v>
      </c>
      <c r="U84" s="99">
        <f t="shared" si="27"/>
        <v>6</v>
      </c>
      <c r="V84" s="99">
        <f t="shared" si="27"/>
        <v>0</v>
      </c>
      <c r="W84" s="99">
        <f t="shared" si="27"/>
        <v>0</v>
      </c>
      <c r="X84" s="99">
        <f t="shared" si="27"/>
        <v>0</v>
      </c>
      <c r="Y84" s="99">
        <f t="shared" si="27"/>
        <v>0</v>
      </c>
      <c r="Z84" s="99">
        <f t="shared" si="27"/>
        <v>18</v>
      </c>
      <c r="AA84" s="99">
        <f t="shared" si="27"/>
        <v>65</v>
      </c>
      <c r="AB84" s="99">
        <f t="shared" si="27"/>
        <v>85</v>
      </c>
      <c r="AC84" s="99">
        <f t="shared" si="27"/>
        <v>58</v>
      </c>
      <c r="AD84" s="99">
        <f t="shared" si="27"/>
        <v>0</v>
      </c>
      <c r="AE84" s="99">
        <f t="shared" si="27"/>
        <v>0</v>
      </c>
      <c r="AF84" s="99">
        <f t="shared" si="27"/>
        <v>0</v>
      </c>
      <c r="AG84" s="101">
        <f t="shared" si="27"/>
        <v>0</v>
      </c>
      <c r="AH84" s="37">
        <f>SUM(AH72:AH83)</f>
        <v>571</v>
      </c>
      <c r="AI84" s="82"/>
    </row>
    <row r="85" spans="1:35" ht="18" x14ac:dyDescent="0.3">
      <c r="A85" s="148" t="s">
        <v>38</v>
      </c>
      <c r="B85" s="149"/>
      <c r="C85" s="6"/>
      <c r="D85" s="6"/>
      <c r="E85" s="6"/>
      <c r="F85" s="6"/>
      <c r="G85" s="6"/>
      <c r="H85" s="6"/>
      <c r="I85" s="6"/>
      <c r="J85" s="6"/>
      <c r="K85" s="6"/>
      <c r="L85" s="6"/>
      <c r="M85" s="6"/>
      <c r="N85" s="6"/>
      <c r="O85" s="6"/>
      <c r="P85" s="6"/>
      <c r="Q85" s="6"/>
      <c r="R85" s="6"/>
      <c r="S85" s="6"/>
      <c r="T85" s="6"/>
      <c r="U85" s="6"/>
      <c r="V85" s="6"/>
      <c r="W85" s="6"/>
      <c r="X85" s="6"/>
      <c r="Y85" s="6"/>
      <c r="Z85" s="6">
        <v>2</v>
      </c>
      <c r="AA85" s="6">
        <v>8</v>
      </c>
      <c r="AB85" s="6"/>
      <c r="AC85" s="6">
        <v>26</v>
      </c>
      <c r="AD85" s="6"/>
      <c r="AE85" s="6"/>
      <c r="AF85" s="6"/>
      <c r="AG85" s="73"/>
      <c r="AH85" s="77">
        <f t="shared" ref="AH85:AH96" si="28">SUM(D85:AG85)</f>
        <v>36</v>
      </c>
      <c r="AI85" s="79">
        <f>AH85/AH97</f>
        <v>0.15189873417721519</v>
      </c>
    </row>
    <row r="86" spans="1:35" ht="18.75" customHeight="1" x14ac:dyDescent="0.3">
      <c r="A86" s="148" t="s">
        <v>27</v>
      </c>
      <c r="B86" s="149"/>
      <c r="C86" s="6"/>
      <c r="D86" s="6"/>
      <c r="E86" s="6"/>
      <c r="F86" s="6"/>
      <c r="G86" s="6"/>
      <c r="H86" s="6"/>
      <c r="I86" s="6"/>
      <c r="J86" s="6"/>
      <c r="K86" s="6"/>
      <c r="L86" s="6"/>
      <c r="M86" s="6"/>
      <c r="N86" s="6"/>
      <c r="O86" s="6"/>
      <c r="P86" s="6"/>
      <c r="Q86" s="6"/>
      <c r="R86" s="6"/>
      <c r="S86" s="6"/>
      <c r="T86" s="6"/>
      <c r="U86" s="6"/>
      <c r="V86" s="6"/>
      <c r="W86" s="6"/>
      <c r="X86" s="6"/>
      <c r="Y86" s="6"/>
      <c r="Z86" s="6">
        <v>16</v>
      </c>
      <c r="AA86" s="6">
        <v>50</v>
      </c>
      <c r="AB86" s="6">
        <v>60</v>
      </c>
      <c r="AC86" s="6">
        <v>32</v>
      </c>
      <c r="AD86" s="6"/>
      <c r="AE86" s="6"/>
      <c r="AF86" s="6"/>
      <c r="AG86" s="73"/>
      <c r="AH86" s="75">
        <f t="shared" si="28"/>
        <v>158</v>
      </c>
      <c r="AI86" s="80">
        <f>AH86/AH97</f>
        <v>0.66666666666666663</v>
      </c>
    </row>
    <row r="87" spans="1:35" ht="18.75" customHeight="1" x14ac:dyDescent="0.3">
      <c r="A87" s="148" t="s">
        <v>28</v>
      </c>
      <c r="B87" s="149"/>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73"/>
      <c r="AH87" s="75">
        <f t="shared" si="28"/>
        <v>0</v>
      </c>
      <c r="AI87" s="80">
        <f>AH87/AH97</f>
        <v>0</v>
      </c>
    </row>
    <row r="88" spans="1:35" ht="18.75" customHeight="1" x14ac:dyDescent="0.3">
      <c r="A88" s="148" t="s">
        <v>29</v>
      </c>
      <c r="B88" s="149"/>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73"/>
      <c r="AH88" s="75">
        <f t="shared" si="28"/>
        <v>0</v>
      </c>
      <c r="AI88" s="80">
        <f>AH88/AH97</f>
        <v>0</v>
      </c>
    </row>
    <row r="89" spans="1:35" ht="18.75" customHeight="1" x14ac:dyDescent="0.3">
      <c r="A89" s="148" t="s">
        <v>30</v>
      </c>
      <c r="B89" s="149"/>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73"/>
      <c r="AH89" s="75">
        <f t="shared" si="28"/>
        <v>0</v>
      </c>
      <c r="AI89" s="80">
        <f>AH89/AH97</f>
        <v>0</v>
      </c>
    </row>
    <row r="90" spans="1:35" ht="18.75" customHeight="1" x14ac:dyDescent="0.3">
      <c r="A90" s="148" t="s">
        <v>31</v>
      </c>
      <c r="B90" s="149"/>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73"/>
      <c r="AH90" s="75">
        <f t="shared" si="28"/>
        <v>0</v>
      </c>
      <c r="AI90" s="80">
        <f>AH90/AH97</f>
        <v>0</v>
      </c>
    </row>
    <row r="91" spans="1:35" ht="18.75" customHeight="1" x14ac:dyDescent="0.3">
      <c r="A91" s="148" t="s">
        <v>32</v>
      </c>
      <c r="B91" s="149"/>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73"/>
      <c r="AH91" s="75">
        <f t="shared" si="28"/>
        <v>0</v>
      </c>
      <c r="AI91" s="80">
        <f>AH91/AH97</f>
        <v>0</v>
      </c>
    </row>
    <row r="92" spans="1:35" ht="18.75" customHeight="1" x14ac:dyDescent="0.3">
      <c r="A92" s="148" t="s">
        <v>33</v>
      </c>
      <c r="B92" s="149"/>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73"/>
      <c r="AH92" s="75">
        <f t="shared" si="28"/>
        <v>0</v>
      </c>
      <c r="AI92" s="80">
        <f>AH92/AH97</f>
        <v>0</v>
      </c>
    </row>
    <row r="93" spans="1:35" ht="18.75" customHeight="1" x14ac:dyDescent="0.3">
      <c r="A93" s="148" t="s">
        <v>34</v>
      </c>
      <c r="B93" s="149"/>
      <c r="C93" s="6"/>
      <c r="D93" s="6"/>
      <c r="E93" s="6"/>
      <c r="F93" s="6"/>
      <c r="G93" s="6"/>
      <c r="H93" s="6"/>
      <c r="I93" s="6"/>
      <c r="J93" s="6"/>
      <c r="K93" s="6"/>
      <c r="L93" s="6"/>
      <c r="M93" s="6"/>
      <c r="N93" s="6"/>
      <c r="O93" s="6"/>
      <c r="P93" s="6"/>
      <c r="Q93" s="6"/>
      <c r="R93" s="6"/>
      <c r="S93" s="6"/>
      <c r="T93" s="6"/>
      <c r="U93" s="6"/>
      <c r="V93" s="6"/>
      <c r="W93" s="6"/>
      <c r="X93" s="6"/>
      <c r="Y93" s="6"/>
      <c r="Z93" s="6"/>
      <c r="AA93" s="6"/>
      <c r="AB93" s="6">
        <v>25</v>
      </c>
      <c r="AC93" s="6"/>
      <c r="AD93" s="6"/>
      <c r="AE93" s="6"/>
      <c r="AF93" s="6"/>
      <c r="AG93" s="73"/>
      <c r="AH93" s="75">
        <f t="shared" si="28"/>
        <v>25</v>
      </c>
      <c r="AI93" s="80">
        <f>AH93/AH97</f>
        <v>0.10548523206751055</v>
      </c>
    </row>
    <row r="94" spans="1:35" ht="18.75" customHeight="1" x14ac:dyDescent="0.3">
      <c r="A94" s="148" t="s">
        <v>35</v>
      </c>
      <c r="B94" s="149"/>
      <c r="C94" s="6"/>
      <c r="D94" s="6"/>
      <c r="E94" s="6"/>
      <c r="F94" s="6"/>
      <c r="G94" s="6"/>
      <c r="H94" s="6"/>
      <c r="I94" s="6"/>
      <c r="J94" s="6"/>
      <c r="K94" s="6"/>
      <c r="L94" s="6"/>
      <c r="M94" s="6"/>
      <c r="N94" s="6"/>
      <c r="O94" s="6"/>
      <c r="P94" s="6"/>
      <c r="Q94" s="6"/>
      <c r="R94" s="6"/>
      <c r="S94" s="6"/>
      <c r="T94" s="6"/>
      <c r="U94" s="6">
        <v>2</v>
      </c>
      <c r="V94" s="6"/>
      <c r="W94" s="6"/>
      <c r="X94" s="6"/>
      <c r="Y94" s="6"/>
      <c r="Z94" s="6"/>
      <c r="AA94" s="6">
        <v>7</v>
      </c>
      <c r="AB94" s="6"/>
      <c r="AC94" s="6"/>
      <c r="AD94" s="6"/>
      <c r="AE94" s="6"/>
      <c r="AF94" s="6"/>
      <c r="AG94" s="73"/>
      <c r="AH94" s="75">
        <f t="shared" si="28"/>
        <v>9</v>
      </c>
      <c r="AI94" s="80">
        <f>AH94/AH97</f>
        <v>3.7974683544303799E-2</v>
      </c>
    </row>
    <row r="95" spans="1:35" ht="18.75" customHeight="1" x14ac:dyDescent="0.3">
      <c r="A95" s="148" t="s">
        <v>36</v>
      </c>
      <c r="B95" s="149"/>
      <c r="C95" s="6"/>
      <c r="D95" s="6"/>
      <c r="E95" s="6"/>
      <c r="F95" s="6"/>
      <c r="G95" s="6"/>
      <c r="H95" s="6"/>
      <c r="I95" s="6"/>
      <c r="J95" s="6"/>
      <c r="K95" s="6"/>
      <c r="L95" s="6"/>
      <c r="M95" s="6"/>
      <c r="N95" s="6"/>
      <c r="O95" s="6"/>
      <c r="P95" s="6"/>
      <c r="Q95" s="6"/>
      <c r="R95" s="6">
        <v>5</v>
      </c>
      <c r="S95" s="6"/>
      <c r="T95" s="6"/>
      <c r="U95" s="6">
        <v>4</v>
      </c>
      <c r="V95" s="6"/>
      <c r="W95" s="6"/>
      <c r="X95" s="6"/>
      <c r="Y95" s="6"/>
      <c r="Z95" s="6"/>
      <c r="AA95" s="6"/>
      <c r="AB95" s="6"/>
      <c r="AC95" s="6"/>
      <c r="AD95" s="6"/>
      <c r="AE95" s="6"/>
      <c r="AF95" s="6"/>
      <c r="AG95" s="73"/>
      <c r="AH95" s="75">
        <f t="shared" si="28"/>
        <v>9</v>
      </c>
      <c r="AI95" s="80">
        <f>AH95/AH97</f>
        <v>3.7974683544303799E-2</v>
      </c>
    </row>
    <row r="96" spans="1:35" ht="19.5" customHeight="1" thickBot="1" x14ac:dyDescent="0.35">
      <c r="A96" s="148" t="s">
        <v>37</v>
      </c>
      <c r="B96" s="149"/>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73"/>
      <c r="AH96" s="76">
        <f t="shared" si="28"/>
        <v>0</v>
      </c>
      <c r="AI96" s="84">
        <f>AH96/AH97</f>
        <v>0</v>
      </c>
    </row>
    <row r="97" spans="1:35" ht="21.6" thickBot="1" x14ac:dyDescent="0.35">
      <c r="A97" s="155" t="s">
        <v>21</v>
      </c>
      <c r="B97" s="156"/>
      <c r="C97" s="99">
        <f>SUM(C98:C109)</f>
        <v>0</v>
      </c>
      <c r="D97" s="99">
        <f t="shared" ref="D97:N97" si="29">SUM(D98:D109)</f>
        <v>0</v>
      </c>
      <c r="E97" s="99">
        <f t="shared" si="29"/>
        <v>0</v>
      </c>
      <c r="F97" s="99">
        <f t="shared" si="29"/>
        <v>0</v>
      </c>
      <c r="G97" s="99">
        <f t="shared" si="29"/>
        <v>0</v>
      </c>
      <c r="H97" s="99">
        <f t="shared" si="29"/>
        <v>0</v>
      </c>
      <c r="I97" s="99">
        <f t="shared" si="29"/>
        <v>0</v>
      </c>
      <c r="J97" s="99">
        <f t="shared" si="29"/>
        <v>0</v>
      </c>
      <c r="K97" s="99">
        <f t="shared" si="29"/>
        <v>0</v>
      </c>
      <c r="L97" s="99">
        <f t="shared" si="29"/>
        <v>0</v>
      </c>
      <c r="M97" s="99">
        <f t="shared" si="29"/>
        <v>0</v>
      </c>
      <c r="N97" s="99">
        <f t="shared" si="29"/>
        <v>0</v>
      </c>
      <c r="O97" s="99">
        <f>SUM(O98:O109)</f>
        <v>0</v>
      </c>
      <c r="P97" s="99">
        <f t="shared" ref="P97:AG97" si="30">SUM(P98:P109)</f>
        <v>0</v>
      </c>
      <c r="Q97" s="99">
        <f t="shared" si="30"/>
        <v>0</v>
      </c>
      <c r="R97" s="99">
        <f t="shared" si="30"/>
        <v>0</v>
      </c>
      <c r="S97" s="99">
        <f t="shared" si="30"/>
        <v>0</v>
      </c>
      <c r="T97" s="99">
        <f t="shared" si="30"/>
        <v>0</v>
      </c>
      <c r="U97" s="99">
        <f t="shared" si="30"/>
        <v>0</v>
      </c>
      <c r="V97" s="99">
        <f t="shared" si="30"/>
        <v>0</v>
      </c>
      <c r="W97" s="99">
        <f t="shared" si="30"/>
        <v>0</v>
      </c>
      <c r="X97" s="99">
        <f t="shared" si="30"/>
        <v>0</v>
      </c>
      <c r="Y97" s="99">
        <f t="shared" si="30"/>
        <v>102</v>
      </c>
      <c r="Z97" s="99">
        <f t="shared" si="30"/>
        <v>0</v>
      </c>
      <c r="AA97" s="99">
        <f t="shared" si="30"/>
        <v>0</v>
      </c>
      <c r="AB97" s="99">
        <f t="shared" si="30"/>
        <v>0</v>
      </c>
      <c r="AC97" s="99">
        <f t="shared" si="30"/>
        <v>0</v>
      </c>
      <c r="AD97" s="99">
        <f t="shared" si="30"/>
        <v>0</v>
      </c>
      <c r="AE97" s="99">
        <f t="shared" si="30"/>
        <v>0</v>
      </c>
      <c r="AF97" s="99">
        <f t="shared" si="30"/>
        <v>30</v>
      </c>
      <c r="AG97" s="101">
        <f t="shared" si="30"/>
        <v>24</v>
      </c>
      <c r="AH97" s="37">
        <f>SUM(AH85:AH96)</f>
        <v>237</v>
      </c>
      <c r="AI97" s="87"/>
    </row>
    <row r="98" spans="1:35" ht="18" x14ac:dyDescent="0.3">
      <c r="A98" s="148" t="s">
        <v>38</v>
      </c>
      <c r="B98" s="149"/>
      <c r="C98" s="6"/>
      <c r="D98" s="6"/>
      <c r="E98" s="6"/>
      <c r="F98" s="6"/>
      <c r="G98" s="6"/>
      <c r="H98" s="6"/>
      <c r="I98" s="6"/>
      <c r="J98" s="6"/>
      <c r="K98" s="6"/>
      <c r="L98" s="6"/>
      <c r="M98" s="6"/>
      <c r="N98" s="6"/>
      <c r="O98" s="6"/>
      <c r="P98" s="6"/>
      <c r="Q98" s="6"/>
      <c r="R98" s="6"/>
      <c r="S98" s="6"/>
      <c r="T98" s="6"/>
      <c r="U98" s="6"/>
      <c r="V98" s="6"/>
      <c r="W98" s="6"/>
      <c r="X98" s="6"/>
      <c r="Y98" s="6">
        <v>19</v>
      </c>
      <c r="Z98" s="6"/>
      <c r="AA98" s="6"/>
      <c r="AB98" s="6"/>
      <c r="AC98" s="6"/>
      <c r="AD98" s="6"/>
      <c r="AE98" s="6"/>
      <c r="AF98" s="6"/>
      <c r="AG98" s="73">
        <v>11</v>
      </c>
      <c r="AH98" s="74">
        <f>SUM(D98:AG98)</f>
        <v>30</v>
      </c>
      <c r="AI98" s="71">
        <f>AH98/AH110</f>
        <v>0.19230769230769232</v>
      </c>
    </row>
    <row r="99" spans="1:35" ht="18.75" customHeight="1" x14ac:dyDescent="0.3">
      <c r="A99" s="148" t="s">
        <v>27</v>
      </c>
      <c r="B99" s="149"/>
      <c r="C99" s="6"/>
      <c r="D99" s="6"/>
      <c r="E99" s="6"/>
      <c r="F99" s="6"/>
      <c r="G99" s="6"/>
      <c r="H99" s="6"/>
      <c r="I99" s="6"/>
      <c r="J99" s="6"/>
      <c r="K99" s="6"/>
      <c r="L99" s="6"/>
      <c r="M99" s="6"/>
      <c r="N99" s="6"/>
      <c r="O99" s="6"/>
      <c r="P99" s="6"/>
      <c r="Q99" s="6"/>
      <c r="R99" s="6"/>
      <c r="S99" s="6"/>
      <c r="T99" s="6"/>
      <c r="U99" s="6"/>
      <c r="V99" s="6"/>
      <c r="W99" s="6"/>
      <c r="X99" s="6"/>
      <c r="Y99" s="6">
        <v>7</v>
      </c>
      <c r="Z99" s="6"/>
      <c r="AA99" s="6"/>
      <c r="AB99" s="6"/>
      <c r="AC99" s="6"/>
      <c r="AD99" s="6"/>
      <c r="AE99" s="6"/>
      <c r="AF99" s="6"/>
      <c r="AG99" s="73"/>
      <c r="AH99" s="75">
        <f t="shared" ref="AH99:AH109" si="31">SUM(D99:AG99)</f>
        <v>7</v>
      </c>
      <c r="AI99" s="88">
        <f>AH99/AH110</f>
        <v>4.4871794871794872E-2</v>
      </c>
    </row>
    <row r="100" spans="1:35" ht="18.75" customHeight="1" x14ac:dyDescent="0.3">
      <c r="A100" s="148" t="s">
        <v>28</v>
      </c>
      <c r="B100" s="149"/>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73"/>
      <c r="AH100" s="75">
        <f t="shared" si="31"/>
        <v>0</v>
      </c>
      <c r="AI100" s="88">
        <f>AH100/AH110</f>
        <v>0</v>
      </c>
    </row>
    <row r="101" spans="1:35" ht="18.75" customHeight="1" x14ac:dyDescent="0.3">
      <c r="A101" s="148" t="s">
        <v>29</v>
      </c>
      <c r="B101" s="149"/>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73"/>
      <c r="AH101" s="75">
        <f t="shared" si="31"/>
        <v>0</v>
      </c>
      <c r="AI101" s="88">
        <f>AH101/AH110</f>
        <v>0</v>
      </c>
    </row>
    <row r="102" spans="1:35" ht="18.75" customHeight="1" x14ac:dyDescent="0.3">
      <c r="A102" s="148" t="s">
        <v>30</v>
      </c>
      <c r="B102" s="149"/>
      <c r="C102" s="6"/>
      <c r="D102" s="6"/>
      <c r="E102" s="6"/>
      <c r="F102" s="6"/>
      <c r="G102" s="6"/>
      <c r="H102" s="6"/>
      <c r="I102" s="6"/>
      <c r="J102" s="6"/>
      <c r="K102" s="6"/>
      <c r="L102" s="6"/>
      <c r="M102" s="6"/>
      <c r="N102" s="6"/>
      <c r="O102" s="6"/>
      <c r="P102" s="6"/>
      <c r="Q102" s="6"/>
      <c r="R102" s="6"/>
      <c r="S102" s="6"/>
      <c r="T102" s="6"/>
      <c r="U102" s="6"/>
      <c r="V102" s="6"/>
      <c r="W102" s="6"/>
      <c r="X102" s="6"/>
      <c r="Y102" s="6">
        <v>22</v>
      </c>
      <c r="Z102" s="6"/>
      <c r="AA102" s="6"/>
      <c r="AB102" s="6"/>
      <c r="AC102" s="6"/>
      <c r="AD102" s="6"/>
      <c r="AE102" s="6"/>
      <c r="AF102" s="6"/>
      <c r="AG102" s="73"/>
      <c r="AH102" s="75">
        <f t="shared" si="31"/>
        <v>22</v>
      </c>
      <c r="AI102" s="88">
        <f>AH102/AH110</f>
        <v>0.14102564102564102</v>
      </c>
    </row>
    <row r="103" spans="1:35" ht="18.75" customHeight="1" x14ac:dyDescent="0.3">
      <c r="A103" s="148" t="s">
        <v>31</v>
      </c>
      <c r="B103" s="149"/>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73"/>
      <c r="AH103" s="75">
        <f t="shared" si="31"/>
        <v>0</v>
      </c>
      <c r="AI103" s="88">
        <f>AH103/AH110</f>
        <v>0</v>
      </c>
    </row>
    <row r="104" spans="1:35" ht="18.75" customHeight="1" x14ac:dyDescent="0.3">
      <c r="A104" s="148" t="s">
        <v>32</v>
      </c>
      <c r="B104" s="149"/>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73"/>
      <c r="AH104" s="75">
        <f t="shared" si="31"/>
        <v>0</v>
      </c>
      <c r="AI104" s="88">
        <f>AH104/AH110</f>
        <v>0</v>
      </c>
    </row>
    <row r="105" spans="1:35" ht="18.75" customHeight="1" x14ac:dyDescent="0.3">
      <c r="A105" s="148" t="s">
        <v>33</v>
      </c>
      <c r="B105" s="149"/>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73"/>
      <c r="AH105" s="75">
        <f t="shared" si="31"/>
        <v>0</v>
      </c>
      <c r="AI105" s="88">
        <f>AH105/AH110</f>
        <v>0</v>
      </c>
    </row>
    <row r="106" spans="1:35" ht="18.75" customHeight="1" x14ac:dyDescent="0.3">
      <c r="A106" s="148" t="s">
        <v>34</v>
      </c>
      <c r="B106" s="149"/>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73"/>
      <c r="AH106" s="75">
        <f t="shared" si="31"/>
        <v>0</v>
      </c>
      <c r="AI106" s="88">
        <f>AH106/AH110</f>
        <v>0</v>
      </c>
    </row>
    <row r="107" spans="1:35" ht="18.75" customHeight="1" x14ac:dyDescent="0.3">
      <c r="A107" s="148" t="s">
        <v>35</v>
      </c>
      <c r="B107" s="149"/>
      <c r="C107" s="6"/>
      <c r="D107" s="6"/>
      <c r="E107" s="6"/>
      <c r="F107" s="6"/>
      <c r="G107" s="6"/>
      <c r="H107" s="6"/>
      <c r="I107" s="6"/>
      <c r="J107" s="6"/>
      <c r="K107" s="6"/>
      <c r="L107" s="6"/>
      <c r="M107" s="6"/>
      <c r="N107" s="6"/>
      <c r="O107" s="6"/>
      <c r="P107" s="6"/>
      <c r="Q107" s="6"/>
      <c r="R107" s="6"/>
      <c r="S107" s="6"/>
      <c r="T107" s="6"/>
      <c r="U107" s="6"/>
      <c r="V107" s="6"/>
      <c r="W107" s="6"/>
      <c r="X107" s="6"/>
      <c r="Y107" s="6">
        <v>54</v>
      </c>
      <c r="Z107" s="6"/>
      <c r="AA107" s="6"/>
      <c r="AB107" s="6"/>
      <c r="AC107" s="6"/>
      <c r="AD107" s="6"/>
      <c r="AE107" s="6"/>
      <c r="AF107" s="6">
        <v>30</v>
      </c>
      <c r="AG107" s="73">
        <v>13</v>
      </c>
      <c r="AH107" s="75">
        <f t="shared" si="31"/>
        <v>97</v>
      </c>
      <c r="AI107" s="88">
        <f>AH107/AH110</f>
        <v>0.62179487179487181</v>
      </c>
    </row>
    <row r="108" spans="1:35" ht="18.75" customHeight="1" x14ac:dyDescent="0.3">
      <c r="A108" s="148" t="s">
        <v>36</v>
      </c>
      <c r="B108" s="149"/>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73"/>
      <c r="AH108" s="75">
        <f t="shared" si="31"/>
        <v>0</v>
      </c>
      <c r="AI108" s="88">
        <f>AH108/AH110</f>
        <v>0</v>
      </c>
    </row>
    <row r="109" spans="1:35" ht="19.5" customHeight="1" thickBot="1" x14ac:dyDescent="0.35">
      <c r="A109" s="148" t="s">
        <v>37</v>
      </c>
      <c r="B109" s="149"/>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73"/>
      <c r="AH109" s="76">
        <f t="shared" si="31"/>
        <v>0</v>
      </c>
      <c r="AI109" s="89">
        <f>AH109/AH110</f>
        <v>0</v>
      </c>
    </row>
    <row r="110" spans="1:35" ht="17.25" customHeight="1" thickBot="1" x14ac:dyDescent="0.35">
      <c r="A110" s="155" t="s">
        <v>13</v>
      </c>
      <c r="B110" s="156"/>
      <c r="C110" s="99">
        <f>SUM(C111:C122)</f>
        <v>0</v>
      </c>
      <c r="D110" s="99">
        <f t="shared" ref="D110:N110" si="32">SUM(D111:D122)</f>
        <v>0</v>
      </c>
      <c r="E110" s="99">
        <f t="shared" si="32"/>
        <v>0</v>
      </c>
      <c r="F110" s="99">
        <f t="shared" si="32"/>
        <v>0</v>
      </c>
      <c r="G110" s="99">
        <f t="shared" si="32"/>
        <v>0</v>
      </c>
      <c r="H110" s="99">
        <f t="shared" si="32"/>
        <v>0</v>
      </c>
      <c r="I110" s="99">
        <f t="shared" si="32"/>
        <v>0</v>
      </c>
      <c r="J110" s="99">
        <f t="shared" si="32"/>
        <v>0</v>
      </c>
      <c r="K110" s="99">
        <f t="shared" si="32"/>
        <v>0</v>
      </c>
      <c r="L110" s="99">
        <f t="shared" si="32"/>
        <v>0</v>
      </c>
      <c r="M110" s="99">
        <f t="shared" si="32"/>
        <v>0</v>
      </c>
      <c r="N110" s="99">
        <f t="shared" si="32"/>
        <v>0</v>
      </c>
      <c r="O110" s="99">
        <f>SUM(O111:O122)</f>
        <v>0</v>
      </c>
      <c r="P110" s="99">
        <f t="shared" ref="P110:AG110" si="33">SUM(P111:P122)</f>
        <v>0</v>
      </c>
      <c r="Q110" s="99">
        <f t="shared" si="33"/>
        <v>0</v>
      </c>
      <c r="R110" s="99">
        <f t="shared" si="33"/>
        <v>0</v>
      </c>
      <c r="S110" s="99">
        <f t="shared" si="33"/>
        <v>0</v>
      </c>
      <c r="T110" s="99">
        <f t="shared" si="33"/>
        <v>0</v>
      </c>
      <c r="U110" s="99">
        <f t="shared" si="33"/>
        <v>0</v>
      </c>
      <c r="V110" s="99">
        <f t="shared" si="33"/>
        <v>0</v>
      </c>
      <c r="W110" s="99">
        <f t="shared" si="33"/>
        <v>0</v>
      </c>
      <c r="X110" s="99">
        <f t="shared" si="33"/>
        <v>0</v>
      </c>
      <c r="Y110" s="99">
        <f t="shared" si="33"/>
        <v>0</v>
      </c>
      <c r="Z110" s="99">
        <f t="shared" si="33"/>
        <v>0</v>
      </c>
      <c r="AA110" s="99">
        <f t="shared" si="33"/>
        <v>0</v>
      </c>
      <c r="AB110" s="99">
        <f t="shared" si="33"/>
        <v>0</v>
      </c>
      <c r="AC110" s="99">
        <f t="shared" si="33"/>
        <v>0</v>
      </c>
      <c r="AD110" s="99">
        <f t="shared" si="33"/>
        <v>0</v>
      </c>
      <c r="AE110" s="99">
        <f t="shared" si="33"/>
        <v>0</v>
      </c>
      <c r="AF110" s="99">
        <f t="shared" si="33"/>
        <v>0</v>
      </c>
      <c r="AG110" s="101">
        <f t="shared" si="33"/>
        <v>0</v>
      </c>
      <c r="AH110" s="37">
        <f>SUM(AH98:AH109)</f>
        <v>156</v>
      </c>
      <c r="AI110" s="90"/>
    </row>
    <row r="111" spans="1:35" ht="17.25" customHeight="1" x14ac:dyDescent="0.3">
      <c r="A111" s="148" t="s">
        <v>38</v>
      </c>
      <c r="B111" s="149"/>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73"/>
      <c r="AH111" s="74">
        <f t="shared" ref="AH111:AH122" si="34">SUM(D111:AG111)</f>
        <v>0</v>
      </c>
      <c r="AI111" s="79" t="e">
        <f>AH111/AH123</f>
        <v>#DIV/0!</v>
      </c>
    </row>
    <row r="112" spans="1:35" ht="17.25" customHeight="1" x14ac:dyDescent="0.3">
      <c r="A112" s="148" t="s">
        <v>27</v>
      </c>
      <c r="B112" s="149"/>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73"/>
      <c r="AH112" s="75">
        <f t="shared" si="34"/>
        <v>0</v>
      </c>
      <c r="AI112" s="80" t="e">
        <f>AH112/AH123</f>
        <v>#DIV/0!</v>
      </c>
    </row>
    <row r="113" spans="1:35" ht="17.25" customHeight="1" x14ac:dyDescent="0.3">
      <c r="A113" s="148" t="s">
        <v>28</v>
      </c>
      <c r="B113" s="149"/>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73"/>
      <c r="AH113" s="75">
        <f t="shared" si="34"/>
        <v>0</v>
      </c>
      <c r="AI113" s="80" t="e">
        <f>AH113/AH123</f>
        <v>#DIV/0!</v>
      </c>
    </row>
    <row r="114" spans="1:35" ht="17.25" customHeight="1" x14ac:dyDescent="0.3">
      <c r="A114" s="148" t="s">
        <v>29</v>
      </c>
      <c r="B114" s="149"/>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73"/>
      <c r="AH114" s="75">
        <f t="shared" si="34"/>
        <v>0</v>
      </c>
      <c r="AI114" s="80" t="e">
        <f>AH114/AH123</f>
        <v>#DIV/0!</v>
      </c>
    </row>
    <row r="115" spans="1:35" ht="17.25" customHeight="1" x14ac:dyDescent="0.3">
      <c r="A115" s="148" t="s">
        <v>30</v>
      </c>
      <c r="B115" s="149"/>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73"/>
      <c r="AH115" s="75">
        <f t="shared" si="34"/>
        <v>0</v>
      </c>
      <c r="AI115" s="80" t="e">
        <f>AH115/AH123</f>
        <v>#DIV/0!</v>
      </c>
    </row>
    <row r="116" spans="1:35" ht="17.25" customHeight="1" x14ac:dyDescent="0.3">
      <c r="A116" s="148" t="s">
        <v>31</v>
      </c>
      <c r="B116" s="149"/>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73"/>
      <c r="AH116" s="75">
        <f t="shared" si="34"/>
        <v>0</v>
      </c>
      <c r="AI116" s="80" t="e">
        <f>AH116/AH123</f>
        <v>#DIV/0!</v>
      </c>
    </row>
    <row r="117" spans="1:35" ht="17.25" customHeight="1" x14ac:dyDescent="0.3">
      <c r="A117" s="148" t="s">
        <v>32</v>
      </c>
      <c r="B117" s="149"/>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73"/>
      <c r="AH117" s="75">
        <f t="shared" si="34"/>
        <v>0</v>
      </c>
      <c r="AI117" s="80" t="e">
        <f>AH117/AH123</f>
        <v>#DIV/0!</v>
      </c>
    </row>
    <row r="118" spans="1:35" ht="18.75" customHeight="1" x14ac:dyDescent="0.3">
      <c r="A118" s="148" t="s">
        <v>33</v>
      </c>
      <c r="B118" s="149"/>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73"/>
      <c r="AH118" s="75">
        <f t="shared" si="34"/>
        <v>0</v>
      </c>
      <c r="AI118" s="80" t="e">
        <f>AH118/AH123</f>
        <v>#DIV/0!</v>
      </c>
    </row>
    <row r="119" spans="1:35" ht="18.75" customHeight="1" x14ac:dyDescent="0.3">
      <c r="A119" s="148" t="s">
        <v>34</v>
      </c>
      <c r="B119" s="149"/>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73"/>
      <c r="AH119" s="75">
        <f t="shared" si="34"/>
        <v>0</v>
      </c>
      <c r="AI119" s="80" t="e">
        <f>AH119/AH123</f>
        <v>#DIV/0!</v>
      </c>
    </row>
    <row r="120" spans="1:35" ht="18.75" customHeight="1" x14ac:dyDescent="0.3">
      <c r="A120" s="148" t="s">
        <v>35</v>
      </c>
      <c r="B120" s="149"/>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73"/>
      <c r="AH120" s="75">
        <f t="shared" si="34"/>
        <v>0</v>
      </c>
      <c r="AI120" s="80" t="e">
        <f>AH120/AH123</f>
        <v>#DIV/0!</v>
      </c>
    </row>
    <row r="121" spans="1:35" ht="18.75" customHeight="1" x14ac:dyDescent="0.3">
      <c r="A121" s="148" t="s">
        <v>36</v>
      </c>
      <c r="B121" s="149"/>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73"/>
      <c r="AH121" s="75">
        <f t="shared" si="34"/>
        <v>0</v>
      </c>
      <c r="AI121" s="80" t="e">
        <f>AH121/AH123</f>
        <v>#DIV/0!</v>
      </c>
    </row>
    <row r="122" spans="1:35" ht="19.5" customHeight="1" thickBot="1" x14ac:dyDescent="0.35">
      <c r="A122" s="148" t="s">
        <v>37</v>
      </c>
      <c r="B122" s="149"/>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73"/>
      <c r="AH122" s="76">
        <f t="shared" si="34"/>
        <v>0</v>
      </c>
      <c r="AI122" s="84" t="e">
        <f>AH122/AH123</f>
        <v>#DIV/0!</v>
      </c>
    </row>
    <row r="123" spans="1:35" ht="18.75" customHeight="1" thickBot="1" x14ac:dyDescent="0.35">
      <c r="A123" s="155" t="s">
        <v>43</v>
      </c>
      <c r="B123" s="156"/>
      <c r="C123" s="99">
        <f>SUM(C124:C135)</f>
        <v>0</v>
      </c>
      <c r="D123" s="99">
        <f t="shared" ref="D123:N123" si="35">SUM(D124:D135)</f>
        <v>0</v>
      </c>
      <c r="E123" s="99">
        <f t="shared" si="35"/>
        <v>0</v>
      </c>
      <c r="F123" s="99">
        <f t="shared" si="35"/>
        <v>0</v>
      </c>
      <c r="G123" s="99">
        <f t="shared" si="35"/>
        <v>0</v>
      </c>
      <c r="H123" s="99">
        <f t="shared" si="35"/>
        <v>0</v>
      </c>
      <c r="I123" s="99">
        <f t="shared" si="35"/>
        <v>0</v>
      </c>
      <c r="J123" s="99">
        <f t="shared" si="35"/>
        <v>0</v>
      </c>
      <c r="K123" s="99">
        <f t="shared" si="35"/>
        <v>0</v>
      </c>
      <c r="L123" s="99">
        <f t="shared" si="35"/>
        <v>0</v>
      </c>
      <c r="M123" s="99">
        <f t="shared" si="35"/>
        <v>0</v>
      </c>
      <c r="N123" s="99">
        <f t="shared" si="35"/>
        <v>0</v>
      </c>
      <c r="O123" s="99">
        <f>SUM(O124:O135)</f>
        <v>0</v>
      </c>
      <c r="P123" s="99">
        <f t="shared" ref="P123:AG123" si="36">SUM(P124:P135)</f>
        <v>0</v>
      </c>
      <c r="Q123" s="99">
        <f t="shared" si="36"/>
        <v>0</v>
      </c>
      <c r="R123" s="99">
        <f t="shared" si="36"/>
        <v>0</v>
      </c>
      <c r="S123" s="99">
        <f t="shared" si="36"/>
        <v>0</v>
      </c>
      <c r="T123" s="99">
        <f t="shared" si="36"/>
        <v>0</v>
      </c>
      <c r="U123" s="99">
        <f t="shared" si="36"/>
        <v>0</v>
      </c>
      <c r="V123" s="99">
        <f t="shared" si="36"/>
        <v>0</v>
      </c>
      <c r="W123" s="99">
        <f t="shared" si="36"/>
        <v>0</v>
      </c>
      <c r="X123" s="99">
        <f t="shared" si="36"/>
        <v>0</v>
      </c>
      <c r="Y123" s="99">
        <f t="shared" si="36"/>
        <v>0</v>
      </c>
      <c r="Z123" s="99">
        <f t="shared" si="36"/>
        <v>0</v>
      </c>
      <c r="AA123" s="99">
        <f t="shared" si="36"/>
        <v>0</v>
      </c>
      <c r="AB123" s="99">
        <f t="shared" si="36"/>
        <v>0</v>
      </c>
      <c r="AC123" s="99">
        <f t="shared" si="36"/>
        <v>0</v>
      </c>
      <c r="AD123" s="99">
        <f t="shared" si="36"/>
        <v>0</v>
      </c>
      <c r="AE123" s="99">
        <f t="shared" si="36"/>
        <v>0</v>
      </c>
      <c r="AF123" s="99">
        <f t="shared" si="36"/>
        <v>0</v>
      </c>
      <c r="AG123" s="101">
        <f t="shared" si="36"/>
        <v>0</v>
      </c>
      <c r="AH123" s="37">
        <f>SUM(AH111:AH122)</f>
        <v>0</v>
      </c>
      <c r="AI123" s="87"/>
    </row>
    <row r="124" spans="1:35" ht="18" x14ac:dyDescent="0.3">
      <c r="A124" s="148" t="s">
        <v>38</v>
      </c>
      <c r="B124" s="149"/>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73"/>
      <c r="AH124" s="74">
        <f t="shared" ref="AH124:AH135" si="37">SUM(D124:AG124)</f>
        <v>0</v>
      </c>
      <c r="AI124" s="71" t="e">
        <f>AH124/AH136</f>
        <v>#DIV/0!</v>
      </c>
    </row>
    <row r="125" spans="1:35" ht="18.75" customHeight="1" x14ac:dyDescent="0.3">
      <c r="A125" s="148" t="s">
        <v>27</v>
      </c>
      <c r="B125" s="149"/>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73"/>
      <c r="AH125" s="75">
        <f t="shared" si="37"/>
        <v>0</v>
      </c>
      <c r="AI125" s="88" t="e">
        <f>AH125/AH136</f>
        <v>#DIV/0!</v>
      </c>
    </row>
    <row r="126" spans="1:35" ht="18.75" customHeight="1" x14ac:dyDescent="0.3">
      <c r="A126" s="148" t="s">
        <v>28</v>
      </c>
      <c r="B126" s="149"/>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73"/>
      <c r="AH126" s="75">
        <f t="shared" si="37"/>
        <v>0</v>
      </c>
      <c r="AI126" s="88" t="e">
        <f>AH126/AH136</f>
        <v>#DIV/0!</v>
      </c>
    </row>
    <row r="127" spans="1:35" ht="18.75" customHeight="1" x14ac:dyDescent="0.3">
      <c r="A127" s="148" t="s">
        <v>29</v>
      </c>
      <c r="B127" s="149"/>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73"/>
      <c r="AH127" s="75">
        <f t="shared" si="37"/>
        <v>0</v>
      </c>
      <c r="AI127" s="88" t="e">
        <f>AH127/AH136</f>
        <v>#DIV/0!</v>
      </c>
    </row>
    <row r="128" spans="1:35" ht="18.75" customHeight="1" x14ac:dyDescent="0.3">
      <c r="A128" s="148" t="s">
        <v>30</v>
      </c>
      <c r="B128" s="149"/>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73"/>
      <c r="AH128" s="75">
        <f t="shared" si="37"/>
        <v>0</v>
      </c>
      <c r="AI128" s="88" t="e">
        <f>AH128/AH136</f>
        <v>#DIV/0!</v>
      </c>
    </row>
    <row r="129" spans="1:35" ht="18.75" customHeight="1" x14ac:dyDescent="0.3">
      <c r="A129" s="148" t="s">
        <v>31</v>
      </c>
      <c r="B129" s="149"/>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73"/>
      <c r="AH129" s="75">
        <f t="shared" si="37"/>
        <v>0</v>
      </c>
      <c r="AI129" s="88" t="e">
        <f>AH129/AH136</f>
        <v>#DIV/0!</v>
      </c>
    </row>
    <row r="130" spans="1:35" ht="18.75" customHeight="1" x14ac:dyDescent="0.3">
      <c r="A130" s="148" t="s">
        <v>32</v>
      </c>
      <c r="B130" s="149"/>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73"/>
      <c r="AH130" s="75">
        <f t="shared" si="37"/>
        <v>0</v>
      </c>
      <c r="AI130" s="88" t="e">
        <f>AH130/AH136</f>
        <v>#DIV/0!</v>
      </c>
    </row>
    <row r="131" spans="1:35" ht="18.75" customHeight="1" x14ac:dyDescent="0.3">
      <c r="A131" s="148" t="s">
        <v>33</v>
      </c>
      <c r="B131" s="149"/>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73"/>
      <c r="AH131" s="75">
        <f t="shared" si="37"/>
        <v>0</v>
      </c>
      <c r="AI131" s="88" t="e">
        <f>AH131/AH136</f>
        <v>#DIV/0!</v>
      </c>
    </row>
    <row r="132" spans="1:35" ht="18.75" customHeight="1" x14ac:dyDescent="0.3">
      <c r="A132" s="148" t="s">
        <v>34</v>
      </c>
      <c r="B132" s="149"/>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73"/>
      <c r="AH132" s="75">
        <f t="shared" si="37"/>
        <v>0</v>
      </c>
      <c r="AI132" s="88" t="e">
        <f>AH132/AH136</f>
        <v>#DIV/0!</v>
      </c>
    </row>
    <row r="133" spans="1:35" ht="18.75" customHeight="1" x14ac:dyDescent="0.3">
      <c r="A133" s="148" t="s">
        <v>35</v>
      </c>
      <c r="B133" s="149"/>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73"/>
      <c r="AH133" s="75">
        <f t="shared" si="37"/>
        <v>0</v>
      </c>
      <c r="AI133" s="88" t="e">
        <f>AH133/AH136</f>
        <v>#DIV/0!</v>
      </c>
    </row>
    <row r="134" spans="1:35" ht="18.75" customHeight="1" x14ac:dyDescent="0.3">
      <c r="A134" s="148" t="s">
        <v>36</v>
      </c>
      <c r="B134" s="149"/>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73"/>
      <c r="AH134" s="75">
        <f t="shared" si="37"/>
        <v>0</v>
      </c>
      <c r="AI134" s="88" t="e">
        <f>AH134/AH136</f>
        <v>#DIV/0!</v>
      </c>
    </row>
    <row r="135" spans="1:35" ht="19.5" customHeight="1" thickBot="1" x14ac:dyDescent="0.35">
      <c r="A135" s="148" t="s">
        <v>37</v>
      </c>
      <c r="B135" s="149"/>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73"/>
      <c r="AH135" s="76">
        <f t="shared" si="37"/>
        <v>0</v>
      </c>
      <c r="AI135" s="89" t="e">
        <f>AH135/AH136</f>
        <v>#DIV/0!</v>
      </c>
    </row>
    <row r="136" spans="1:35" ht="21.6" thickBot="1" x14ac:dyDescent="0.4">
      <c r="A136" s="155" t="s">
        <v>44</v>
      </c>
      <c r="B136" s="156"/>
      <c r="C136" s="99">
        <f>SUM(C137:C148)</f>
        <v>0</v>
      </c>
      <c r="D136" s="99">
        <f t="shared" ref="D136:N136" si="38">SUM(D137:D148)</f>
        <v>0</v>
      </c>
      <c r="E136" s="99">
        <f t="shared" si="38"/>
        <v>0</v>
      </c>
      <c r="F136" s="99">
        <f t="shared" si="38"/>
        <v>0</v>
      </c>
      <c r="G136" s="99">
        <f t="shared" si="38"/>
        <v>0</v>
      </c>
      <c r="H136" s="99">
        <f t="shared" si="38"/>
        <v>0</v>
      </c>
      <c r="I136" s="99">
        <f t="shared" si="38"/>
        <v>0</v>
      </c>
      <c r="J136" s="99">
        <f t="shared" si="38"/>
        <v>0</v>
      </c>
      <c r="K136" s="99">
        <f t="shared" si="38"/>
        <v>0</v>
      </c>
      <c r="L136" s="99">
        <f t="shared" si="38"/>
        <v>0</v>
      </c>
      <c r="M136" s="99">
        <f t="shared" si="38"/>
        <v>0</v>
      </c>
      <c r="N136" s="99">
        <f t="shared" si="38"/>
        <v>0</v>
      </c>
      <c r="O136" s="99">
        <f>SUM(O137:O148)</f>
        <v>0</v>
      </c>
      <c r="P136" s="99">
        <f t="shared" ref="P136:AG136" si="39">SUM(P137:P148)</f>
        <v>0</v>
      </c>
      <c r="Q136" s="99">
        <f t="shared" si="39"/>
        <v>0</v>
      </c>
      <c r="R136" s="99">
        <f t="shared" si="39"/>
        <v>0</v>
      </c>
      <c r="S136" s="99">
        <f t="shared" si="39"/>
        <v>0</v>
      </c>
      <c r="T136" s="99">
        <f t="shared" si="39"/>
        <v>0</v>
      </c>
      <c r="U136" s="99">
        <f t="shared" si="39"/>
        <v>0</v>
      </c>
      <c r="V136" s="99">
        <f t="shared" si="39"/>
        <v>0</v>
      </c>
      <c r="W136" s="99">
        <f t="shared" si="39"/>
        <v>0</v>
      </c>
      <c r="X136" s="99">
        <f t="shared" si="39"/>
        <v>0</v>
      </c>
      <c r="Y136" s="99">
        <f t="shared" si="39"/>
        <v>0</v>
      </c>
      <c r="Z136" s="99">
        <f t="shared" si="39"/>
        <v>0</v>
      </c>
      <c r="AA136" s="99">
        <f t="shared" si="39"/>
        <v>0</v>
      </c>
      <c r="AB136" s="99">
        <f t="shared" si="39"/>
        <v>0</v>
      </c>
      <c r="AC136" s="99">
        <f t="shared" si="39"/>
        <v>0</v>
      </c>
      <c r="AD136" s="99">
        <f t="shared" si="39"/>
        <v>0</v>
      </c>
      <c r="AE136" s="99">
        <f t="shared" si="39"/>
        <v>0</v>
      </c>
      <c r="AF136" s="99">
        <f t="shared" si="39"/>
        <v>20</v>
      </c>
      <c r="AG136" s="101">
        <f t="shared" si="39"/>
        <v>0</v>
      </c>
      <c r="AH136" s="37">
        <f>SUM(AH124:AH135)</f>
        <v>0</v>
      </c>
      <c r="AI136" s="83"/>
    </row>
    <row r="137" spans="1:35" ht="18" x14ac:dyDescent="0.3">
      <c r="A137" s="148" t="s">
        <v>38</v>
      </c>
      <c r="B137" s="149"/>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73"/>
      <c r="AH137" s="74">
        <f t="shared" ref="AH137:AH148" si="40">SUM(D137:AG137)</f>
        <v>0</v>
      </c>
      <c r="AI137" s="79">
        <f>AH137/AH149</f>
        <v>0</v>
      </c>
    </row>
    <row r="138" spans="1:35" ht="18" x14ac:dyDescent="0.3">
      <c r="A138" s="148" t="s">
        <v>27</v>
      </c>
      <c r="B138" s="149"/>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73"/>
      <c r="AH138" s="75">
        <f t="shared" si="40"/>
        <v>0</v>
      </c>
      <c r="AI138" s="80">
        <f>AH138/AH149</f>
        <v>0</v>
      </c>
    </row>
    <row r="139" spans="1:35" ht="18" x14ac:dyDescent="0.3">
      <c r="A139" s="148" t="s">
        <v>28</v>
      </c>
      <c r="B139" s="149"/>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73"/>
      <c r="AH139" s="75">
        <f t="shared" si="40"/>
        <v>0</v>
      </c>
      <c r="AI139" s="80">
        <f>AH139/AH149</f>
        <v>0</v>
      </c>
    </row>
    <row r="140" spans="1:35" ht="18" x14ac:dyDescent="0.3">
      <c r="A140" s="148" t="s">
        <v>29</v>
      </c>
      <c r="B140" s="149"/>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73"/>
      <c r="AH140" s="75">
        <f t="shared" si="40"/>
        <v>0</v>
      </c>
      <c r="AI140" s="80">
        <f>AH140/AH149</f>
        <v>0</v>
      </c>
    </row>
    <row r="141" spans="1:35" ht="18" x14ac:dyDescent="0.3">
      <c r="A141" s="148" t="s">
        <v>30</v>
      </c>
      <c r="B141" s="149"/>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73"/>
      <c r="AH141" s="75">
        <f t="shared" si="40"/>
        <v>0</v>
      </c>
      <c r="AI141" s="80">
        <f>AH141/AH149</f>
        <v>0</v>
      </c>
    </row>
    <row r="142" spans="1:35" ht="18" x14ac:dyDescent="0.3">
      <c r="A142" s="148" t="s">
        <v>31</v>
      </c>
      <c r="B142" s="149"/>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73"/>
      <c r="AH142" s="75">
        <f t="shared" si="40"/>
        <v>0</v>
      </c>
      <c r="AI142" s="80">
        <f>AH142/AH149</f>
        <v>0</v>
      </c>
    </row>
    <row r="143" spans="1:35" ht="18" x14ac:dyDescent="0.3">
      <c r="A143" s="148" t="s">
        <v>32</v>
      </c>
      <c r="B143" s="149"/>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73"/>
      <c r="AH143" s="75">
        <f t="shared" si="40"/>
        <v>0</v>
      </c>
      <c r="AI143" s="80">
        <f>AH143/AH149</f>
        <v>0</v>
      </c>
    </row>
    <row r="144" spans="1:35" ht="18" x14ac:dyDescent="0.3">
      <c r="A144" s="148" t="s">
        <v>33</v>
      </c>
      <c r="B144" s="149"/>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73"/>
      <c r="AH144" s="75">
        <f t="shared" si="40"/>
        <v>0</v>
      </c>
      <c r="AI144" s="80">
        <f>AH144/AH149</f>
        <v>0</v>
      </c>
    </row>
    <row r="145" spans="1:35" ht="18" x14ac:dyDescent="0.3">
      <c r="A145" s="148" t="s">
        <v>34</v>
      </c>
      <c r="B145" s="149"/>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73"/>
      <c r="AH145" s="75">
        <f t="shared" si="40"/>
        <v>0</v>
      </c>
      <c r="AI145" s="80">
        <f>AH145/AH149</f>
        <v>0</v>
      </c>
    </row>
    <row r="146" spans="1:35" ht="18" x14ac:dyDescent="0.3">
      <c r="A146" s="148" t="s">
        <v>35</v>
      </c>
      <c r="B146" s="149"/>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v>20</v>
      </c>
      <c r="AG146" s="73"/>
      <c r="AH146" s="75">
        <f t="shared" si="40"/>
        <v>20</v>
      </c>
      <c r="AI146" s="80">
        <f>AH146/AH149</f>
        <v>1</v>
      </c>
    </row>
    <row r="147" spans="1:35" ht="18" x14ac:dyDescent="0.3">
      <c r="A147" s="148" t="s">
        <v>36</v>
      </c>
      <c r="B147" s="149"/>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73"/>
      <c r="AH147" s="75">
        <f t="shared" si="40"/>
        <v>0</v>
      </c>
      <c r="AI147" s="80">
        <f>AH147/AH149</f>
        <v>0</v>
      </c>
    </row>
    <row r="148" spans="1:35" ht="18.600000000000001" thickBot="1" x14ac:dyDescent="0.35">
      <c r="A148" s="148" t="s">
        <v>37</v>
      </c>
      <c r="B148" s="149"/>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73"/>
      <c r="AH148" s="76">
        <f t="shared" si="40"/>
        <v>0</v>
      </c>
      <c r="AI148" s="84">
        <f>AH148/AH149</f>
        <v>0</v>
      </c>
    </row>
    <row r="149" spans="1:35" ht="21.6" thickBot="1" x14ac:dyDescent="0.35">
      <c r="A149" s="155" t="s">
        <v>42</v>
      </c>
      <c r="B149" s="156"/>
      <c r="C149" s="99">
        <f>SUM(C150:C161)</f>
        <v>0</v>
      </c>
      <c r="D149" s="99">
        <f t="shared" ref="D149:N149" si="41">SUM(D150:D161)</f>
        <v>0</v>
      </c>
      <c r="E149" s="99">
        <f t="shared" si="41"/>
        <v>0</v>
      </c>
      <c r="F149" s="99">
        <f t="shared" si="41"/>
        <v>0</v>
      </c>
      <c r="G149" s="99">
        <f t="shared" si="41"/>
        <v>0</v>
      </c>
      <c r="H149" s="99">
        <f t="shared" si="41"/>
        <v>0</v>
      </c>
      <c r="I149" s="99">
        <f t="shared" si="41"/>
        <v>0</v>
      </c>
      <c r="J149" s="99">
        <f t="shared" si="41"/>
        <v>0</v>
      </c>
      <c r="K149" s="99">
        <f t="shared" si="41"/>
        <v>0</v>
      </c>
      <c r="L149" s="99">
        <f t="shared" si="41"/>
        <v>0</v>
      </c>
      <c r="M149" s="99">
        <f t="shared" si="41"/>
        <v>0</v>
      </c>
      <c r="N149" s="99">
        <f t="shared" si="41"/>
        <v>0</v>
      </c>
      <c r="O149" s="99">
        <f>SUM(O150:O161)</f>
        <v>0</v>
      </c>
      <c r="P149" s="99">
        <f t="shared" ref="P149:AG149" si="42">SUM(P150:P161)</f>
        <v>0</v>
      </c>
      <c r="Q149" s="99">
        <f t="shared" si="42"/>
        <v>0</v>
      </c>
      <c r="R149" s="99">
        <f t="shared" si="42"/>
        <v>0</v>
      </c>
      <c r="S149" s="99">
        <f t="shared" si="42"/>
        <v>0</v>
      </c>
      <c r="T149" s="99">
        <f t="shared" si="42"/>
        <v>0</v>
      </c>
      <c r="U149" s="99">
        <f t="shared" si="42"/>
        <v>21</v>
      </c>
      <c r="V149" s="99">
        <f t="shared" si="42"/>
        <v>0</v>
      </c>
      <c r="W149" s="99">
        <f t="shared" si="42"/>
        <v>0</v>
      </c>
      <c r="X149" s="99">
        <f t="shared" si="42"/>
        <v>0</v>
      </c>
      <c r="Y149" s="99">
        <f t="shared" si="42"/>
        <v>0</v>
      </c>
      <c r="Z149" s="99">
        <f t="shared" si="42"/>
        <v>0</v>
      </c>
      <c r="AA149" s="99">
        <f t="shared" si="42"/>
        <v>0</v>
      </c>
      <c r="AB149" s="99">
        <f t="shared" si="42"/>
        <v>0</v>
      </c>
      <c r="AC149" s="99">
        <f t="shared" si="42"/>
        <v>8</v>
      </c>
      <c r="AD149" s="99">
        <f t="shared" si="42"/>
        <v>0</v>
      </c>
      <c r="AE149" s="99">
        <f t="shared" si="42"/>
        <v>0</v>
      </c>
      <c r="AF149" s="99">
        <f t="shared" si="42"/>
        <v>0</v>
      </c>
      <c r="AG149" s="101">
        <f t="shared" si="42"/>
        <v>3</v>
      </c>
      <c r="AH149" s="37">
        <f>SUM(AH137:AH148)</f>
        <v>20</v>
      </c>
      <c r="AI149" s="94"/>
    </row>
    <row r="150" spans="1:35" ht="18" x14ac:dyDescent="0.3">
      <c r="A150" s="148" t="s">
        <v>38</v>
      </c>
      <c r="B150" s="149"/>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73"/>
      <c r="AH150" s="74">
        <f t="shared" ref="AH150:AH161" si="43">SUM(D150:AG150)</f>
        <v>0</v>
      </c>
      <c r="AI150" s="91">
        <f>AH150/AH162</f>
        <v>0</v>
      </c>
    </row>
    <row r="151" spans="1:35" ht="18" x14ac:dyDescent="0.3">
      <c r="A151" s="148" t="s">
        <v>27</v>
      </c>
      <c r="B151" s="149"/>
      <c r="C151" s="6"/>
      <c r="D151" s="6"/>
      <c r="E151" s="6"/>
      <c r="F151" s="6"/>
      <c r="G151" s="6"/>
      <c r="H151" s="6"/>
      <c r="I151" s="6"/>
      <c r="J151" s="6"/>
      <c r="K151" s="6"/>
      <c r="L151" s="6"/>
      <c r="M151" s="6"/>
      <c r="N151" s="6"/>
      <c r="O151" s="6"/>
      <c r="P151" s="6"/>
      <c r="Q151" s="6"/>
      <c r="R151" s="6"/>
      <c r="S151" s="6"/>
      <c r="T151" s="6"/>
      <c r="U151" s="6">
        <v>21</v>
      </c>
      <c r="V151" s="6"/>
      <c r="W151" s="6"/>
      <c r="X151" s="6"/>
      <c r="Y151" s="6"/>
      <c r="Z151" s="6"/>
      <c r="AA151" s="6"/>
      <c r="AB151" s="6"/>
      <c r="AC151" s="6"/>
      <c r="AD151" s="6"/>
      <c r="AE151" s="6"/>
      <c r="AF151" s="6"/>
      <c r="AG151" s="73"/>
      <c r="AH151" s="75">
        <f t="shared" si="43"/>
        <v>21</v>
      </c>
      <c r="AI151" s="92">
        <f>AH151/AH162</f>
        <v>0.65625</v>
      </c>
    </row>
    <row r="152" spans="1:35" ht="18" x14ac:dyDescent="0.3">
      <c r="A152" s="148" t="s">
        <v>28</v>
      </c>
      <c r="B152" s="149"/>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73"/>
      <c r="AH152" s="75">
        <f t="shared" si="43"/>
        <v>0</v>
      </c>
      <c r="AI152" s="92">
        <f>AH152/AH162</f>
        <v>0</v>
      </c>
    </row>
    <row r="153" spans="1:35" ht="18" x14ac:dyDescent="0.3">
      <c r="A153" s="148" t="s">
        <v>29</v>
      </c>
      <c r="B153" s="149"/>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73"/>
      <c r="AH153" s="75">
        <f t="shared" si="43"/>
        <v>0</v>
      </c>
      <c r="AI153" s="92">
        <f>AH153/AH162</f>
        <v>0</v>
      </c>
    </row>
    <row r="154" spans="1:35" ht="18" x14ac:dyDescent="0.3">
      <c r="A154" s="148" t="s">
        <v>30</v>
      </c>
      <c r="B154" s="149"/>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73"/>
      <c r="AH154" s="75">
        <f t="shared" si="43"/>
        <v>0</v>
      </c>
      <c r="AI154" s="92">
        <f>AH154/AH162</f>
        <v>0</v>
      </c>
    </row>
    <row r="155" spans="1:35" ht="18" x14ac:dyDescent="0.3">
      <c r="A155" s="148" t="s">
        <v>31</v>
      </c>
      <c r="B155" s="149"/>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73"/>
      <c r="AH155" s="75">
        <f t="shared" si="43"/>
        <v>0</v>
      </c>
      <c r="AI155" s="92">
        <f>AH155/AH162</f>
        <v>0</v>
      </c>
    </row>
    <row r="156" spans="1:35" ht="18" x14ac:dyDescent="0.3">
      <c r="A156" s="148" t="s">
        <v>32</v>
      </c>
      <c r="B156" s="149"/>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73"/>
      <c r="AH156" s="75">
        <f t="shared" si="43"/>
        <v>0</v>
      </c>
      <c r="AI156" s="92">
        <f>AH156/AH162</f>
        <v>0</v>
      </c>
    </row>
    <row r="157" spans="1:35" ht="18" x14ac:dyDescent="0.3">
      <c r="A157" s="148" t="s">
        <v>33</v>
      </c>
      <c r="B157" s="149"/>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v>8</v>
      </c>
      <c r="AD157" s="6"/>
      <c r="AE157" s="6"/>
      <c r="AF157" s="6"/>
      <c r="AG157" s="73"/>
      <c r="AH157" s="75">
        <f t="shared" si="43"/>
        <v>8</v>
      </c>
      <c r="AI157" s="92">
        <f>AH157/AH162</f>
        <v>0.25</v>
      </c>
    </row>
    <row r="158" spans="1:35" ht="18" x14ac:dyDescent="0.3">
      <c r="A158" s="148" t="s">
        <v>34</v>
      </c>
      <c r="B158" s="149"/>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73"/>
      <c r="AH158" s="75">
        <f t="shared" si="43"/>
        <v>0</v>
      </c>
      <c r="AI158" s="92">
        <f>AH158/AH162</f>
        <v>0</v>
      </c>
    </row>
    <row r="159" spans="1:35" ht="18" x14ac:dyDescent="0.3">
      <c r="A159" s="148" t="s">
        <v>35</v>
      </c>
      <c r="B159" s="149"/>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73">
        <v>3</v>
      </c>
      <c r="AH159" s="75">
        <f t="shared" si="43"/>
        <v>3</v>
      </c>
      <c r="AI159" s="92">
        <f>AH159/AH162</f>
        <v>9.375E-2</v>
      </c>
    </row>
    <row r="160" spans="1:35" ht="18" x14ac:dyDescent="0.3">
      <c r="A160" s="148" t="s">
        <v>36</v>
      </c>
      <c r="B160" s="149"/>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73"/>
      <c r="AH160" s="75">
        <f t="shared" si="43"/>
        <v>0</v>
      </c>
      <c r="AI160" s="92">
        <f>AH160/AH162</f>
        <v>0</v>
      </c>
    </row>
    <row r="161" spans="1:35" ht="18.600000000000001" thickBot="1" x14ac:dyDescent="0.35">
      <c r="A161" s="148" t="s">
        <v>37</v>
      </c>
      <c r="B161" s="149"/>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73"/>
      <c r="AH161" s="76">
        <f t="shared" si="43"/>
        <v>0</v>
      </c>
      <c r="AI161" s="93">
        <f>AH161/AH162</f>
        <v>0</v>
      </c>
    </row>
    <row r="162" spans="1:35" ht="21.6" thickBot="1" x14ac:dyDescent="0.35">
      <c r="A162" s="150"/>
      <c r="B162" s="15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55"/>
      <c r="AD162" s="55"/>
      <c r="AE162" s="55"/>
      <c r="AF162" s="55"/>
      <c r="AG162" s="78"/>
      <c r="AH162" s="37">
        <f>SUM(AH150:AH161)</f>
        <v>32</v>
      </c>
      <c r="AI162" s="81"/>
    </row>
    <row r="163" spans="1:35" ht="36.75" customHeight="1" x14ac:dyDescent="0.3">
      <c r="A163" s="59"/>
      <c r="B163" s="59"/>
      <c r="C163" s="152" t="s">
        <v>38</v>
      </c>
      <c r="D163" s="153"/>
      <c r="E163" s="153" t="s">
        <v>27</v>
      </c>
      <c r="F163" s="153"/>
      <c r="G163" s="153" t="s">
        <v>28</v>
      </c>
      <c r="H163" s="153"/>
      <c r="I163" s="154" t="s">
        <v>29</v>
      </c>
      <c r="J163" s="154"/>
      <c r="K163" s="143" t="s">
        <v>30</v>
      </c>
      <c r="L163" s="143"/>
      <c r="M163" s="143" t="s">
        <v>31</v>
      </c>
      <c r="N163" s="143"/>
      <c r="O163" s="143" t="s">
        <v>32</v>
      </c>
      <c r="P163" s="143"/>
      <c r="Q163" s="143" t="s">
        <v>33</v>
      </c>
      <c r="R163" s="143"/>
      <c r="S163" s="143" t="s">
        <v>34</v>
      </c>
      <c r="T163" s="143"/>
      <c r="U163" s="143" t="s">
        <v>35</v>
      </c>
      <c r="V163" s="143"/>
      <c r="W163" s="143" t="s">
        <v>36</v>
      </c>
      <c r="X163" s="143"/>
      <c r="Y163" s="143" t="s">
        <v>37</v>
      </c>
      <c r="Z163" s="144"/>
      <c r="AA163" s="145" t="s">
        <v>39</v>
      </c>
      <c r="AB163" s="146"/>
      <c r="AC163" s="110"/>
      <c r="AD163" s="110"/>
      <c r="AE163" s="110"/>
      <c r="AF163" s="110"/>
      <c r="AG163" s="111"/>
    </row>
    <row r="164" spans="1:35" ht="36.75" customHeight="1" thickBot="1" x14ac:dyDescent="0.35">
      <c r="A164" s="59"/>
      <c r="B164" s="59"/>
      <c r="C164" s="147">
        <f>AH59+AH72+AH85+AH98+AH111+AH124+AH137+AH150</f>
        <v>158</v>
      </c>
      <c r="D164" s="140"/>
      <c r="E164" s="140">
        <f>AH60+AH73+AH86+AH99+AH112+AH125+AH138+AH151</f>
        <v>388</v>
      </c>
      <c r="F164" s="140"/>
      <c r="G164" s="140">
        <f>AH61+AH74+AH87+AH100+AH113+AH126+AH139+AH152</f>
        <v>333</v>
      </c>
      <c r="H164" s="140"/>
      <c r="I164" s="140">
        <f>AH62+AH75+AH88+AH101+AH114+AH127+AH140+AH153</f>
        <v>0</v>
      </c>
      <c r="J164" s="140"/>
      <c r="K164" s="140">
        <f>AH63+AH76+AH89+AH102+AH115+AH128+AH141+AH154</f>
        <v>38</v>
      </c>
      <c r="L164" s="140"/>
      <c r="M164" s="140">
        <f>AH64+AH77+AH90+AH103+AH116+AH129+AH142+AH155</f>
        <v>300</v>
      </c>
      <c r="N164" s="140"/>
      <c r="O164" s="140">
        <f>M164+AH78+AH91+AH104+AH117+AH130+AH143+AH156</f>
        <v>300</v>
      </c>
      <c r="P164" s="140"/>
      <c r="Q164" s="140">
        <f>AH66+AH79+AH92+AH105+AH118+AH131+AH144+AH157</f>
        <v>171</v>
      </c>
      <c r="R164" s="140"/>
      <c r="S164" s="140">
        <f>AH67+AH80+AH93+AH106+AH119+AH132+AH145+AH158</f>
        <v>25</v>
      </c>
      <c r="T164" s="140"/>
      <c r="U164" s="140">
        <f>AH68+AH81+AH94+AH107+AH120+AH133+AH146+AH159</f>
        <v>234</v>
      </c>
      <c r="V164" s="140"/>
      <c r="W164" s="140">
        <f>AH69+AH80+AH95+AH108+AH121+AH134+AH147+AH160</f>
        <v>9</v>
      </c>
      <c r="X164" s="140"/>
      <c r="Y164" s="140">
        <f>AH70+AH83+AH96+AH109+AH122+AH135+AH148+AH161</f>
        <v>0</v>
      </c>
      <c r="Z164" s="140"/>
      <c r="AA164" s="141">
        <f>SUM(C164:Z164)</f>
        <v>1956</v>
      </c>
      <c r="AB164" s="142"/>
      <c r="AC164" s="112"/>
      <c r="AD164" s="112"/>
      <c r="AE164" s="112"/>
      <c r="AF164" s="112"/>
      <c r="AG164" s="113"/>
    </row>
    <row r="165" spans="1:35" ht="34.5" customHeight="1" thickBot="1" x14ac:dyDescent="0.35">
      <c r="A165" s="59"/>
      <c r="B165" s="59"/>
      <c r="C165" s="139">
        <f>C164/AA164</f>
        <v>8.0777096114519428E-2</v>
      </c>
      <c r="D165" s="138"/>
      <c r="E165" s="138">
        <f>E164/AA164</f>
        <v>0.19836400817995911</v>
      </c>
      <c r="F165" s="138"/>
      <c r="G165" s="138">
        <f>G164/AA164</f>
        <v>0.17024539877300612</v>
      </c>
      <c r="H165" s="138"/>
      <c r="I165" s="138">
        <f>I164/AA164</f>
        <v>0</v>
      </c>
      <c r="J165" s="138"/>
      <c r="K165" s="138">
        <f>K164/AA164</f>
        <v>1.9427402862985686E-2</v>
      </c>
      <c r="L165" s="138"/>
      <c r="M165" s="138">
        <f>M164/AA164</f>
        <v>0.15337423312883436</v>
      </c>
      <c r="N165" s="138"/>
      <c r="O165" s="138">
        <f>O164/AA164</f>
        <v>0.15337423312883436</v>
      </c>
      <c r="P165" s="138"/>
      <c r="Q165" s="138">
        <f>Q164/AA164</f>
        <v>8.7423312883435578E-2</v>
      </c>
      <c r="R165" s="138"/>
      <c r="S165" s="138">
        <f>S164/AA164</f>
        <v>1.278118609406953E-2</v>
      </c>
      <c r="T165" s="138"/>
      <c r="U165" s="138">
        <f>U164/AA164</f>
        <v>0.1196319018404908</v>
      </c>
      <c r="V165" s="138"/>
      <c r="W165" s="138">
        <f>W164/AA164</f>
        <v>4.601226993865031E-3</v>
      </c>
      <c r="X165" s="138"/>
      <c r="Y165" s="138">
        <f>Y164/AA164</f>
        <v>0</v>
      </c>
      <c r="Z165" s="138"/>
      <c r="AA165" s="136">
        <f>SUM(C165:Z165)</f>
        <v>1</v>
      </c>
      <c r="AB165" s="137"/>
    </row>
    <row r="166" spans="1:35" ht="15" customHeight="1" x14ac:dyDescent="0.3">
      <c r="A166" s="59"/>
      <c r="B166" s="59"/>
      <c r="C166" s="56"/>
    </row>
    <row r="167" spans="1:35" ht="15" customHeight="1" x14ac:dyDescent="0.3">
      <c r="A167" s="59"/>
      <c r="B167" s="59"/>
      <c r="C167" s="56"/>
    </row>
    <row r="168" spans="1:35" ht="15" customHeight="1" x14ac:dyDescent="0.3">
      <c r="A168" s="59"/>
      <c r="B168" s="59"/>
      <c r="C168" s="56"/>
    </row>
    <row r="169" spans="1:35" ht="15" customHeight="1" x14ac:dyDescent="0.3">
      <c r="A169" s="59"/>
      <c r="B169" s="59"/>
      <c r="C169" s="56"/>
    </row>
    <row r="170" spans="1:35" ht="15" customHeight="1" x14ac:dyDescent="0.3">
      <c r="A170" s="59"/>
      <c r="B170" s="59"/>
      <c r="C170" s="56"/>
    </row>
    <row r="171" spans="1:35" ht="17.25" customHeight="1" x14ac:dyDescent="0.3">
      <c r="A171" s="59"/>
      <c r="B171" s="59"/>
      <c r="C171" s="56"/>
    </row>
    <row r="172" spans="1:35" ht="15" customHeight="1" x14ac:dyDescent="0.3">
      <c r="A172" s="59"/>
      <c r="B172" s="59"/>
      <c r="C172" s="56"/>
    </row>
    <row r="173" spans="1:35" ht="15" customHeight="1" x14ac:dyDescent="0.3">
      <c r="A173" s="59"/>
      <c r="B173" s="59"/>
      <c r="C173" s="56"/>
    </row>
    <row r="174" spans="1:35" ht="15.75" customHeight="1" x14ac:dyDescent="0.3">
      <c r="A174" s="59"/>
      <c r="B174" s="59"/>
      <c r="C174" s="56"/>
    </row>
    <row r="175" spans="1:35" ht="18" x14ac:dyDescent="0.3">
      <c r="A175" s="60"/>
      <c r="B175" s="60" t="s">
        <v>38</v>
      </c>
      <c r="C175">
        <f>C164</f>
        <v>158</v>
      </c>
    </row>
    <row r="176" spans="1:35" ht="18.75" customHeight="1" x14ac:dyDescent="0.3">
      <c r="A176" s="60"/>
      <c r="B176" s="60" t="s">
        <v>27</v>
      </c>
      <c r="C176">
        <f>E164</f>
        <v>388</v>
      </c>
    </row>
    <row r="177" spans="1:3" ht="18.75" customHeight="1" x14ac:dyDescent="0.3">
      <c r="A177" s="60"/>
      <c r="B177" s="60" t="s">
        <v>28</v>
      </c>
      <c r="C177">
        <f>G164</f>
        <v>333</v>
      </c>
    </row>
    <row r="178" spans="1:3" ht="18.75" customHeight="1" x14ac:dyDescent="0.3">
      <c r="A178" s="60"/>
      <c r="B178" s="60" t="s">
        <v>29</v>
      </c>
      <c r="C178">
        <f>I164</f>
        <v>0</v>
      </c>
    </row>
    <row r="179" spans="1:3" ht="18.75" customHeight="1" x14ac:dyDescent="0.3">
      <c r="A179" s="60"/>
      <c r="B179" s="60" t="s">
        <v>30</v>
      </c>
      <c r="C179">
        <f>K164</f>
        <v>38</v>
      </c>
    </row>
    <row r="180" spans="1:3" ht="18.75" customHeight="1" x14ac:dyDescent="0.3">
      <c r="A180" s="60"/>
      <c r="B180" s="60" t="s">
        <v>31</v>
      </c>
      <c r="C180">
        <f>M164</f>
        <v>300</v>
      </c>
    </row>
    <row r="181" spans="1:3" ht="18.75" customHeight="1" x14ac:dyDescent="0.3">
      <c r="A181" s="60"/>
      <c r="B181" s="60" t="s">
        <v>32</v>
      </c>
      <c r="C181">
        <f>O164</f>
        <v>300</v>
      </c>
    </row>
    <row r="182" spans="1:3" ht="18.75" customHeight="1" x14ac:dyDescent="0.3">
      <c r="A182" s="60"/>
      <c r="B182" s="60" t="s">
        <v>33</v>
      </c>
      <c r="C182">
        <f>Q164</f>
        <v>171</v>
      </c>
    </row>
    <row r="183" spans="1:3" ht="18.75" customHeight="1" x14ac:dyDescent="0.3">
      <c r="A183" s="60"/>
      <c r="B183" s="60" t="s">
        <v>34</v>
      </c>
      <c r="C183">
        <f>S164</f>
        <v>25</v>
      </c>
    </row>
    <row r="184" spans="1:3" ht="18.75" customHeight="1" x14ac:dyDescent="0.3">
      <c r="A184" s="60"/>
      <c r="B184" s="60" t="s">
        <v>35</v>
      </c>
      <c r="C184">
        <f>U164</f>
        <v>234</v>
      </c>
    </row>
    <row r="185" spans="1:3" ht="18.75" customHeight="1" x14ac:dyDescent="0.3">
      <c r="A185" s="60"/>
      <c r="B185" s="60" t="s">
        <v>36</v>
      </c>
      <c r="C185">
        <f>W164</f>
        <v>9</v>
      </c>
    </row>
    <row r="186" spans="1:3" ht="30.75" customHeight="1" x14ac:dyDescent="0.3">
      <c r="A186" s="60"/>
      <c r="B186" s="60" t="s">
        <v>37</v>
      </c>
      <c r="C186">
        <f>Y164</f>
        <v>0</v>
      </c>
    </row>
  </sheetData>
  <mergeCells count="182">
    <mergeCell ref="AI3:AI4"/>
    <mergeCell ref="AJ3:AJ4"/>
    <mergeCell ref="A4:B4"/>
    <mergeCell ref="A5:B5"/>
    <mergeCell ref="A6:B6"/>
    <mergeCell ref="A7:B7"/>
    <mergeCell ref="A8:B8"/>
    <mergeCell ref="A9:B9"/>
    <mergeCell ref="A10:B10"/>
    <mergeCell ref="A1:B1"/>
    <mergeCell ref="C1:AG1"/>
    <mergeCell ref="A2:B2"/>
    <mergeCell ref="A3:B3"/>
    <mergeCell ref="A17:B17"/>
    <mergeCell ref="A18:B18"/>
    <mergeCell ref="A19:B19"/>
    <mergeCell ref="A20:B20"/>
    <mergeCell ref="A21:B21"/>
    <mergeCell ref="D22:G23"/>
    <mergeCell ref="A11:B11"/>
    <mergeCell ref="A12:B12"/>
    <mergeCell ref="A13:B13"/>
    <mergeCell ref="A14:B14"/>
    <mergeCell ref="A15:B15"/>
    <mergeCell ref="A16:B16"/>
    <mergeCell ref="A54:AG55"/>
    <mergeCell ref="AH55:AI58"/>
    <mergeCell ref="A56:B56"/>
    <mergeCell ref="C56:AG56"/>
    <mergeCell ref="A57:B57"/>
    <mergeCell ref="A58:B58"/>
    <mergeCell ref="O22:S23"/>
    <mergeCell ref="Z22:AD23"/>
    <mergeCell ref="AH22:AH23"/>
    <mergeCell ref="AH24:AH25"/>
    <mergeCell ref="AH27:AJ27"/>
    <mergeCell ref="D39:G40"/>
    <mergeCell ref="P39:S40"/>
    <mergeCell ref="Z39:AD40"/>
    <mergeCell ref="A65:B65"/>
    <mergeCell ref="A66:B66"/>
    <mergeCell ref="A67:B67"/>
    <mergeCell ref="A68:B68"/>
    <mergeCell ref="A69:B69"/>
    <mergeCell ref="A70:B70"/>
    <mergeCell ref="A59:B59"/>
    <mergeCell ref="A60:B60"/>
    <mergeCell ref="A61:B61"/>
    <mergeCell ref="A62:B62"/>
    <mergeCell ref="A63:B63"/>
    <mergeCell ref="A64:B64"/>
    <mergeCell ref="A77:B77"/>
    <mergeCell ref="A78:B78"/>
    <mergeCell ref="A79:B79"/>
    <mergeCell ref="A80:B80"/>
    <mergeCell ref="A81:B81"/>
    <mergeCell ref="A82:B82"/>
    <mergeCell ref="A71:B71"/>
    <mergeCell ref="A72:B72"/>
    <mergeCell ref="A73:B73"/>
    <mergeCell ref="A74:B74"/>
    <mergeCell ref="A75:B75"/>
    <mergeCell ref="A76:B76"/>
    <mergeCell ref="A89:B89"/>
    <mergeCell ref="A90:B90"/>
    <mergeCell ref="A91:B91"/>
    <mergeCell ref="A92:B92"/>
    <mergeCell ref="A93:B93"/>
    <mergeCell ref="A94:B94"/>
    <mergeCell ref="A83:B83"/>
    <mergeCell ref="A84:B84"/>
    <mergeCell ref="A85:B85"/>
    <mergeCell ref="A86:B86"/>
    <mergeCell ref="A87:B87"/>
    <mergeCell ref="A88:B88"/>
    <mergeCell ref="A101:B101"/>
    <mergeCell ref="A102:B102"/>
    <mergeCell ref="A103:B103"/>
    <mergeCell ref="A104:B104"/>
    <mergeCell ref="A105:B105"/>
    <mergeCell ref="A106:B106"/>
    <mergeCell ref="A95:B95"/>
    <mergeCell ref="A96:B96"/>
    <mergeCell ref="A97:B97"/>
    <mergeCell ref="A98:B98"/>
    <mergeCell ref="A99:B99"/>
    <mergeCell ref="A100:B100"/>
    <mergeCell ref="A113:B113"/>
    <mergeCell ref="A114:B114"/>
    <mergeCell ref="A115:B115"/>
    <mergeCell ref="A116:B116"/>
    <mergeCell ref="A117:B117"/>
    <mergeCell ref="A118:B118"/>
    <mergeCell ref="A107:B107"/>
    <mergeCell ref="A108:B108"/>
    <mergeCell ref="A109:B109"/>
    <mergeCell ref="A110:B110"/>
    <mergeCell ref="A111:B111"/>
    <mergeCell ref="A112:B112"/>
    <mergeCell ref="A125:B125"/>
    <mergeCell ref="A126:B126"/>
    <mergeCell ref="A127:B127"/>
    <mergeCell ref="A128:B128"/>
    <mergeCell ref="A129:B129"/>
    <mergeCell ref="A130:B130"/>
    <mergeCell ref="A119:B119"/>
    <mergeCell ref="A120:B120"/>
    <mergeCell ref="A121:B121"/>
    <mergeCell ref="A122:B122"/>
    <mergeCell ref="A123:B123"/>
    <mergeCell ref="A124:B124"/>
    <mergeCell ref="A137:B137"/>
    <mergeCell ref="A138:B138"/>
    <mergeCell ref="A139:B139"/>
    <mergeCell ref="A140:B140"/>
    <mergeCell ref="A141:B141"/>
    <mergeCell ref="A142:B142"/>
    <mergeCell ref="A131:B131"/>
    <mergeCell ref="A132:B132"/>
    <mergeCell ref="A133:B133"/>
    <mergeCell ref="A134:B134"/>
    <mergeCell ref="A135:B135"/>
    <mergeCell ref="A136:B136"/>
    <mergeCell ref="A149:B149"/>
    <mergeCell ref="A150:B150"/>
    <mergeCell ref="A151:B151"/>
    <mergeCell ref="A152:B152"/>
    <mergeCell ref="A153:B153"/>
    <mergeCell ref="A154:B154"/>
    <mergeCell ref="A143:B143"/>
    <mergeCell ref="A144:B144"/>
    <mergeCell ref="A145:B145"/>
    <mergeCell ref="A146:B146"/>
    <mergeCell ref="A147:B147"/>
    <mergeCell ref="A148:B148"/>
    <mergeCell ref="A161:B161"/>
    <mergeCell ref="A162:B162"/>
    <mergeCell ref="C163:D163"/>
    <mergeCell ref="E163:F163"/>
    <mergeCell ref="G163:H163"/>
    <mergeCell ref="I163:J163"/>
    <mergeCell ref="A155:B155"/>
    <mergeCell ref="A156:B156"/>
    <mergeCell ref="A157:B157"/>
    <mergeCell ref="A158:B158"/>
    <mergeCell ref="A159:B159"/>
    <mergeCell ref="A160:B160"/>
    <mergeCell ref="C164:D164"/>
    <mergeCell ref="E164:F164"/>
    <mergeCell ref="G164:H164"/>
    <mergeCell ref="I164:J164"/>
    <mergeCell ref="K164:L164"/>
    <mergeCell ref="M164:N164"/>
    <mergeCell ref="O164:P164"/>
    <mergeCell ref="K163:L163"/>
    <mergeCell ref="M163:N163"/>
    <mergeCell ref="O163:P163"/>
    <mergeCell ref="Q164:R164"/>
    <mergeCell ref="S164:T164"/>
    <mergeCell ref="U164:V164"/>
    <mergeCell ref="W164:X164"/>
    <mergeCell ref="Y164:Z164"/>
    <mergeCell ref="AA164:AB164"/>
    <mergeCell ref="W163:X163"/>
    <mergeCell ref="Y163:Z163"/>
    <mergeCell ref="AA163:AB163"/>
    <mergeCell ref="Q163:R163"/>
    <mergeCell ref="S163:T163"/>
    <mergeCell ref="U163:V163"/>
    <mergeCell ref="AA165:AB165"/>
    <mergeCell ref="O165:P165"/>
    <mergeCell ref="Q165:R165"/>
    <mergeCell ref="S165:T165"/>
    <mergeCell ref="U165:V165"/>
    <mergeCell ref="W165:X165"/>
    <mergeCell ref="Y165:Z165"/>
    <mergeCell ref="C165:D165"/>
    <mergeCell ref="E165:F165"/>
    <mergeCell ref="G165:H165"/>
    <mergeCell ref="I165:J165"/>
    <mergeCell ref="K165:L165"/>
    <mergeCell ref="M165:N165"/>
  </mergeCells>
  <conditionalFormatting sqref="C5:AG20">
    <cfRule type="cellIs" dxfId="11" priority="1" operator="greaterThan">
      <formula>0.7</formula>
    </cfRule>
    <cfRule type="cellIs" dxfId="10" priority="2" operator="greaterThan">
      <formula>$AI$29</formula>
    </cfRule>
  </conditionalFormatting>
  <pageMargins left="0.7" right="0.7" top="0.75" bottom="0.75" header="0.3" footer="0.3"/>
  <pageSetup paperSize="17" scale="5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J186"/>
  <sheetViews>
    <sheetView zoomScale="30" zoomScaleNormal="30" workbookViewId="0">
      <pane xSplit="2" ySplit="4" topLeftCell="C5" activePane="bottomRight" state="frozen"/>
      <selection pane="topRight" activeCell="C1" sqref="C1"/>
      <selection pane="bottomLeft" activeCell="A4" sqref="A4"/>
      <selection pane="bottomRight" activeCell="AU178" sqref="AU178"/>
    </sheetView>
  </sheetViews>
  <sheetFormatPr defaultColWidth="9.109375" defaultRowHeight="14.4" x14ac:dyDescent="0.3"/>
  <cols>
    <col min="2" max="2" width="20.5546875" customWidth="1"/>
    <col min="3" max="33" width="9.44140625" customWidth="1"/>
    <col min="34" max="34" width="10.88671875" customWidth="1"/>
    <col min="35" max="35" width="10.44140625" customWidth="1"/>
    <col min="36" max="36" width="11.88671875" customWidth="1"/>
  </cols>
  <sheetData>
    <row r="1" spans="1:36" ht="38.25" customHeight="1" thickBot="1" x14ac:dyDescent="0.35">
      <c r="A1" s="187">
        <f ca="1">NOW()</f>
        <v>45007.579243865737</v>
      </c>
      <c r="B1" s="146"/>
      <c r="C1" s="188" t="s">
        <v>0</v>
      </c>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90"/>
      <c r="AH1" s="95" t="s">
        <v>1</v>
      </c>
      <c r="AI1" s="95" t="s">
        <v>2</v>
      </c>
    </row>
    <row r="2" spans="1:36" ht="21" customHeight="1" thickBot="1" x14ac:dyDescent="0.35">
      <c r="A2" s="191" t="s">
        <v>3</v>
      </c>
      <c r="B2" s="192"/>
      <c r="C2" s="57">
        <v>108</v>
      </c>
      <c r="D2" s="57">
        <v>108</v>
      </c>
      <c r="E2" s="57">
        <v>108</v>
      </c>
      <c r="F2" s="57">
        <v>0</v>
      </c>
      <c r="G2" s="118">
        <v>0</v>
      </c>
      <c r="H2" s="57">
        <v>108</v>
      </c>
      <c r="I2" s="57">
        <v>108</v>
      </c>
      <c r="J2" s="57">
        <v>108</v>
      </c>
      <c r="K2" s="57">
        <v>108</v>
      </c>
      <c r="L2" s="57">
        <v>108</v>
      </c>
      <c r="M2" s="57">
        <v>0</v>
      </c>
      <c r="N2" s="57">
        <v>0</v>
      </c>
      <c r="O2" s="57">
        <v>108</v>
      </c>
      <c r="P2" s="57">
        <v>108</v>
      </c>
      <c r="Q2" s="118">
        <v>108</v>
      </c>
      <c r="R2" s="57">
        <v>108</v>
      </c>
      <c r="S2" s="57">
        <v>108</v>
      </c>
      <c r="T2" s="57">
        <v>0</v>
      </c>
      <c r="U2" s="57">
        <v>0</v>
      </c>
      <c r="V2" s="57">
        <v>108</v>
      </c>
      <c r="W2" s="57">
        <v>108</v>
      </c>
      <c r="X2" s="57">
        <v>108</v>
      </c>
      <c r="Y2" s="57">
        <v>108</v>
      </c>
      <c r="Z2" s="57">
        <v>108</v>
      </c>
      <c r="AA2" s="57">
        <v>0</v>
      </c>
      <c r="AB2" s="57">
        <v>0</v>
      </c>
      <c r="AC2" s="57">
        <v>108</v>
      </c>
      <c r="AD2" s="57">
        <v>108</v>
      </c>
      <c r="AE2" s="57">
        <v>108</v>
      </c>
      <c r="AF2" s="57">
        <v>0</v>
      </c>
      <c r="AG2" s="57">
        <v>0</v>
      </c>
      <c r="AH2" s="96">
        <f>SUM(C2:AG2)</f>
        <v>2268</v>
      </c>
      <c r="AI2" s="97">
        <f>COUNT(C2:AG2)</f>
        <v>31</v>
      </c>
    </row>
    <row r="3" spans="1:36" ht="19.5" customHeight="1" thickBot="1" x14ac:dyDescent="0.35">
      <c r="A3" s="193" t="s">
        <v>4</v>
      </c>
      <c r="B3" s="194"/>
      <c r="C3" s="39">
        <f>C21/C2</f>
        <v>1.69238683127572E-2</v>
      </c>
      <c r="D3" s="38">
        <f>D21/D2</f>
        <v>3.9506172839506172E-2</v>
      </c>
      <c r="E3" s="38">
        <f t="shared" ref="E3:AG3" si="0">E21/E2</f>
        <v>2.2057613168724278E-2</v>
      </c>
      <c r="F3" s="38" t="e">
        <f t="shared" si="0"/>
        <v>#DIV/0!</v>
      </c>
      <c r="G3" s="38" t="e">
        <f t="shared" si="0"/>
        <v>#DIV/0!</v>
      </c>
      <c r="H3" s="38">
        <f t="shared" si="0"/>
        <v>0</v>
      </c>
      <c r="I3" s="38">
        <f t="shared" si="0"/>
        <v>4.1666666666666664E-2</v>
      </c>
      <c r="J3" s="38">
        <f t="shared" si="0"/>
        <v>4.0462962962962964E-2</v>
      </c>
      <c r="K3" s="38">
        <f t="shared" si="0"/>
        <v>5.3569958847736625E-2</v>
      </c>
      <c r="L3" s="38">
        <f t="shared" si="0"/>
        <v>1.9393004115226337E-2</v>
      </c>
      <c r="M3" s="38" t="e">
        <f t="shared" si="0"/>
        <v>#DIV/0!</v>
      </c>
      <c r="N3" s="38" t="e">
        <f t="shared" si="0"/>
        <v>#DIV/0!</v>
      </c>
      <c r="O3" s="38">
        <f t="shared" si="0"/>
        <v>1.8744855967078186E-2</v>
      </c>
      <c r="P3" s="38">
        <f t="shared" si="0"/>
        <v>0.10137860082304526</v>
      </c>
      <c r="Q3" s="119">
        <f t="shared" si="0"/>
        <v>2.1121399176954731E-2</v>
      </c>
      <c r="R3" s="38">
        <f t="shared" si="0"/>
        <v>3.6399176954732507E-2</v>
      </c>
      <c r="S3" s="38">
        <f t="shared" si="0"/>
        <v>4.4423868312757207E-2</v>
      </c>
      <c r="T3" s="38" t="e">
        <f t="shared" si="0"/>
        <v>#DIV/0!</v>
      </c>
      <c r="U3" s="38" t="e">
        <f t="shared" si="0"/>
        <v>#DIV/0!</v>
      </c>
      <c r="V3" s="38">
        <f t="shared" si="0"/>
        <v>2.3374485596707819E-2</v>
      </c>
      <c r="W3" s="38">
        <f t="shared" si="0"/>
        <v>3.045267489711934E-2</v>
      </c>
      <c r="X3" s="38">
        <f t="shared" si="0"/>
        <v>2.7489711934156374E-2</v>
      </c>
      <c r="Y3" s="38">
        <f t="shared" si="0"/>
        <v>2.8148148148148151E-2</v>
      </c>
      <c r="Z3" s="65">
        <f t="shared" si="0"/>
        <v>3.4969135802469131E-2</v>
      </c>
      <c r="AA3" s="38" t="e">
        <f t="shared" si="0"/>
        <v>#DIV/0!</v>
      </c>
      <c r="AB3" s="38" t="e">
        <f t="shared" si="0"/>
        <v>#DIV/0!</v>
      </c>
      <c r="AC3" s="38">
        <f t="shared" si="0"/>
        <v>5.780864197530864E-2</v>
      </c>
      <c r="AD3" s="38">
        <f t="shared" si="0"/>
        <v>4.8230452674897117E-2</v>
      </c>
      <c r="AE3" s="38">
        <f t="shared" si="0"/>
        <v>6.0298353909465023E-2</v>
      </c>
      <c r="AF3" s="38" t="e">
        <f t="shared" si="0"/>
        <v>#DIV/0!</v>
      </c>
      <c r="AG3" s="38" t="e">
        <f t="shared" si="0"/>
        <v>#DIV/0!</v>
      </c>
      <c r="AH3" s="67"/>
      <c r="AI3" s="201" t="s">
        <v>5</v>
      </c>
      <c r="AJ3" s="201" t="s">
        <v>6</v>
      </c>
    </row>
    <row r="4" spans="1:36" ht="36" customHeight="1" thickBot="1" x14ac:dyDescent="0.35">
      <c r="A4" s="203"/>
      <c r="B4" s="204"/>
      <c r="C4" s="53">
        <v>1</v>
      </c>
      <c r="D4" s="48">
        <v>2</v>
      </c>
      <c r="E4" s="41">
        <v>3</v>
      </c>
      <c r="F4" s="48">
        <v>4</v>
      </c>
      <c r="G4" s="41">
        <v>5</v>
      </c>
      <c r="H4" s="41">
        <v>6</v>
      </c>
      <c r="I4" s="41">
        <v>7</v>
      </c>
      <c r="J4" s="40">
        <v>8</v>
      </c>
      <c r="K4" s="15">
        <v>9</v>
      </c>
      <c r="L4" s="15">
        <v>10</v>
      </c>
      <c r="M4" s="15">
        <v>11</v>
      </c>
      <c r="N4" s="15">
        <v>12</v>
      </c>
      <c r="O4" s="16">
        <v>13</v>
      </c>
      <c r="P4" s="41">
        <v>14</v>
      </c>
      <c r="Q4" s="120">
        <v>15</v>
      </c>
      <c r="R4" s="40">
        <v>16</v>
      </c>
      <c r="S4" s="15">
        <v>17</v>
      </c>
      <c r="T4" s="15">
        <v>18</v>
      </c>
      <c r="U4" s="15">
        <v>19</v>
      </c>
      <c r="V4" s="15">
        <v>20</v>
      </c>
      <c r="W4" s="15">
        <v>21</v>
      </c>
      <c r="X4" s="15">
        <v>22</v>
      </c>
      <c r="Y4" s="15">
        <v>23</v>
      </c>
      <c r="Z4" s="15">
        <v>24</v>
      </c>
      <c r="AA4" s="15">
        <v>25</v>
      </c>
      <c r="AB4" s="15">
        <v>26</v>
      </c>
      <c r="AC4" s="15">
        <v>27</v>
      </c>
      <c r="AD4" s="15">
        <v>28</v>
      </c>
      <c r="AE4" s="15">
        <v>29</v>
      </c>
      <c r="AF4" s="15">
        <v>30</v>
      </c>
      <c r="AG4" s="16">
        <v>31</v>
      </c>
      <c r="AH4" s="68" t="s">
        <v>7</v>
      </c>
      <c r="AI4" s="202"/>
      <c r="AJ4" s="202"/>
    </row>
    <row r="5" spans="1:36" ht="36" customHeight="1" x14ac:dyDescent="0.3">
      <c r="A5" s="205" t="s">
        <v>8</v>
      </c>
      <c r="B5" s="206"/>
      <c r="C5" s="54">
        <f>C58/60</f>
        <v>0.45</v>
      </c>
      <c r="D5" s="129">
        <f t="shared" ref="D5:AG5" si="1">D58/60</f>
        <v>0.3</v>
      </c>
      <c r="E5" s="45">
        <f t="shared" si="1"/>
        <v>0.11666666666666667</v>
      </c>
      <c r="F5" s="129">
        <f t="shared" si="1"/>
        <v>0</v>
      </c>
      <c r="G5" s="45">
        <f t="shared" si="1"/>
        <v>0</v>
      </c>
      <c r="H5" s="45">
        <f t="shared" si="1"/>
        <v>0</v>
      </c>
      <c r="I5" s="45">
        <f t="shared" si="1"/>
        <v>0</v>
      </c>
      <c r="J5" s="129">
        <f t="shared" si="1"/>
        <v>0</v>
      </c>
      <c r="K5" s="45">
        <f t="shared" si="1"/>
        <v>0</v>
      </c>
      <c r="L5" s="129">
        <f t="shared" si="1"/>
        <v>0</v>
      </c>
      <c r="M5" s="45">
        <f t="shared" si="1"/>
        <v>0</v>
      </c>
      <c r="N5" s="129">
        <f t="shared" si="1"/>
        <v>0</v>
      </c>
      <c r="O5" s="51">
        <f t="shared" si="1"/>
        <v>0</v>
      </c>
      <c r="P5" s="45">
        <f t="shared" si="1"/>
        <v>0</v>
      </c>
      <c r="Q5" s="121">
        <f t="shared" si="1"/>
        <v>0</v>
      </c>
      <c r="R5" s="45">
        <f t="shared" si="1"/>
        <v>0</v>
      </c>
      <c r="S5" s="45">
        <f t="shared" si="1"/>
        <v>0.41666666666666669</v>
      </c>
      <c r="T5" s="45">
        <f t="shared" si="1"/>
        <v>0</v>
      </c>
      <c r="U5" s="45">
        <f t="shared" si="1"/>
        <v>0</v>
      </c>
      <c r="V5" s="45">
        <f t="shared" si="1"/>
        <v>0.1</v>
      </c>
      <c r="W5" s="45">
        <f t="shared" si="1"/>
        <v>0.38333333333333336</v>
      </c>
      <c r="X5" s="45">
        <f t="shared" si="1"/>
        <v>0.71666666666666667</v>
      </c>
      <c r="Y5" s="129">
        <f t="shared" si="1"/>
        <v>0.43333333333333335</v>
      </c>
      <c r="Z5" s="45">
        <f t="shared" si="1"/>
        <v>0.1</v>
      </c>
      <c r="AA5" s="45">
        <f t="shared" si="1"/>
        <v>0</v>
      </c>
      <c r="AB5" s="45">
        <f t="shared" si="1"/>
        <v>0</v>
      </c>
      <c r="AC5" s="45">
        <f t="shared" si="1"/>
        <v>6.6666666666666666E-2</v>
      </c>
      <c r="AD5" s="45">
        <f t="shared" si="1"/>
        <v>1.05</v>
      </c>
      <c r="AE5" s="45">
        <f t="shared" si="1"/>
        <v>0.6166666666666667</v>
      </c>
      <c r="AF5" s="45">
        <f t="shared" si="1"/>
        <v>1.05</v>
      </c>
      <c r="AG5" s="45">
        <f t="shared" si="1"/>
        <v>1.2</v>
      </c>
      <c r="AH5" s="106">
        <f>SUM(C5:AG5)</f>
        <v>7</v>
      </c>
      <c r="AI5" s="66">
        <f>AH2/7</f>
        <v>324</v>
      </c>
      <c r="AJ5" s="109">
        <f>AH5/AI5</f>
        <v>2.1604938271604937E-2</v>
      </c>
    </row>
    <row r="6" spans="1:36" ht="24.75" customHeight="1" x14ac:dyDescent="0.3">
      <c r="A6" s="161" t="s">
        <v>9</v>
      </c>
      <c r="B6" s="162"/>
      <c r="C6" s="130">
        <f>C5/15</f>
        <v>3.0000000000000002E-2</v>
      </c>
      <c r="D6" s="130">
        <f t="shared" ref="D6:AG6" si="2">D5/15</f>
        <v>0.02</v>
      </c>
      <c r="E6" s="130">
        <f t="shared" si="2"/>
        <v>7.7777777777777776E-3</v>
      </c>
      <c r="F6" s="130">
        <f t="shared" si="2"/>
        <v>0</v>
      </c>
      <c r="G6" s="130">
        <f t="shared" si="2"/>
        <v>0</v>
      </c>
      <c r="H6" s="130">
        <f t="shared" si="2"/>
        <v>0</v>
      </c>
      <c r="I6" s="130">
        <f t="shared" si="2"/>
        <v>0</v>
      </c>
      <c r="J6" s="130">
        <f t="shared" si="2"/>
        <v>0</v>
      </c>
      <c r="K6" s="130">
        <f t="shared" si="2"/>
        <v>0</v>
      </c>
      <c r="L6" s="130">
        <f t="shared" si="2"/>
        <v>0</v>
      </c>
      <c r="M6" s="130">
        <f t="shared" si="2"/>
        <v>0</v>
      </c>
      <c r="N6" s="130">
        <f t="shared" si="2"/>
        <v>0</v>
      </c>
      <c r="O6" s="130">
        <f t="shared" si="2"/>
        <v>0</v>
      </c>
      <c r="P6" s="130">
        <f t="shared" si="2"/>
        <v>0</v>
      </c>
      <c r="Q6" s="130">
        <f t="shared" si="2"/>
        <v>0</v>
      </c>
      <c r="R6" s="130">
        <f t="shared" si="2"/>
        <v>0</v>
      </c>
      <c r="S6" s="130">
        <f t="shared" si="2"/>
        <v>2.777777777777778E-2</v>
      </c>
      <c r="T6" s="130">
        <f t="shared" si="2"/>
        <v>0</v>
      </c>
      <c r="U6" s="130">
        <f t="shared" si="2"/>
        <v>0</v>
      </c>
      <c r="V6" s="130">
        <f t="shared" si="2"/>
        <v>6.6666666666666671E-3</v>
      </c>
      <c r="W6" s="130">
        <f t="shared" si="2"/>
        <v>2.5555555555555557E-2</v>
      </c>
      <c r="X6" s="130">
        <f t="shared" si="2"/>
        <v>4.777777777777778E-2</v>
      </c>
      <c r="Y6" s="130">
        <f t="shared" si="2"/>
        <v>2.8888888888888891E-2</v>
      </c>
      <c r="Z6" s="130">
        <f t="shared" si="2"/>
        <v>6.6666666666666671E-3</v>
      </c>
      <c r="AA6" s="130">
        <f t="shared" si="2"/>
        <v>0</v>
      </c>
      <c r="AB6" s="130">
        <f t="shared" si="2"/>
        <v>0</v>
      </c>
      <c r="AC6" s="130">
        <f t="shared" si="2"/>
        <v>4.4444444444444444E-3</v>
      </c>
      <c r="AD6" s="130">
        <f t="shared" si="2"/>
        <v>7.0000000000000007E-2</v>
      </c>
      <c r="AE6" s="130">
        <f t="shared" si="2"/>
        <v>4.1111111111111112E-2</v>
      </c>
      <c r="AF6" s="130">
        <f t="shared" si="2"/>
        <v>7.0000000000000007E-2</v>
      </c>
      <c r="AG6" s="130">
        <f t="shared" si="2"/>
        <v>0.08</v>
      </c>
      <c r="AH6" s="106"/>
      <c r="AI6" s="66"/>
      <c r="AJ6" s="109"/>
    </row>
    <row r="7" spans="1:36" ht="32.1" customHeight="1" x14ac:dyDescent="0.3">
      <c r="A7" s="159" t="s">
        <v>10</v>
      </c>
      <c r="B7" s="160"/>
      <c r="C7" s="49">
        <f t="shared" ref="C7:AG7" si="3">C71/60</f>
        <v>0.95</v>
      </c>
      <c r="D7" s="46">
        <f t="shared" si="3"/>
        <v>0.4</v>
      </c>
      <c r="E7" s="42">
        <f t="shared" si="3"/>
        <v>0.16666666666666666</v>
      </c>
      <c r="F7" s="46">
        <f t="shared" si="3"/>
        <v>0</v>
      </c>
      <c r="G7" s="42">
        <f t="shared" si="3"/>
        <v>0</v>
      </c>
      <c r="H7" s="42">
        <f t="shared" si="3"/>
        <v>0</v>
      </c>
      <c r="I7" s="42">
        <f t="shared" si="3"/>
        <v>0</v>
      </c>
      <c r="J7" s="46">
        <f t="shared" si="3"/>
        <v>0</v>
      </c>
      <c r="K7" s="42">
        <f t="shared" si="3"/>
        <v>0</v>
      </c>
      <c r="L7" s="46">
        <f t="shared" si="3"/>
        <v>0</v>
      </c>
      <c r="M7" s="42">
        <f>M71/60</f>
        <v>0</v>
      </c>
      <c r="N7" s="46">
        <f t="shared" si="3"/>
        <v>0</v>
      </c>
      <c r="O7" s="18">
        <f t="shared" si="3"/>
        <v>0</v>
      </c>
      <c r="P7" s="42">
        <f t="shared" si="3"/>
        <v>0</v>
      </c>
      <c r="Q7" s="122">
        <f t="shared" si="3"/>
        <v>0</v>
      </c>
      <c r="R7" s="42">
        <f t="shared" si="3"/>
        <v>0.25</v>
      </c>
      <c r="S7" s="42">
        <f t="shared" si="3"/>
        <v>0</v>
      </c>
      <c r="T7" s="42">
        <f t="shared" si="3"/>
        <v>0</v>
      </c>
      <c r="U7" s="42">
        <f t="shared" si="3"/>
        <v>0</v>
      </c>
      <c r="V7" s="42">
        <f t="shared" si="3"/>
        <v>0.3</v>
      </c>
      <c r="W7" s="42">
        <f t="shared" si="3"/>
        <v>1.2833333333333334</v>
      </c>
      <c r="X7" s="42">
        <f t="shared" si="3"/>
        <v>1.4</v>
      </c>
      <c r="Y7" s="46">
        <f t="shared" si="3"/>
        <v>1</v>
      </c>
      <c r="Z7" s="42">
        <f t="shared" si="3"/>
        <v>0.21666666666666667</v>
      </c>
      <c r="AA7" s="42">
        <f t="shared" si="3"/>
        <v>0</v>
      </c>
      <c r="AB7" s="42">
        <f t="shared" si="3"/>
        <v>0</v>
      </c>
      <c r="AC7" s="42">
        <f t="shared" si="3"/>
        <v>0.66666666666666663</v>
      </c>
      <c r="AD7" s="42">
        <f t="shared" si="3"/>
        <v>0.8</v>
      </c>
      <c r="AE7" s="42">
        <f t="shared" si="3"/>
        <v>0.36666666666666664</v>
      </c>
      <c r="AF7" s="42">
        <f t="shared" si="3"/>
        <v>0.38333333333333336</v>
      </c>
      <c r="AG7" s="42">
        <f t="shared" si="3"/>
        <v>1.2166666666666666</v>
      </c>
      <c r="AH7" s="107">
        <f t="shared" ref="AH7:AH13" si="4">SUM(C7:AG7)</f>
        <v>9.4</v>
      </c>
      <c r="AI7" s="66">
        <f>AH2/7</f>
        <v>324</v>
      </c>
      <c r="AJ7" s="109">
        <f t="shared" ref="AJ7:AJ19" si="5">AH7/AI7</f>
        <v>2.9012345679012348E-2</v>
      </c>
    </row>
    <row r="8" spans="1:36" ht="21" customHeight="1" x14ac:dyDescent="0.3">
      <c r="A8" s="161" t="s">
        <v>9</v>
      </c>
      <c r="B8" s="162"/>
      <c r="C8" s="130">
        <f>C7/15</f>
        <v>6.3333333333333325E-2</v>
      </c>
      <c r="D8" s="130">
        <f t="shared" ref="D8:AG8" si="6">D7/15</f>
        <v>2.6666666666666668E-2</v>
      </c>
      <c r="E8" s="130">
        <f t="shared" si="6"/>
        <v>1.111111111111111E-2</v>
      </c>
      <c r="F8" s="130">
        <f t="shared" si="6"/>
        <v>0</v>
      </c>
      <c r="G8" s="130">
        <f t="shared" si="6"/>
        <v>0</v>
      </c>
      <c r="H8" s="130">
        <f t="shared" si="6"/>
        <v>0</v>
      </c>
      <c r="I8" s="130">
        <f t="shared" si="6"/>
        <v>0</v>
      </c>
      <c r="J8" s="130">
        <f t="shared" si="6"/>
        <v>0</v>
      </c>
      <c r="K8" s="130">
        <f t="shared" si="6"/>
        <v>0</v>
      </c>
      <c r="L8" s="130">
        <f t="shared" si="6"/>
        <v>0</v>
      </c>
      <c r="M8" s="130">
        <f t="shared" si="6"/>
        <v>0</v>
      </c>
      <c r="N8" s="130">
        <f t="shared" si="6"/>
        <v>0</v>
      </c>
      <c r="O8" s="130">
        <f t="shared" si="6"/>
        <v>0</v>
      </c>
      <c r="P8" s="130">
        <f t="shared" si="6"/>
        <v>0</v>
      </c>
      <c r="Q8" s="130">
        <f t="shared" si="6"/>
        <v>0</v>
      </c>
      <c r="R8" s="130">
        <f t="shared" si="6"/>
        <v>1.6666666666666666E-2</v>
      </c>
      <c r="S8" s="130">
        <f t="shared" si="6"/>
        <v>0</v>
      </c>
      <c r="T8" s="130">
        <f t="shared" si="6"/>
        <v>0</v>
      </c>
      <c r="U8" s="130">
        <f t="shared" si="6"/>
        <v>0</v>
      </c>
      <c r="V8" s="130">
        <f t="shared" si="6"/>
        <v>0.02</v>
      </c>
      <c r="W8" s="130">
        <f t="shared" si="6"/>
        <v>8.5555555555555565E-2</v>
      </c>
      <c r="X8" s="130">
        <f t="shared" si="6"/>
        <v>9.3333333333333324E-2</v>
      </c>
      <c r="Y8" s="130">
        <f t="shared" si="6"/>
        <v>6.6666666666666666E-2</v>
      </c>
      <c r="Z8" s="130">
        <f t="shared" si="6"/>
        <v>1.4444444444444446E-2</v>
      </c>
      <c r="AA8" s="130">
        <f t="shared" si="6"/>
        <v>0</v>
      </c>
      <c r="AB8" s="130">
        <f t="shared" si="6"/>
        <v>0</v>
      </c>
      <c r="AC8" s="130">
        <f t="shared" si="6"/>
        <v>4.4444444444444439E-2</v>
      </c>
      <c r="AD8" s="130">
        <f t="shared" si="6"/>
        <v>5.3333333333333337E-2</v>
      </c>
      <c r="AE8" s="130">
        <f t="shared" si="6"/>
        <v>2.4444444444444442E-2</v>
      </c>
      <c r="AF8" s="130">
        <f t="shared" si="6"/>
        <v>2.5555555555555557E-2</v>
      </c>
      <c r="AG8" s="130">
        <f t="shared" si="6"/>
        <v>8.1111111111111106E-2</v>
      </c>
      <c r="AH8" s="107"/>
      <c r="AI8" s="66"/>
      <c r="AJ8" s="109"/>
    </row>
    <row r="9" spans="1:36" ht="32.1" customHeight="1" x14ac:dyDescent="0.3">
      <c r="A9" s="159" t="s">
        <v>11</v>
      </c>
      <c r="B9" s="160"/>
      <c r="C9" s="49">
        <f t="shared" ref="C9:AG9" si="7">C84/60</f>
        <v>0.26666666666666666</v>
      </c>
      <c r="D9" s="46">
        <f t="shared" si="7"/>
        <v>0.23333333333333334</v>
      </c>
      <c r="E9" s="42">
        <f t="shared" si="7"/>
        <v>0.95</v>
      </c>
      <c r="F9" s="46">
        <f t="shared" si="7"/>
        <v>0</v>
      </c>
      <c r="G9" s="42">
        <f t="shared" si="7"/>
        <v>0</v>
      </c>
      <c r="H9" s="42">
        <f t="shared" si="7"/>
        <v>0</v>
      </c>
      <c r="I9" s="42">
        <f t="shared" si="7"/>
        <v>0.75</v>
      </c>
      <c r="J9" s="46">
        <f t="shared" si="7"/>
        <v>1.4166666666666667</v>
      </c>
      <c r="K9" s="42">
        <f t="shared" si="7"/>
        <v>0.7</v>
      </c>
      <c r="L9" s="46">
        <f t="shared" si="7"/>
        <v>0</v>
      </c>
      <c r="M9" s="42">
        <f t="shared" si="7"/>
        <v>0</v>
      </c>
      <c r="N9" s="46">
        <f t="shared" si="7"/>
        <v>0</v>
      </c>
      <c r="O9" s="18">
        <f t="shared" si="7"/>
        <v>0</v>
      </c>
      <c r="P9" s="42">
        <f t="shared" si="7"/>
        <v>0</v>
      </c>
      <c r="Q9" s="122">
        <f t="shared" si="7"/>
        <v>6.6666666666666666E-2</v>
      </c>
      <c r="R9" s="42">
        <f t="shared" si="7"/>
        <v>8.3333333333333329E-2</v>
      </c>
      <c r="S9" s="42">
        <f t="shared" si="7"/>
        <v>0</v>
      </c>
      <c r="T9" s="42">
        <f t="shared" si="7"/>
        <v>0</v>
      </c>
      <c r="U9" s="42">
        <f t="shared" si="7"/>
        <v>0</v>
      </c>
      <c r="V9" s="42">
        <f t="shared" si="7"/>
        <v>0.36666666666666664</v>
      </c>
      <c r="W9" s="42">
        <f t="shared" si="7"/>
        <v>0.58333333333333337</v>
      </c>
      <c r="X9" s="42">
        <f t="shared" si="7"/>
        <v>0</v>
      </c>
      <c r="Y9" s="46">
        <f t="shared" si="7"/>
        <v>0</v>
      </c>
      <c r="Z9" s="42">
        <f t="shared" si="7"/>
        <v>0</v>
      </c>
      <c r="AA9" s="42">
        <f t="shared" si="7"/>
        <v>0</v>
      </c>
      <c r="AB9" s="42">
        <f t="shared" si="7"/>
        <v>0</v>
      </c>
      <c r="AC9" s="42">
        <f t="shared" si="7"/>
        <v>0</v>
      </c>
      <c r="AD9" s="42">
        <f t="shared" si="7"/>
        <v>0</v>
      </c>
      <c r="AE9" s="42">
        <f t="shared" si="7"/>
        <v>0</v>
      </c>
      <c r="AF9" s="42">
        <f t="shared" si="7"/>
        <v>0</v>
      </c>
      <c r="AG9" s="42">
        <f t="shared" si="7"/>
        <v>0</v>
      </c>
      <c r="AH9" s="107">
        <f t="shared" si="4"/>
        <v>5.4166666666666661</v>
      </c>
      <c r="AI9" s="66">
        <f>AH2/7</f>
        <v>324</v>
      </c>
      <c r="AJ9" s="109">
        <f t="shared" si="5"/>
        <v>1.671810699588477E-2</v>
      </c>
    </row>
    <row r="10" spans="1:36" ht="32.1" customHeight="1" x14ac:dyDescent="0.3">
      <c r="A10" s="161" t="s">
        <v>9</v>
      </c>
      <c r="B10" s="162"/>
      <c r="C10" s="130">
        <f>C9/15</f>
        <v>1.7777777777777778E-2</v>
      </c>
      <c r="D10" s="130">
        <f t="shared" ref="D10:AG10" si="8">D9/15</f>
        <v>1.5555555555555555E-2</v>
      </c>
      <c r="E10" s="130">
        <f t="shared" si="8"/>
        <v>6.3333333333333325E-2</v>
      </c>
      <c r="F10" s="130">
        <f t="shared" si="8"/>
        <v>0</v>
      </c>
      <c r="G10" s="130">
        <f t="shared" si="8"/>
        <v>0</v>
      </c>
      <c r="H10" s="130">
        <f t="shared" si="8"/>
        <v>0</v>
      </c>
      <c r="I10" s="130">
        <f t="shared" si="8"/>
        <v>0.05</v>
      </c>
      <c r="J10" s="130">
        <f t="shared" si="8"/>
        <v>9.4444444444444456E-2</v>
      </c>
      <c r="K10" s="130">
        <f t="shared" si="8"/>
        <v>4.6666666666666662E-2</v>
      </c>
      <c r="L10" s="130">
        <f t="shared" si="8"/>
        <v>0</v>
      </c>
      <c r="M10" s="130">
        <f t="shared" si="8"/>
        <v>0</v>
      </c>
      <c r="N10" s="130">
        <f t="shared" si="8"/>
        <v>0</v>
      </c>
      <c r="O10" s="130">
        <f t="shared" si="8"/>
        <v>0</v>
      </c>
      <c r="P10" s="130">
        <f t="shared" si="8"/>
        <v>0</v>
      </c>
      <c r="Q10" s="130">
        <f t="shared" si="8"/>
        <v>4.4444444444444444E-3</v>
      </c>
      <c r="R10" s="130">
        <f t="shared" si="8"/>
        <v>5.5555555555555549E-3</v>
      </c>
      <c r="S10" s="130">
        <f t="shared" si="8"/>
        <v>0</v>
      </c>
      <c r="T10" s="130">
        <f t="shared" si="8"/>
        <v>0</v>
      </c>
      <c r="U10" s="130">
        <f t="shared" si="8"/>
        <v>0</v>
      </c>
      <c r="V10" s="130">
        <f t="shared" si="8"/>
        <v>2.4444444444444442E-2</v>
      </c>
      <c r="W10" s="130">
        <f t="shared" si="8"/>
        <v>3.888888888888889E-2</v>
      </c>
      <c r="X10" s="130">
        <f t="shared" si="8"/>
        <v>0</v>
      </c>
      <c r="Y10" s="130">
        <f t="shared" si="8"/>
        <v>0</v>
      </c>
      <c r="Z10" s="130">
        <f t="shared" si="8"/>
        <v>0</v>
      </c>
      <c r="AA10" s="130">
        <f t="shared" si="8"/>
        <v>0</v>
      </c>
      <c r="AB10" s="130">
        <f t="shared" si="8"/>
        <v>0</v>
      </c>
      <c r="AC10" s="130">
        <f t="shared" si="8"/>
        <v>0</v>
      </c>
      <c r="AD10" s="130">
        <f t="shared" si="8"/>
        <v>0</v>
      </c>
      <c r="AE10" s="130">
        <f t="shared" si="8"/>
        <v>0</v>
      </c>
      <c r="AF10" s="130">
        <f t="shared" si="8"/>
        <v>0</v>
      </c>
      <c r="AG10" s="130">
        <f t="shared" si="8"/>
        <v>0</v>
      </c>
      <c r="AH10" s="107"/>
      <c r="AI10" s="66"/>
      <c r="AJ10" s="109"/>
    </row>
    <row r="11" spans="1:36" ht="32.1" customHeight="1" x14ac:dyDescent="0.3">
      <c r="A11" s="159" t="s">
        <v>12</v>
      </c>
      <c r="B11" s="160"/>
      <c r="C11" s="49">
        <f t="shared" ref="C11:AG11" si="9">C97/60</f>
        <v>0</v>
      </c>
      <c r="D11" s="46">
        <f t="shared" si="9"/>
        <v>2.85</v>
      </c>
      <c r="E11" s="42">
        <f t="shared" si="9"/>
        <v>1</v>
      </c>
      <c r="F11" s="46">
        <f t="shared" si="9"/>
        <v>0</v>
      </c>
      <c r="G11" s="42">
        <f t="shared" si="9"/>
        <v>0</v>
      </c>
      <c r="H11" s="42">
        <f t="shared" si="9"/>
        <v>0</v>
      </c>
      <c r="I11" s="42">
        <f t="shared" si="9"/>
        <v>0.25</v>
      </c>
      <c r="J11" s="46">
        <f t="shared" si="9"/>
        <v>0.36666666666666664</v>
      </c>
      <c r="K11" s="42">
        <f>K97/60</f>
        <v>0.5</v>
      </c>
      <c r="L11" s="46">
        <f t="shared" si="9"/>
        <v>0.5</v>
      </c>
      <c r="M11" s="42">
        <f t="shared" si="9"/>
        <v>0</v>
      </c>
      <c r="N11" s="46">
        <f t="shared" si="9"/>
        <v>0</v>
      </c>
      <c r="O11" s="18">
        <f>O97/60</f>
        <v>0.11666666666666667</v>
      </c>
      <c r="P11" s="42">
        <f t="shared" si="9"/>
        <v>3.05</v>
      </c>
      <c r="Q11" s="122">
        <f t="shared" si="9"/>
        <v>0.15</v>
      </c>
      <c r="R11" s="42">
        <f t="shared" si="9"/>
        <v>0.6333333333333333</v>
      </c>
      <c r="S11" s="42">
        <f t="shared" si="9"/>
        <v>0.3</v>
      </c>
      <c r="T11" s="42">
        <f t="shared" si="9"/>
        <v>0</v>
      </c>
      <c r="U11" s="42">
        <f t="shared" si="9"/>
        <v>0</v>
      </c>
      <c r="V11" s="42">
        <f t="shared" si="9"/>
        <v>1.6</v>
      </c>
      <c r="W11" s="42">
        <f t="shared" si="9"/>
        <v>0.83333333333333337</v>
      </c>
      <c r="X11" s="42">
        <f t="shared" si="9"/>
        <v>0.66666666666666663</v>
      </c>
      <c r="Y11" s="46">
        <f t="shared" si="9"/>
        <v>1.4166666666666667</v>
      </c>
      <c r="Z11" s="42">
        <f t="shared" si="9"/>
        <v>1.5833333333333333</v>
      </c>
      <c r="AA11" s="42">
        <f t="shared" si="9"/>
        <v>0</v>
      </c>
      <c r="AB11" s="42">
        <f t="shared" si="9"/>
        <v>0</v>
      </c>
      <c r="AC11" s="42">
        <f t="shared" si="9"/>
        <v>0.41666666666666669</v>
      </c>
      <c r="AD11" s="42">
        <f t="shared" si="9"/>
        <v>0.28333333333333333</v>
      </c>
      <c r="AE11" s="42">
        <f t="shared" si="9"/>
        <v>1.7</v>
      </c>
      <c r="AF11" s="42">
        <f t="shared" si="9"/>
        <v>0.71666666666666667</v>
      </c>
      <c r="AG11" s="42">
        <f t="shared" si="9"/>
        <v>1.3833333333333333</v>
      </c>
      <c r="AH11" s="107">
        <f t="shared" si="4"/>
        <v>20.316666666666666</v>
      </c>
      <c r="AI11" s="66">
        <f>AH2/7</f>
        <v>324</v>
      </c>
      <c r="AJ11" s="109">
        <f t="shared" si="5"/>
        <v>6.270576131687243E-2</v>
      </c>
    </row>
    <row r="12" spans="1:36" ht="32.1" customHeight="1" x14ac:dyDescent="0.3">
      <c r="A12" s="161" t="s">
        <v>9</v>
      </c>
      <c r="B12" s="162"/>
      <c r="C12" s="130">
        <f>C11/15</f>
        <v>0</v>
      </c>
      <c r="D12" s="130">
        <f t="shared" ref="D12:AG12" si="10">D11/15</f>
        <v>0.19</v>
      </c>
      <c r="E12" s="130">
        <f t="shared" si="10"/>
        <v>6.6666666666666666E-2</v>
      </c>
      <c r="F12" s="130">
        <f t="shared" si="10"/>
        <v>0</v>
      </c>
      <c r="G12" s="130">
        <f t="shared" si="10"/>
        <v>0</v>
      </c>
      <c r="H12" s="130">
        <f t="shared" si="10"/>
        <v>0</v>
      </c>
      <c r="I12" s="130">
        <f t="shared" si="10"/>
        <v>1.6666666666666666E-2</v>
      </c>
      <c r="J12" s="130">
        <f t="shared" si="10"/>
        <v>2.4444444444444442E-2</v>
      </c>
      <c r="K12" s="130">
        <f t="shared" si="10"/>
        <v>3.3333333333333333E-2</v>
      </c>
      <c r="L12" s="130">
        <f t="shared" si="10"/>
        <v>3.3333333333333333E-2</v>
      </c>
      <c r="M12" s="130">
        <f t="shared" si="10"/>
        <v>0</v>
      </c>
      <c r="N12" s="130">
        <f t="shared" si="10"/>
        <v>0</v>
      </c>
      <c r="O12" s="130">
        <f t="shared" si="10"/>
        <v>7.7777777777777776E-3</v>
      </c>
      <c r="P12" s="130">
        <f t="shared" si="10"/>
        <v>0.20333333333333331</v>
      </c>
      <c r="Q12" s="130">
        <f t="shared" si="10"/>
        <v>0.01</v>
      </c>
      <c r="R12" s="130">
        <f t="shared" si="10"/>
        <v>4.2222222222222223E-2</v>
      </c>
      <c r="S12" s="130">
        <f t="shared" si="10"/>
        <v>0.02</v>
      </c>
      <c r="T12" s="130">
        <f t="shared" si="10"/>
        <v>0</v>
      </c>
      <c r="U12" s="130">
        <f t="shared" si="10"/>
        <v>0</v>
      </c>
      <c r="V12" s="130">
        <f t="shared" si="10"/>
        <v>0.10666666666666667</v>
      </c>
      <c r="W12" s="130">
        <f t="shared" si="10"/>
        <v>5.5555555555555559E-2</v>
      </c>
      <c r="X12" s="130">
        <f t="shared" si="10"/>
        <v>4.4444444444444439E-2</v>
      </c>
      <c r="Y12" s="130">
        <f t="shared" si="10"/>
        <v>9.4444444444444456E-2</v>
      </c>
      <c r="Z12" s="130">
        <f t="shared" si="10"/>
        <v>0.10555555555555556</v>
      </c>
      <c r="AA12" s="130">
        <f t="shared" si="10"/>
        <v>0</v>
      </c>
      <c r="AB12" s="130">
        <f t="shared" si="10"/>
        <v>0</v>
      </c>
      <c r="AC12" s="130">
        <f t="shared" si="10"/>
        <v>2.777777777777778E-2</v>
      </c>
      <c r="AD12" s="130">
        <f t="shared" si="10"/>
        <v>1.8888888888888889E-2</v>
      </c>
      <c r="AE12" s="130">
        <f t="shared" si="10"/>
        <v>0.11333333333333333</v>
      </c>
      <c r="AF12" s="130">
        <f t="shared" si="10"/>
        <v>4.777777777777778E-2</v>
      </c>
      <c r="AG12" s="130">
        <f t="shared" si="10"/>
        <v>9.2222222222222219E-2</v>
      </c>
      <c r="AH12" s="107"/>
      <c r="AI12" s="66"/>
      <c r="AJ12" s="109"/>
    </row>
    <row r="13" spans="1:36" ht="32.1" customHeight="1" x14ac:dyDescent="0.3">
      <c r="A13" s="159" t="s">
        <v>13</v>
      </c>
      <c r="B13" s="160"/>
      <c r="C13" s="49">
        <f t="shared" ref="C13:AG15" si="11">C110/60</f>
        <v>0</v>
      </c>
      <c r="D13" s="46">
        <f t="shared" si="11"/>
        <v>0</v>
      </c>
      <c r="E13" s="42">
        <f t="shared" si="11"/>
        <v>0</v>
      </c>
      <c r="F13" s="46">
        <f t="shared" si="11"/>
        <v>0</v>
      </c>
      <c r="G13" s="42">
        <f t="shared" si="11"/>
        <v>0</v>
      </c>
      <c r="H13" s="42">
        <f t="shared" si="11"/>
        <v>0</v>
      </c>
      <c r="I13" s="42">
        <f t="shared" si="11"/>
        <v>0</v>
      </c>
      <c r="J13" s="46">
        <f t="shared" si="11"/>
        <v>0</v>
      </c>
      <c r="K13" s="42">
        <f t="shared" si="11"/>
        <v>0</v>
      </c>
      <c r="L13" s="46">
        <f t="shared" si="11"/>
        <v>0</v>
      </c>
      <c r="M13" s="42">
        <f t="shared" si="11"/>
        <v>0</v>
      </c>
      <c r="N13" s="46">
        <f t="shared" si="11"/>
        <v>0</v>
      </c>
      <c r="O13" s="18">
        <f t="shared" si="11"/>
        <v>0</v>
      </c>
      <c r="P13" s="42">
        <f t="shared" si="11"/>
        <v>0</v>
      </c>
      <c r="Q13" s="122">
        <f t="shared" si="11"/>
        <v>0</v>
      </c>
      <c r="R13" s="42">
        <f t="shared" si="11"/>
        <v>0</v>
      </c>
      <c r="S13" s="42">
        <f t="shared" si="11"/>
        <v>0</v>
      </c>
      <c r="T13" s="42">
        <f t="shared" si="11"/>
        <v>0</v>
      </c>
      <c r="U13" s="42">
        <f t="shared" si="11"/>
        <v>0</v>
      </c>
      <c r="V13" s="42">
        <f t="shared" si="11"/>
        <v>0</v>
      </c>
      <c r="W13" s="42">
        <f t="shared" si="11"/>
        <v>0</v>
      </c>
      <c r="X13" s="42">
        <f t="shared" si="11"/>
        <v>0</v>
      </c>
      <c r="Y13" s="46">
        <f t="shared" si="11"/>
        <v>0</v>
      </c>
      <c r="Z13" s="42">
        <f t="shared" si="11"/>
        <v>0</v>
      </c>
      <c r="AA13" s="42">
        <f t="shared" si="11"/>
        <v>0</v>
      </c>
      <c r="AB13" s="42">
        <f t="shared" si="11"/>
        <v>0</v>
      </c>
      <c r="AC13" s="42">
        <f t="shared" si="11"/>
        <v>0</v>
      </c>
      <c r="AD13" s="42">
        <f t="shared" si="11"/>
        <v>0</v>
      </c>
      <c r="AE13" s="42">
        <f t="shared" si="11"/>
        <v>0</v>
      </c>
      <c r="AF13" s="42">
        <f t="shared" si="11"/>
        <v>0</v>
      </c>
      <c r="AG13" s="42">
        <f t="shared" si="11"/>
        <v>0</v>
      </c>
      <c r="AH13" s="107">
        <f t="shared" si="4"/>
        <v>0</v>
      </c>
      <c r="AI13" s="66">
        <f>AH2/7</f>
        <v>324</v>
      </c>
      <c r="AJ13" s="109">
        <f t="shared" si="5"/>
        <v>0</v>
      </c>
    </row>
    <row r="14" spans="1:36" ht="32.1" customHeight="1" x14ac:dyDescent="0.3">
      <c r="A14" s="161" t="s">
        <v>9</v>
      </c>
      <c r="B14" s="162"/>
      <c r="C14" s="130">
        <f>C13/15</f>
        <v>0</v>
      </c>
      <c r="D14" s="130">
        <f t="shared" ref="D14:AG14" si="12">D13/15</f>
        <v>0</v>
      </c>
      <c r="E14" s="130">
        <f t="shared" si="12"/>
        <v>0</v>
      </c>
      <c r="F14" s="130">
        <f t="shared" si="12"/>
        <v>0</v>
      </c>
      <c r="G14" s="130">
        <f t="shared" si="12"/>
        <v>0</v>
      </c>
      <c r="H14" s="130">
        <f t="shared" si="12"/>
        <v>0</v>
      </c>
      <c r="I14" s="130">
        <f t="shared" si="12"/>
        <v>0</v>
      </c>
      <c r="J14" s="130">
        <f t="shared" si="12"/>
        <v>0</v>
      </c>
      <c r="K14" s="130">
        <f t="shared" si="12"/>
        <v>0</v>
      </c>
      <c r="L14" s="130">
        <f t="shared" si="12"/>
        <v>0</v>
      </c>
      <c r="M14" s="130">
        <f t="shared" si="12"/>
        <v>0</v>
      </c>
      <c r="N14" s="130">
        <f t="shared" si="12"/>
        <v>0</v>
      </c>
      <c r="O14" s="130">
        <f t="shared" si="12"/>
        <v>0</v>
      </c>
      <c r="P14" s="130">
        <f t="shared" si="12"/>
        <v>0</v>
      </c>
      <c r="Q14" s="130">
        <f t="shared" si="12"/>
        <v>0</v>
      </c>
      <c r="R14" s="130">
        <f t="shared" si="12"/>
        <v>0</v>
      </c>
      <c r="S14" s="130">
        <f t="shared" si="12"/>
        <v>0</v>
      </c>
      <c r="T14" s="130">
        <f t="shared" si="12"/>
        <v>0</v>
      </c>
      <c r="U14" s="130">
        <f t="shared" si="12"/>
        <v>0</v>
      </c>
      <c r="V14" s="130">
        <f t="shared" si="12"/>
        <v>0</v>
      </c>
      <c r="W14" s="130">
        <f t="shared" si="12"/>
        <v>0</v>
      </c>
      <c r="X14" s="130">
        <f t="shared" si="12"/>
        <v>0</v>
      </c>
      <c r="Y14" s="130">
        <f t="shared" si="12"/>
        <v>0</v>
      </c>
      <c r="Z14" s="130">
        <f t="shared" si="12"/>
        <v>0</v>
      </c>
      <c r="AA14" s="130">
        <f t="shared" si="12"/>
        <v>0</v>
      </c>
      <c r="AB14" s="130">
        <f t="shared" si="12"/>
        <v>0</v>
      </c>
      <c r="AC14" s="130">
        <f t="shared" si="12"/>
        <v>0</v>
      </c>
      <c r="AD14" s="130">
        <f t="shared" si="12"/>
        <v>0</v>
      </c>
      <c r="AE14" s="130">
        <f t="shared" si="12"/>
        <v>0</v>
      </c>
      <c r="AF14" s="130">
        <f t="shared" si="12"/>
        <v>0</v>
      </c>
      <c r="AG14" s="130">
        <f t="shared" si="12"/>
        <v>0</v>
      </c>
      <c r="AH14" s="108"/>
      <c r="AI14" s="66"/>
      <c r="AJ14" s="109"/>
    </row>
    <row r="15" spans="1:36" ht="32.1" customHeight="1" x14ac:dyDescent="0.3">
      <c r="A15" s="159" t="s">
        <v>44</v>
      </c>
      <c r="B15" s="160"/>
      <c r="C15" s="58">
        <f>C123/60</f>
        <v>0</v>
      </c>
      <c r="D15" s="43">
        <f t="shared" ref="D15:AG15" si="13">D123/60</f>
        <v>0</v>
      </c>
      <c r="E15" s="43">
        <f t="shared" si="13"/>
        <v>0</v>
      </c>
      <c r="F15" s="46">
        <f t="shared" si="11"/>
        <v>0</v>
      </c>
      <c r="G15" s="43">
        <f t="shared" si="13"/>
        <v>0</v>
      </c>
      <c r="H15" s="43">
        <f t="shared" si="13"/>
        <v>0</v>
      </c>
      <c r="I15" s="43">
        <f t="shared" si="13"/>
        <v>0.25</v>
      </c>
      <c r="J15" s="43">
        <f t="shared" si="13"/>
        <v>0</v>
      </c>
      <c r="K15" s="43">
        <f t="shared" si="13"/>
        <v>0</v>
      </c>
      <c r="L15" s="43">
        <f>L123/60</f>
        <v>0</v>
      </c>
      <c r="M15" s="43">
        <f t="shared" si="13"/>
        <v>0</v>
      </c>
      <c r="N15" s="43">
        <f t="shared" si="13"/>
        <v>0</v>
      </c>
      <c r="O15" s="43">
        <f t="shared" si="13"/>
        <v>0</v>
      </c>
      <c r="P15" s="43">
        <f t="shared" si="13"/>
        <v>0</v>
      </c>
      <c r="Q15" s="123">
        <f t="shared" si="13"/>
        <v>0</v>
      </c>
      <c r="R15" s="43">
        <f t="shared" si="13"/>
        <v>0</v>
      </c>
      <c r="S15" s="43">
        <f t="shared" si="13"/>
        <v>0</v>
      </c>
      <c r="T15" s="43">
        <f t="shared" si="13"/>
        <v>0</v>
      </c>
      <c r="U15" s="43">
        <f t="shared" si="13"/>
        <v>0</v>
      </c>
      <c r="V15" s="43">
        <f t="shared" si="13"/>
        <v>0</v>
      </c>
      <c r="W15" s="43">
        <f t="shared" si="13"/>
        <v>0</v>
      </c>
      <c r="X15" s="43">
        <f t="shared" si="13"/>
        <v>0</v>
      </c>
      <c r="Y15" s="43">
        <f t="shared" si="13"/>
        <v>0</v>
      </c>
      <c r="Z15" s="43">
        <f t="shared" si="13"/>
        <v>0</v>
      </c>
      <c r="AA15" s="43">
        <f t="shared" si="13"/>
        <v>0</v>
      </c>
      <c r="AB15" s="43">
        <f t="shared" si="13"/>
        <v>0</v>
      </c>
      <c r="AC15" s="43">
        <f t="shared" si="13"/>
        <v>0</v>
      </c>
      <c r="AD15" s="43">
        <f t="shared" si="13"/>
        <v>0</v>
      </c>
      <c r="AE15" s="43">
        <f t="shared" si="13"/>
        <v>0</v>
      </c>
      <c r="AF15" s="43">
        <f t="shared" si="13"/>
        <v>0</v>
      </c>
      <c r="AG15" s="43">
        <f t="shared" si="13"/>
        <v>0</v>
      </c>
      <c r="AH15" s="108">
        <f>SUM(C15:AG15)</f>
        <v>0.25</v>
      </c>
      <c r="AI15" s="66">
        <f>AH2/7</f>
        <v>324</v>
      </c>
      <c r="AJ15" s="109">
        <f t="shared" si="5"/>
        <v>7.716049382716049E-4</v>
      </c>
    </row>
    <row r="16" spans="1:36" ht="32.1" customHeight="1" x14ac:dyDescent="0.3">
      <c r="A16" s="161" t="s">
        <v>9</v>
      </c>
      <c r="B16" s="162"/>
      <c r="C16" s="130">
        <v>0.05</v>
      </c>
      <c r="D16" s="130">
        <f t="shared" ref="D16:AG16" si="14">D15/15</f>
        <v>0</v>
      </c>
      <c r="E16" s="130">
        <f t="shared" si="14"/>
        <v>0</v>
      </c>
      <c r="F16" s="130">
        <f t="shared" si="14"/>
        <v>0</v>
      </c>
      <c r="G16" s="130">
        <f t="shared" si="14"/>
        <v>0</v>
      </c>
      <c r="H16" s="130">
        <f t="shared" si="14"/>
        <v>0</v>
      </c>
      <c r="I16" s="130">
        <f t="shared" si="14"/>
        <v>1.6666666666666666E-2</v>
      </c>
      <c r="J16" s="130">
        <f t="shared" si="14"/>
        <v>0</v>
      </c>
      <c r="K16" s="130">
        <f t="shared" si="14"/>
        <v>0</v>
      </c>
      <c r="L16" s="130">
        <f>L15/15</f>
        <v>0</v>
      </c>
      <c r="M16" s="130">
        <f t="shared" si="14"/>
        <v>0</v>
      </c>
      <c r="N16" s="130">
        <f t="shared" si="14"/>
        <v>0</v>
      </c>
      <c r="O16" s="130">
        <f t="shared" si="14"/>
        <v>0</v>
      </c>
      <c r="P16" s="130">
        <f t="shared" si="14"/>
        <v>0</v>
      </c>
      <c r="Q16" s="130">
        <f t="shared" si="14"/>
        <v>0</v>
      </c>
      <c r="R16" s="130">
        <f t="shared" si="14"/>
        <v>0</v>
      </c>
      <c r="S16" s="130">
        <f t="shared" si="14"/>
        <v>0</v>
      </c>
      <c r="T16" s="130">
        <f t="shared" si="14"/>
        <v>0</v>
      </c>
      <c r="U16" s="130">
        <f t="shared" si="14"/>
        <v>0</v>
      </c>
      <c r="V16" s="130">
        <f t="shared" si="14"/>
        <v>0</v>
      </c>
      <c r="W16" s="130">
        <f t="shared" si="14"/>
        <v>0</v>
      </c>
      <c r="X16" s="130">
        <f t="shared" si="14"/>
        <v>0</v>
      </c>
      <c r="Y16" s="130">
        <f t="shared" si="14"/>
        <v>0</v>
      </c>
      <c r="Z16" s="130">
        <f t="shared" si="14"/>
        <v>0</v>
      </c>
      <c r="AA16" s="130">
        <f t="shared" si="14"/>
        <v>0</v>
      </c>
      <c r="AB16" s="130">
        <f t="shared" si="14"/>
        <v>0</v>
      </c>
      <c r="AC16" s="130">
        <f t="shared" si="14"/>
        <v>0</v>
      </c>
      <c r="AD16" s="130">
        <f t="shared" si="14"/>
        <v>0</v>
      </c>
      <c r="AE16" s="130">
        <f t="shared" si="14"/>
        <v>0</v>
      </c>
      <c r="AF16" s="130">
        <f t="shared" si="14"/>
        <v>0</v>
      </c>
      <c r="AG16" s="130">
        <f t="shared" si="14"/>
        <v>0</v>
      </c>
      <c r="AH16" s="108"/>
      <c r="AI16" s="66"/>
      <c r="AJ16" s="109"/>
    </row>
    <row r="17" spans="1:36" ht="32.1" customHeight="1" x14ac:dyDescent="0.3">
      <c r="A17" s="159" t="s">
        <v>42</v>
      </c>
      <c r="B17" s="160"/>
      <c r="C17" s="58">
        <f>C136/60</f>
        <v>0</v>
      </c>
      <c r="D17" s="43">
        <f t="shared" ref="D17:AG17" si="15">D136/60</f>
        <v>0.21666666666666667</v>
      </c>
      <c r="E17" s="43">
        <f t="shared" si="15"/>
        <v>0</v>
      </c>
      <c r="F17" s="43">
        <f t="shared" si="15"/>
        <v>0</v>
      </c>
      <c r="G17" s="43">
        <f t="shared" si="15"/>
        <v>0</v>
      </c>
      <c r="H17" s="43">
        <f t="shared" si="15"/>
        <v>0</v>
      </c>
      <c r="I17" s="43">
        <f t="shared" si="15"/>
        <v>0</v>
      </c>
      <c r="J17" s="43">
        <f t="shared" si="15"/>
        <v>1.2666666666666666</v>
      </c>
      <c r="K17" s="43">
        <f t="shared" si="15"/>
        <v>1.3333333333333333</v>
      </c>
      <c r="L17" s="43">
        <f t="shared" si="15"/>
        <v>0.66666666666666663</v>
      </c>
      <c r="M17" s="43">
        <f t="shared" si="15"/>
        <v>0</v>
      </c>
      <c r="N17" s="43">
        <f t="shared" si="15"/>
        <v>0</v>
      </c>
      <c r="O17" s="43">
        <f t="shared" si="15"/>
        <v>0</v>
      </c>
      <c r="P17" s="43">
        <f t="shared" si="15"/>
        <v>0.18333333333333332</v>
      </c>
      <c r="Q17" s="123">
        <f t="shared" si="15"/>
        <v>0</v>
      </c>
      <c r="R17" s="43">
        <f t="shared" si="15"/>
        <v>0</v>
      </c>
      <c r="S17" s="43">
        <f t="shared" si="15"/>
        <v>0</v>
      </c>
      <c r="T17" s="43">
        <f t="shared" si="15"/>
        <v>0</v>
      </c>
      <c r="U17" s="43">
        <f t="shared" si="15"/>
        <v>0</v>
      </c>
      <c r="V17" s="43">
        <f t="shared" si="15"/>
        <v>0</v>
      </c>
      <c r="W17" s="43">
        <f t="shared" si="15"/>
        <v>0</v>
      </c>
      <c r="X17" s="43">
        <f t="shared" si="15"/>
        <v>0</v>
      </c>
      <c r="Y17" s="43">
        <f t="shared" si="15"/>
        <v>0</v>
      </c>
      <c r="Z17" s="43">
        <f t="shared" si="15"/>
        <v>0</v>
      </c>
      <c r="AA17" s="43">
        <f t="shared" si="15"/>
        <v>0</v>
      </c>
      <c r="AB17" s="43">
        <f t="shared" si="15"/>
        <v>0</v>
      </c>
      <c r="AC17" s="43">
        <f t="shared" si="15"/>
        <v>0.25</v>
      </c>
      <c r="AD17" s="43">
        <f t="shared" si="15"/>
        <v>0</v>
      </c>
      <c r="AE17" s="43">
        <f t="shared" si="15"/>
        <v>0</v>
      </c>
      <c r="AF17" s="43">
        <f t="shared" si="15"/>
        <v>0</v>
      </c>
      <c r="AG17" s="43">
        <f t="shared" si="15"/>
        <v>0</v>
      </c>
      <c r="AH17" s="108">
        <f>SUM(C17:AG17)</f>
        <v>3.9166666666666661</v>
      </c>
      <c r="AI17" s="66">
        <f>AH2/7</f>
        <v>324</v>
      </c>
      <c r="AJ17" s="109">
        <f t="shared" si="5"/>
        <v>1.2088477366255143E-2</v>
      </c>
    </row>
    <row r="18" spans="1:36" ht="32.1" customHeight="1" x14ac:dyDescent="0.3">
      <c r="A18" s="161" t="s">
        <v>9</v>
      </c>
      <c r="B18" s="162"/>
      <c r="C18" s="130">
        <f>C17/15</f>
        <v>0</v>
      </c>
      <c r="D18" s="130">
        <f t="shared" ref="D18:AG18" si="16">D17/15</f>
        <v>1.4444444444444446E-2</v>
      </c>
      <c r="E18" s="130">
        <f t="shared" si="16"/>
        <v>0</v>
      </c>
      <c r="F18" s="130">
        <f t="shared" si="16"/>
        <v>0</v>
      </c>
      <c r="G18" s="130">
        <f t="shared" si="16"/>
        <v>0</v>
      </c>
      <c r="H18" s="130">
        <f t="shared" si="16"/>
        <v>0</v>
      </c>
      <c r="I18" s="130">
        <f t="shared" si="16"/>
        <v>0</v>
      </c>
      <c r="J18" s="130">
        <f t="shared" si="16"/>
        <v>8.4444444444444447E-2</v>
      </c>
      <c r="K18" s="130">
        <f t="shared" si="16"/>
        <v>8.8888888888888878E-2</v>
      </c>
      <c r="L18" s="130">
        <f t="shared" si="16"/>
        <v>4.4444444444444439E-2</v>
      </c>
      <c r="M18" s="130">
        <f t="shared" si="16"/>
        <v>0</v>
      </c>
      <c r="N18" s="130">
        <f t="shared" si="16"/>
        <v>0</v>
      </c>
      <c r="O18" s="130">
        <f t="shared" si="16"/>
        <v>0</v>
      </c>
      <c r="P18" s="130">
        <f t="shared" si="16"/>
        <v>1.2222222222222221E-2</v>
      </c>
      <c r="Q18" s="130">
        <f t="shared" si="16"/>
        <v>0</v>
      </c>
      <c r="R18" s="130">
        <f t="shared" si="16"/>
        <v>0</v>
      </c>
      <c r="S18" s="130">
        <f t="shared" si="16"/>
        <v>0</v>
      </c>
      <c r="T18" s="130">
        <f t="shared" si="16"/>
        <v>0</v>
      </c>
      <c r="U18" s="130">
        <f t="shared" si="16"/>
        <v>0</v>
      </c>
      <c r="V18" s="130">
        <f t="shared" si="16"/>
        <v>0</v>
      </c>
      <c r="W18" s="130">
        <f t="shared" si="16"/>
        <v>0</v>
      </c>
      <c r="X18" s="130">
        <f t="shared" si="16"/>
        <v>0</v>
      </c>
      <c r="Y18" s="130">
        <f t="shared" si="16"/>
        <v>0</v>
      </c>
      <c r="Z18" s="130">
        <f t="shared" si="16"/>
        <v>0</v>
      </c>
      <c r="AA18" s="130">
        <f t="shared" si="16"/>
        <v>0</v>
      </c>
      <c r="AB18" s="130">
        <f t="shared" si="16"/>
        <v>0</v>
      </c>
      <c r="AC18" s="130">
        <f t="shared" si="16"/>
        <v>1.6666666666666666E-2</v>
      </c>
      <c r="AD18" s="130">
        <f t="shared" si="16"/>
        <v>0</v>
      </c>
      <c r="AE18" s="130">
        <f t="shared" si="16"/>
        <v>0</v>
      </c>
      <c r="AF18" s="130">
        <f t="shared" si="16"/>
        <v>0</v>
      </c>
      <c r="AG18" s="130">
        <f t="shared" si="16"/>
        <v>0</v>
      </c>
      <c r="AH18" s="108"/>
      <c r="AI18" s="66"/>
      <c r="AJ18" s="109"/>
    </row>
    <row r="19" spans="1:36" ht="32.1" customHeight="1" x14ac:dyDescent="0.3">
      <c r="A19" s="195" t="s">
        <v>43</v>
      </c>
      <c r="B19" s="196"/>
      <c r="C19" s="114">
        <f>C149/60</f>
        <v>0</v>
      </c>
      <c r="D19" s="115">
        <f t="shared" ref="D19:AG19" si="17">D149/60</f>
        <v>0</v>
      </c>
      <c r="E19" s="115">
        <f t="shared" si="17"/>
        <v>0</v>
      </c>
      <c r="F19" s="115">
        <f t="shared" si="17"/>
        <v>0</v>
      </c>
      <c r="G19" s="115">
        <f t="shared" si="17"/>
        <v>0</v>
      </c>
      <c r="H19" s="115">
        <f t="shared" si="17"/>
        <v>0</v>
      </c>
      <c r="I19" s="115">
        <f t="shared" si="17"/>
        <v>3.1666666666666665</v>
      </c>
      <c r="J19" s="115">
        <f t="shared" si="17"/>
        <v>1.1166666666666667</v>
      </c>
      <c r="K19" s="115">
        <f t="shared" si="17"/>
        <v>3.0833333333333335</v>
      </c>
      <c r="L19" s="115">
        <f t="shared" si="17"/>
        <v>0.85</v>
      </c>
      <c r="M19" s="115">
        <f t="shared" si="17"/>
        <v>0</v>
      </c>
      <c r="N19" s="115">
        <f t="shared" si="17"/>
        <v>0</v>
      </c>
      <c r="O19" s="115">
        <f t="shared" si="17"/>
        <v>1.9</v>
      </c>
      <c r="P19" s="115">
        <f t="shared" si="17"/>
        <v>7.5</v>
      </c>
      <c r="Q19" s="124">
        <f t="shared" si="17"/>
        <v>2.0499999999999998</v>
      </c>
      <c r="R19" s="115">
        <f t="shared" si="17"/>
        <v>2.9</v>
      </c>
      <c r="S19" s="115">
        <f t="shared" si="17"/>
        <v>4.0333333333333332</v>
      </c>
      <c r="T19" s="115">
        <f t="shared" si="17"/>
        <v>0</v>
      </c>
      <c r="U19" s="115">
        <f t="shared" si="17"/>
        <v>0</v>
      </c>
      <c r="V19" s="115">
        <f t="shared" si="17"/>
        <v>0</v>
      </c>
      <c r="W19" s="115">
        <f t="shared" si="17"/>
        <v>0</v>
      </c>
      <c r="X19" s="115">
        <f t="shared" si="17"/>
        <v>0</v>
      </c>
      <c r="Y19" s="115">
        <f t="shared" si="17"/>
        <v>0</v>
      </c>
      <c r="Z19" s="115">
        <f t="shared" si="17"/>
        <v>1.75</v>
      </c>
      <c r="AA19" s="115">
        <f t="shared" si="17"/>
        <v>0</v>
      </c>
      <c r="AB19" s="115">
        <f t="shared" si="17"/>
        <v>0</v>
      </c>
      <c r="AC19" s="115">
        <f t="shared" si="17"/>
        <v>4.75</v>
      </c>
      <c r="AD19" s="115">
        <f t="shared" si="17"/>
        <v>2.9333333333333331</v>
      </c>
      <c r="AE19" s="115">
        <f t="shared" si="17"/>
        <v>3.65</v>
      </c>
      <c r="AF19" s="115">
        <f t="shared" si="17"/>
        <v>4.7333333333333334</v>
      </c>
      <c r="AG19" s="115">
        <f t="shared" si="17"/>
        <v>3</v>
      </c>
      <c r="AH19" s="117">
        <f>SUM(C19:AG19)</f>
        <v>47.416666666666664</v>
      </c>
      <c r="AI19" s="116">
        <v>339.43</v>
      </c>
      <c r="AJ19" s="109">
        <f t="shared" si="5"/>
        <v>0.13969497883706997</v>
      </c>
    </row>
    <row r="20" spans="1:36" ht="32.1" customHeight="1" thickBot="1" x14ac:dyDescent="0.35">
      <c r="A20" s="197" t="s">
        <v>9</v>
      </c>
      <c r="B20" s="198"/>
      <c r="C20" s="131">
        <f>C19/15</f>
        <v>0</v>
      </c>
      <c r="D20" s="131">
        <f t="shared" ref="D20:AG20" si="18">D19/15</f>
        <v>0</v>
      </c>
      <c r="E20" s="131">
        <f t="shared" si="18"/>
        <v>0</v>
      </c>
      <c r="F20" s="131">
        <f t="shared" si="18"/>
        <v>0</v>
      </c>
      <c r="G20" s="131">
        <f t="shared" si="18"/>
        <v>0</v>
      </c>
      <c r="H20" s="131">
        <f t="shared" si="18"/>
        <v>0</v>
      </c>
      <c r="I20" s="131">
        <f t="shared" si="18"/>
        <v>0.21111111111111111</v>
      </c>
      <c r="J20" s="131">
        <f t="shared" si="18"/>
        <v>7.4444444444444452E-2</v>
      </c>
      <c r="K20" s="131">
        <f t="shared" si="18"/>
        <v>0.20555555555555557</v>
      </c>
      <c r="L20" s="131">
        <f t="shared" si="18"/>
        <v>5.6666666666666664E-2</v>
      </c>
      <c r="M20" s="131">
        <f t="shared" si="18"/>
        <v>0</v>
      </c>
      <c r="N20" s="131">
        <f t="shared" si="18"/>
        <v>0</v>
      </c>
      <c r="O20" s="131">
        <f t="shared" si="18"/>
        <v>0.12666666666666665</v>
      </c>
      <c r="P20" s="131">
        <f t="shared" si="18"/>
        <v>0.5</v>
      </c>
      <c r="Q20" s="131">
        <f t="shared" si="18"/>
        <v>0.13666666666666666</v>
      </c>
      <c r="R20" s="131">
        <f t="shared" si="18"/>
        <v>0.19333333333333333</v>
      </c>
      <c r="S20" s="131">
        <f t="shared" si="18"/>
        <v>0.2688888888888889</v>
      </c>
      <c r="T20" s="131">
        <f t="shared" si="18"/>
        <v>0</v>
      </c>
      <c r="U20" s="131">
        <f t="shared" si="18"/>
        <v>0</v>
      </c>
      <c r="V20" s="131">
        <f t="shared" si="18"/>
        <v>0</v>
      </c>
      <c r="W20" s="131">
        <f t="shared" si="18"/>
        <v>0</v>
      </c>
      <c r="X20" s="131">
        <f t="shared" si="18"/>
        <v>0</v>
      </c>
      <c r="Y20" s="131">
        <f t="shared" si="18"/>
        <v>0</v>
      </c>
      <c r="Z20" s="131">
        <f t="shared" si="18"/>
        <v>0.11666666666666667</v>
      </c>
      <c r="AA20" s="131">
        <f t="shared" si="18"/>
        <v>0</v>
      </c>
      <c r="AB20" s="131">
        <f t="shared" si="18"/>
        <v>0</v>
      </c>
      <c r="AC20" s="131">
        <f t="shared" si="18"/>
        <v>0.31666666666666665</v>
      </c>
      <c r="AD20" s="131">
        <f t="shared" si="18"/>
        <v>0.19555555555555554</v>
      </c>
      <c r="AE20" s="131">
        <f t="shared" si="18"/>
        <v>0.24333333333333332</v>
      </c>
      <c r="AF20" s="131">
        <f t="shared" si="18"/>
        <v>0.31555555555555553</v>
      </c>
      <c r="AG20" s="131">
        <f t="shared" si="18"/>
        <v>0.2</v>
      </c>
      <c r="AH20" s="126"/>
      <c r="AI20" s="127"/>
      <c r="AJ20" s="128"/>
    </row>
    <row r="21" spans="1:36" ht="44.25" customHeight="1" thickBot="1" x14ac:dyDescent="0.35">
      <c r="A21" s="199" t="s">
        <v>17</v>
      </c>
      <c r="B21" s="200"/>
      <c r="C21" s="50">
        <f>SUM(C5:C19)</f>
        <v>1.8277777777777775</v>
      </c>
      <c r="D21" s="47">
        <f t="shared" ref="D21:AG21" si="19">SUM(D5:D19)</f>
        <v>4.2666666666666666</v>
      </c>
      <c r="E21" s="44">
        <f t="shared" si="19"/>
        <v>2.382222222222222</v>
      </c>
      <c r="F21" s="47">
        <f t="shared" si="19"/>
        <v>0</v>
      </c>
      <c r="G21" s="44">
        <f t="shared" si="19"/>
        <v>0</v>
      </c>
      <c r="H21" s="44">
        <f t="shared" si="19"/>
        <v>0</v>
      </c>
      <c r="I21" s="44">
        <f t="shared" si="19"/>
        <v>4.5</v>
      </c>
      <c r="J21" s="47">
        <f t="shared" si="19"/>
        <v>4.37</v>
      </c>
      <c r="K21" s="44">
        <f t="shared" si="19"/>
        <v>5.7855555555555558</v>
      </c>
      <c r="L21" s="47">
        <f t="shared" si="19"/>
        <v>2.0944444444444446</v>
      </c>
      <c r="M21" s="44">
        <f t="shared" si="19"/>
        <v>0</v>
      </c>
      <c r="N21" s="47">
        <f t="shared" si="19"/>
        <v>0</v>
      </c>
      <c r="O21" s="52">
        <f t="shared" si="19"/>
        <v>2.0244444444444443</v>
      </c>
      <c r="P21" s="44">
        <f t="shared" si="19"/>
        <v>10.948888888888888</v>
      </c>
      <c r="Q21" s="125">
        <f t="shared" si="19"/>
        <v>2.2811111111111111</v>
      </c>
      <c r="R21" s="44">
        <f t="shared" si="19"/>
        <v>3.931111111111111</v>
      </c>
      <c r="S21" s="44">
        <f t="shared" si="19"/>
        <v>4.7977777777777781</v>
      </c>
      <c r="T21" s="44">
        <f t="shared" si="19"/>
        <v>0</v>
      </c>
      <c r="U21" s="44">
        <f t="shared" si="19"/>
        <v>0</v>
      </c>
      <c r="V21" s="44">
        <f t="shared" si="19"/>
        <v>2.5244444444444443</v>
      </c>
      <c r="W21" s="44">
        <f t="shared" si="19"/>
        <v>3.2888888888888888</v>
      </c>
      <c r="X21" s="44">
        <f t="shared" si="19"/>
        <v>2.9688888888888885</v>
      </c>
      <c r="Y21" s="47">
        <f t="shared" si="19"/>
        <v>3.0400000000000005</v>
      </c>
      <c r="Z21" s="44">
        <f t="shared" si="19"/>
        <v>3.7766666666666664</v>
      </c>
      <c r="AA21" s="44">
        <f t="shared" si="19"/>
        <v>0</v>
      </c>
      <c r="AB21" s="44">
        <f t="shared" si="19"/>
        <v>0</v>
      </c>
      <c r="AC21" s="44">
        <f t="shared" si="19"/>
        <v>6.2433333333333332</v>
      </c>
      <c r="AD21" s="44">
        <f t="shared" si="19"/>
        <v>5.2088888888888887</v>
      </c>
      <c r="AE21" s="44">
        <f t="shared" si="19"/>
        <v>6.5122222222222224</v>
      </c>
      <c r="AF21" s="44">
        <f t="shared" si="19"/>
        <v>7.0266666666666673</v>
      </c>
      <c r="AG21" s="44">
        <f t="shared" si="19"/>
        <v>7.0533333333333328</v>
      </c>
      <c r="AH21" s="98" t="s">
        <v>18</v>
      </c>
    </row>
    <row r="22" spans="1:36" ht="15" customHeight="1" x14ac:dyDescent="0.3">
      <c r="D22" s="157" t="s">
        <v>8</v>
      </c>
      <c r="E22" s="157"/>
      <c r="F22" s="157"/>
      <c r="G22" s="157"/>
      <c r="O22" s="178" t="s">
        <v>10</v>
      </c>
      <c r="P22" s="178"/>
      <c r="Q22" s="178"/>
      <c r="R22" s="178"/>
      <c r="S22" s="178"/>
      <c r="Z22" s="178" t="s">
        <v>11</v>
      </c>
      <c r="AA22" s="178"/>
      <c r="AB22" s="178"/>
      <c r="AC22" s="178"/>
      <c r="AD22" s="178"/>
      <c r="AH22" s="180">
        <f>SUM(AH5:AH19)</f>
        <v>93.716666666666654</v>
      </c>
    </row>
    <row r="23" spans="1:36" ht="15.75" customHeight="1" thickBot="1" x14ac:dyDescent="0.35">
      <c r="D23" s="158"/>
      <c r="E23" s="158"/>
      <c r="F23" s="158"/>
      <c r="G23" s="158"/>
      <c r="O23" s="179"/>
      <c r="P23" s="179"/>
      <c r="Q23" s="179"/>
      <c r="R23" s="179"/>
      <c r="S23" s="179"/>
      <c r="Z23" s="179"/>
      <c r="AA23" s="179"/>
      <c r="AB23" s="179"/>
      <c r="AC23" s="179"/>
      <c r="AD23" s="179"/>
      <c r="AH23" s="181"/>
    </row>
    <row r="24" spans="1:36" x14ac:dyDescent="0.3">
      <c r="AH24" s="182">
        <f>AH22/AH2</f>
        <v>4.1321281599059373E-2</v>
      </c>
    </row>
    <row r="25" spans="1:36" ht="15" thickBot="1" x14ac:dyDescent="0.35">
      <c r="AH25" s="183"/>
    </row>
    <row r="26" spans="1:36" ht="15" thickBot="1" x14ac:dyDescent="0.35"/>
    <row r="27" spans="1:36" x14ac:dyDescent="0.3">
      <c r="AH27" s="184" t="s">
        <v>19</v>
      </c>
      <c r="AI27" s="185"/>
      <c r="AJ27" s="186"/>
    </row>
    <row r="28" spans="1:36" x14ac:dyDescent="0.3">
      <c r="AH28" s="102">
        <v>7.66</v>
      </c>
      <c r="AI28" s="6">
        <f>AH28*2</f>
        <v>15.32</v>
      </c>
      <c r="AJ28" s="103">
        <f>AI29/AI28</f>
        <v>6.5274151436031325E-2</v>
      </c>
    </row>
    <row r="29" spans="1:36" ht="15" thickBot="1" x14ac:dyDescent="0.35">
      <c r="AH29" s="132" t="s">
        <v>20</v>
      </c>
      <c r="AI29" s="104">
        <v>1</v>
      </c>
      <c r="AJ29" s="105"/>
    </row>
    <row r="39" spans="4:30" x14ac:dyDescent="0.3">
      <c r="D39" s="158" t="s">
        <v>13</v>
      </c>
      <c r="E39" s="158"/>
      <c r="F39" s="158"/>
      <c r="G39" s="158"/>
      <c r="P39" s="158" t="s">
        <v>16</v>
      </c>
      <c r="Q39" s="158"/>
      <c r="R39" s="158"/>
      <c r="S39" s="158"/>
      <c r="Z39" s="179" t="s">
        <v>21</v>
      </c>
      <c r="AA39" s="179"/>
      <c r="AB39" s="179"/>
      <c r="AC39" s="179"/>
      <c r="AD39" s="179"/>
    </row>
    <row r="40" spans="4:30" x14ac:dyDescent="0.3">
      <c r="D40" s="158"/>
      <c r="E40" s="158"/>
      <c r="F40" s="158"/>
      <c r="G40" s="158"/>
      <c r="P40" s="158"/>
      <c r="Q40" s="158"/>
      <c r="R40" s="158"/>
      <c r="S40" s="158"/>
      <c r="Z40" s="179"/>
      <c r="AA40" s="179"/>
      <c r="AB40" s="179"/>
      <c r="AC40" s="179"/>
      <c r="AD40" s="179"/>
    </row>
    <row r="53" spans="1:35" ht="15" thickBot="1" x14ac:dyDescent="0.35"/>
    <row r="54" spans="1:35" ht="15" thickBot="1" x14ac:dyDescent="0.35">
      <c r="A54" s="163" t="s">
        <v>22</v>
      </c>
      <c r="B54" s="164"/>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5"/>
    </row>
    <row r="55" spans="1:35" ht="15" customHeight="1" x14ac:dyDescent="0.3">
      <c r="A55" s="166"/>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8"/>
      <c r="AH55" s="169" t="s">
        <v>23</v>
      </c>
      <c r="AI55" s="170"/>
    </row>
    <row r="56" spans="1:35" ht="18.75" customHeight="1" x14ac:dyDescent="0.3">
      <c r="A56" s="148" t="s">
        <v>24</v>
      </c>
      <c r="B56" s="149"/>
      <c r="C56" s="174" t="s">
        <v>25</v>
      </c>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5"/>
      <c r="AH56" s="171"/>
      <c r="AI56" s="172"/>
    </row>
    <row r="57" spans="1:35" ht="18.75" customHeight="1" x14ac:dyDescent="0.3">
      <c r="A57" s="176"/>
      <c r="B57" s="177"/>
      <c r="C57" s="6">
        <v>1</v>
      </c>
      <c r="D57" s="6">
        <v>2</v>
      </c>
      <c r="E57" s="6">
        <v>3</v>
      </c>
      <c r="F57" s="6">
        <v>4</v>
      </c>
      <c r="G57" s="6">
        <v>5</v>
      </c>
      <c r="H57" s="6">
        <v>6</v>
      </c>
      <c r="I57" s="6">
        <v>7</v>
      </c>
      <c r="J57" s="6">
        <v>8</v>
      </c>
      <c r="K57" s="6">
        <v>9</v>
      </c>
      <c r="L57" s="6">
        <v>10</v>
      </c>
      <c r="M57" s="6">
        <v>11</v>
      </c>
      <c r="N57" s="6">
        <v>12</v>
      </c>
      <c r="O57" s="6">
        <v>13</v>
      </c>
      <c r="P57" s="6">
        <v>14</v>
      </c>
      <c r="Q57" s="6">
        <v>15</v>
      </c>
      <c r="R57" s="6">
        <v>16</v>
      </c>
      <c r="S57" s="6">
        <v>17</v>
      </c>
      <c r="T57" s="6">
        <v>18</v>
      </c>
      <c r="U57" s="6">
        <v>19</v>
      </c>
      <c r="V57" s="6">
        <v>20</v>
      </c>
      <c r="W57" s="6">
        <v>21</v>
      </c>
      <c r="X57" s="6">
        <v>22</v>
      </c>
      <c r="Y57" s="6">
        <v>23</v>
      </c>
      <c r="Z57" s="6">
        <v>24</v>
      </c>
      <c r="AA57" s="6">
        <v>25</v>
      </c>
      <c r="AB57" s="6">
        <v>26</v>
      </c>
      <c r="AC57" s="6">
        <v>27</v>
      </c>
      <c r="AD57" s="6">
        <v>28</v>
      </c>
      <c r="AE57" s="6">
        <v>29</v>
      </c>
      <c r="AF57" s="6">
        <v>30</v>
      </c>
      <c r="AG57" s="36">
        <v>31</v>
      </c>
      <c r="AH57" s="171"/>
      <c r="AI57" s="172"/>
    </row>
    <row r="58" spans="1:35" ht="21.6" thickBot="1" x14ac:dyDescent="0.35">
      <c r="A58" s="155" t="s">
        <v>8</v>
      </c>
      <c r="B58" s="156"/>
      <c r="C58" s="99">
        <f>SUM(C59:C70)</f>
        <v>27</v>
      </c>
      <c r="D58" s="99">
        <f t="shared" ref="D58:N58" si="20">SUM(D59:D70)</f>
        <v>18</v>
      </c>
      <c r="E58" s="99">
        <f t="shared" si="20"/>
        <v>7</v>
      </c>
      <c r="F58" s="99">
        <f t="shared" si="20"/>
        <v>0</v>
      </c>
      <c r="G58" s="99">
        <f t="shared" si="20"/>
        <v>0</v>
      </c>
      <c r="H58" s="99">
        <f t="shared" si="20"/>
        <v>0</v>
      </c>
      <c r="I58" s="99">
        <f t="shared" si="20"/>
        <v>0</v>
      </c>
      <c r="J58" s="99">
        <f t="shared" si="20"/>
        <v>0</v>
      </c>
      <c r="K58" s="99">
        <f t="shared" si="20"/>
        <v>0</v>
      </c>
      <c r="L58" s="99">
        <f t="shared" si="20"/>
        <v>0</v>
      </c>
      <c r="M58" s="99">
        <f t="shared" si="20"/>
        <v>0</v>
      </c>
      <c r="N58" s="99">
        <f t="shared" si="20"/>
        <v>0</v>
      </c>
      <c r="O58" s="99">
        <f>SUM(O59:O70)</f>
        <v>0</v>
      </c>
      <c r="P58" s="99">
        <f t="shared" ref="P58:AG58" si="21">SUM(P59:P70)</f>
        <v>0</v>
      </c>
      <c r="Q58" s="99">
        <f t="shared" si="21"/>
        <v>0</v>
      </c>
      <c r="R58" s="99">
        <f t="shared" si="21"/>
        <v>0</v>
      </c>
      <c r="S58" s="99">
        <f t="shared" si="21"/>
        <v>25</v>
      </c>
      <c r="T58" s="99">
        <f t="shared" si="21"/>
        <v>0</v>
      </c>
      <c r="U58" s="99">
        <f t="shared" si="21"/>
        <v>0</v>
      </c>
      <c r="V58" s="99">
        <f t="shared" si="21"/>
        <v>6</v>
      </c>
      <c r="W58" s="99">
        <f t="shared" si="21"/>
        <v>23</v>
      </c>
      <c r="X58" s="99">
        <f t="shared" si="21"/>
        <v>43</v>
      </c>
      <c r="Y58" s="99">
        <f t="shared" si="21"/>
        <v>26</v>
      </c>
      <c r="Z58" s="99">
        <f t="shared" si="21"/>
        <v>6</v>
      </c>
      <c r="AA58" s="99">
        <f t="shared" si="21"/>
        <v>0</v>
      </c>
      <c r="AB58" s="99">
        <f t="shared" si="21"/>
        <v>0</v>
      </c>
      <c r="AC58" s="99">
        <f t="shared" si="21"/>
        <v>4</v>
      </c>
      <c r="AD58" s="99">
        <f t="shared" si="21"/>
        <v>63</v>
      </c>
      <c r="AE58" s="99">
        <f t="shared" si="21"/>
        <v>37</v>
      </c>
      <c r="AF58" s="99">
        <f t="shared" si="21"/>
        <v>63</v>
      </c>
      <c r="AG58" s="100">
        <f t="shared" si="21"/>
        <v>72</v>
      </c>
      <c r="AH58" s="173"/>
      <c r="AI58" s="172"/>
    </row>
    <row r="59" spans="1:35" ht="18.600000000000001" thickBot="1" x14ac:dyDescent="0.35">
      <c r="A59" s="148" t="s">
        <v>26</v>
      </c>
      <c r="B59" s="149"/>
      <c r="C59" s="6"/>
      <c r="D59" s="6">
        <v>9</v>
      </c>
      <c r="E59" s="6"/>
      <c r="F59" s="6"/>
      <c r="G59" s="6"/>
      <c r="H59" s="6"/>
      <c r="I59" s="6"/>
      <c r="J59" s="6"/>
      <c r="K59" s="6"/>
      <c r="L59" s="6"/>
      <c r="M59" s="6"/>
      <c r="N59" s="6"/>
      <c r="O59" s="6"/>
      <c r="P59" s="6"/>
      <c r="Q59" s="6"/>
      <c r="R59" s="6"/>
      <c r="S59" s="6"/>
      <c r="T59" s="6"/>
      <c r="U59" s="6"/>
      <c r="V59" s="6"/>
      <c r="W59" s="6"/>
      <c r="X59" s="6"/>
      <c r="Y59" s="6"/>
      <c r="Z59" s="6"/>
      <c r="AA59" s="6"/>
      <c r="AB59" s="6"/>
      <c r="AC59" s="6"/>
      <c r="AD59" s="6">
        <v>16</v>
      </c>
      <c r="AE59" s="6"/>
      <c r="AF59" s="6">
        <v>52</v>
      </c>
      <c r="AG59" s="36">
        <v>56</v>
      </c>
      <c r="AH59" s="69">
        <f>SUM(D59:AG59)</f>
        <v>133</v>
      </c>
      <c r="AI59" s="71">
        <f>AH59/AH71</f>
        <v>0.33842239185750639</v>
      </c>
    </row>
    <row r="60" spans="1:35" ht="18.600000000000001" thickBot="1" x14ac:dyDescent="0.35">
      <c r="A60" s="148" t="s">
        <v>27</v>
      </c>
      <c r="B60" s="149"/>
      <c r="C60" s="6">
        <v>5</v>
      </c>
      <c r="D60" s="6"/>
      <c r="E60" s="6"/>
      <c r="F60" s="6"/>
      <c r="G60" s="6"/>
      <c r="H60" s="6"/>
      <c r="I60" s="6"/>
      <c r="J60" s="6"/>
      <c r="K60" s="6"/>
      <c r="L60" s="6"/>
      <c r="M60" s="6"/>
      <c r="N60" s="6"/>
      <c r="O60" s="6"/>
      <c r="P60" s="6"/>
      <c r="Q60" s="6"/>
      <c r="R60" s="6"/>
      <c r="S60" s="6">
        <v>7</v>
      </c>
      <c r="T60" s="6"/>
      <c r="U60" s="6"/>
      <c r="V60" s="6">
        <v>2</v>
      </c>
      <c r="W60" s="6">
        <v>4</v>
      </c>
      <c r="X60" s="6">
        <v>18</v>
      </c>
      <c r="Y60" s="6">
        <v>17</v>
      </c>
      <c r="Z60" s="6"/>
      <c r="AA60" s="6"/>
      <c r="AB60" s="6"/>
      <c r="AC60" s="6"/>
      <c r="AD60" s="6">
        <v>3</v>
      </c>
      <c r="AE60" s="6">
        <v>27</v>
      </c>
      <c r="AF60" s="6"/>
      <c r="AG60" s="36"/>
      <c r="AH60" s="70">
        <f t="shared" ref="AH60:AH70" si="22">SUM(D60:AG60)</f>
        <v>78</v>
      </c>
      <c r="AI60" s="71">
        <f>AH60/AH71</f>
        <v>0.19847328244274809</v>
      </c>
    </row>
    <row r="61" spans="1:35" ht="18.600000000000001" thickBot="1" x14ac:dyDescent="0.35">
      <c r="A61" s="148" t="s">
        <v>28</v>
      </c>
      <c r="B61" s="149"/>
      <c r="C61" s="6">
        <v>17</v>
      </c>
      <c r="D61" s="6">
        <v>9</v>
      </c>
      <c r="E61" s="6">
        <v>2</v>
      </c>
      <c r="F61" s="6"/>
      <c r="G61" s="6"/>
      <c r="H61" s="6"/>
      <c r="I61" s="6"/>
      <c r="J61" s="6"/>
      <c r="K61" s="6"/>
      <c r="L61" s="6"/>
      <c r="M61" s="6"/>
      <c r="N61" s="6"/>
      <c r="O61" s="6"/>
      <c r="P61" s="6"/>
      <c r="Q61" s="6"/>
      <c r="R61" s="6"/>
      <c r="S61" s="6"/>
      <c r="T61" s="6"/>
      <c r="U61" s="6"/>
      <c r="V61" s="6"/>
      <c r="W61" s="6"/>
      <c r="X61" s="6"/>
      <c r="Y61" s="6"/>
      <c r="Z61" s="6"/>
      <c r="AA61" s="6"/>
      <c r="AB61" s="6"/>
      <c r="AC61" s="6"/>
      <c r="AD61" s="6">
        <v>28</v>
      </c>
      <c r="AE61" s="6"/>
      <c r="AF61" s="6">
        <v>6</v>
      </c>
      <c r="AG61" s="36"/>
      <c r="AH61" s="70">
        <f t="shared" si="22"/>
        <v>45</v>
      </c>
      <c r="AI61" s="71">
        <f>AH61/AH71</f>
        <v>0.11450381679389313</v>
      </c>
    </row>
    <row r="62" spans="1:35" ht="18.600000000000001" thickBot="1" x14ac:dyDescent="0.35">
      <c r="A62" s="148" t="s">
        <v>29</v>
      </c>
      <c r="B62" s="149"/>
      <c r="C62" s="6"/>
      <c r="D62" s="6"/>
      <c r="E62" s="6"/>
      <c r="F62" s="6"/>
      <c r="G62" s="6"/>
      <c r="H62" s="6"/>
      <c r="I62" s="6"/>
      <c r="J62" s="6"/>
      <c r="K62" s="6"/>
      <c r="L62" s="6"/>
      <c r="M62" s="6"/>
      <c r="N62" s="6"/>
      <c r="O62" s="6"/>
      <c r="P62" s="6"/>
      <c r="Q62" s="6"/>
      <c r="R62" s="6"/>
      <c r="S62" s="6"/>
      <c r="T62" s="6"/>
      <c r="U62" s="6"/>
      <c r="V62" s="6"/>
      <c r="W62" s="6">
        <v>2</v>
      </c>
      <c r="X62" s="6"/>
      <c r="Y62" s="6"/>
      <c r="Z62" s="6"/>
      <c r="AA62" s="6"/>
      <c r="AB62" s="6"/>
      <c r="AC62" s="6"/>
      <c r="AD62" s="6"/>
      <c r="AE62" s="6"/>
      <c r="AF62" s="6"/>
      <c r="AG62" s="36"/>
      <c r="AH62" s="70">
        <f t="shared" si="22"/>
        <v>2</v>
      </c>
      <c r="AI62" s="71">
        <f>AH62/AH71</f>
        <v>5.0890585241730284E-3</v>
      </c>
    </row>
    <row r="63" spans="1:35" ht="18.600000000000001" thickBot="1" x14ac:dyDescent="0.35">
      <c r="A63" s="148" t="s">
        <v>30</v>
      </c>
      <c r="B63" s="149"/>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36"/>
      <c r="AH63" s="70">
        <f t="shared" si="22"/>
        <v>0</v>
      </c>
      <c r="AI63" s="71">
        <f>AH63/AH71</f>
        <v>0</v>
      </c>
    </row>
    <row r="64" spans="1:35" ht="18.600000000000001" thickBot="1" x14ac:dyDescent="0.35">
      <c r="A64" s="148" t="s">
        <v>31</v>
      </c>
      <c r="B64" s="149"/>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36"/>
      <c r="AH64" s="70">
        <f t="shared" si="22"/>
        <v>0</v>
      </c>
      <c r="AI64" s="71">
        <f>AH64/AH71</f>
        <v>0</v>
      </c>
    </row>
    <row r="65" spans="1:35" ht="18.600000000000001" thickBot="1" x14ac:dyDescent="0.35">
      <c r="A65" s="148" t="s">
        <v>32</v>
      </c>
      <c r="B65" s="149"/>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36"/>
      <c r="AH65" s="70">
        <f t="shared" si="22"/>
        <v>0</v>
      </c>
      <c r="AI65" s="71">
        <f>AH65/AH71</f>
        <v>0</v>
      </c>
    </row>
    <row r="66" spans="1:35" ht="18.600000000000001" thickBot="1" x14ac:dyDescent="0.35">
      <c r="A66" s="148" t="s">
        <v>33</v>
      </c>
      <c r="B66" s="149"/>
      <c r="C66" s="6">
        <v>5</v>
      </c>
      <c r="D66" s="6"/>
      <c r="E66" s="6">
        <v>5</v>
      </c>
      <c r="F66" s="6"/>
      <c r="G66" s="6"/>
      <c r="H66" s="6"/>
      <c r="I66" s="6"/>
      <c r="J66" s="6"/>
      <c r="K66" s="6"/>
      <c r="L66" s="6"/>
      <c r="M66" s="6"/>
      <c r="N66" s="6"/>
      <c r="O66" s="6"/>
      <c r="P66" s="6"/>
      <c r="Q66" s="6"/>
      <c r="R66" s="6"/>
      <c r="S66" s="6"/>
      <c r="T66" s="6"/>
      <c r="U66" s="6"/>
      <c r="V66" s="6">
        <v>4</v>
      </c>
      <c r="W66" s="6">
        <v>17</v>
      </c>
      <c r="X66" s="6">
        <v>25</v>
      </c>
      <c r="Y66" s="6">
        <v>4</v>
      </c>
      <c r="Z66" s="6">
        <v>6</v>
      </c>
      <c r="AA66" s="6"/>
      <c r="AB66" s="6"/>
      <c r="AC66" s="6">
        <v>4</v>
      </c>
      <c r="AD66" s="6">
        <v>16</v>
      </c>
      <c r="AE66" s="6">
        <v>10</v>
      </c>
      <c r="AF66" s="6">
        <v>5</v>
      </c>
      <c r="AG66" s="36">
        <v>16</v>
      </c>
      <c r="AH66" s="70">
        <f t="shared" si="22"/>
        <v>112</v>
      </c>
      <c r="AI66" s="71">
        <f>AH66/AH71</f>
        <v>0.28498727735368956</v>
      </c>
    </row>
    <row r="67" spans="1:35" ht="18.600000000000001" thickBot="1" x14ac:dyDescent="0.35">
      <c r="A67" s="148" t="s">
        <v>34</v>
      </c>
      <c r="B67" s="149"/>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36"/>
      <c r="AH67" s="70">
        <f t="shared" si="22"/>
        <v>0</v>
      </c>
      <c r="AI67" s="71">
        <f>AH67/AH71</f>
        <v>0</v>
      </c>
    </row>
    <row r="68" spans="1:35" ht="18.600000000000001" thickBot="1" x14ac:dyDescent="0.35">
      <c r="A68" s="148" t="s">
        <v>35</v>
      </c>
      <c r="B68" s="149"/>
      <c r="C68" s="6"/>
      <c r="D68" s="6"/>
      <c r="E68" s="6"/>
      <c r="F68" s="6"/>
      <c r="G68" s="6"/>
      <c r="H68" s="6"/>
      <c r="I68" s="6"/>
      <c r="J68" s="6"/>
      <c r="K68" s="6"/>
      <c r="L68" s="6"/>
      <c r="M68" s="6"/>
      <c r="N68" s="6"/>
      <c r="O68" s="6"/>
      <c r="P68" s="6"/>
      <c r="Q68" s="6"/>
      <c r="R68" s="6"/>
      <c r="S68" s="6">
        <v>18</v>
      </c>
      <c r="T68" s="6"/>
      <c r="U68" s="6"/>
      <c r="V68" s="6"/>
      <c r="W68" s="6"/>
      <c r="X68" s="6"/>
      <c r="Y68" s="6">
        <v>5</v>
      </c>
      <c r="Z68" s="6"/>
      <c r="AA68" s="6"/>
      <c r="AB68" s="6"/>
      <c r="AC68" s="6"/>
      <c r="AD68" s="6"/>
      <c r="AE68" s="6"/>
      <c r="AF68" s="6"/>
      <c r="AG68" s="36"/>
      <c r="AH68" s="70">
        <f t="shared" si="22"/>
        <v>23</v>
      </c>
      <c r="AI68" s="71">
        <f>AH68/AH71</f>
        <v>5.8524173027989825E-2</v>
      </c>
    </row>
    <row r="69" spans="1:35" ht="18.600000000000001" thickBot="1" x14ac:dyDescent="0.35">
      <c r="A69" s="148" t="s">
        <v>36</v>
      </c>
      <c r="B69" s="149"/>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36"/>
      <c r="AH69" s="70">
        <f t="shared" si="22"/>
        <v>0</v>
      </c>
      <c r="AI69" s="71">
        <f>AH69/AH71</f>
        <v>0</v>
      </c>
    </row>
    <row r="70" spans="1:35" ht="18.600000000000001" thickBot="1" x14ac:dyDescent="0.35">
      <c r="A70" s="148" t="s">
        <v>37</v>
      </c>
      <c r="B70" s="149"/>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36"/>
      <c r="AH70" s="72">
        <f t="shared" si="22"/>
        <v>0</v>
      </c>
      <c r="AI70" s="85">
        <f>AH70/AH71</f>
        <v>0</v>
      </c>
    </row>
    <row r="71" spans="1:35" ht="21.6" thickBot="1" x14ac:dyDescent="0.35">
      <c r="A71" s="155" t="s">
        <v>10</v>
      </c>
      <c r="B71" s="156"/>
      <c r="C71" s="99">
        <f>SUM(C72:C83)</f>
        <v>57</v>
      </c>
      <c r="D71" s="99">
        <f t="shared" ref="D71:N71" si="23">SUM(D72:D83)</f>
        <v>24</v>
      </c>
      <c r="E71" s="99">
        <f t="shared" si="23"/>
        <v>10</v>
      </c>
      <c r="F71" s="99">
        <f t="shared" si="23"/>
        <v>0</v>
      </c>
      <c r="G71" s="99">
        <f t="shared" si="23"/>
        <v>0</v>
      </c>
      <c r="H71" s="99">
        <f t="shared" si="23"/>
        <v>0</v>
      </c>
      <c r="I71" s="99">
        <f t="shared" si="23"/>
        <v>0</v>
      </c>
      <c r="J71" s="99">
        <f t="shared" si="23"/>
        <v>0</v>
      </c>
      <c r="K71" s="99">
        <f t="shared" si="23"/>
        <v>0</v>
      </c>
      <c r="L71" s="99">
        <f t="shared" si="23"/>
        <v>0</v>
      </c>
      <c r="M71" s="99">
        <f t="shared" si="23"/>
        <v>0</v>
      </c>
      <c r="N71" s="99">
        <f t="shared" si="23"/>
        <v>0</v>
      </c>
      <c r="O71" s="99">
        <f>SUM(O72:O83)</f>
        <v>0</v>
      </c>
      <c r="P71" s="99">
        <f t="shared" ref="P71:AG71" si="24">SUM(P72:P83)</f>
        <v>0</v>
      </c>
      <c r="Q71" s="99">
        <f t="shared" si="24"/>
        <v>0</v>
      </c>
      <c r="R71" s="99">
        <f>SUM(R72:R83)</f>
        <v>15</v>
      </c>
      <c r="S71" s="99">
        <f t="shared" si="24"/>
        <v>0</v>
      </c>
      <c r="T71" s="99">
        <f t="shared" si="24"/>
        <v>0</v>
      </c>
      <c r="U71" s="99">
        <f t="shared" si="24"/>
        <v>0</v>
      </c>
      <c r="V71" s="99">
        <f t="shared" si="24"/>
        <v>18</v>
      </c>
      <c r="W71" s="99">
        <f t="shared" si="24"/>
        <v>77</v>
      </c>
      <c r="X71" s="99">
        <f t="shared" si="24"/>
        <v>84</v>
      </c>
      <c r="Y71" s="99">
        <f t="shared" si="24"/>
        <v>60</v>
      </c>
      <c r="Z71" s="99">
        <f t="shared" si="24"/>
        <v>13</v>
      </c>
      <c r="AA71" s="99">
        <f t="shared" si="24"/>
        <v>0</v>
      </c>
      <c r="AB71" s="99">
        <f t="shared" si="24"/>
        <v>0</v>
      </c>
      <c r="AC71" s="99">
        <f t="shared" si="24"/>
        <v>40</v>
      </c>
      <c r="AD71" s="99">
        <f t="shared" si="24"/>
        <v>48</v>
      </c>
      <c r="AE71" s="99">
        <f t="shared" si="24"/>
        <v>22</v>
      </c>
      <c r="AF71" s="99">
        <f t="shared" si="24"/>
        <v>23</v>
      </c>
      <c r="AG71" s="101">
        <f t="shared" si="24"/>
        <v>73</v>
      </c>
      <c r="AH71" s="1">
        <f>SUM(AH59:AH70)</f>
        <v>393</v>
      </c>
      <c r="AI71" s="86"/>
    </row>
    <row r="72" spans="1:35" ht="18" x14ac:dyDescent="0.3">
      <c r="A72" s="148" t="s">
        <v>38</v>
      </c>
      <c r="B72" s="149"/>
      <c r="C72" s="6"/>
      <c r="D72" s="6"/>
      <c r="E72" s="6"/>
      <c r="F72" s="6"/>
      <c r="G72" s="6"/>
      <c r="H72" s="6"/>
      <c r="I72" s="6"/>
      <c r="J72" s="6"/>
      <c r="K72" s="6"/>
      <c r="L72" s="6"/>
      <c r="M72" s="6"/>
      <c r="N72" s="6"/>
      <c r="O72" s="6"/>
      <c r="P72" s="6"/>
      <c r="Q72" s="6"/>
      <c r="R72" s="6"/>
      <c r="S72" s="6"/>
      <c r="T72" s="6"/>
      <c r="U72" s="6"/>
      <c r="V72" s="6">
        <v>3</v>
      </c>
      <c r="W72" s="6"/>
      <c r="X72" s="6"/>
      <c r="Y72" s="6"/>
      <c r="Z72" s="6"/>
      <c r="AA72" s="6"/>
      <c r="AB72" s="6"/>
      <c r="AC72" s="6"/>
      <c r="AD72" s="6"/>
      <c r="AE72" s="6">
        <v>11</v>
      </c>
      <c r="AF72" s="6"/>
      <c r="AG72" s="73">
        <v>22</v>
      </c>
      <c r="AH72" s="74">
        <f t="shared" ref="AH72:AH83" si="25">SUM(D72:AG72)</f>
        <v>36</v>
      </c>
      <c r="AI72" s="79">
        <f>AH72/AH84</f>
        <v>7.1005917159763315E-2</v>
      </c>
    </row>
    <row r="73" spans="1:35" ht="18" x14ac:dyDescent="0.3">
      <c r="A73" s="148" t="s">
        <v>27</v>
      </c>
      <c r="B73" s="149"/>
      <c r="C73" s="6">
        <v>9</v>
      </c>
      <c r="D73" s="6"/>
      <c r="E73" s="6"/>
      <c r="F73" s="6"/>
      <c r="G73" s="6"/>
      <c r="H73" s="6"/>
      <c r="I73" s="6"/>
      <c r="J73" s="6"/>
      <c r="K73" s="6"/>
      <c r="L73" s="6"/>
      <c r="M73" s="6"/>
      <c r="N73" s="6"/>
      <c r="O73" s="6"/>
      <c r="P73" s="6"/>
      <c r="Q73" s="6"/>
      <c r="R73" s="6"/>
      <c r="S73" s="6"/>
      <c r="T73" s="6"/>
      <c r="U73" s="6"/>
      <c r="V73" s="6">
        <v>9</v>
      </c>
      <c r="W73" s="6"/>
      <c r="X73" s="6">
        <v>34</v>
      </c>
      <c r="Y73" s="6">
        <v>22</v>
      </c>
      <c r="Z73" s="6">
        <v>10</v>
      </c>
      <c r="AA73" s="6"/>
      <c r="AB73" s="6"/>
      <c r="AC73" s="6">
        <v>26</v>
      </c>
      <c r="AD73" s="6">
        <v>18</v>
      </c>
      <c r="AE73" s="6"/>
      <c r="AF73" s="6">
        <v>8</v>
      </c>
      <c r="AG73" s="73"/>
      <c r="AH73" s="75">
        <f t="shared" si="25"/>
        <v>127</v>
      </c>
      <c r="AI73" s="80">
        <f>AH73/AH84</f>
        <v>0.2504930966469428</v>
      </c>
    </row>
    <row r="74" spans="1:35" ht="18.75" customHeight="1" x14ac:dyDescent="0.3">
      <c r="A74" s="148" t="s">
        <v>28</v>
      </c>
      <c r="B74" s="149"/>
      <c r="C74" s="6"/>
      <c r="D74" s="6"/>
      <c r="E74" s="6">
        <v>6</v>
      </c>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73"/>
      <c r="AH74" s="75">
        <f t="shared" si="25"/>
        <v>6</v>
      </c>
      <c r="AI74" s="80">
        <f>AH74/AH84</f>
        <v>1.1834319526627219E-2</v>
      </c>
    </row>
    <row r="75" spans="1:35" ht="18" x14ac:dyDescent="0.3">
      <c r="A75" s="148" t="s">
        <v>29</v>
      </c>
      <c r="B75" s="149"/>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73"/>
      <c r="AH75" s="75">
        <f t="shared" si="25"/>
        <v>0</v>
      </c>
      <c r="AI75" s="80">
        <f>AH75/AH84</f>
        <v>0</v>
      </c>
    </row>
    <row r="76" spans="1:35" ht="18" x14ac:dyDescent="0.3">
      <c r="A76" s="148" t="s">
        <v>30</v>
      </c>
      <c r="B76" s="149"/>
      <c r="C76" s="6"/>
      <c r="D76" s="6"/>
      <c r="E76" s="6"/>
      <c r="F76" s="6"/>
      <c r="G76" s="6"/>
      <c r="H76" s="6"/>
      <c r="I76" s="6"/>
      <c r="J76" s="6"/>
      <c r="K76" s="6"/>
      <c r="L76" s="6"/>
      <c r="M76" s="6"/>
      <c r="N76" s="6"/>
      <c r="O76" s="6"/>
      <c r="P76" s="6"/>
      <c r="Q76" s="6"/>
      <c r="R76" s="6">
        <v>11</v>
      </c>
      <c r="S76" s="6"/>
      <c r="T76" s="6"/>
      <c r="U76" s="6"/>
      <c r="V76" s="6"/>
      <c r="W76" s="6"/>
      <c r="X76" s="6"/>
      <c r="Y76" s="6"/>
      <c r="Z76" s="6"/>
      <c r="AA76" s="6"/>
      <c r="AB76" s="6"/>
      <c r="AC76" s="6"/>
      <c r="AD76" s="6">
        <v>12</v>
      </c>
      <c r="AE76" s="6"/>
      <c r="AF76" s="6"/>
      <c r="AG76" s="73"/>
      <c r="AH76" s="75">
        <f t="shared" si="25"/>
        <v>23</v>
      </c>
      <c r="AI76" s="80">
        <f>AH76/AH84</f>
        <v>4.5364891518737675E-2</v>
      </c>
    </row>
    <row r="77" spans="1:35" ht="18" x14ac:dyDescent="0.3">
      <c r="A77" s="148" t="s">
        <v>31</v>
      </c>
      <c r="B77" s="149"/>
      <c r="C77" s="6">
        <v>38</v>
      </c>
      <c r="D77" s="6">
        <v>18</v>
      </c>
      <c r="E77" s="6"/>
      <c r="F77" s="6"/>
      <c r="G77" s="6"/>
      <c r="H77" s="6"/>
      <c r="I77" s="6"/>
      <c r="J77" s="6"/>
      <c r="K77" s="6"/>
      <c r="L77" s="6"/>
      <c r="M77" s="6"/>
      <c r="N77" s="6"/>
      <c r="O77" s="6"/>
      <c r="P77" s="6"/>
      <c r="Q77" s="6"/>
      <c r="R77" s="6"/>
      <c r="S77" s="6"/>
      <c r="T77" s="6"/>
      <c r="U77" s="6"/>
      <c r="V77" s="6"/>
      <c r="W77" s="6"/>
      <c r="X77" s="6">
        <v>21</v>
      </c>
      <c r="Y77" s="6"/>
      <c r="Z77" s="6"/>
      <c r="AA77" s="6"/>
      <c r="AB77" s="6"/>
      <c r="AC77" s="6"/>
      <c r="AD77" s="6"/>
      <c r="AE77" s="6"/>
      <c r="AF77" s="6"/>
      <c r="AG77" s="73">
        <v>46</v>
      </c>
      <c r="AH77" s="75">
        <f t="shared" si="25"/>
        <v>85</v>
      </c>
      <c r="AI77" s="80">
        <f>AH77/AH84</f>
        <v>0.16765285996055226</v>
      </c>
    </row>
    <row r="78" spans="1:35" ht="18" x14ac:dyDescent="0.3">
      <c r="A78" s="148" t="s">
        <v>32</v>
      </c>
      <c r="B78" s="149"/>
      <c r="C78" s="6"/>
      <c r="D78" s="6"/>
      <c r="E78" s="6"/>
      <c r="F78" s="6"/>
      <c r="G78" s="6"/>
      <c r="H78" s="6"/>
      <c r="I78" s="6"/>
      <c r="J78" s="6"/>
      <c r="K78" s="6"/>
      <c r="L78" s="6"/>
      <c r="M78" s="6"/>
      <c r="N78" s="6"/>
      <c r="O78" s="6"/>
      <c r="P78" s="6"/>
      <c r="Q78" s="6"/>
      <c r="R78" s="6"/>
      <c r="S78" s="6"/>
      <c r="T78" s="6"/>
      <c r="U78" s="6"/>
      <c r="V78" s="6"/>
      <c r="W78" s="6"/>
      <c r="X78" s="6"/>
      <c r="Y78" s="6">
        <v>7</v>
      </c>
      <c r="Z78" s="6"/>
      <c r="AA78" s="6"/>
      <c r="AB78" s="6"/>
      <c r="AC78" s="6"/>
      <c r="AD78" s="6"/>
      <c r="AE78" s="6"/>
      <c r="AF78" s="6"/>
      <c r="AG78" s="73"/>
      <c r="AH78" s="75">
        <f t="shared" si="25"/>
        <v>7</v>
      </c>
      <c r="AI78" s="80">
        <f>AH78/AH84</f>
        <v>1.3806706114398421E-2</v>
      </c>
    </row>
    <row r="79" spans="1:35" ht="18" x14ac:dyDescent="0.3">
      <c r="A79" s="148" t="s">
        <v>33</v>
      </c>
      <c r="B79" s="149"/>
      <c r="C79" s="6">
        <v>10</v>
      </c>
      <c r="D79" s="6">
        <v>6</v>
      </c>
      <c r="E79" s="6">
        <v>4</v>
      </c>
      <c r="F79" s="6"/>
      <c r="G79" s="6"/>
      <c r="H79" s="6"/>
      <c r="I79" s="6"/>
      <c r="J79" s="6"/>
      <c r="K79" s="6"/>
      <c r="L79" s="6"/>
      <c r="M79" s="6"/>
      <c r="N79" s="6"/>
      <c r="O79" s="6"/>
      <c r="P79" s="6"/>
      <c r="Q79" s="6"/>
      <c r="R79" s="6"/>
      <c r="S79" s="6"/>
      <c r="T79" s="6"/>
      <c r="U79" s="6"/>
      <c r="V79" s="6">
        <v>6</v>
      </c>
      <c r="W79" s="6"/>
      <c r="X79" s="6">
        <v>7</v>
      </c>
      <c r="Y79" s="6">
        <v>20</v>
      </c>
      <c r="Z79" s="6">
        <v>3</v>
      </c>
      <c r="AA79" s="6"/>
      <c r="AB79" s="6"/>
      <c r="AC79" s="6">
        <v>7</v>
      </c>
      <c r="AD79" s="6">
        <v>18</v>
      </c>
      <c r="AE79" s="6">
        <v>11</v>
      </c>
      <c r="AF79" s="6">
        <v>15</v>
      </c>
      <c r="AG79" s="73">
        <v>5</v>
      </c>
      <c r="AH79" s="75">
        <f t="shared" si="25"/>
        <v>102</v>
      </c>
      <c r="AI79" s="80">
        <f>AH79/AH84</f>
        <v>0.20118343195266272</v>
      </c>
    </row>
    <row r="80" spans="1:35" ht="18" x14ac:dyDescent="0.3">
      <c r="A80" s="148" t="s">
        <v>34</v>
      </c>
      <c r="B80" s="14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73"/>
      <c r="AH80" s="75">
        <f t="shared" si="25"/>
        <v>0</v>
      </c>
      <c r="AI80" s="80">
        <f>AH80/AH84</f>
        <v>0</v>
      </c>
    </row>
    <row r="81" spans="1:35" ht="18" x14ac:dyDescent="0.3">
      <c r="A81" s="148" t="s">
        <v>35</v>
      </c>
      <c r="B81" s="149"/>
      <c r="C81" s="6"/>
      <c r="D81" s="6"/>
      <c r="E81" s="6"/>
      <c r="F81" s="6"/>
      <c r="G81" s="6"/>
      <c r="H81" s="6"/>
      <c r="I81" s="6"/>
      <c r="J81" s="6"/>
      <c r="K81" s="6"/>
      <c r="L81" s="6"/>
      <c r="M81" s="6"/>
      <c r="N81" s="6"/>
      <c r="O81" s="6"/>
      <c r="P81" s="6"/>
      <c r="Q81" s="6"/>
      <c r="R81" s="6">
        <v>4</v>
      </c>
      <c r="S81" s="6"/>
      <c r="T81" s="6"/>
      <c r="U81" s="6"/>
      <c r="V81" s="6"/>
      <c r="W81" s="6">
        <v>2</v>
      </c>
      <c r="X81" s="6">
        <v>22</v>
      </c>
      <c r="Y81" s="6">
        <v>11</v>
      </c>
      <c r="Z81" s="6"/>
      <c r="AA81" s="6"/>
      <c r="AB81" s="6"/>
      <c r="AC81" s="6">
        <v>7</v>
      </c>
      <c r="AD81" s="6"/>
      <c r="AE81" s="6"/>
      <c r="AF81" s="6"/>
      <c r="AG81" s="73"/>
      <c r="AH81" s="75">
        <f t="shared" si="25"/>
        <v>46</v>
      </c>
      <c r="AI81" s="80">
        <f>AH81/AH84</f>
        <v>9.0729783037475351E-2</v>
      </c>
    </row>
    <row r="82" spans="1:35" ht="18" x14ac:dyDescent="0.3">
      <c r="A82" s="148" t="s">
        <v>36</v>
      </c>
      <c r="B82" s="149"/>
      <c r="C82" s="6"/>
      <c r="D82" s="6"/>
      <c r="E82" s="6"/>
      <c r="F82" s="6"/>
      <c r="G82" s="6"/>
      <c r="H82" s="6"/>
      <c r="I82" s="6"/>
      <c r="J82" s="6"/>
      <c r="K82" s="6"/>
      <c r="L82" s="6"/>
      <c r="M82" s="6"/>
      <c r="N82" s="6"/>
      <c r="O82" s="6"/>
      <c r="P82" s="6"/>
      <c r="Q82" s="6"/>
      <c r="R82" s="6"/>
      <c r="S82" s="6"/>
      <c r="T82" s="6"/>
      <c r="U82" s="6"/>
      <c r="V82" s="6"/>
      <c r="W82" s="6">
        <v>75</v>
      </c>
      <c r="X82" s="6"/>
      <c r="Y82" s="6"/>
      <c r="Z82" s="6"/>
      <c r="AA82" s="6"/>
      <c r="AB82" s="6"/>
      <c r="AC82" s="6"/>
      <c r="AD82" s="6"/>
      <c r="AE82" s="6"/>
      <c r="AF82" s="6"/>
      <c r="AG82" s="73"/>
      <c r="AH82" s="75">
        <f t="shared" si="25"/>
        <v>75</v>
      </c>
      <c r="AI82" s="80">
        <f>AH82/AH84</f>
        <v>0.14792899408284024</v>
      </c>
    </row>
    <row r="83" spans="1:35" ht="19.5" customHeight="1" thickBot="1" x14ac:dyDescent="0.35">
      <c r="A83" s="148" t="s">
        <v>37</v>
      </c>
      <c r="B83" s="149"/>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73"/>
      <c r="AH83" s="76">
        <f t="shared" si="25"/>
        <v>0</v>
      </c>
      <c r="AI83" s="84">
        <f>AH83/AH84</f>
        <v>0</v>
      </c>
    </row>
    <row r="84" spans="1:35" ht="21.6" thickBot="1" x14ac:dyDescent="0.4">
      <c r="A84" s="155" t="s">
        <v>11</v>
      </c>
      <c r="B84" s="156"/>
      <c r="C84" s="99">
        <f>SUM(C85:C96)</f>
        <v>16</v>
      </c>
      <c r="D84" s="99">
        <f t="shared" ref="D84:N84" si="26">SUM(D85:D96)</f>
        <v>14</v>
      </c>
      <c r="E84" s="99">
        <f t="shared" si="26"/>
        <v>57</v>
      </c>
      <c r="F84" s="99">
        <f t="shared" si="26"/>
        <v>0</v>
      </c>
      <c r="G84" s="99">
        <f t="shared" si="26"/>
        <v>0</v>
      </c>
      <c r="H84" s="99">
        <f t="shared" si="26"/>
        <v>0</v>
      </c>
      <c r="I84" s="99">
        <f t="shared" si="26"/>
        <v>45</v>
      </c>
      <c r="J84" s="99">
        <f t="shared" si="26"/>
        <v>85</v>
      </c>
      <c r="K84" s="99">
        <f t="shared" si="26"/>
        <v>42</v>
      </c>
      <c r="L84" s="99">
        <f t="shared" si="26"/>
        <v>0</v>
      </c>
      <c r="M84" s="99">
        <f t="shared" si="26"/>
        <v>0</v>
      </c>
      <c r="N84" s="99">
        <f t="shared" si="26"/>
        <v>0</v>
      </c>
      <c r="O84" s="99">
        <f>SUM(O85:O96)</f>
        <v>0</v>
      </c>
      <c r="P84" s="99">
        <f t="shared" ref="P84:AG84" si="27">SUM(P85:P96)</f>
        <v>0</v>
      </c>
      <c r="Q84" s="99">
        <f t="shared" si="27"/>
        <v>4</v>
      </c>
      <c r="R84" s="99">
        <f t="shared" si="27"/>
        <v>5</v>
      </c>
      <c r="S84" s="99">
        <f t="shared" si="27"/>
        <v>0</v>
      </c>
      <c r="T84" s="99">
        <f t="shared" si="27"/>
        <v>0</v>
      </c>
      <c r="U84" s="99">
        <f t="shared" si="27"/>
        <v>0</v>
      </c>
      <c r="V84" s="99">
        <f t="shared" si="27"/>
        <v>22</v>
      </c>
      <c r="W84" s="99">
        <f t="shared" si="27"/>
        <v>35</v>
      </c>
      <c r="X84" s="99">
        <f t="shared" si="27"/>
        <v>0</v>
      </c>
      <c r="Y84" s="99">
        <f t="shared" si="27"/>
        <v>0</v>
      </c>
      <c r="Z84" s="99">
        <f t="shared" si="27"/>
        <v>0</v>
      </c>
      <c r="AA84" s="99">
        <f t="shared" si="27"/>
        <v>0</v>
      </c>
      <c r="AB84" s="99">
        <f t="shared" si="27"/>
        <v>0</v>
      </c>
      <c r="AC84" s="99">
        <f t="shared" si="27"/>
        <v>0</v>
      </c>
      <c r="AD84" s="99">
        <f t="shared" si="27"/>
        <v>0</v>
      </c>
      <c r="AE84" s="99">
        <f t="shared" si="27"/>
        <v>0</v>
      </c>
      <c r="AF84" s="99">
        <f t="shared" si="27"/>
        <v>0</v>
      </c>
      <c r="AG84" s="101">
        <f t="shared" si="27"/>
        <v>0</v>
      </c>
      <c r="AH84" s="37">
        <f>SUM(AH72:AH83)</f>
        <v>507</v>
      </c>
      <c r="AI84" s="82"/>
    </row>
    <row r="85" spans="1:35" ht="18" x14ac:dyDescent="0.3">
      <c r="A85" s="148" t="s">
        <v>38</v>
      </c>
      <c r="B85" s="149"/>
      <c r="C85" s="6"/>
      <c r="D85" s="6">
        <v>8</v>
      </c>
      <c r="E85" s="6">
        <v>17</v>
      </c>
      <c r="F85" s="6"/>
      <c r="G85" s="6"/>
      <c r="H85" s="6"/>
      <c r="I85" s="6">
        <v>15</v>
      </c>
      <c r="J85" s="6">
        <v>60</v>
      </c>
      <c r="K85" s="6">
        <v>37</v>
      </c>
      <c r="L85" s="6"/>
      <c r="M85" s="6"/>
      <c r="N85" s="6"/>
      <c r="O85" s="6"/>
      <c r="P85" s="6"/>
      <c r="Q85" s="6"/>
      <c r="R85" s="6">
        <v>5</v>
      </c>
      <c r="S85" s="6"/>
      <c r="T85" s="6"/>
      <c r="U85" s="6"/>
      <c r="V85" s="6"/>
      <c r="W85" s="6">
        <v>4</v>
      </c>
      <c r="X85" s="6"/>
      <c r="Y85" s="6"/>
      <c r="Z85" s="6"/>
      <c r="AA85" s="6"/>
      <c r="AB85" s="6"/>
      <c r="AC85" s="6"/>
      <c r="AD85" s="6"/>
      <c r="AE85" s="6"/>
      <c r="AF85" s="6"/>
      <c r="AG85" s="73"/>
      <c r="AH85" s="77">
        <f t="shared" ref="AH85:AH96" si="28">SUM(D85:AG85)</f>
        <v>146</v>
      </c>
      <c r="AI85" s="79">
        <f>AH85/AH97</f>
        <v>0.47249190938511326</v>
      </c>
    </row>
    <row r="86" spans="1:35" ht="18.75" customHeight="1" x14ac:dyDescent="0.3">
      <c r="A86" s="148" t="s">
        <v>27</v>
      </c>
      <c r="B86" s="149"/>
      <c r="C86" s="6"/>
      <c r="D86" s="6">
        <v>6</v>
      </c>
      <c r="E86" s="6"/>
      <c r="F86" s="6"/>
      <c r="G86" s="6"/>
      <c r="H86" s="6"/>
      <c r="I86" s="6">
        <v>30</v>
      </c>
      <c r="J86" s="6">
        <v>25</v>
      </c>
      <c r="K86" s="6"/>
      <c r="L86" s="6"/>
      <c r="M86" s="6"/>
      <c r="N86" s="6"/>
      <c r="O86" s="6"/>
      <c r="P86" s="6"/>
      <c r="Q86" s="6"/>
      <c r="R86" s="6"/>
      <c r="S86" s="6"/>
      <c r="T86" s="6"/>
      <c r="U86" s="6"/>
      <c r="V86" s="6">
        <v>22</v>
      </c>
      <c r="W86" s="6">
        <v>13</v>
      </c>
      <c r="X86" s="6"/>
      <c r="Y86" s="6"/>
      <c r="Z86" s="6"/>
      <c r="AA86" s="6"/>
      <c r="AB86" s="6"/>
      <c r="AC86" s="6"/>
      <c r="AD86" s="6"/>
      <c r="AE86" s="6"/>
      <c r="AF86" s="6"/>
      <c r="AG86" s="73"/>
      <c r="AH86" s="75">
        <f t="shared" si="28"/>
        <v>96</v>
      </c>
      <c r="AI86" s="80">
        <f>AH86/AH97</f>
        <v>0.31067961165048541</v>
      </c>
    </row>
    <row r="87" spans="1:35" ht="18.75" customHeight="1" x14ac:dyDescent="0.3">
      <c r="A87" s="148" t="s">
        <v>28</v>
      </c>
      <c r="B87" s="149"/>
      <c r="C87" s="6">
        <v>16</v>
      </c>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73"/>
      <c r="AH87" s="75">
        <f t="shared" si="28"/>
        <v>0</v>
      </c>
      <c r="AI87" s="80">
        <f>AH87/AH97</f>
        <v>0</v>
      </c>
    </row>
    <row r="88" spans="1:35" ht="18.75" customHeight="1" x14ac:dyDescent="0.3">
      <c r="A88" s="148" t="s">
        <v>29</v>
      </c>
      <c r="B88" s="149"/>
      <c r="C88" s="6"/>
      <c r="D88" s="6"/>
      <c r="E88" s="6"/>
      <c r="F88" s="6"/>
      <c r="G88" s="6"/>
      <c r="H88" s="6"/>
      <c r="I88" s="6"/>
      <c r="J88" s="6"/>
      <c r="K88" s="6"/>
      <c r="L88" s="6"/>
      <c r="M88" s="6"/>
      <c r="N88" s="6"/>
      <c r="O88" s="6"/>
      <c r="P88" s="6"/>
      <c r="Q88" s="6"/>
      <c r="R88" s="6"/>
      <c r="S88" s="6"/>
      <c r="T88" s="6"/>
      <c r="U88" s="6"/>
      <c r="V88" s="6"/>
      <c r="W88" s="6">
        <v>3</v>
      </c>
      <c r="X88" s="6"/>
      <c r="Y88" s="6"/>
      <c r="Z88" s="6"/>
      <c r="AA88" s="6"/>
      <c r="AB88" s="6"/>
      <c r="AC88" s="6"/>
      <c r="AD88" s="6"/>
      <c r="AE88" s="6"/>
      <c r="AF88" s="6"/>
      <c r="AG88" s="73"/>
      <c r="AH88" s="75">
        <f t="shared" si="28"/>
        <v>3</v>
      </c>
      <c r="AI88" s="80">
        <f>AH88/AH97</f>
        <v>9.7087378640776691E-3</v>
      </c>
    </row>
    <row r="89" spans="1:35" ht="18.75" customHeight="1" x14ac:dyDescent="0.3">
      <c r="A89" s="148" t="s">
        <v>30</v>
      </c>
      <c r="B89" s="149"/>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73"/>
      <c r="AH89" s="75">
        <f t="shared" si="28"/>
        <v>0</v>
      </c>
      <c r="AI89" s="80">
        <f>AH89/AH97</f>
        <v>0</v>
      </c>
    </row>
    <row r="90" spans="1:35" ht="18.75" customHeight="1" x14ac:dyDescent="0.3">
      <c r="A90" s="148" t="s">
        <v>31</v>
      </c>
      <c r="B90" s="149"/>
      <c r="C90" s="6"/>
      <c r="D90" s="6"/>
      <c r="E90" s="6">
        <v>40</v>
      </c>
      <c r="F90" s="6"/>
      <c r="G90" s="6"/>
      <c r="H90" s="6"/>
      <c r="I90" s="6"/>
      <c r="J90" s="6"/>
      <c r="K90" s="6"/>
      <c r="L90" s="6"/>
      <c r="M90" s="6"/>
      <c r="N90" s="6"/>
      <c r="O90" s="6"/>
      <c r="P90" s="6"/>
      <c r="Q90" s="6"/>
      <c r="R90" s="6"/>
      <c r="S90" s="6"/>
      <c r="T90" s="6"/>
      <c r="U90" s="6"/>
      <c r="V90" s="6"/>
      <c r="W90" s="6">
        <v>15</v>
      </c>
      <c r="X90" s="6"/>
      <c r="Y90" s="6"/>
      <c r="Z90" s="6"/>
      <c r="AA90" s="6"/>
      <c r="AB90" s="6"/>
      <c r="AC90" s="6"/>
      <c r="AD90" s="6"/>
      <c r="AE90" s="6"/>
      <c r="AF90" s="6"/>
      <c r="AG90" s="73"/>
      <c r="AH90" s="75">
        <f t="shared" si="28"/>
        <v>55</v>
      </c>
      <c r="AI90" s="80">
        <f>AH90/AH97</f>
        <v>0.17799352750809061</v>
      </c>
    </row>
    <row r="91" spans="1:35" ht="18.75" customHeight="1" x14ac:dyDescent="0.3">
      <c r="A91" s="148" t="s">
        <v>32</v>
      </c>
      <c r="B91" s="149"/>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73"/>
      <c r="AH91" s="75">
        <f t="shared" si="28"/>
        <v>0</v>
      </c>
      <c r="AI91" s="80">
        <f>AH91/AH97</f>
        <v>0</v>
      </c>
    </row>
    <row r="92" spans="1:35" ht="18.75" customHeight="1" x14ac:dyDescent="0.3">
      <c r="A92" s="148" t="s">
        <v>33</v>
      </c>
      <c r="B92" s="149"/>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73"/>
      <c r="AH92" s="75">
        <f t="shared" si="28"/>
        <v>0</v>
      </c>
      <c r="AI92" s="80">
        <f>AH92/AH97</f>
        <v>0</v>
      </c>
    </row>
    <row r="93" spans="1:35" ht="18.75" customHeight="1" x14ac:dyDescent="0.3">
      <c r="A93" s="148" t="s">
        <v>34</v>
      </c>
      <c r="B93" s="149"/>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73"/>
      <c r="AH93" s="75">
        <f t="shared" si="28"/>
        <v>0</v>
      </c>
      <c r="AI93" s="80">
        <f>AH93/AH97</f>
        <v>0</v>
      </c>
    </row>
    <row r="94" spans="1:35" ht="18.75" customHeight="1" x14ac:dyDescent="0.3">
      <c r="A94" s="148" t="s">
        <v>35</v>
      </c>
      <c r="B94" s="149"/>
      <c r="C94" s="6"/>
      <c r="D94" s="6"/>
      <c r="E94" s="6"/>
      <c r="F94" s="6"/>
      <c r="G94" s="6"/>
      <c r="H94" s="6"/>
      <c r="I94" s="6"/>
      <c r="J94" s="6"/>
      <c r="K94" s="6">
        <v>5</v>
      </c>
      <c r="L94" s="6"/>
      <c r="M94" s="6"/>
      <c r="N94" s="6"/>
      <c r="O94" s="6"/>
      <c r="P94" s="6"/>
      <c r="Q94" s="6"/>
      <c r="R94" s="6"/>
      <c r="S94" s="6"/>
      <c r="T94" s="6"/>
      <c r="U94" s="6"/>
      <c r="V94" s="6"/>
      <c r="W94" s="6"/>
      <c r="X94" s="6"/>
      <c r="Y94" s="6"/>
      <c r="Z94" s="6"/>
      <c r="AA94" s="6"/>
      <c r="AB94" s="6"/>
      <c r="AC94" s="6"/>
      <c r="AD94" s="6"/>
      <c r="AE94" s="6"/>
      <c r="AF94" s="6"/>
      <c r="AG94" s="73"/>
      <c r="AH94" s="75">
        <f t="shared" si="28"/>
        <v>5</v>
      </c>
      <c r="AI94" s="80">
        <f>AH94/AH97</f>
        <v>1.6181229773462782E-2</v>
      </c>
    </row>
    <row r="95" spans="1:35" ht="18.75" customHeight="1" x14ac:dyDescent="0.3">
      <c r="A95" s="148" t="s">
        <v>36</v>
      </c>
      <c r="B95" s="149"/>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73"/>
      <c r="AH95" s="75">
        <f t="shared" si="28"/>
        <v>0</v>
      </c>
      <c r="AI95" s="80">
        <f>AH95/AH97</f>
        <v>0</v>
      </c>
    </row>
    <row r="96" spans="1:35" ht="19.5" customHeight="1" thickBot="1" x14ac:dyDescent="0.35">
      <c r="A96" s="148" t="s">
        <v>37</v>
      </c>
      <c r="B96" s="149"/>
      <c r="C96" s="6"/>
      <c r="D96" s="6"/>
      <c r="E96" s="6"/>
      <c r="F96" s="6"/>
      <c r="G96" s="6"/>
      <c r="H96" s="6"/>
      <c r="I96" s="6"/>
      <c r="J96" s="6"/>
      <c r="K96" s="6"/>
      <c r="L96" s="6"/>
      <c r="M96" s="6"/>
      <c r="N96" s="6"/>
      <c r="O96" s="6"/>
      <c r="P96" s="6"/>
      <c r="Q96" s="6">
        <v>4</v>
      </c>
      <c r="R96" s="6"/>
      <c r="S96" s="6"/>
      <c r="T96" s="6"/>
      <c r="U96" s="6"/>
      <c r="V96" s="6"/>
      <c r="W96" s="6"/>
      <c r="X96" s="6"/>
      <c r="Y96" s="6"/>
      <c r="Z96" s="6"/>
      <c r="AA96" s="6"/>
      <c r="AB96" s="6"/>
      <c r="AC96" s="6"/>
      <c r="AD96" s="6"/>
      <c r="AE96" s="6"/>
      <c r="AF96" s="6"/>
      <c r="AG96" s="73"/>
      <c r="AH96" s="76">
        <f t="shared" si="28"/>
        <v>4</v>
      </c>
      <c r="AI96" s="84">
        <f>AH96/AH97</f>
        <v>1.2944983818770227E-2</v>
      </c>
    </row>
    <row r="97" spans="1:35" ht="21.6" thickBot="1" x14ac:dyDescent="0.35">
      <c r="A97" s="155" t="s">
        <v>21</v>
      </c>
      <c r="B97" s="156"/>
      <c r="C97" s="99">
        <f>SUM(C98:C109)</f>
        <v>0</v>
      </c>
      <c r="D97" s="99">
        <f t="shared" ref="D97:N97" si="29">SUM(D98:D109)</f>
        <v>171</v>
      </c>
      <c r="E97" s="99">
        <f t="shared" si="29"/>
        <v>60</v>
      </c>
      <c r="F97" s="99">
        <f t="shared" si="29"/>
        <v>0</v>
      </c>
      <c r="G97" s="99">
        <f t="shared" si="29"/>
        <v>0</v>
      </c>
      <c r="H97" s="99">
        <f t="shared" si="29"/>
        <v>0</v>
      </c>
      <c r="I97" s="99">
        <f t="shared" si="29"/>
        <v>15</v>
      </c>
      <c r="J97" s="99">
        <f t="shared" si="29"/>
        <v>22</v>
      </c>
      <c r="K97" s="99">
        <f t="shared" si="29"/>
        <v>30</v>
      </c>
      <c r="L97" s="99">
        <f t="shared" si="29"/>
        <v>30</v>
      </c>
      <c r="M97" s="99">
        <f t="shared" si="29"/>
        <v>0</v>
      </c>
      <c r="N97" s="99">
        <f t="shared" si="29"/>
        <v>0</v>
      </c>
      <c r="O97" s="99">
        <f>SUM(O98:O109)</f>
        <v>7</v>
      </c>
      <c r="P97" s="99">
        <f t="shared" ref="P97:AG97" si="30">SUM(P98:P109)</f>
        <v>183</v>
      </c>
      <c r="Q97" s="99">
        <f t="shared" si="30"/>
        <v>9</v>
      </c>
      <c r="R97" s="99">
        <f t="shared" si="30"/>
        <v>38</v>
      </c>
      <c r="S97" s="99">
        <f t="shared" si="30"/>
        <v>18</v>
      </c>
      <c r="T97" s="99">
        <f t="shared" si="30"/>
        <v>0</v>
      </c>
      <c r="U97" s="99">
        <f t="shared" si="30"/>
        <v>0</v>
      </c>
      <c r="V97" s="99">
        <f t="shared" si="30"/>
        <v>96</v>
      </c>
      <c r="W97" s="99">
        <f t="shared" si="30"/>
        <v>50</v>
      </c>
      <c r="X97" s="99">
        <f t="shared" si="30"/>
        <v>40</v>
      </c>
      <c r="Y97" s="99">
        <f t="shared" si="30"/>
        <v>85</v>
      </c>
      <c r="Z97" s="99">
        <f t="shared" si="30"/>
        <v>95</v>
      </c>
      <c r="AA97" s="99">
        <f t="shared" si="30"/>
        <v>0</v>
      </c>
      <c r="AB97" s="99">
        <f t="shared" si="30"/>
        <v>0</v>
      </c>
      <c r="AC97" s="99">
        <f t="shared" si="30"/>
        <v>25</v>
      </c>
      <c r="AD97" s="99">
        <f t="shared" si="30"/>
        <v>17</v>
      </c>
      <c r="AE97" s="99">
        <f t="shared" si="30"/>
        <v>102</v>
      </c>
      <c r="AF97" s="99">
        <f t="shared" si="30"/>
        <v>43</v>
      </c>
      <c r="AG97" s="101">
        <f t="shared" si="30"/>
        <v>83</v>
      </c>
      <c r="AH97" s="37">
        <f>SUM(AH85:AH96)</f>
        <v>309</v>
      </c>
      <c r="AI97" s="87"/>
    </row>
    <row r="98" spans="1:35" ht="18" x14ac:dyDescent="0.3">
      <c r="A98" s="148" t="s">
        <v>38</v>
      </c>
      <c r="B98" s="149"/>
      <c r="C98" s="6"/>
      <c r="D98" s="6">
        <v>12</v>
      </c>
      <c r="E98" s="6">
        <v>4</v>
      </c>
      <c r="F98" s="6"/>
      <c r="G98" s="6"/>
      <c r="H98" s="6"/>
      <c r="I98" s="6"/>
      <c r="J98" s="6">
        <v>12</v>
      </c>
      <c r="K98" s="6"/>
      <c r="L98" s="6"/>
      <c r="M98" s="6"/>
      <c r="N98" s="6"/>
      <c r="O98" s="6">
        <v>2</v>
      </c>
      <c r="P98" s="6">
        <v>15</v>
      </c>
      <c r="Q98" s="6"/>
      <c r="R98" s="6">
        <v>18</v>
      </c>
      <c r="S98" s="6"/>
      <c r="T98" s="6"/>
      <c r="U98" s="6"/>
      <c r="V98" s="6">
        <v>4</v>
      </c>
      <c r="W98" s="6"/>
      <c r="X98" s="6"/>
      <c r="Y98" s="6">
        <v>11</v>
      </c>
      <c r="Z98" s="6">
        <v>4</v>
      </c>
      <c r="AA98" s="6"/>
      <c r="AB98" s="6"/>
      <c r="AC98" s="6">
        <v>9</v>
      </c>
      <c r="AD98" s="6">
        <v>3</v>
      </c>
      <c r="AE98" s="6">
        <v>41</v>
      </c>
      <c r="AF98" s="6">
        <v>5</v>
      </c>
      <c r="AG98" s="73">
        <v>6</v>
      </c>
      <c r="AH98" s="74">
        <f>SUM(D98:AG98)</f>
        <v>146</v>
      </c>
      <c r="AI98" s="71">
        <f>AH98/AH110</f>
        <v>0.11977030352748154</v>
      </c>
    </row>
    <row r="99" spans="1:35" ht="18.75" customHeight="1" x14ac:dyDescent="0.3">
      <c r="A99" s="148" t="s">
        <v>27</v>
      </c>
      <c r="B99" s="149"/>
      <c r="C99" s="6"/>
      <c r="D99" s="6"/>
      <c r="E99" s="6">
        <v>26</v>
      </c>
      <c r="F99" s="6"/>
      <c r="G99" s="6"/>
      <c r="H99" s="6"/>
      <c r="I99" s="6"/>
      <c r="J99" s="6">
        <v>10</v>
      </c>
      <c r="K99" s="6">
        <v>22</v>
      </c>
      <c r="L99" s="6">
        <v>18</v>
      </c>
      <c r="M99" s="6"/>
      <c r="N99" s="6"/>
      <c r="O99" s="6"/>
      <c r="P99" s="6"/>
      <c r="Q99" s="6"/>
      <c r="R99" s="6"/>
      <c r="S99" s="6">
        <v>4</v>
      </c>
      <c r="T99" s="6"/>
      <c r="U99" s="6"/>
      <c r="V99" s="6">
        <v>45</v>
      </c>
      <c r="W99" s="6">
        <v>15</v>
      </c>
      <c r="X99" s="6">
        <v>18</v>
      </c>
      <c r="Y99" s="6">
        <v>31</v>
      </c>
      <c r="Z99" s="6">
        <v>55</v>
      </c>
      <c r="AA99" s="6"/>
      <c r="AB99" s="6"/>
      <c r="AC99" s="6">
        <v>3</v>
      </c>
      <c r="AD99" s="6">
        <v>11</v>
      </c>
      <c r="AE99" s="6">
        <v>53</v>
      </c>
      <c r="AF99" s="6">
        <v>25</v>
      </c>
      <c r="AG99" s="73">
        <v>12</v>
      </c>
      <c r="AH99" s="75">
        <f t="shared" ref="AH99:AH109" si="31">SUM(D99:AG99)</f>
        <v>348</v>
      </c>
      <c r="AI99" s="88">
        <f>AH99/AH110</f>
        <v>0.28547990155865466</v>
      </c>
    </row>
    <row r="100" spans="1:35" ht="18.75" customHeight="1" x14ac:dyDescent="0.3">
      <c r="A100" s="148" t="s">
        <v>28</v>
      </c>
      <c r="B100" s="149"/>
      <c r="C100" s="6"/>
      <c r="D100" s="6"/>
      <c r="E100" s="6"/>
      <c r="F100" s="6"/>
      <c r="G100" s="6"/>
      <c r="H100" s="6"/>
      <c r="I100" s="6"/>
      <c r="J100" s="6"/>
      <c r="K100" s="6"/>
      <c r="L100" s="6"/>
      <c r="M100" s="6"/>
      <c r="N100" s="6"/>
      <c r="O100" s="6"/>
      <c r="P100" s="6"/>
      <c r="Q100" s="6"/>
      <c r="R100" s="6"/>
      <c r="S100" s="6"/>
      <c r="T100" s="6"/>
      <c r="U100" s="6"/>
      <c r="V100" s="6"/>
      <c r="W100" s="6">
        <v>15</v>
      </c>
      <c r="X100" s="6">
        <v>2</v>
      </c>
      <c r="Y100" s="6"/>
      <c r="Z100" s="6">
        <v>16</v>
      </c>
      <c r="AA100" s="6"/>
      <c r="AB100" s="6"/>
      <c r="AC100" s="6"/>
      <c r="AD100" s="6"/>
      <c r="AE100" s="6">
        <v>8</v>
      </c>
      <c r="AF100" s="6"/>
      <c r="AG100" s="73">
        <v>20</v>
      </c>
      <c r="AH100" s="75">
        <f t="shared" si="31"/>
        <v>61</v>
      </c>
      <c r="AI100" s="88">
        <f>AH100/AH110</f>
        <v>5.0041017227235439E-2</v>
      </c>
    </row>
    <row r="101" spans="1:35" ht="18.75" customHeight="1" x14ac:dyDescent="0.3">
      <c r="A101" s="148" t="s">
        <v>29</v>
      </c>
      <c r="B101" s="149"/>
      <c r="C101" s="6"/>
      <c r="D101" s="6"/>
      <c r="E101" s="6"/>
      <c r="F101" s="6"/>
      <c r="G101" s="6"/>
      <c r="H101" s="6"/>
      <c r="I101" s="6"/>
      <c r="J101" s="6"/>
      <c r="K101" s="6"/>
      <c r="L101" s="6"/>
      <c r="M101" s="6"/>
      <c r="N101" s="6"/>
      <c r="O101" s="6"/>
      <c r="P101" s="6"/>
      <c r="Q101" s="6">
        <v>9</v>
      </c>
      <c r="R101" s="6"/>
      <c r="S101" s="6">
        <v>4</v>
      </c>
      <c r="T101" s="6"/>
      <c r="U101" s="6"/>
      <c r="V101" s="6"/>
      <c r="W101" s="6">
        <v>5</v>
      </c>
      <c r="X101" s="6">
        <v>5</v>
      </c>
      <c r="Y101" s="6"/>
      <c r="Z101" s="6">
        <v>17</v>
      </c>
      <c r="AA101" s="6"/>
      <c r="AB101" s="6"/>
      <c r="AC101" s="6">
        <v>13</v>
      </c>
      <c r="AD101" s="6">
        <v>3</v>
      </c>
      <c r="AE101" s="6"/>
      <c r="AF101" s="6">
        <v>8</v>
      </c>
      <c r="AG101" s="73">
        <v>40</v>
      </c>
      <c r="AH101" s="75">
        <f t="shared" si="31"/>
        <v>104</v>
      </c>
      <c r="AI101" s="88">
        <f>AH101/AH110</f>
        <v>8.5315832649712875E-2</v>
      </c>
    </row>
    <row r="102" spans="1:35" ht="18.75" customHeight="1" x14ac:dyDescent="0.3">
      <c r="A102" s="148" t="s">
        <v>30</v>
      </c>
      <c r="B102" s="149"/>
      <c r="C102" s="6"/>
      <c r="D102" s="6"/>
      <c r="E102" s="6">
        <v>21</v>
      </c>
      <c r="F102" s="6"/>
      <c r="G102" s="6"/>
      <c r="H102" s="6"/>
      <c r="I102" s="6"/>
      <c r="J102" s="6"/>
      <c r="K102" s="6"/>
      <c r="L102" s="6"/>
      <c r="M102" s="6"/>
      <c r="N102" s="6"/>
      <c r="O102" s="6"/>
      <c r="P102" s="6"/>
      <c r="Q102" s="6"/>
      <c r="R102" s="6"/>
      <c r="S102" s="6"/>
      <c r="T102" s="6"/>
      <c r="U102" s="6"/>
      <c r="V102" s="6">
        <v>44</v>
      </c>
      <c r="W102" s="6"/>
      <c r="X102" s="6"/>
      <c r="Y102" s="6"/>
      <c r="Z102" s="6"/>
      <c r="AA102" s="6"/>
      <c r="AB102" s="6"/>
      <c r="AC102" s="6"/>
      <c r="AD102" s="6"/>
      <c r="AE102" s="6"/>
      <c r="AF102" s="6"/>
      <c r="AG102" s="73"/>
      <c r="AH102" s="75">
        <f t="shared" si="31"/>
        <v>65</v>
      </c>
      <c r="AI102" s="88">
        <f>AH102/AH110</f>
        <v>5.3322395406070547E-2</v>
      </c>
    </row>
    <row r="103" spans="1:35" ht="18.75" customHeight="1" x14ac:dyDescent="0.3">
      <c r="A103" s="148" t="s">
        <v>31</v>
      </c>
      <c r="B103" s="149"/>
      <c r="C103" s="6"/>
      <c r="D103" s="6">
        <v>145</v>
      </c>
      <c r="E103" s="6">
        <v>9</v>
      </c>
      <c r="F103" s="6"/>
      <c r="G103" s="6"/>
      <c r="H103" s="6"/>
      <c r="I103" s="6">
        <v>15</v>
      </c>
      <c r="J103" s="6"/>
      <c r="K103" s="6"/>
      <c r="L103" s="6">
        <v>7</v>
      </c>
      <c r="M103" s="6"/>
      <c r="N103" s="6"/>
      <c r="O103" s="6"/>
      <c r="P103" s="6">
        <v>160</v>
      </c>
      <c r="Q103" s="6"/>
      <c r="R103" s="6"/>
      <c r="S103" s="6"/>
      <c r="T103" s="6"/>
      <c r="U103" s="6"/>
      <c r="V103" s="6"/>
      <c r="W103" s="6"/>
      <c r="X103" s="6"/>
      <c r="Y103" s="6"/>
      <c r="Z103" s="6"/>
      <c r="AA103" s="6"/>
      <c r="AB103" s="6"/>
      <c r="AC103" s="6"/>
      <c r="AD103" s="6"/>
      <c r="AE103" s="6"/>
      <c r="AF103" s="6"/>
      <c r="AG103" s="73"/>
      <c r="AH103" s="75">
        <f t="shared" si="31"/>
        <v>336</v>
      </c>
      <c r="AI103" s="88">
        <f>AH103/AH110</f>
        <v>0.27563576702214931</v>
      </c>
    </row>
    <row r="104" spans="1:35" ht="18.75" customHeight="1" x14ac:dyDescent="0.3">
      <c r="A104" s="148" t="s">
        <v>32</v>
      </c>
      <c r="B104" s="149"/>
      <c r="C104" s="6"/>
      <c r="D104" s="6"/>
      <c r="E104" s="6"/>
      <c r="F104" s="6"/>
      <c r="G104" s="6"/>
      <c r="H104" s="6"/>
      <c r="I104" s="6"/>
      <c r="J104" s="6"/>
      <c r="K104" s="6"/>
      <c r="L104" s="6"/>
      <c r="M104" s="6"/>
      <c r="N104" s="6"/>
      <c r="O104" s="6"/>
      <c r="P104" s="6"/>
      <c r="Q104" s="6"/>
      <c r="R104" s="6">
        <v>2</v>
      </c>
      <c r="S104" s="6"/>
      <c r="T104" s="6"/>
      <c r="U104" s="6"/>
      <c r="V104" s="6"/>
      <c r="W104" s="6"/>
      <c r="X104" s="6"/>
      <c r="Y104" s="6">
        <v>5</v>
      </c>
      <c r="Z104" s="6"/>
      <c r="AA104" s="6"/>
      <c r="AB104" s="6"/>
      <c r="AC104" s="6"/>
      <c r="AD104" s="6"/>
      <c r="AE104" s="6"/>
      <c r="AF104" s="6">
        <v>5</v>
      </c>
      <c r="AG104" s="73"/>
      <c r="AH104" s="75">
        <f t="shared" si="31"/>
        <v>12</v>
      </c>
      <c r="AI104" s="88">
        <f>AH104/AH110</f>
        <v>9.8441345365053324E-3</v>
      </c>
    </row>
    <row r="105" spans="1:35" ht="18.75" customHeight="1" x14ac:dyDescent="0.3">
      <c r="A105" s="148" t="s">
        <v>33</v>
      </c>
      <c r="B105" s="149"/>
      <c r="C105" s="6"/>
      <c r="D105" s="6"/>
      <c r="E105" s="6"/>
      <c r="F105" s="6"/>
      <c r="G105" s="6"/>
      <c r="H105" s="6"/>
      <c r="I105" s="6"/>
      <c r="J105" s="6"/>
      <c r="K105" s="6"/>
      <c r="L105" s="6"/>
      <c r="M105" s="6"/>
      <c r="N105" s="6"/>
      <c r="O105" s="6"/>
      <c r="P105" s="6"/>
      <c r="Q105" s="6"/>
      <c r="R105" s="6"/>
      <c r="S105" s="6"/>
      <c r="T105" s="6"/>
      <c r="U105" s="6"/>
      <c r="V105" s="6"/>
      <c r="W105" s="6"/>
      <c r="X105" s="6"/>
      <c r="Y105" s="6"/>
      <c r="Z105" s="6">
        <v>3</v>
      </c>
      <c r="AA105" s="6"/>
      <c r="AB105" s="6"/>
      <c r="AC105" s="6"/>
      <c r="AD105" s="6"/>
      <c r="AE105" s="6"/>
      <c r="AF105" s="6"/>
      <c r="AG105" s="73">
        <v>5</v>
      </c>
      <c r="AH105" s="75">
        <f t="shared" si="31"/>
        <v>8</v>
      </c>
      <c r="AI105" s="88">
        <f>AH105/AH110</f>
        <v>6.5627563576702219E-3</v>
      </c>
    </row>
    <row r="106" spans="1:35" ht="18.75" customHeight="1" x14ac:dyDescent="0.3">
      <c r="A106" s="148" t="s">
        <v>34</v>
      </c>
      <c r="B106" s="149"/>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73"/>
      <c r="AH106" s="75">
        <f t="shared" si="31"/>
        <v>0</v>
      </c>
      <c r="AI106" s="88">
        <f>AH106/AH110</f>
        <v>0</v>
      </c>
    </row>
    <row r="107" spans="1:35" ht="18.75" customHeight="1" x14ac:dyDescent="0.3">
      <c r="A107" s="148" t="s">
        <v>35</v>
      </c>
      <c r="B107" s="149"/>
      <c r="C107" s="6"/>
      <c r="D107" s="6">
        <v>14</v>
      </c>
      <c r="E107" s="6"/>
      <c r="F107" s="6"/>
      <c r="G107" s="6"/>
      <c r="H107" s="6"/>
      <c r="I107" s="6"/>
      <c r="J107" s="6"/>
      <c r="K107" s="6">
        <v>8</v>
      </c>
      <c r="L107" s="6">
        <v>5</v>
      </c>
      <c r="M107" s="6"/>
      <c r="N107" s="6"/>
      <c r="O107" s="6">
        <v>5</v>
      </c>
      <c r="P107" s="6">
        <v>8</v>
      </c>
      <c r="Q107" s="6"/>
      <c r="R107" s="6">
        <v>10</v>
      </c>
      <c r="S107" s="6">
        <v>10</v>
      </c>
      <c r="T107" s="6"/>
      <c r="U107" s="6"/>
      <c r="V107" s="6">
        <v>3</v>
      </c>
      <c r="W107" s="6">
        <v>15</v>
      </c>
      <c r="X107" s="6">
        <v>15</v>
      </c>
      <c r="Y107" s="6">
        <v>19</v>
      </c>
      <c r="Z107" s="6"/>
      <c r="AA107" s="6"/>
      <c r="AB107" s="6"/>
      <c r="AC107" s="6"/>
      <c r="AD107" s="6"/>
      <c r="AE107" s="6"/>
      <c r="AF107" s="6"/>
      <c r="AG107" s="73"/>
      <c r="AH107" s="75">
        <f t="shared" si="31"/>
        <v>112</v>
      </c>
      <c r="AI107" s="88">
        <f>AH107/AH110</f>
        <v>9.1878589007383105E-2</v>
      </c>
    </row>
    <row r="108" spans="1:35" ht="18.75" customHeight="1" x14ac:dyDescent="0.3">
      <c r="A108" s="148" t="s">
        <v>36</v>
      </c>
      <c r="B108" s="149"/>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73"/>
      <c r="AH108" s="75">
        <f t="shared" si="31"/>
        <v>0</v>
      </c>
      <c r="AI108" s="88">
        <f>AH108/AH110</f>
        <v>0</v>
      </c>
    </row>
    <row r="109" spans="1:35" ht="19.5" customHeight="1" thickBot="1" x14ac:dyDescent="0.35">
      <c r="A109" s="148" t="s">
        <v>37</v>
      </c>
      <c r="B109" s="149"/>
      <c r="C109" s="6"/>
      <c r="D109" s="6"/>
      <c r="E109" s="6"/>
      <c r="F109" s="6"/>
      <c r="G109" s="6"/>
      <c r="H109" s="6"/>
      <c r="I109" s="6"/>
      <c r="J109" s="6"/>
      <c r="K109" s="6"/>
      <c r="L109" s="6"/>
      <c r="M109" s="6"/>
      <c r="N109" s="6"/>
      <c r="O109" s="6"/>
      <c r="P109" s="6"/>
      <c r="Q109" s="6"/>
      <c r="R109" s="6">
        <v>8</v>
      </c>
      <c r="S109" s="6"/>
      <c r="T109" s="6"/>
      <c r="U109" s="6"/>
      <c r="V109" s="6"/>
      <c r="W109" s="6"/>
      <c r="X109" s="6"/>
      <c r="Y109" s="6">
        <v>19</v>
      </c>
      <c r="Z109" s="6"/>
      <c r="AA109" s="6"/>
      <c r="AB109" s="6"/>
      <c r="AC109" s="6"/>
      <c r="AD109" s="6"/>
      <c r="AE109" s="6"/>
      <c r="AF109" s="6"/>
      <c r="AG109" s="73"/>
      <c r="AH109" s="76">
        <f t="shared" si="31"/>
        <v>27</v>
      </c>
      <c r="AI109" s="89">
        <f>AH109/AH110</f>
        <v>2.2149302707136997E-2</v>
      </c>
    </row>
    <row r="110" spans="1:35" ht="17.25" customHeight="1" thickBot="1" x14ac:dyDescent="0.35">
      <c r="A110" s="155" t="s">
        <v>13</v>
      </c>
      <c r="B110" s="156"/>
      <c r="C110" s="99">
        <f>SUM(C111:C122)</f>
        <v>0</v>
      </c>
      <c r="D110" s="99">
        <f t="shared" ref="D110:N110" si="32">SUM(D111:D122)</f>
        <v>0</v>
      </c>
      <c r="E110" s="99">
        <f t="shared" si="32"/>
        <v>0</v>
      </c>
      <c r="F110" s="99">
        <f t="shared" si="32"/>
        <v>0</v>
      </c>
      <c r="G110" s="99">
        <f t="shared" si="32"/>
        <v>0</v>
      </c>
      <c r="H110" s="99">
        <f t="shared" si="32"/>
        <v>0</v>
      </c>
      <c r="I110" s="99">
        <f t="shared" si="32"/>
        <v>0</v>
      </c>
      <c r="J110" s="99">
        <f t="shared" si="32"/>
        <v>0</v>
      </c>
      <c r="K110" s="99">
        <f t="shared" si="32"/>
        <v>0</v>
      </c>
      <c r="L110" s="99">
        <f t="shared" si="32"/>
        <v>0</v>
      </c>
      <c r="M110" s="99">
        <f t="shared" si="32"/>
        <v>0</v>
      </c>
      <c r="N110" s="99">
        <f t="shared" si="32"/>
        <v>0</v>
      </c>
      <c r="O110" s="99">
        <f>SUM(O111:O122)</f>
        <v>0</v>
      </c>
      <c r="P110" s="99">
        <f t="shared" ref="P110:AG110" si="33">SUM(P111:P122)</f>
        <v>0</v>
      </c>
      <c r="Q110" s="99">
        <f t="shared" si="33"/>
        <v>0</v>
      </c>
      <c r="R110" s="99">
        <f t="shared" si="33"/>
        <v>0</v>
      </c>
      <c r="S110" s="99">
        <f t="shared" si="33"/>
        <v>0</v>
      </c>
      <c r="T110" s="99">
        <f t="shared" si="33"/>
        <v>0</v>
      </c>
      <c r="U110" s="99">
        <f t="shared" si="33"/>
        <v>0</v>
      </c>
      <c r="V110" s="99">
        <f t="shared" si="33"/>
        <v>0</v>
      </c>
      <c r="W110" s="99">
        <f t="shared" si="33"/>
        <v>0</v>
      </c>
      <c r="X110" s="99">
        <f t="shared" si="33"/>
        <v>0</v>
      </c>
      <c r="Y110" s="99">
        <f t="shared" si="33"/>
        <v>0</v>
      </c>
      <c r="Z110" s="99">
        <f t="shared" si="33"/>
        <v>0</v>
      </c>
      <c r="AA110" s="99">
        <f t="shared" si="33"/>
        <v>0</v>
      </c>
      <c r="AB110" s="99">
        <f t="shared" si="33"/>
        <v>0</v>
      </c>
      <c r="AC110" s="99">
        <f t="shared" si="33"/>
        <v>0</v>
      </c>
      <c r="AD110" s="99">
        <f t="shared" si="33"/>
        <v>0</v>
      </c>
      <c r="AE110" s="99">
        <f t="shared" si="33"/>
        <v>0</v>
      </c>
      <c r="AF110" s="99">
        <f t="shared" si="33"/>
        <v>0</v>
      </c>
      <c r="AG110" s="101">
        <f t="shared" si="33"/>
        <v>0</v>
      </c>
      <c r="AH110" s="37">
        <f>SUM(AH98:AH109)</f>
        <v>1219</v>
      </c>
      <c r="AI110" s="90"/>
    </row>
    <row r="111" spans="1:35" ht="17.25" customHeight="1" x14ac:dyDescent="0.3">
      <c r="A111" s="148" t="s">
        <v>38</v>
      </c>
      <c r="B111" s="149"/>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73"/>
      <c r="AH111" s="74">
        <f t="shared" ref="AH111:AH122" si="34">SUM(D111:AG111)</f>
        <v>0</v>
      </c>
      <c r="AI111" s="79" t="e">
        <f>AH111/AH123</f>
        <v>#DIV/0!</v>
      </c>
    </row>
    <row r="112" spans="1:35" ht="17.25" customHeight="1" x14ac:dyDescent="0.3">
      <c r="A112" s="148" t="s">
        <v>27</v>
      </c>
      <c r="B112" s="149"/>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73"/>
      <c r="AH112" s="75">
        <f t="shared" si="34"/>
        <v>0</v>
      </c>
      <c r="AI112" s="80" t="e">
        <f>AH112/AH123</f>
        <v>#DIV/0!</v>
      </c>
    </row>
    <row r="113" spans="1:35" ht="17.25" customHeight="1" x14ac:dyDescent="0.3">
      <c r="A113" s="148" t="s">
        <v>28</v>
      </c>
      <c r="B113" s="149"/>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73"/>
      <c r="AH113" s="75">
        <f t="shared" si="34"/>
        <v>0</v>
      </c>
      <c r="AI113" s="80" t="e">
        <f>AH113/AH123</f>
        <v>#DIV/0!</v>
      </c>
    </row>
    <row r="114" spans="1:35" ht="17.25" customHeight="1" x14ac:dyDescent="0.3">
      <c r="A114" s="148" t="s">
        <v>29</v>
      </c>
      <c r="B114" s="149"/>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73"/>
      <c r="AH114" s="75">
        <f t="shared" si="34"/>
        <v>0</v>
      </c>
      <c r="AI114" s="80" t="e">
        <f>AH114/AH123</f>
        <v>#DIV/0!</v>
      </c>
    </row>
    <row r="115" spans="1:35" ht="17.25" customHeight="1" x14ac:dyDescent="0.3">
      <c r="A115" s="148" t="s">
        <v>30</v>
      </c>
      <c r="B115" s="149"/>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73"/>
      <c r="AH115" s="75">
        <f t="shared" si="34"/>
        <v>0</v>
      </c>
      <c r="AI115" s="80" t="e">
        <f>AH115/AH123</f>
        <v>#DIV/0!</v>
      </c>
    </row>
    <row r="116" spans="1:35" ht="17.25" customHeight="1" x14ac:dyDescent="0.3">
      <c r="A116" s="148" t="s">
        <v>31</v>
      </c>
      <c r="B116" s="149"/>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73"/>
      <c r="AH116" s="75">
        <f t="shared" si="34"/>
        <v>0</v>
      </c>
      <c r="AI116" s="80" t="e">
        <f>AH116/AH123</f>
        <v>#DIV/0!</v>
      </c>
    </row>
    <row r="117" spans="1:35" ht="17.25" customHeight="1" x14ac:dyDescent="0.3">
      <c r="A117" s="148" t="s">
        <v>32</v>
      </c>
      <c r="B117" s="149"/>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73"/>
      <c r="AH117" s="75">
        <f t="shared" si="34"/>
        <v>0</v>
      </c>
      <c r="AI117" s="80" t="e">
        <f>AH117/AH123</f>
        <v>#DIV/0!</v>
      </c>
    </row>
    <row r="118" spans="1:35" ht="18.75" customHeight="1" x14ac:dyDescent="0.3">
      <c r="A118" s="148" t="s">
        <v>33</v>
      </c>
      <c r="B118" s="149"/>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73"/>
      <c r="AH118" s="75">
        <f t="shared" si="34"/>
        <v>0</v>
      </c>
      <c r="AI118" s="80" t="e">
        <f>AH118/AH123</f>
        <v>#DIV/0!</v>
      </c>
    </row>
    <row r="119" spans="1:35" ht="18.75" customHeight="1" x14ac:dyDescent="0.3">
      <c r="A119" s="148" t="s">
        <v>34</v>
      </c>
      <c r="B119" s="149"/>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73"/>
      <c r="AH119" s="75">
        <f t="shared" si="34"/>
        <v>0</v>
      </c>
      <c r="AI119" s="80" t="e">
        <f>AH119/AH123</f>
        <v>#DIV/0!</v>
      </c>
    </row>
    <row r="120" spans="1:35" ht="18.75" customHeight="1" x14ac:dyDescent="0.3">
      <c r="A120" s="148" t="s">
        <v>35</v>
      </c>
      <c r="B120" s="149"/>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73"/>
      <c r="AH120" s="75">
        <f t="shared" si="34"/>
        <v>0</v>
      </c>
      <c r="AI120" s="80" t="e">
        <f>AH120/AH123</f>
        <v>#DIV/0!</v>
      </c>
    </row>
    <row r="121" spans="1:35" ht="18.75" customHeight="1" x14ac:dyDescent="0.3">
      <c r="A121" s="148" t="s">
        <v>36</v>
      </c>
      <c r="B121" s="149"/>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73"/>
      <c r="AH121" s="75">
        <f t="shared" si="34"/>
        <v>0</v>
      </c>
      <c r="AI121" s="80" t="e">
        <f>AH121/AH123</f>
        <v>#DIV/0!</v>
      </c>
    </row>
    <row r="122" spans="1:35" ht="19.5" customHeight="1" thickBot="1" x14ac:dyDescent="0.35">
      <c r="A122" s="148" t="s">
        <v>37</v>
      </c>
      <c r="B122" s="149"/>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73"/>
      <c r="AH122" s="76">
        <f t="shared" si="34"/>
        <v>0</v>
      </c>
      <c r="AI122" s="84" t="e">
        <f>AH122/AH123</f>
        <v>#DIV/0!</v>
      </c>
    </row>
    <row r="123" spans="1:35" ht="18.75" customHeight="1" thickBot="1" x14ac:dyDescent="0.35">
      <c r="A123" s="155" t="s">
        <v>44</v>
      </c>
      <c r="B123" s="156"/>
      <c r="C123" s="99">
        <f>SUM(C124:C135)</f>
        <v>0</v>
      </c>
      <c r="D123" s="99">
        <f t="shared" ref="D123:N123" si="35">SUM(D124:D135)</f>
        <v>0</v>
      </c>
      <c r="E123" s="99">
        <f t="shared" si="35"/>
        <v>0</v>
      </c>
      <c r="F123" s="99">
        <f t="shared" si="35"/>
        <v>0</v>
      </c>
      <c r="G123" s="99">
        <f t="shared" si="35"/>
        <v>0</v>
      </c>
      <c r="H123" s="99">
        <f t="shared" si="35"/>
        <v>0</v>
      </c>
      <c r="I123" s="99">
        <f t="shared" si="35"/>
        <v>15</v>
      </c>
      <c r="J123" s="99">
        <f t="shared" si="35"/>
        <v>0</v>
      </c>
      <c r="K123" s="99">
        <f t="shared" si="35"/>
        <v>0</v>
      </c>
      <c r="L123" s="99">
        <f t="shared" si="35"/>
        <v>0</v>
      </c>
      <c r="M123" s="99">
        <f t="shared" si="35"/>
        <v>0</v>
      </c>
      <c r="N123" s="99">
        <f t="shared" si="35"/>
        <v>0</v>
      </c>
      <c r="O123" s="99">
        <f>SUM(O124:O135)</f>
        <v>0</v>
      </c>
      <c r="P123" s="99">
        <f t="shared" ref="P123:AG123" si="36">SUM(P124:P135)</f>
        <v>0</v>
      </c>
      <c r="Q123" s="99">
        <f t="shared" si="36"/>
        <v>0</v>
      </c>
      <c r="R123" s="99">
        <f t="shared" si="36"/>
        <v>0</v>
      </c>
      <c r="S123" s="99">
        <f t="shared" si="36"/>
        <v>0</v>
      </c>
      <c r="T123" s="99">
        <f t="shared" si="36"/>
        <v>0</v>
      </c>
      <c r="U123" s="99">
        <f t="shared" si="36"/>
        <v>0</v>
      </c>
      <c r="V123" s="99">
        <f t="shared" si="36"/>
        <v>0</v>
      </c>
      <c r="W123" s="99">
        <f t="shared" si="36"/>
        <v>0</v>
      </c>
      <c r="X123" s="99">
        <f t="shared" si="36"/>
        <v>0</v>
      </c>
      <c r="Y123" s="99">
        <f t="shared" si="36"/>
        <v>0</v>
      </c>
      <c r="Z123" s="99">
        <f t="shared" si="36"/>
        <v>0</v>
      </c>
      <c r="AA123" s="99">
        <f t="shared" si="36"/>
        <v>0</v>
      </c>
      <c r="AB123" s="99">
        <f t="shared" si="36"/>
        <v>0</v>
      </c>
      <c r="AC123" s="99">
        <f t="shared" si="36"/>
        <v>0</v>
      </c>
      <c r="AD123" s="99">
        <f t="shared" si="36"/>
        <v>0</v>
      </c>
      <c r="AE123" s="99">
        <f t="shared" si="36"/>
        <v>0</v>
      </c>
      <c r="AF123" s="99">
        <f t="shared" si="36"/>
        <v>0</v>
      </c>
      <c r="AG123" s="101">
        <f t="shared" si="36"/>
        <v>0</v>
      </c>
      <c r="AH123" s="37">
        <f>SUM(AH111:AH122)</f>
        <v>0</v>
      </c>
      <c r="AI123" s="87"/>
    </row>
    <row r="124" spans="1:35" ht="18" x14ac:dyDescent="0.3">
      <c r="A124" s="148" t="s">
        <v>38</v>
      </c>
      <c r="B124" s="149"/>
      <c r="C124" s="6"/>
      <c r="D124" s="6"/>
      <c r="E124" s="6"/>
      <c r="F124" s="6"/>
      <c r="G124" s="6"/>
      <c r="H124" s="6"/>
      <c r="I124" s="6">
        <v>15</v>
      </c>
      <c r="J124" s="6"/>
      <c r="K124" s="6"/>
      <c r="L124" s="6"/>
      <c r="M124" s="6"/>
      <c r="N124" s="6"/>
      <c r="O124" s="6"/>
      <c r="P124" s="6"/>
      <c r="Q124" s="6"/>
      <c r="R124" s="6"/>
      <c r="S124" s="6"/>
      <c r="T124" s="6"/>
      <c r="U124" s="6"/>
      <c r="V124" s="6"/>
      <c r="W124" s="6"/>
      <c r="X124" s="6"/>
      <c r="Y124" s="6"/>
      <c r="Z124" s="6"/>
      <c r="AA124" s="6"/>
      <c r="AB124" s="6"/>
      <c r="AC124" s="6"/>
      <c r="AD124" s="6"/>
      <c r="AE124" s="6"/>
      <c r="AF124" s="6"/>
      <c r="AG124" s="73"/>
      <c r="AH124" s="74">
        <f t="shared" ref="AH124:AH135" si="37">SUM(D124:AG124)</f>
        <v>15</v>
      </c>
      <c r="AI124" s="71">
        <f>AH124/AH136</f>
        <v>1</v>
      </c>
    </row>
    <row r="125" spans="1:35" ht="18.75" customHeight="1" x14ac:dyDescent="0.3">
      <c r="A125" s="148" t="s">
        <v>27</v>
      </c>
      <c r="B125" s="149"/>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73"/>
      <c r="AH125" s="75">
        <f t="shared" si="37"/>
        <v>0</v>
      </c>
      <c r="AI125" s="88">
        <f>AH125/AH136</f>
        <v>0</v>
      </c>
    </row>
    <row r="126" spans="1:35" ht="18.75" customHeight="1" x14ac:dyDescent="0.3">
      <c r="A126" s="148" t="s">
        <v>28</v>
      </c>
      <c r="B126" s="149"/>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73"/>
      <c r="AH126" s="75">
        <f t="shared" si="37"/>
        <v>0</v>
      </c>
      <c r="AI126" s="88">
        <f>AH126/AH136</f>
        <v>0</v>
      </c>
    </row>
    <row r="127" spans="1:35" ht="18.75" customHeight="1" x14ac:dyDescent="0.3">
      <c r="A127" s="148" t="s">
        <v>29</v>
      </c>
      <c r="B127" s="149"/>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73"/>
      <c r="AH127" s="75">
        <f t="shared" si="37"/>
        <v>0</v>
      </c>
      <c r="AI127" s="88">
        <f>AH127/AH136</f>
        <v>0</v>
      </c>
    </row>
    <row r="128" spans="1:35" ht="18.75" customHeight="1" x14ac:dyDescent="0.3">
      <c r="A128" s="148" t="s">
        <v>30</v>
      </c>
      <c r="B128" s="149"/>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73"/>
      <c r="AH128" s="75">
        <f t="shared" si="37"/>
        <v>0</v>
      </c>
      <c r="AI128" s="88">
        <f>AH128/AH136</f>
        <v>0</v>
      </c>
    </row>
    <row r="129" spans="1:35" ht="18.75" customHeight="1" x14ac:dyDescent="0.3">
      <c r="A129" s="148" t="s">
        <v>31</v>
      </c>
      <c r="B129" s="149"/>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73"/>
      <c r="AH129" s="75">
        <f t="shared" si="37"/>
        <v>0</v>
      </c>
      <c r="AI129" s="88">
        <f>AH129/AH136</f>
        <v>0</v>
      </c>
    </row>
    <row r="130" spans="1:35" ht="18.75" customHeight="1" x14ac:dyDescent="0.3">
      <c r="A130" s="148" t="s">
        <v>32</v>
      </c>
      <c r="B130" s="149"/>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73"/>
      <c r="AH130" s="75">
        <f t="shared" si="37"/>
        <v>0</v>
      </c>
      <c r="AI130" s="88">
        <f>AH130/AH136</f>
        <v>0</v>
      </c>
    </row>
    <row r="131" spans="1:35" ht="18.75" customHeight="1" x14ac:dyDescent="0.3">
      <c r="A131" s="148" t="s">
        <v>33</v>
      </c>
      <c r="B131" s="149"/>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73"/>
      <c r="AH131" s="75">
        <f t="shared" si="37"/>
        <v>0</v>
      </c>
      <c r="AI131" s="88">
        <f>AH131/AH136</f>
        <v>0</v>
      </c>
    </row>
    <row r="132" spans="1:35" ht="18.75" customHeight="1" x14ac:dyDescent="0.3">
      <c r="A132" s="148" t="s">
        <v>34</v>
      </c>
      <c r="B132" s="149"/>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73"/>
      <c r="AH132" s="75">
        <f t="shared" si="37"/>
        <v>0</v>
      </c>
      <c r="AI132" s="88">
        <f>AH132/AH136</f>
        <v>0</v>
      </c>
    </row>
    <row r="133" spans="1:35" ht="18.75" customHeight="1" x14ac:dyDescent="0.3">
      <c r="A133" s="148" t="s">
        <v>35</v>
      </c>
      <c r="B133" s="149"/>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73"/>
      <c r="AH133" s="75">
        <f t="shared" si="37"/>
        <v>0</v>
      </c>
      <c r="AI133" s="88">
        <f>AH133/AH136</f>
        <v>0</v>
      </c>
    </row>
    <row r="134" spans="1:35" ht="18.75" customHeight="1" x14ac:dyDescent="0.3">
      <c r="A134" s="148" t="s">
        <v>36</v>
      </c>
      <c r="B134" s="149"/>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73"/>
      <c r="AH134" s="75">
        <f t="shared" si="37"/>
        <v>0</v>
      </c>
      <c r="AI134" s="88">
        <f>AH134/AH136</f>
        <v>0</v>
      </c>
    </row>
    <row r="135" spans="1:35" ht="19.5" customHeight="1" thickBot="1" x14ac:dyDescent="0.35">
      <c r="A135" s="148" t="s">
        <v>37</v>
      </c>
      <c r="B135" s="149"/>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73"/>
      <c r="AH135" s="76">
        <f t="shared" si="37"/>
        <v>0</v>
      </c>
      <c r="AI135" s="89">
        <f>AH135/AH136</f>
        <v>0</v>
      </c>
    </row>
    <row r="136" spans="1:35" ht="21.6" thickBot="1" x14ac:dyDescent="0.4">
      <c r="A136" s="155" t="s">
        <v>42</v>
      </c>
      <c r="B136" s="156"/>
      <c r="C136" s="99">
        <f>SUM(C137:C148)</f>
        <v>0</v>
      </c>
      <c r="D136" s="99">
        <f t="shared" ref="D136:N136" si="38">SUM(D137:D148)</f>
        <v>13</v>
      </c>
      <c r="E136" s="99">
        <f t="shared" si="38"/>
        <v>0</v>
      </c>
      <c r="F136" s="99">
        <f t="shared" si="38"/>
        <v>0</v>
      </c>
      <c r="G136" s="99">
        <f t="shared" si="38"/>
        <v>0</v>
      </c>
      <c r="H136" s="99">
        <f t="shared" si="38"/>
        <v>0</v>
      </c>
      <c r="I136" s="99">
        <f t="shared" si="38"/>
        <v>0</v>
      </c>
      <c r="J136" s="99">
        <f t="shared" si="38"/>
        <v>76</v>
      </c>
      <c r="K136" s="99">
        <f t="shared" si="38"/>
        <v>80</v>
      </c>
      <c r="L136" s="99">
        <f t="shared" si="38"/>
        <v>40</v>
      </c>
      <c r="M136" s="99">
        <f t="shared" si="38"/>
        <v>0</v>
      </c>
      <c r="N136" s="99">
        <f t="shared" si="38"/>
        <v>0</v>
      </c>
      <c r="O136" s="99">
        <f>SUM(O137:O148)</f>
        <v>0</v>
      </c>
      <c r="P136" s="99">
        <f t="shared" ref="P136:AG136" si="39">SUM(P137:P148)</f>
        <v>11</v>
      </c>
      <c r="Q136" s="99">
        <f t="shared" si="39"/>
        <v>0</v>
      </c>
      <c r="R136" s="99">
        <f t="shared" si="39"/>
        <v>0</v>
      </c>
      <c r="S136" s="99">
        <f t="shared" si="39"/>
        <v>0</v>
      </c>
      <c r="T136" s="99">
        <f t="shared" si="39"/>
        <v>0</v>
      </c>
      <c r="U136" s="99">
        <f t="shared" si="39"/>
        <v>0</v>
      </c>
      <c r="V136" s="99">
        <f t="shared" si="39"/>
        <v>0</v>
      </c>
      <c r="W136" s="99">
        <f t="shared" si="39"/>
        <v>0</v>
      </c>
      <c r="X136" s="99">
        <f t="shared" si="39"/>
        <v>0</v>
      </c>
      <c r="Y136" s="99">
        <f t="shared" si="39"/>
        <v>0</v>
      </c>
      <c r="Z136" s="99">
        <f t="shared" si="39"/>
        <v>0</v>
      </c>
      <c r="AA136" s="99">
        <f t="shared" si="39"/>
        <v>0</v>
      </c>
      <c r="AB136" s="99">
        <f t="shared" si="39"/>
        <v>0</v>
      </c>
      <c r="AC136" s="99">
        <f t="shared" si="39"/>
        <v>15</v>
      </c>
      <c r="AD136" s="99">
        <f t="shared" si="39"/>
        <v>0</v>
      </c>
      <c r="AE136" s="99">
        <f t="shared" si="39"/>
        <v>0</v>
      </c>
      <c r="AF136" s="99">
        <f t="shared" si="39"/>
        <v>0</v>
      </c>
      <c r="AG136" s="101">
        <f t="shared" si="39"/>
        <v>0</v>
      </c>
      <c r="AH136" s="37">
        <f>SUM(AH124:AH135)</f>
        <v>15</v>
      </c>
      <c r="AI136" s="83"/>
    </row>
    <row r="137" spans="1:35" ht="18" x14ac:dyDescent="0.3">
      <c r="A137" s="148" t="s">
        <v>38</v>
      </c>
      <c r="B137" s="149"/>
      <c r="C137" s="6"/>
      <c r="D137" s="6"/>
      <c r="E137" s="6"/>
      <c r="F137" s="6"/>
      <c r="G137" s="6"/>
      <c r="H137" s="6"/>
      <c r="I137" s="6"/>
      <c r="J137" s="6">
        <v>24</v>
      </c>
      <c r="K137" s="6">
        <v>80</v>
      </c>
      <c r="L137" s="6"/>
      <c r="M137" s="6"/>
      <c r="N137" s="6"/>
      <c r="O137" s="6"/>
      <c r="P137" s="6"/>
      <c r="Q137" s="6"/>
      <c r="R137" s="6"/>
      <c r="S137" s="6"/>
      <c r="T137" s="6"/>
      <c r="U137" s="6"/>
      <c r="V137" s="6"/>
      <c r="W137" s="6"/>
      <c r="X137" s="6"/>
      <c r="Y137" s="6"/>
      <c r="Z137" s="6"/>
      <c r="AA137" s="6"/>
      <c r="AB137" s="6"/>
      <c r="AC137" s="6"/>
      <c r="AD137" s="6"/>
      <c r="AE137" s="6"/>
      <c r="AF137" s="6"/>
      <c r="AG137" s="73"/>
      <c r="AH137" s="74">
        <f t="shared" ref="AH137:AH148" si="40">SUM(D137:AG137)</f>
        <v>104</v>
      </c>
      <c r="AI137" s="79">
        <f>AH137/AH149</f>
        <v>0.44255319148936167</v>
      </c>
    </row>
    <row r="138" spans="1:35" ht="18" x14ac:dyDescent="0.3">
      <c r="A138" s="148" t="s">
        <v>27</v>
      </c>
      <c r="B138" s="149"/>
      <c r="C138" s="6"/>
      <c r="D138" s="6"/>
      <c r="E138" s="6"/>
      <c r="F138" s="6"/>
      <c r="G138" s="6"/>
      <c r="H138" s="6"/>
      <c r="I138" s="6"/>
      <c r="J138" s="6">
        <v>52</v>
      </c>
      <c r="K138" s="6"/>
      <c r="L138" s="6">
        <v>40</v>
      </c>
      <c r="M138" s="6"/>
      <c r="N138" s="6"/>
      <c r="O138" s="6"/>
      <c r="P138" s="6"/>
      <c r="Q138" s="6"/>
      <c r="R138" s="6"/>
      <c r="S138" s="6"/>
      <c r="T138" s="6"/>
      <c r="U138" s="6"/>
      <c r="V138" s="6"/>
      <c r="W138" s="6"/>
      <c r="X138" s="6"/>
      <c r="Y138" s="6"/>
      <c r="Z138" s="6"/>
      <c r="AA138" s="6"/>
      <c r="AB138" s="6"/>
      <c r="AC138" s="6"/>
      <c r="AD138" s="6"/>
      <c r="AE138" s="6"/>
      <c r="AF138" s="6"/>
      <c r="AG138" s="73"/>
      <c r="AH138" s="75">
        <f t="shared" si="40"/>
        <v>92</v>
      </c>
      <c r="AI138" s="80">
        <f>AH138/AH149</f>
        <v>0.39148936170212767</v>
      </c>
    </row>
    <row r="139" spans="1:35" ht="18" x14ac:dyDescent="0.3">
      <c r="A139" s="148" t="s">
        <v>28</v>
      </c>
      <c r="B139" s="149"/>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73"/>
      <c r="AH139" s="75">
        <f t="shared" si="40"/>
        <v>0</v>
      </c>
      <c r="AI139" s="80">
        <f>AH139/AH149</f>
        <v>0</v>
      </c>
    </row>
    <row r="140" spans="1:35" ht="18" x14ac:dyDescent="0.3">
      <c r="A140" s="148" t="s">
        <v>29</v>
      </c>
      <c r="B140" s="149"/>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73"/>
      <c r="AH140" s="75">
        <f t="shared" si="40"/>
        <v>0</v>
      </c>
      <c r="AI140" s="80">
        <f>AH140/AH149</f>
        <v>0</v>
      </c>
    </row>
    <row r="141" spans="1:35" ht="18" x14ac:dyDescent="0.3">
      <c r="A141" s="148" t="s">
        <v>30</v>
      </c>
      <c r="B141" s="149"/>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73"/>
      <c r="AH141" s="75">
        <f t="shared" si="40"/>
        <v>0</v>
      </c>
      <c r="AI141" s="80">
        <f>AH141/AH149</f>
        <v>0</v>
      </c>
    </row>
    <row r="142" spans="1:35" ht="18" x14ac:dyDescent="0.3">
      <c r="A142" s="148" t="s">
        <v>31</v>
      </c>
      <c r="B142" s="149"/>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73"/>
      <c r="AH142" s="75">
        <f t="shared" si="40"/>
        <v>0</v>
      </c>
      <c r="AI142" s="80">
        <f>AH142/AH149</f>
        <v>0</v>
      </c>
    </row>
    <row r="143" spans="1:35" ht="18" x14ac:dyDescent="0.3">
      <c r="A143" s="148" t="s">
        <v>32</v>
      </c>
      <c r="B143" s="149"/>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v>15</v>
      </c>
      <c r="AD143" s="6"/>
      <c r="AE143" s="6"/>
      <c r="AF143" s="6"/>
      <c r="AG143" s="73"/>
      <c r="AH143" s="75">
        <f t="shared" si="40"/>
        <v>15</v>
      </c>
      <c r="AI143" s="80">
        <f>AH143/AH149</f>
        <v>6.3829787234042548E-2</v>
      </c>
    </row>
    <row r="144" spans="1:35" ht="18" x14ac:dyDescent="0.3">
      <c r="A144" s="148" t="s">
        <v>33</v>
      </c>
      <c r="B144" s="149"/>
      <c r="C144" s="6"/>
      <c r="D144" s="6">
        <v>13</v>
      </c>
      <c r="E144" s="6"/>
      <c r="F144" s="6"/>
      <c r="G144" s="6"/>
      <c r="H144" s="6"/>
      <c r="I144" s="6"/>
      <c r="J144" s="6"/>
      <c r="K144" s="6"/>
      <c r="L144" s="6"/>
      <c r="M144" s="6"/>
      <c r="N144" s="6"/>
      <c r="O144" s="6"/>
      <c r="P144" s="6">
        <v>11</v>
      </c>
      <c r="Q144" s="6"/>
      <c r="R144" s="6"/>
      <c r="S144" s="6"/>
      <c r="T144" s="6"/>
      <c r="U144" s="6"/>
      <c r="V144" s="6"/>
      <c r="W144" s="6"/>
      <c r="X144" s="6"/>
      <c r="Y144" s="6"/>
      <c r="Z144" s="6"/>
      <c r="AA144" s="6"/>
      <c r="AB144" s="6"/>
      <c r="AC144" s="6"/>
      <c r="AD144" s="6"/>
      <c r="AE144" s="6"/>
      <c r="AF144" s="6"/>
      <c r="AG144" s="73"/>
      <c r="AH144" s="75">
        <f t="shared" si="40"/>
        <v>24</v>
      </c>
      <c r="AI144" s="80">
        <f>AH144/AH149</f>
        <v>0.10212765957446808</v>
      </c>
    </row>
    <row r="145" spans="1:35" ht="18" x14ac:dyDescent="0.3">
      <c r="A145" s="148" t="s">
        <v>34</v>
      </c>
      <c r="B145" s="149"/>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73"/>
      <c r="AH145" s="75">
        <f t="shared" si="40"/>
        <v>0</v>
      </c>
      <c r="AI145" s="80">
        <f>AH145/AH149</f>
        <v>0</v>
      </c>
    </row>
    <row r="146" spans="1:35" ht="18" x14ac:dyDescent="0.3">
      <c r="A146" s="148" t="s">
        <v>35</v>
      </c>
      <c r="B146" s="149"/>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73"/>
      <c r="AH146" s="75">
        <f t="shared" si="40"/>
        <v>0</v>
      </c>
      <c r="AI146" s="80">
        <f>AH146/AH149</f>
        <v>0</v>
      </c>
    </row>
    <row r="147" spans="1:35" ht="18" x14ac:dyDescent="0.3">
      <c r="A147" s="148" t="s">
        <v>36</v>
      </c>
      <c r="B147" s="149"/>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73"/>
      <c r="AH147" s="75">
        <f t="shared" si="40"/>
        <v>0</v>
      </c>
      <c r="AI147" s="80">
        <f>AH147/AH149</f>
        <v>0</v>
      </c>
    </row>
    <row r="148" spans="1:35" ht="18.600000000000001" thickBot="1" x14ac:dyDescent="0.35">
      <c r="A148" s="148" t="s">
        <v>37</v>
      </c>
      <c r="B148" s="149"/>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73"/>
      <c r="AH148" s="76">
        <f t="shared" si="40"/>
        <v>0</v>
      </c>
      <c r="AI148" s="84">
        <f>AH148/AH149</f>
        <v>0</v>
      </c>
    </row>
    <row r="149" spans="1:35" ht="21.6" thickBot="1" x14ac:dyDescent="0.35">
      <c r="A149" s="155" t="s">
        <v>43</v>
      </c>
      <c r="B149" s="156"/>
      <c r="C149" s="99">
        <f>SUM(C150:C161)</f>
        <v>0</v>
      </c>
      <c r="D149" s="99">
        <f t="shared" ref="D149:N149" si="41">SUM(D150:D161)</f>
        <v>0</v>
      </c>
      <c r="E149" s="99">
        <f t="shared" si="41"/>
        <v>0</v>
      </c>
      <c r="F149" s="99">
        <f t="shared" si="41"/>
        <v>0</v>
      </c>
      <c r="G149" s="99">
        <f t="shared" si="41"/>
        <v>0</v>
      </c>
      <c r="H149" s="99">
        <f t="shared" si="41"/>
        <v>0</v>
      </c>
      <c r="I149" s="99">
        <f t="shared" si="41"/>
        <v>190</v>
      </c>
      <c r="J149" s="99">
        <f t="shared" si="41"/>
        <v>67</v>
      </c>
      <c r="K149" s="99">
        <f t="shared" si="41"/>
        <v>185</v>
      </c>
      <c r="L149" s="99">
        <f t="shared" si="41"/>
        <v>51</v>
      </c>
      <c r="M149" s="99">
        <f t="shared" si="41"/>
        <v>0</v>
      </c>
      <c r="N149" s="99">
        <f t="shared" si="41"/>
        <v>0</v>
      </c>
      <c r="O149" s="99">
        <f>SUM(O150:O161)</f>
        <v>114</v>
      </c>
      <c r="P149" s="99">
        <f t="shared" ref="P149:AG149" si="42">SUM(P150:P161)</f>
        <v>450</v>
      </c>
      <c r="Q149" s="99">
        <f t="shared" si="42"/>
        <v>123</v>
      </c>
      <c r="R149" s="99">
        <f t="shared" si="42"/>
        <v>174</v>
      </c>
      <c r="S149" s="99">
        <f t="shared" si="42"/>
        <v>242</v>
      </c>
      <c r="T149" s="99">
        <f t="shared" si="42"/>
        <v>0</v>
      </c>
      <c r="U149" s="99">
        <f t="shared" si="42"/>
        <v>0</v>
      </c>
      <c r="V149" s="99">
        <f t="shared" si="42"/>
        <v>0</v>
      </c>
      <c r="W149" s="99">
        <f t="shared" si="42"/>
        <v>0</v>
      </c>
      <c r="X149" s="99">
        <f t="shared" si="42"/>
        <v>0</v>
      </c>
      <c r="Y149" s="99">
        <f t="shared" si="42"/>
        <v>0</v>
      </c>
      <c r="Z149" s="99">
        <f t="shared" si="42"/>
        <v>105</v>
      </c>
      <c r="AA149" s="99">
        <f t="shared" si="42"/>
        <v>0</v>
      </c>
      <c r="AB149" s="99">
        <f t="shared" si="42"/>
        <v>0</v>
      </c>
      <c r="AC149" s="99">
        <f t="shared" si="42"/>
        <v>285</v>
      </c>
      <c r="AD149" s="99">
        <f t="shared" si="42"/>
        <v>176</v>
      </c>
      <c r="AE149" s="99">
        <f t="shared" si="42"/>
        <v>219</v>
      </c>
      <c r="AF149" s="99">
        <f t="shared" si="42"/>
        <v>284</v>
      </c>
      <c r="AG149" s="101">
        <f t="shared" si="42"/>
        <v>180</v>
      </c>
      <c r="AH149" s="37">
        <f>SUM(AH137:AH148)</f>
        <v>235</v>
      </c>
      <c r="AI149" s="94"/>
    </row>
    <row r="150" spans="1:35" ht="18" x14ac:dyDescent="0.3">
      <c r="A150" s="148" t="s">
        <v>38</v>
      </c>
      <c r="B150" s="149"/>
      <c r="C150" s="6"/>
      <c r="D150" s="6"/>
      <c r="E150" s="6"/>
      <c r="F150" s="6"/>
      <c r="G150" s="6"/>
      <c r="H150" s="6"/>
      <c r="I150" s="6">
        <v>30</v>
      </c>
      <c r="J150" s="6"/>
      <c r="K150" s="6">
        <v>60</v>
      </c>
      <c r="L150" s="6"/>
      <c r="M150" s="6"/>
      <c r="N150" s="6"/>
      <c r="O150" s="6">
        <v>20</v>
      </c>
      <c r="P150" s="6">
        <v>360</v>
      </c>
      <c r="Q150" s="6">
        <v>53</v>
      </c>
      <c r="R150" s="6">
        <v>54</v>
      </c>
      <c r="S150" s="6">
        <v>60</v>
      </c>
      <c r="T150" s="6"/>
      <c r="U150" s="6"/>
      <c r="V150" s="6"/>
      <c r="W150" s="6"/>
      <c r="X150" s="6"/>
      <c r="Y150" s="6"/>
      <c r="Z150" s="6">
        <v>23</v>
      </c>
      <c r="AA150" s="6"/>
      <c r="AB150" s="6"/>
      <c r="AC150" s="6">
        <v>88</v>
      </c>
      <c r="AD150" s="6">
        <v>45</v>
      </c>
      <c r="AE150" s="6">
        <v>15</v>
      </c>
      <c r="AF150" s="6">
        <v>51</v>
      </c>
      <c r="AG150" s="73">
        <v>17</v>
      </c>
      <c r="AH150" s="74">
        <f t="shared" ref="AH150:AH161" si="43">SUM(D150:AG150)</f>
        <v>876</v>
      </c>
      <c r="AI150" s="91">
        <f>AH150/AH162</f>
        <v>0.307908611599297</v>
      </c>
    </row>
    <row r="151" spans="1:35" ht="18" x14ac:dyDescent="0.3">
      <c r="A151" s="148" t="s">
        <v>27</v>
      </c>
      <c r="B151" s="149"/>
      <c r="C151" s="6"/>
      <c r="D151" s="6"/>
      <c r="E151" s="6"/>
      <c r="F151" s="6"/>
      <c r="G151" s="6"/>
      <c r="H151" s="6"/>
      <c r="I151" s="6">
        <v>120</v>
      </c>
      <c r="J151" s="6">
        <v>27</v>
      </c>
      <c r="K151" s="6">
        <v>50</v>
      </c>
      <c r="L151" s="6"/>
      <c r="M151" s="6"/>
      <c r="N151" s="6"/>
      <c r="O151" s="6">
        <v>34</v>
      </c>
      <c r="P151" s="6">
        <v>30</v>
      </c>
      <c r="Q151" s="6"/>
      <c r="R151" s="6">
        <v>6</v>
      </c>
      <c r="S151" s="6">
        <v>21</v>
      </c>
      <c r="T151" s="6"/>
      <c r="U151" s="6"/>
      <c r="V151" s="6"/>
      <c r="W151" s="6"/>
      <c r="X151" s="6"/>
      <c r="Y151" s="6"/>
      <c r="Z151" s="6"/>
      <c r="AA151" s="6"/>
      <c r="AB151" s="6"/>
      <c r="AC151" s="6">
        <v>135</v>
      </c>
      <c r="AD151" s="6">
        <v>33</v>
      </c>
      <c r="AE151" s="6">
        <v>130</v>
      </c>
      <c r="AF151" s="6">
        <v>103</v>
      </c>
      <c r="AG151" s="73">
        <v>24</v>
      </c>
      <c r="AH151" s="75">
        <f t="shared" si="43"/>
        <v>713</v>
      </c>
      <c r="AI151" s="92">
        <f>AH151/AH162</f>
        <v>0.25061511423550087</v>
      </c>
    </row>
    <row r="152" spans="1:35" ht="18" x14ac:dyDescent="0.3">
      <c r="A152" s="148" t="s">
        <v>28</v>
      </c>
      <c r="B152" s="149"/>
      <c r="C152" s="6"/>
      <c r="D152" s="6"/>
      <c r="E152" s="6"/>
      <c r="F152" s="6"/>
      <c r="G152" s="6"/>
      <c r="H152" s="6"/>
      <c r="I152" s="6">
        <v>15</v>
      </c>
      <c r="J152" s="6"/>
      <c r="K152" s="6"/>
      <c r="L152" s="6">
        <v>5</v>
      </c>
      <c r="M152" s="6"/>
      <c r="N152" s="6"/>
      <c r="O152" s="6"/>
      <c r="P152" s="6"/>
      <c r="Q152" s="6"/>
      <c r="R152" s="6">
        <v>9</v>
      </c>
      <c r="S152" s="6">
        <v>38</v>
      </c>
      <c r="T152" s="6"/>
      <c r="U152" s="6"/>
      <c r="V152" s="6"/>
      <c r="W152" s="6"/>
      <c r="X152" s="6"/>
      <c r="Y152" s="6"/>
      <c r="Z152" s="6">
        <v>18</v>
      </c>
      <c r="AA152" s="6"/>
      <c r="AB152" s="6"/>
      <c r="AC152" s="6">
        <v>9</v>
      </c>
      <c r="AD152" s="6">
        <v>17</v>
      </c>
      <c r="AE152" s="6">
        <v>41</v>
      </c>
      <c r="AF152" s="6">
        <v>10</v>
      </c>
      <c r="AG152" s="73"/>
      <c r="AH152" s="75">
        <f t="shared" si="43"/>
        <v>162</v>
      </c>
      <c r="AI152" s="92">
        <f>AH152/AH162</f>
        <v>5.6942003514938486E-2</v>
      </c>
    </row>
    <row r="153" spans="1:35" ht="18" x14ac:dyDescent="0.3">
      <c r="A153" s="148" t="s">
        <v>29</v>
      </c>
      <c r="B153" s="149"/>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73"/>
      <c r="AH153" s="75">
        <f t="shared" si="43"/>
        <v>0</v>
      </c>
      <c r="AI153" s="92">
        <f>AH153/AH162</f>
        <v>0</v>
      </c>
    </row>
    <row r="154" spans="1:35" ht="18" x14ac:dyDescent="0.3">
      <c r="A154" s="148" t="s">
        <v>30</v>
      </c>
      <c r="B154" s="149"/>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73"/>
      <c r="AH154" s="75">
        <f t="shared" si="43"/>
        <v>0</v>
      </c>
      <c r="AI154" s="92">
        <f>AH154/AH162</f>
        <v>0</v>
      </c>
    </row>
    <row r="155" spans="1:35" ht="18" x14ac:dyDescent="0.3">
      <c r="A155" s="148" t="s">
        <v>45</v>
      </c>
      <c r="B155" s="149"/>
      <c r="C155" s="6"/>
      <c r="D155" s="6"/>
      <c r="E155" s="6"/>
      <c r="F155" s="6"/>
      <c r="G155" s="6"/>
      <c r="H155" s="6"/>
      <c r="I155" s="6"/>
      <c r="J155" s="6"/>
      <c r="K155" s="6"/>
      <c r="L155" s="6">
        <v>14</v>
      </c>
      <c r="M155" s="6"/>
      <c r="N155" s="6"/>
      <c r="O155" s="6"/>
      <c r="P155" s="6">
        <v>60</v>
      </c>
      <c r="Q155" s="6"/>
      <c r="R155" s="6">
        <v>20</v>
      </c>
      <c r="S155" s="6">
        <v>7</v>
      </c>
      <c r="T155" s="6"/>
      <c r="U155" s="6"/>
      <c r="V155" s="6"/>
      <c r="W155" s="6"/>
      <c r="X155" s="6"/>
      <c r="Y155" s="6"/>
      <c r="Z155" s="6"/>
      <c r="AA155" s="6"/>
      <c r="AB155" s="6"/>
      <c r="AC155" s="6">
        <v>2</v>
      </c>
      <c r="AD155" s="6"/>
      <c r="AE155" s="6"/>
      <c r="AF155" s="6"/>
      <c r="AG155" s="73">
        <v>51</v>
      </c>
      <c r="AH155" s="75">
        <f t="shared" si="43"/>
        <v>154</v>
      </c>
      <c r="AI155" s="92">
        <f>AH155/AH162</f>
        <v>5.4130052724077331E-2</v>
      </c>
    </row>
    <row r="156" spans="1:35" ht="18" x14ac:dyDescent="0.3">
      <c r="A156" s="148" t="s">
        <v>46</v>
      </c>
      <c r="B156" s="149"/>
      <c r="C156" s="6"/>
      <c r="D156" s="6"/>
      <c r="E156" s="6"/>
      <c r="F156" s="6"/>
      <c r="G156" s="6"/>
      <c r="H156" s="6"/>
      <c r="I156" s="6">
        <v>25</v>
      </c>
      <c r="J156" s="6"/>
      <c r="K156" s="6">
        <v>60</v>
      </c>
      <c r="L156" s="6">
        <v>6</v>
      </c>
      <c r="M156" s="6"/>
      <c r="N156" s="6"/>
      <c r="O156" s="6"/>
      <c r="P156" s="6"/>
      <c r="Q156" s="6">
        <v>20</v>
      </c>
      <c r="R156" s="6">
        <v>26</v>
      </c>
      <c r="S156" s="6">
        <v>13</v>
      </c>
      <c r="T156" s="6"/>
      <c r="U156" s="6"/>
      <c r="V156" s="6"/>
      <c r="W156" s="6"/>
      <c r="X156" s="6"/>
      <c r="Y156" s="6"/>
      <c r="Z156" s="6">
        <v>13</v>
      </c>
      <c r="AA156" s="6"/>
      <c r="AB156" s="6"/>
      <c r="AC156" s="6">
        <v>37</v>
      </c>
      <c r="AD156" s="6">
        <v>16</v>
      </c>
      <c r="AE156" s="6"/>
      <c r="AF156" s="6">
        <v>41</v>
      </c>
      <c r="AG156" s="73">
        <v>21</v>
      </c>
      <c r="AH156" s="75">
        <f t="shared" si="43"/>
        <v>278</v>
      </c>
      <c r="AI156" s="92">
        <f>AH156/AH162</f>
        <v>9.7715289982425305E-2</v>
      </c>
    </row>
    <row r="157" spans="1:35" ht="18" x14ac:dyDescent="0.3">
      <c r="A157" s="148" t="s">
        <v>47</v>
      </c>
      <c r="B157" s="149"/>
      <c r="C157" s="6"/>
      <c r="D157" s="6"/>
      <c r="E157" s="6"/>
      <c r="F157" s="6"/>
      <c r="G157" s="6"/>
      <c r="H157" s="6"/>
      <c r="I157" s="6"/>
      <c r="J157" s="6">
        <v>20</v>
      </c>
      <c r="K157" s="6"/>
      <c r="L157" s="6"/>
      <c r="M157" s="6"/>
      <c r="N157" s="6"/>
      <c r="O157" s="6"/>
      <c r="P157" s="6"/>
      <c r="Q157" s="6"/>
      <c r="R157" s="6"/>
      <c r="S157" s="6"/>
      <c r="T157" s="6"/>
      <c r="U157" s="6"/>
      <c r="V157" s="6"/>
      <c r="W157" s="6"/>
      <c r="X157" s="6"/>
      <c r="Y157" s="6"/>
      <c r="Z157" s="6"/>
      <c r="AA157" s="6"/>
      <c r="AB157" s="6"/>
      <c r="AC157" s="6"/>
      <c r="AD157" s="6"/>
      <c r="AE157" s="6"/>
      <c r="AF157" s="6"/>
      <c r="AG157" s="73"/>
      <c r="AH157" s="75">
        <f t="shared" si="43"/>
        <v>20</v>
      </c>
      <c r="AI157" s="92">
        <f>AH157/AH162</f>
        <v>7.0298769771528994E-3</v>
      </c>
    </row>
    <row r="158" spans="1:35" ht="18" x14ac:dyDescent="0.3">
      <c r="A158" s="148" t="s">
        <v>48</v>
      </c>
      <c r="B158" s="149"/>
      <c r="C158" s="6"/>
      <c r="D158" s="6"/>
      <c r="E158" s="6"/>
      <c r="F158" s="6"/>
      <c r="G158" s="6"/>
      <c r="H158" s="6"/>
      <c r="I158" s="6"/>
      <c r="J158" s="6"/>
      <c r="K158" s="6"/>
      <c r="L158" s="6">
        <v>10</v>
      </c>
      <c r="M158" s="6"/>
      <c r="N158" s="6"/>
      <c r="O158" s="6"/>
      <c r="P158" s="6"/>
      <c r="Q158" s="6">
        <v>20</v>
      </c>
      <c r="R158" s="6">
        <v>31</v>
      </c>
      <c r="S158" s="6"/>
      <c r="T158" s="6"/>
      <c r="U158" s="6"/>
      <c r="V158" s="6"/>
      <c r="W158" s="6"/>
      <c r="X158" s="6"/>
      <c r="Y158" s="6"/>
      <c r="Z158" s="6">
        <v>6</v>
      </c>
      <c r="AA158" s="6"/>
      <c r="AB158" s="6"/>
      <c r="AC158" s="6"/>
      <c r="AD158" s="6">
        <v>2</v>
      </c>
      <c r="AE158" s="6">
        <v>30</v>
      </c>
      <c r="AF158" s="6">
        <v>4</v>
      </c>
      <c r="AG158" s="73">
        <v>25</v>
      </c>
      <c r="AH158" s="75">
        <f t="shared" si="43"/>
        <v>128</v>
      </c>
      <c r="AI158" s="92">
        <f>AH158/AH162</f>
        <v>4.4991212653778562E-2</v>
      </c>
    </row>
    <row r="159" spans="1:35" ht="18" x14ac:dyDescent="0.3">
      <c r="A159" s="148" t="s">
        <v>35</v>
      </c>
      <c r="B159" s="149"/>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v>13</v>
      </c>
      <c r="AE159" s="6"/>
      <c r="AF159" s="6"/>
      <c r="AG159" s="73">
        <v>9</v>
      </c>
      <c r="AH159" s="75">
        <f t="shared" si="43"/>
        <v>22</v>
      </c>
      <c r="AI159" s="92">
        <f>AH159/AH162</f>
        <v>7.7328646748681899E-3</v>
      </c>
    </row>
    <row r="160" spans="1:35" ht="18" x14ac:dyDescent="0.3">
      <c r="A160" s="148" t="s">
        <v>36</v>
      </c>
      <c r="B160" s="149"/>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73"/>
      <c r="AH160" s="75">
        <f t="shared" si="43"/>
        <v>0</v>
      </c>
      <c r="AI160" s="92">
        <f>AH160/AH162</f>
        <v>0</v>
      </c>
    </row>
    <row r="161" spans="1:35" ht="18.600000000000001" thickBot="1" x14ac:dyDescent="0.35">
      <c r="A161" s="148" t="s">
        <v>49</v>
      </c>
      <c r="B161" s="149"/>
      <c r="C161" s="6"/>
      <c r="D161" s="6"/>
      <c r="E161" s="6"/>
      <c r="F161" s="6"/>
      <c r="G161" s="6"/>
      <c r="H161" s="6"/>
      <c r="I161" s="6"/>
      <c r="J161" s="6">
        <v>20</v>
      </c>
      <c r="K161" s="6">
        <v>15</v>
      </c>
      <c r="L161" s="6">
        <v>16</v>
      </c>
      <c r="M161" s="6"/>
      <c r="N161" s="6"/>
      <c r="O161" s="6">
        <v>60</v>
      </c>
      <c r="P161" s="6"/>
      <c r="Q161" s="6">
        <v>30</v>
      </c>
      <c r="R161" s="6">
        <v>28</v>
      </c>
      <c r="S161" s="6">
        <v>103</v>
      </c>
      <c r="T161" s="6"/>
      <c r="U161" s="6"/>
      <c r="V161" s="6"/>
      <c r="W161" s="6"/>
      <c r="X161" s="6"/>
      <c r="Y161" s="6"/>
      <c r="Z161" s="6">
        <v>45</v>
      </c>
      <c r="AA161" s="6"/>
      <c r="AB161" s="6"/>
      <c r="AC161" s="6">
        <v>14</v>
      </c>
      <c r="AD161" s="6">
        <v>50</v>
      </c>
      <c r="AE161" s="6">
        <v>3</v>
      </c>
      <c r="AF161" s="6">
        <v>75</v>
      </c>
      <c r="AG161" s="73">
        <v>33</v>
      </c>
      <c r="AH161" s="76">
        <f t="shared" si="43"/>
        <v>492</v>
      </c>
      <c r="AI161" s="93">
        <f>AH161/AH162</f>
        <v>0.17293497363796134</v>
      </c>
    </row>
    <row r="162" spans="1:35" ht="21.6" thickBot="1" x14ac:dyDescent="0.35">
      <c r="A162" s="150"/>
      <c r="B162" s="15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55"/>
      <c r="AD162" s="55"/>
      <c r="AE162" s="55"/>
      <c r="AF162" s="55"/>
      <c r="AG162" s="78"/>
      <c r="AH162" s="37">
        <f>SUM(AH150:AH161)</f>
        <v>2845</v>
      </c>
      <c r="AI162" s="81"/>
    </row>
    <row r="163" spans="1:35" ht="36.75" customHeight="1" x14ac:dyDescent="0.3">
      <c r="A163" s="59"/>
      <c r="B163" s="59"/>
      <c r="C163" s="152" t="s">
        <v>38</v>
      </c>
      <c r="D163" s="153"/>
      <c r="E163" s="153" t="s">
        <v>27</v>
      </c>
      <c r="F163" s="153"/>
      <c r="G163" s="153" t="s">
        <v>28</v>
      </c>
      <c r="H163" s="153"/>
      <c r="I163" s="154" t="s">
        <v>29</v>
      </c>
      <c r="J163" s="154"/>
      <c r="K163" s="143" t="s">
        <v>30</v>
      </c>
      <c r="L163" s="143"/>
      <c r="M163" s="143" t="s">
        <v>31</v>
      </c>
      <c r="N163" s="143"/>
      <c r="O163" s="143" t="s">
        <v>32</v>
      </c>
      <c r="P163" s="143"/>
      <c r="Q163" s="143" t="s">
        <v>33</v>
      </c>
      <c r="R163" s="143"/>
      <c r="S163" s="143" t="s">
        <v>34</v>
      </c>
      <c r="T163" s="143"/>
      <c r="U163" s="143" t="s">
        <v>35</v>
      </c>
      <c r="V163" s="143"/>
      <c r="W163" s="143" t="s">
        <v>36</v>
      </c>
      <c r="X163" s="143"/>
      <c r="Y163" s="143" t="s">
        <v>37</v>
      </c>
      <c r="Z163" s="144"/>
      <c r="AA163" s="145" t="s">
        <v>39</v>
      </c>
      <c r="AB163" s="146"/>
      <c r="AC163" s="110"/>
      <c r="AD163" s="110"/>
      <c r="AE163" s="110"/>
      <c r="AF163" s="110"/>
      <c r="AG163" s="111"/>
    </row>
    <row r="164" spans="1:35" ht="36.75" customHeight="1" thickBot="1" x14ac:dyDescent="0.35">
      <c r="A164" s="59"/>
      <c r="B164" s="59"/>
      <c r="C164" s="147">
        <f>AH59+AH72+AH85+AH98+AH111+AH124+AH137+AH150</f>
        <v>1456</v>
      </c>
      <c r="D164" s="140"/>
      <c r="E164" s="140">
        <f>AH60+AH73+AH86+AH99+AH112+AH125+AH138+AH151</f>
        <v>1454</v>
      </c>
      <c r="F164" s="140"/>
      <c r="G164" s="140">
        <f>AH61+AH74+AH87+AH100+AH113+AH126+AH139+AH152</f>
        <v>274</v>
      </c>
      <c r="H164" s="140"/>
      <c r="I164" s="140">
        <f>AH62+AH75+AH88+AH101+AH114+AH127+AH140+AH153</f>
        <v>109</v>
      </c>
      <c r="J164" s="140"/>
      <c r="K164" s="140">
        <f>AH63+AH76+AH89+AH102+AH115+AH128+AH141+AH154</f>
        <v>88</v>
      </c>
      <c r="L164" s="140"/>
      <c r="M164" s="140">
        <f>AH64+AH77+AH90+AH103+AH116+AH129+AH142+AH155</f>
        <v>630</v>
      </c>
      <c r="N164" s="140"/>
      <c r="O164" s="140">
        <f>AH65+AH78+AH91+AH104+AH117+AH130+AH143+AH156</f>
        <v>312</v>
      </c>
      <c r="P164" s="140"/>
      <c r="Q164" s="140">
        <f>AH66+AH79+AH92+AH105+AH118+AH131+AH144+AH157</f>
        <v>266</v>
      </c>
      <c r="R164" s="140"/>
      <c r="S164" s="140">
        <f>AH67+AH80+AH93+AH106+AH119+AH132+AH145+AH158</f>
        <v>128</v>
      </c>
      <c r="T164" s="140"/>
      <c r="U164" s="140">
        <f>AH68+AH81+AH94+AH107+AH120+AH133+AH146+AH159</f>
        <v>208</v>
      </c>
      <c r="V164" s="140"/>
      <c r="W164" s="140">
        <f>AH69+AH80+AH95+AH108+AH121+AH134+AH147+AH160</f>
        <v>0</v>
      </c>
      <c r="X164" s="140"/>
      <c r="Y164" s="140">
        <f>AH70+AH83+AH96+AH109+AH122+AH135+AH148+AH161</f>
        <v>523</v>
      </c>
      <c r="Z164" s="140"/>
      <c r="AA164" s="141">
        <f>SUM(C164:Z164)</f>
        <v>5448</v>
      </c>
      <c r="AB164" s="142"/>
      <c r="AC164" s="112"/>
      <c r="AD164" s="112"/>
      <c r="AE164" s="112"/>
      <c r="AF164" s="112"/>
      <c r="AG164" s="113"/>
    </row>
    <row r="165" spans="1:35" ht="34.5" customHeight="1" thickBot="1" x14ac:dyDescent="0.35">
      <c r="A165" s="59"/>
      <c r="B165" s="59"/>
      <c r="C165" s="139">
        <f>C164/AA164</f>
        <v>0.26725403817914833</v>
      </c>
      <c r="D165" s="138"/>
      <c r="E165" s="138">
        <f>E164/AA164</f>
        <v>0.2668869309838473</v>
      </c>
      <c r="F165" s="138"/>
      <c r="G165" s="138">
        <f>G164/AA164</f>
        <v>5.0293685756240825E-2</v>
      </c>
      <c r="H165" s="138"/>
      <c r="I165" s="138">
        <f>I164/AA164</f>
        <v>2.000734214390602E-2</v>
      </c>
      <c r="J165" s="138"/>
      <c r="K165" s="138">
        <f>K164/AA164</f>
        <v>1.6152716593245228E-2</v>
      </c>
      <c r="L165" s="138"/>
      <c r="M165" s="138">
        <f>M164/AA164</f>
        <v>0.11563876651982379</v>
      </c>
      <c r="N165" s="138"/>
      <c r="O165" s="138">
        <f>O164/AA164</f>
        <v>5.7268722466960353E-2</v>
      </c>
      <c r="P165" s="138"/>
      <c r="Q165" s="138">
        <f>Q164/AA164</f>
        <v>4.8825256975036709E-2</v>
      </c>
      <c r="R165" s="138"/>
      <c r="S165" s="138">
        <f>S164/AA164</f>
        <v>2.3494860499265784E-2</v>
      </c>
      <c r="T165" s="138"/>
      <c r="U165" s="138">
        <f>U164/AA164</f>
        <v>3.81791483113069E-2</v>
      </c>
      <c r="V165" s="138"/>
      <c r="W165" s="138">
        <f>W164/AA164</f>
        <v>0</v>
      </c>
      <c r="X165" s="138"/>
      <c r="Y165" s="138">
        <f>Y164/AA164</f>
        <v>9.5998531571218793E-2</v>
      </c>
      <c r="Z165" s="138"/>
      <c r="AA165" s="136">
        <f>SUM(C165:Z165)</f>
        <v>1</v>
      </c>
      <c r="AB165" s="137"/>
    </row>
    <row r="166" spans="1:35" ht="15" customHeight="1" x14ac:dyDescent="0.3">
      <c r="A166" s="59"/>
      <c r="B166" s="59"/>
      <c r="C166" s="56"/>
    </row>
    <row r="167" spans="1:35" ht="15" customHeight="1" x14ac:dyDescent="0.3">
      <c r="A167" s="59"/>
      <c r="B167" s="59"/>
      <c r="C167" s="56"/>
    </row>
    <row r="168" spans="1:35" ht="15" customHeight="1" x14ac:dyDescent="0.3">
      <c r="A168" s="59"/>
      <c r="B168" s="59"/>
      <c r="C168" s="56"/>
    </row>
    <row r="169" spans="1:35" ht="15" customHeight="1" x14ac:dyDescent="0.3">
      <c r="A169" s="59"/>
      <c r="B169" s="59"/>
      <c r="C169" s="56"/>
    </row>
    <row r="170" spans="1:35" ht="15" customHeight="1" x14ac:dyDescent="0.3">
      <c r="A170" s="59"/>
      <c r="B170" s="59"/>
      <c r="C170" s="56"/>
    </row>
    <row r="171" spans="1:35" ht="17.25" customHeight="1" x14ac:dyDescent="0.3">
      <c r="A171" s="59"/>
      <c r="B171" s="59"/>
      <c r="C171" s="56"/>
    </row>
    <row r="172" spans="1:35" ht="15" customHeight="1" x14ac:dyDescent="0.3">
      <c r="A172" s="59"/>
      <c r="B172" s="59"/>
      <c r="C172" s="56"/>
    </row>
    <row r="173" spans="1:35" ht="15" customHeight="1" x14ac:dyDescent="0.3">
      <c r="A173" s="59"/>
      <c r="B173" s="59"/>
      <c r="C173" s="56"/>
    </row>
    <row r="174" spans="1:35" ht="15.75" customHeight="1" x14ac:dyDescent="0.3">
      <c r="A174" s="59"/>
      <c r="B174" s="59"/>
      <c r="C174" s="56"/>
    </row>
    <row r="175" spans="1:35" ht="18" x14ac:dyDescent="0.3">
      <c r="A175" s="60"/>
      <c r="B175" s="60" t="s">
        <v>38</v>
      </c>
      <c r="C175">
        <f>C164</f>
        <v>1456</v>
      </c>
    </row>
    <row r="176" spans="1:35" ht="18.75" customHeight="1" x14ac:dyDescent="0.3">
      <c r="A176" s="60"/>
      <c r="B176" s="60" t="s">
        <v>27</v>
      </c>
      <c r="C176">
        <f>E164</f>
        <v>1454</v>
      </c>
    </row>
    <row r="177" spans="1:3" ht="18.75" customHeight="1" x14ac:dyDescent="0.3">
      <c r="A177" s="60"/>
      <c r="B177" s="60" t="s">
        <v>28</v>
      </c>
      <c r="C177">
        <f>G164</f>
        <v>274</v>
      </c>
    </row>
    <row r="178" spans="1:3" ht="18.75" customHeight="1" x14ac:dyDescent="0.3">
      <c r="A178" s="60"/>
      <c r="B178" s="60" t="s">
        <v>29</v>
      </c>
      <c r="C178">
        <f>I164</f>
        <v>109</v>
      </c>
    </row>
    <row r="179" spans="1:3" ht="18.75" customHeight="1" x14ac:dyDescent="0.3">
      <c r="A179" s="60"/>
      <c r="B179" s="60" t="s">
        <v>30</v>
      </c>
      <c r="C179">
        <f>K164</f>
        <v>88</v>
      </c>
    </row>
    <row r="180" spans="1:3" ht="18.75" customHeight="1" x14ac:dyDescent="0.3">
      <c r="A180" s="60"/>
      <c r="B180" s="60" t="s">
        <v>31</v>
      </c>
      <c r="C180">
        <f>M164</f>
        <v>630</v>
      </c>
    </row>
    <row r="181" spans="1:3" ht="18.75" customHeight="1" x14ac:dyDescent="0.3">
      <c r="A181" s="60"/>
      <c r="B181" s="60" t="s">
        <v>32</v>
      </c>
      <c r="C181">
        <f>O164</f>
        <v>312</v>
      </c>
    </row>
    <row r="182" spans="1:3" ht="18.75" customHeight="1" x14ac:dyDescent="0.3">
      <c r="A182" s="60"/>
      <c r="B182" s="60" t="s">
        <v>33</v>
      </c>
      <c r="C182">
        <f>Q164</f>
        <v>266</v>
      </c>
    </row>
    <row r="183" spans="1:3" ht="18.75" customHeight="1" x14ac:dyDescent="0.3">
      <c r="A183" s="60"/>
      <c r="B183" s="60" t="s">
        <v>34</v>
      </c>
      <c r="C183">
        <f>S164</f>
        <v>128</v>
      </c>
    </row>
    <row r="184" spans="1:3" ht="18.75" customHeight="1" x14ac:dyDescent="0.3">
      <c r="A184" s="60"/>
      <c r="B184" s="60" t="s">
        <v>35</v>
      </c>
      <c r="C184">
        <f>U164</f>
        <v>208</v>
      </c>
    </row>
    <row r="185" spans="1:3" ht="18.75" customHeight="1" x14ac:dyDescent="0.3">
      <c r="A185" s="60"/>
      <c r="B185" s="60" t="s">
        <v>36</v>
      </c>
      <c r="C185">
        <f>W164</f>
        <v>0</v>
      </c>
    </row>
    <row r="186" spans="1:3" ht="30.75" customHeight="1" x14ac:dyDescent="0.3">
      <c r="A186" s="60"/>
      <c r="B186" s="60" t="s">
        <v>37</v>
      </c>
      <c r="C186">
        <f>Y164</f>
        <v>523</v>
      </c>
    </row>
  </sheetData>
  <mergeCells count="182">
    <mergeCell ref="AI3:AI4"/>
    <mergeCell ref="AJ3:AJ4"/>
    <mergeCell ref="A4:B4"/>
    <mergeCell ref="A5:B5"/>
    <mergeCell ref="A6:B6"/>
    <mergeCell ref="A7:B7"/>
    <mergeCell ref="A8:B8"/>
    <mergeCell ref="A9:B9"/>
    <mergeCell ref="A10:B10"/>
    <mergeCell ref="A1:B1"/>
    <mergeCell ref="C1:AG1"/>
    <mergeCell ref="A2:B2"/>
    <mergeCell ref="A3:B3"/>
    <mergeCell ref="A17:B17"/>
    <mergeCell ref="A18:B18"/>
    <mergeCell ref="A19:B19"/>
    <mergeCell ref="A20:B20"/>
    <mergeCell ref="A21:B21"/>
    <mergeCell ref="D22:G23"/>
    <mergeCell ref="A11:B11"/>
    <mergeCell ref="A12:B12"/>
    <mergeCell ref="A13:B13"/>
    <mergeCell ref="A14:B14"/>
    <mergeCell ref="A15:B15"/>
    <mergeCell ref="A16:B16"/>
    <mergeCell ref="A54:AG55"/>
    <mergeCell ref="AH55:AI58"/>
    <mergeCell ref="A56:B56"/>
    <mergeCell ref="C56:AG56"/>
    <mergeCell ref="A57:B57"/>
    <mergeCell ref="A58:B58"/>
    <mergeCell ref="O22:S23"/>
    <mergeCell ref="Z22:AD23"/>
    <mergeCell ref="AH22:AH23"/>
    <mergeCell ref="AH24:AH25"/>
    <mergeCell ref="AH27:AJ27"/>
    <mergeCell ref="D39:G40"/>
    <mergeCell ref="P39:S40"/>
    <mergeCell ref="Z39:AD40"/>
    <mergeCell ref="A65:B65"/>
    <mergeCell ref="A66:B66"/>
    <mergeCell ref="A67:B67"/>
    <mergeCell ref="A68:B68"/>
    <mergeCell ref="A69:B69"/>
    <mergeCell ref="A70:B70"/>
    <mergeCell ref="A59:B59"/>
    <mergeCell ref="A60:B60"/>
    <mergeCell ref="A61:B61"/>
    <mergeCell ref="A62:B62"/>
    <mergeCell ref="A63:B63"/>
    <mergeCell ref="A64:B64"/>
    <mergeCell ref="A77:B77"/>
    <mergeCell ref="A78:B78"/>
    <mergeCell ref="A79:B79"/>
    <mergeCell ref="A80:B80"/>
    <mergeCell ref="A81:B81"/>
    <mergeCell ref="A82:B82"/>
    <mergeCell ref="A71:B71"/>
    <mergeCell ref="A72:B72"/>
    <mergeCell ref="A73:B73"/>
    <mergeCell ref="A74:B74"/>
    <mergeCell ref="A75:B75"/>
    <mergeCell ref="A76:B76"/>
    <mergeCell ref="A89:B89"/>
    <mergeCell ref="A90:B90"/>
    <mergeCell ref="A91:B91"/>
    <mergeCell ref="A92:B92"/>
    <mergeCell ref="A93:B93"/>
    <mergeCell ref="A94:B94"/>
    <mergeCell ref="A83:B83"/>
    <mergeCell ref="A84:B84"/>
    <mergeCell ref="A85:B85"/>
    <mergeCell ref="A86:B86"/>
    <mergeCell ref="A87:B87"/>
    <mergeCell ref="A88:B88"/>
    <mergeCell ref="A101:B101"/>
    <mergeCell ref="A102:B102"/>
    <mergeCell ref="A103:B103"/>
    <mergeCell ref="A104:B104"/>
    <mergeCell ref="A105:B105"/>
    <mergeCell ref="A106:B106"/>
    <mergeCell ref="A95:B95"/>
    <mergeCell ref="A96:B96"/>
    <mergeCell ref="A97:B97"/>
    <mergeCell ref="A98:B98"/>
    <mergeCell ref="A99:B99"/>
    <mergeCell ref="A100:B100"/>
    <mergeCell ref="A113:B113"/>
    <mergeCell ref="A114:B114"/>
    <mergeCell ref="A115:B115"/>
    <mergeCell ref="A116:B116"/>
    <mergeCell ref="A117:B117"/>
    <mergeCell ref="A118:B118"/>
    <mergeCell ref="A107:B107"/>
    <mergeCell ref="A108:B108"/>
    <mergeCell ref="A109:B109"/>
    <mergeCell ref="A110:B110"/>
    <mergeCell ref="A111:B111"/>
    <mergeCell ref="A112:B112"/>
    <mergeCell ref="A125:B125"/>
    <mergeCell ref="A126:B126"/>
    <mergeCell ref="A127:B127"/>
    <mergeCell ref="A128:B128"/>
    <mergeCell ref="A129:B129"/>
    <mergeCell ref="A130:B130"/>
    <mergeCell ref="A119:B119"/>
    <mergeCell ref="A120:B120"/>
    <mergeCell ref="A121:B121"/>
    <mergeCell ref="A122:B122"/>
    <mergeCell ref="A123:B123"/>
    <mergeCell ref="A124:B124"/>
    <mergeCell ref="A137:B137"/>
    <mergeCell ref="A138:B138"/>
    <mergeCell ref="A139:B139"/>
    <mergeCell ref="A140:B140"/>
    <mergeCell ref="A141:B141"/>
    <mergeCell ref="A142:B142"/>
    <mergeCell ref="A131:B131"/>
    <mergeCell ref="A132:B132"/>
    <mergeCell ref="A133:B133"/>
    <mergeCell ref="A134:B134"/>
    <mergeCell ref="A135:B135"/>
    <mergeCell ref="A136:B136"/>
    <mergeCell ref="A149:B149"/>
    <mergeCell ref="A150:B150"/>
    <mergeCell ref="A151:B151"/>
    <mergeCell ref="A152:B152"/>
    <mergeCell ref="A153:B153"/>
    <mergeCell ref="A154:B154"/>
    <mergeCell ref="A143:B143"/>
    <mergeCell ref="A144:B144"/>
    <mergeCell ref="A145:B145"/>
    <mergeCell ref="A146:B146"/>
    <mergeCell ref="A147:B147"/>
    <mergeCell ref="A148:B148"/>
    <mergeCell ref="A161:B161"/>
    <mergeCell ref="A162:B162"/>
    <mergeCell ref="C163:D163"/>
    <mergeCell ref="E163:F163"/>
    <mergeCell ref="G163:H163"/>
    <mergeCell ref="I163:J163"/>
    <mergeCell ref="A155:B155"/>
    <mergeCell ref="A156:B156"/>
    <mergeCell ref="A157:B157"/>
    <mergeCell ref="A158:B158"/>
    <mergeCell ref="A159:B159"/>
    <mergeCell ref="A160:B160"/>
    <mergeCell ref="C164:D164"/>
    <mergeCell ref="E164:F164"/>
    <mergeCell ref="G164:H164"/>
    <mergeCell ref="I164:J164"/>
    <mergeCell ref="K164:L164"/>
    <mergeCell ref="M164:N164"/>
    <mergeCell ref="O164:P164"/>
    <mergeCell ref="K163:L163"/>
    <mergeCell ref="M163:N163"/>
    <mergeCell ref="O163:P163"/>
    <mergeCell ref="Q164:R164"/>
    <mergeCell ref="S164:T164"/>
    <mergeCell ref="U164:V164"/>
    <mergeCell ref="W164:X164"/>
    <mergeCell ref="Y164:Z164"/>
    <mergeCell ref="AA164:AB164"/>
    <mergeCell ref="W163:X163"/>
    <mergeCell ref="Y163:Z163"/>
    <mergeCell ref="AA163:AB163"/>
    <mergeCell ref="Q163:R163"/>
    <mergeCell ref="S163:T163"/>
    <mergeCell ref="U163:V163"/>
    <mergeCell ref="AA165:AB165"/>
    <mergeCell ref="O165:P165"/>
    <mergeCell ref="Q165:R165"/>
    <mergeCell ref="S165:T165"/>
    <mergeCell ref="U165:V165"/>
    <mergeCell ref="W165:X165"/>
    <mergeCell ref="Y165:Z165"/>
    <mergeCell ref="C165:D165"/>
    <mergeCell ref="E165:F165"/>
    <mergeCell ref="G165:H165"/>
    <mergeCell ref="I165:J165"/>
    <mergeCell ref="K165:L165"/>
    <mergeCell ref="M165:N165"/>
  </mergeCells>
  <conditionalFormatting sqref="C5:AG20">
    <cfRule type="cellIs" dxfId="9" priority="1" operator="greaterThan">
      <formula>0.7</formula>
    </cfRule>
    <cfRule type="cellIs" dxfId="8" priority="2" operator="greaterThan">
      <formula>$AI$29</formula>
    </cfRule>
  </conditionalFormatting>
  <pageMargins left="0.7" right="0.7" top="0.75" bottom="0.75" header="0.3" footer="0.3"/>
  <pageSetup paperSize="17" scale="5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36"/>
  <sheetViews>
    <sheetView zoomScale="80" zoomScaleNormal="80" workbookViewId="0">
      <pane xSplit="3" ySplit="4" topLeftCell="D97" activePane="bottomRight" state="frozen"/>
      <selection pane="topRight" activeCell="C1" sqref="C1"/>
      <selection pane="bottomLeft" activeCell="A4" sqref="A4"/>
      <selection pane="bottomRight" activeCell="B75" sqref="B75"/>
    </sheetView>
  </sheetViews>
  <sheetFormatPr defaultColWidth="9.109375" defaultRowHeight="14.4" x14ac:dyDescent="0.3"/>
  <cols>
    <col min="3" max="3" width="20.5546875" customWidth="1"/>
    <col min="4" max="34" width="9.44140625" customWidth="1"/>
    <col min="35" max="35" width="10.88671875" customWidth="1"/>
    <col min="36" max="36" width="10.44140625" customWidth="1"/>
    <col min="37" max="37" width="11.88671875" customWidth="1"/>
  </cols>
  <sheetData>
    <row r="1" spans="2:37" ht="38.25" customHeight="1" thickBot="1" x14ac:dyDescent="0.35">
      <c r="B1" s="187">
        <f ca="1">NOW()</f>
        <v>45007.579243865737</v>
      </c>
      <c r="C1" s="146"/>
      <c r="D1" s="188" t="s">
        <v>0</v>
      </c>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90"/>
      <c r="AI1" s="95" t="s">
        <v>1</v>
      </c>
      <c r="AJ1" s="95" t="s">
        <v>2</v>
      </c>
    </row>
    <row r="2" spans="2:37" ht="21" customHeight="1" thickBot="1" x14ac:dyDescent="0.35">
      <c r="B2" s="191" t="s">
        <v>3</v>
      </c>
      <c r="C2" s="192"/>
      <c r="D2" s="57">
        <v>0</v>
      </c>
      <c r="E2" s="57">
        <v>0</v>
      </c>
      <c r="F2" s="57">
        <v>0</v>
      </c>
      <c r="G2" s="57">
        <v>108</v>
      </c>
      <c r="H2" s="118">
        <v>108</v>
      </c>
      <c r="I2" s="57">
        <v>108</v>
      </c>
      <c r="J2" s="57">
        <v>108</v>
      </c>
      <c r="K2" s="57">
        <v>0</v>
      </c>
      <c r="L2" s="57">
        <v>0</v>
      </c>
      <c r="M2" s="57">
        <v>108</v>
      </c>
      <c r="N2" s="57">
        <v>108</v>
      </c>
      <c r="O2" s="57">
        <v>108</v>
      </c>
      <c r="P2" s="57">
        <v>108</v>
      </c>
      <c r="Q2" s="57">
        <v>108</v>
      </c>
      <c r="R2" s="118">
        <v>0</v>
      </c>
      <c r="S2" s="57">
        <v>0</v>
      </c>
      <c r="T2" s="57">
        <v>108</v>
      </c>
      <c r="U2" s="57">
        <v>108</v>
      </c>
      <c r="V2" s="57">
        <v>108</v>
      </c>
      <c r="W2" s="57">
        <v>108</v>
      </c>
      <c r="X2" s="57">
        <v>108</v>
      </c>
      <c r="Y2" s="57">
        <v>0</v>
      </c>
      <c r="Z2" s="57">
        <v>0</v>
      </c>
      <c r="AA2" s="57">
        <v>108</v>
      </c>
      <c r="AB2" s="57">
        <v>108</v>
      </c>
      <c r="AC2" s="57">
        <v>108</v>
      </c>
      <c r="AD2" s="57">
        <v>108</v>
      </c>
      <c r="AE2" s="57">
        <v>108</v>
      </c>
      <c r="AF2" s="57">
        <v>0</v>
      </c>
      <c r="AG2" s="57">
        <v>0</v>
      </c>
      <c r="AH2" s="57">
        <v>0</v>
      </c>
      <c r="AI2" s="96">
        <f>SUM(D2:AH2)</f>
        <v>2052</v>
      </c>
      <c r="AJ2" s="97">
        <f>COUNT(D2:AH2)</f>
        <v>31</v>
      </c>
    </row>
    <row r="3" spans="2:37" ht="19.5" customHeight="1" thickBot="1" x14ac:dyDescent="0.35">
      <c r="B3" s="193" t="s">
        <v>4</v>
      </c>
      <c r="C3" s="194"/>
      <c r="D3" s="39" t="e">
        <f t="shared" ref="D3:AH3" si="0">D11/D2</f>
        <v>#DIV/0!</v>
      </c>
      <c r="E3" s="38" t="e">
        <f t="shared" si="0"/>
        <v>#DIV/0!</v>
      </c>
      <c r="F3" s="38" t="e">
        <f t="shared" si="0"/>
        <v>#DIV/0!</v>
      </c>
      <c r="G3" s="38">
        <f t="shared" si="0"/>
        <v>0</v>
      </c>
      <c r="H3" s="38">
        <f t="shared" si="0"/>
        <v>0</v>
      </c>
      <c r="I3" s="38">
        <f t="shared" si="0"/>
        <v>0</v>
      </c>
      <c r="J3" s="38">
        <f t="shared" si="0"/>
        <v>0</v>
      </c>
      <c r="K3" s="38" t="e">
        <f t="shared" si="0"/>
        <v>#DIV/0!</v>
      </c>
      <c r="L3" s="38" t="e">
        <f t="shared" si="0"/>
        <v>#DIV/0!</v>
      </c>
      <c r="M3" s="38">
        <f t="shared" si="0"/>
        <v>0</v>
      </c>
      <c r="N3" s="38">
        <f t="shared" si="0"/>
        <v>0</v>
      </c>
      <c r="O3" s="38">
        <f t="shared" si="0"/>
        <v>0</v>
      </c>
      <c r="P3" s="38">
        <f t="shared" si="0"/>
        <v>0</v>
      </c>
      <c r="Q3" s="38">
        <f t="shared" si="0"/>
        <v>0</v>
      </c>
      <c r="R3" s="119" t="e">
        <f t="shared" si="0"/>
        <v>#DIV/0!</v>
      </c>
      <c r="S3" s="38" t="e">
        <f t="shared" si="0"/>
        <v>#DIV/0!</v>
      </c>
      <c r="T3" s="38">
        <f t="shared" si="0"/>
        <v>0</v>
      </c>
      <c r="U3" s="38">
        <f t="shared" si="0"/>
        <v>0</v>
      </c>
      <c r="V3" s="38">
        <f t="shared" si="0"/>
        <v>0</v>
      </c>
      <c r="W3" s="38">
        <f t="shared" si="0"/>
        <v>0</v>
      </c>
      <c r="X3" s="38">
        <f t="shared" si="0"/>
        <v>0</v>
      </c>
      <c r="Y3" s="38" t="e">
        <f t="shared" si="0"/>
        <v>#DIV/0!</v>
      </c>
      <c r="Z3" s="38" t="e">
        <f t="shared" si="0"/>
        <v>#DIV/0!</v>
      </c>
      <c r="AA3" s="65">
        <f t="shared" si="0"/>
        <v>0</v>
      </c>
      <c r="AB3" s="38">
        <f t="shared" si="0"/>
        <v>0</v>
      </c>
      <c r="AC3" s="38">
        <f t="shared" si="0"/>
        <v>0</v>
      </c>
      <c r="AD3" s="38">
        <f t="shared" si="0"/>
        <v>0</v>
      </c>
      <c r="AE3" s="38">
        <f t="shared" si="0"/>
        <v>0</v>
      </c>
      <c r="AF3" s="38" t="e">
        <f t="shared" si="0"/>
        <v>#DIV/0!</v>
      </c>
      <c r="AG3" s="38" t="e">
        <f t="shared" si="0"/>
        <v>#DIV/0!</v>
      </c>
      <c r="AH3" s="38" t="e">
        <f t="shared" si="0"/>
        <v>#DIV/0!</v>
      </c>
      <c r="AI3" s="67"/>
      <c r="AJ3" s="201" t="s">
        <v>5</v>
      </c>
      <c r="AK3" s="201" t="s">
        <v>6</v>
      </c>
    </row>
    <row r="4" spans="2:37" ht="36" customHeight="1" thickBot="1" x14ac:dyDescent="0.35">
      <c r="B4" s="203"/>
      <c r="C4" s="204"/>
      <c r="D4" s="53">
        <v>1</v>
      </c>
      <c r="E4" s="48">
        <v>2</v>
      </c>
      <c r="F4" s="41">
        <v>3</v>
      </c>
      <c r="G4" s="48">
        <v>4</v>
      </c>
      <c r="H4" s="41">
        <v>5</v>
      </c>
      <c r="I4" s="41">
        <v>6</v>
      </c>
      <c r="J4" s="41">
        <v>7</v>
      </c>
      <c r="K4" s="40">
        <v>8</v>
      </c>
      <c r="L4" s="15">
        <v>9</v>
      </c>
      <c r="M4" s="15">
        <v>10</v>
      </c>
      <c r="N4" s="15">
        <v>11</v>
      </c>
      <c r="O4" s="15">
        <v>12</v>
      </c>
      <c r="P4" s="16">
        <v>13</v>
      </c>
      <c r="Q4" s="41">
        <v>14</v>
      </c>
      <c r="R4" s="120">
        <v>15</v>
      </c>
      <c r="S4" s="40">
        <v>16</v>
      </c>
      <c r="T4" s="15">
        <v>17</v>
      </c>
      <c r="U4" s="15">
        <v>18</v>
      </c>
      <c r="V4" s="15">
        <v>19</v>
      </c>
      <c r="W4" s="15">
        <v>20</v>
      </c>
      <c r="X4" s="15">
        <v>21</v>
      </c>
      <c r="Y4" s="15">
        <v>22</v>
      </c>
      <c r="Z4" s="15">
        <v>23</v>
      </c>
      <c r="AA4" s="15">
        <v>24</v>
      </c>
      <c r="AB4" s="15">
        <v>25</v>
      </c>
      <c r="AC4" s="15">
        <v>26</v>
      </c>
      <c r="AD4" s="15">
        <v>27</v>
      </c>
      <c r="AE4" s="15">
        <v>28</v>
      </c>
      <c r="AF4" s="15">
        <v>29</v>
      </c>
      <c r="AG4" s="15">
        <v>30</v>
      </c>
      <c r="AH4" s="16">
        <v>31</v>
      </c>
      <c r="AI4" s="68" t="s">
        <v>7</v>
      </c>
      <c r="AJ4" s="202"/>
      <c r="AK4" s="202"/>
    </row>
    <row r="5" spans="2:37" ht="36" customHeight="1" x14ac:dyDescent="0.3">
      <c r="B5" s="205" t="s">
        <v>50</v>
      </c>
      <c r="C5" s="206"/>
      <c r="D5" s="54">
        <f>D48/60</f>
        <v>0</v>
      </c>
      <c r="E5" s="129">
        <f t="shared" ref="E5:AH5" si="1">E48/60</f>
        <v>0</v>
      </c>
      <c r="F5" s="45">
        <f t="shared" si="1"/>
        <v>0</v>
      </c>
      <c r="G5" s="129">
        <f t="shared" si="1"/>
        <v>0</v>
      </c>
      <c r="H5" s="45">
        <f t="shared" si="1"/>
        <v>0</v>
      </c>
      <c r="I5" s="45">
        <f t="shared" si="1"/>
        <v>0</v>
      </c>
      <c r="J5" s="45">
        <f t="shared" si="1"/>
        <v>0</v>
      </c>
      <c r="K5" s="129">
        <f t="shared" si="1"/>
        <v>0</v>
      </c>
      <c r="L5" s="45">
        <f t="shared" si="1"/>
        <v>0</v>
      </c>
      <c r="M5" s="129">
        <f t="shared" si="1"/>
        <v>0</v>
      </c>
      <c r="N5" s="45">
        <f t="shared" si="1"/>
        <v>0</v>
      </c>
      <c r="O5" s="129">
        <f t="shared" si="1"/>
        <v>0</v>
      </c>
      <c r="P5" s="51">
        <f t="shared" si="1"/>
        <v>0</v>
      </c>
      <c r="Q5" s="45">
        <f t="shared" si="1"/>
        <v>0</v>
      </c>
      <c r="R5" s="121">
        <f t="shared" si="1"/>
        <v>0</v>
      </c>
      <c r="S5" s="45">
        <f t="shared" si="1"/>
        <v>0</v>
      </c>
      <c r="T5" s="45">
        <f t="shared" si="1"/>
        <v>0</v>
      </c>
      <c r="U5" s="45">
        <f t="shared" si="1"/>
        <v>0</v>
      </c>
      <c r="V5" s="45">
        <f t="shared" si="1"/>
        <v>0</v>
      </c>
      <c r="W5" s="45">
        <f t="shared" si="1"/>
        <v>0</v>
      </c>
      <c r="X5" s="45">
        <f t="shared" si="1"/>
        <v>0</v>
      </c>
      <c r="Y5" s="45">
        <f t="shared" si="1"/>
        <v>0</v>
      </c>
      <c r="Z5" s="129">
        <f t="shared" si="1"/>
        <v>0</v>
      </c>
      <c r="AA5" s="45">
        <f t="shared" si="1"/>
        <v>0</v>
      </c>
      <c r="AB5" s="45">
        <f t="shared" si="1"/>
        <v>0</v>
      </c>
      <c r="AC5" s="45">
        <f t="shared" si="1"/>
        <v>0</v>
      </c>
      <c r="AD5" s="45">
        <f t="shared" si="1"/>
        <v>0</v>
      </c>
      <c r="AE5" s="45">
        <f t="shared" si="1"/>
        <v>0</v>
      </c>
      <c r="AF5" s="45">
        <f t="shared" si="1"/>
        <v>0</v>
      </c>
      <c r="AG5" s="45">
        <f t="shared" si="1"/>
        <v>0</v>
      </c>
      <c r="AH5" s="45">
        <f t="shared" si="1"/>
        <v>0</v>
      </c>
      <c r="AI5" s="106">
        <f>SUM(D5:AH5)</f>
        <v>0</v>
      </c>
      <c r="AJ5" s="66">
        <f>AI2/7</f>
        <v>293.14285714285717</v>
      </c>
      <c r="AK5" s="109">
        <f>AI5/AJ5</f>
        <v>0</v>
      </c>
    </row>
    <row r="6" spans="2:37" ht="24.75" customHeight="1" x14ac:dyDescent="0.3">
      <c r="B6" s="161" t="s">
        <v>9</v>
      </c>
      <c r="C6" s="162"/>
      <c r="D6" s="130">
        <f>D5/15</f>
        <v>0</v>
      </c>
      <c r="E6" s="130">
        <f t="shared" ref="E6:AH6" si="2">E5/15</f>
        <v>0</v>
      </c>
      <c r="F6" s="130">
        <f t="shared" si="2"/>
        <v>0</v>
      </c>
      <c r="G6" s="130">
        <f t="shared" si="2"/>
        <v>0</v>
      </c>
      <c r="H6" s="130">
        <f t="shared" si="2"/>
        <v>0</v>
      </c>
      <c r="I6" s="130">
        <f t="shared" si="2"/>
        <v>0</v>
      </c>
      <c r="J6" s="130">
        <f t="shared" si="2"/>
        <v>0</v>
      </c>
      <c r="K6" s="130">
        <f t="shared" si="2"/>
        <v>0</v>
      </c>
      <c r="L6" s="130">
        <f t="shared" si="2"/>
        <v>0</v>
      </c>
      <c r="M6" s="130">
        <f t="shared" si="2"/>
        <v>0</v>
      </c>
      <c r="N6" s="130">
        <f t="shared" si="2"/>
        <v>0</v>
      </c>
      <c r="O6" s="130">
        <f t="shared" si="2"/>
        <v>0</v>
      </c>
      <c r="P6" s="130">
        <f t="shared" si="2"/>
        <v>0</v>
      </c>
      <c r="Q6" s="130">
        <f t="shared" si="2"/>
        <v>0</v>
      </c>
      <c r="R6" s="130">
        <f t="shared" si="2"/>
        <v>0</v>
      </c>
      <c r="S6" s="130">
        <f t="shared" si="2"/>
        <v>0</v>
      </c>
      <c r="T6" s="130">
        <f t="shared" si="2"/>
        <v>0</v>
      </c>
      <c r="U6" s="130">
        <f t="shared" si="2"/>
        <v>0</v>
      </c>
      <c r="V6" s="130">
        <f t="shared" si="2"/>
        <v>0</v>
      </c>
      <c r="W6" s="130">
        <f t="shared" si="2"/>
        <v>0</v>
      </c>
      <c r="X6" s="130">
        <f t="shared" si="2"/>
        <v>0</v>
      </c>
      <c r="Y6" s="130">
        <f t="shared" si="2"/>
        <v>0</v>
      </c>
      <c r="Z6" s="130">
        <f t="shared" si="2"/>
        <v>0</v>
      </c>
      <c r="AA6" s="130">
        <f t="shared" si="2"/>
        <v>0</v>
      </c>
      <c r="AB6" s="130">
        <f t="shared" si="2"/>
        <v>0</v>
      </c>
      <c r="AC6" s="130">
        <f t="shared" si="2"/>
        <v>0</v>
      </c>
      <c r="AD6" s="130">
        <f t="shared" si="2"/>
        <v>0</v>
      </c>
      <c r="AE6" s="130">
        <f t="shared" si="2"/>
        <v>0</v>
      </c>
      <c r="AF6" s="130">
        <f t="shared" si="2"/>
        <v>0</v>
      </c>
      <c r="AG6" s="130">
        <f t="shared" si="2"/>
        <v>0</v>
      </c>
      <c r="AH6" s="130">
        <f t="shared" si="2"/>
        <v>0</v>
      </c>
      <c r="AI6" s="106"/>
      <c r="AJ6" s="66"/>
      <c r="AK6" s="109"/>
    </row>
    <row r="7" spans="2:37" ht="32.1" customHeight="1" x14ac:dyDescent="0.3">
      <c r="B7" s="159" t="s">
        <v>51</v>
      </c>
      <c r="C7" s="160"/>
      <c r="D7" s="49">
        <f t="shared" ref="D7:AH7" si="3">D52/60</f>
        <v>0</v>
      </c>
      <c r="E7" s="46">
        <f t="shared" si="3"/>
        <v>0</v>
      </c>
      <c r="F7" s="42">
        <f t="shared" si="3"/>
        <v>0</v>
      </c>
      <c r="G7" s="46">
        <f t="shared" si="3"/>
        <v>0</v>
      </c>
      <c r="H7" s="42">
        <f t="shared" si="3"/>
        <v>0</v>
      </c>
      <c r="I7" s="42">
        <f t="shared" si="3"/>
        <v>0</v>
      </c>
      <c r="J7" s="42">
        <f t="shared" si="3"/>
        <v>0</v>
      </c>
      <c r="K7" s="46">
        <f t="shared" si="3"/>
        <v>0</v>
      </c>
      <c r="L7" s="42">
        <f t="shared" si="3"/>
        <v>0</v>
      </c>
      <c r="M7" s="46">
        <f t="shared" si="3"/>
        <v>0</v>
      </c>
      <c r="N7" s="42">
        <f>N52/60</f>
        <v>0</v>
      </c>
      <c r="O7" s="46">
        <f t="shared" si="3"/>
        <v>0</v>
      </c>
      <c r="P7" s="18">
        <f t="shared" si="3"/>
        <v>0</v>
      </c>
      <c r="Q7" s="42">
        <f t="shared" si="3"/>
        <v>0</v>
      </c>
      <c r="R7" s="122">
        <f t="shared" si="3"/>
        <v>0</v>
      </c>
      <c r="S7" s="42">
        <f t="shared" si="3"/>
        <v>0</v>
      </c>
      <c r="T7" s="42">
        <f t="shared" si="3"/>
        <v>0</v>
      </c>
      <c r="U7" s="42">
        <f t="shared" si="3"/>
        <v>0</v>
      </c>
      <c r="V7" s="42">
        <f t="shared" si="3"/>
        <v>0</v>
      </c>
      <c r="W7" s="42">
        <f t="shared" si="3"/>
        <v>0</v>
      </c>
      <c r="X7" s="42">
        <f t="shared" si="3"/>
        <v>0</v>
      </c>
      <c r="Y7" s="42">
        <f t="shared" si="3"/>
        <v>0</v>
      </c>
      <c r="Z7" s="46">
        <f t="shared" si="3"/>
        <v>0</v>
      </c>
      <c r="AA7" s="42">
        <f t="shared" si="3"/>
        <v>0</v>
      </c>
      <c r="AB7" s="42">
        <f t="shared" si="3"/>
        <v>0</v>
      </c>
      <c r="AC7" s="42">
        <f t="shared" si="3"/>
        <v>0</v>
      </c>
      <c r="AD7" s="42">
        <f t="shared" si="3"/>
        <v>0</v>
      </c>
      <c r="AE7" s="42">
        <f t="shared" si="3"/>
        <v>0</v>
      </c>
      <c r="AF7" s="42">
        <f t="shared" si="3"/>
        <v>0</v>
      </c>
      <c r="AG7" s="42">
        <f t="shared" si="3"/>
        <v>0</v>
      </c>
      <c r="AH7" s="42">
        <f t="shared" si="3"/>
        <v>0</v>
      </c>
      <c r="AI7" s="107">
        <f t="shared" ref="AI7:AI9" si="4">SUM(D7:AH7)</f>
        <v>0</v>
      </c>
      <c r="AJ7" s="66">
        <f>AI2/7</f>
        <v>293.14285714285717</v>
      </c>
      <c r="AK7" s="109">
        <f t="shared" ref="AK7:AK9" si="5">AI7/AJ7</f>
        <v>0</v>
      </c>
    </row>
    <row r="8" spans="2:37" ht="21" customHeight="1" x14ac:dyDescent="0.3">
      <c r="B8" s="161" t="s">
        <v>9</v>
      </c>
      <c r="C8" s="162"/>
      <c r="D8" s="130">
        <f>D7/15</f>
        <v>0</v>
      </c>
      <c r="E8" s="130">
        <f t="shared" ref="E8:AH8" si="6">E7/15</f>
        <v>0</v>
      </c>
      <c r="F8" s="130">
        <f t="shared" si="6"/>
        <v>0</v>
      </c>
      <c r="G8" s="130">
        <f t="shared" si="6"/>
        <v>0</v>
      </c>
      <c r="H8" s="130">
        <f t="shared" si="6"/>
        <v>0</v>
      </c>
      <c r="I8" s="130">
        <f t="shared" si="6"/>
        <v>0</v>
      </c>
      <c r="J8" s="130">
        <f t="shared" si="6"/>
        <v>0</v>
      </c>
      <c r="K8" s="130">
        <f t="shared" si="6"/>
        <v>0</v>
      </c>
      <c r="L8" s="130">
        <f t="shared" si="6"/>
        <v>0</v>
      </c>
      <c r="M8" s="130">
        <f t="shared" si="6"/>
        <v>0</v>
      </c>
      <c r="N8" s="130">
        <f t="shared" si="6"/>
        <v>0</v>
      </c>
      <c r="O8" s="130">
        <f t="shared" si="6"/>
        <v>0</v>
      </c>
      <c r="P8" s="130">
        <f t="shared" si="6"/>
        <v>0</v>
      </c>
      <c r="Q8" s="130">
        <f t="shared" si="6"/>
        <v>0</v>
      </c>
      <c r="R8" s="130">
        <f t="shared" si="6"/>
        <v>0</v>
      </c>
      <c r="S8" s="130">
        <f t="shared" si="6"/>
        <v>0</v>
      </c>
      <c r="T8" s="130">
        <f t="shared" si="6"/>
        <v>0</v>
      </c>
      <c r="U8" s="130">
        <f t="shared" si="6"/>
        <v>0</v>
      </c>
      <c r="V8" s="130">
        <f t="shared" si="6"/>
        <v>0</v>
      </c>
      <c r="W8" s="130">
        <f t="shared" si="6"/>
        <v>0</v>
      </c>
      <c r="X8" s="130">
        <f t="shared" si="6"/>
        <v>0</v>
      </c>
      <c r="Y8" s="130">
        <f t="shared" si="6"/>
        <v>0</v>
      </c>
      <c r="Z8" s="130">
        <f t="shared" si="6"/>
        <v>0</v>
      </c>
      <c r="AA8" s="130">
        <f t="shared" si="6"/>
        <v>0</v>
      </c>
      <c r="AB8" s="130">
        <f t="shared" si="6"/>
        <v>0</v>
      </c>
      <c r="AC8" s="130">
        <f t="shared" si="6"/>
        <v>0</v>
      </c>
      <c r="AD8" s="130">
        <f t="shared" si="6"/>
        <v>0</v>
      </c>
      <c r="AE8" s="130">
        <f t="shared" si="6"/>
        <v>0</v>
      </c>
      <c r="AF8" s="130">
        <f t="shared" si="6"/>
        <v>0</v>
      </c>
      <c r="AG8" s="130">
        <f t="shared" si="6"/>
        <v>0</v>
      </c>
      <c r="AH8" s="130">
        <f t="shared" si="6"/>
        <v>0</v>
      </c>
      <c r="AI8" s="107"/>
      <c r="AJ8" s="66"/>
      <c r="AK8" s="109"/>
    </row>
    <row r="9" spans="2:37" ht="32.1" customHeight="1" x14ac:dyDescent="0.3">
      <c r="B9" s="159" t="s">
        <v>52</v>
      </c>
      <c r="C9" s="160"/>
      <c r="D9" s="49">
        <f t="shared" ref="D9:AH9" si="7">D65/60</f>
        <v>0</v>
      </c>
      <c r="E9" s="46">
        <f t="shared" si="7"/>
        <v>0</v>
      </c>
      <c r="F9" s="42">
        <f t="shared" si="7"/>
        <v>0</v>
      </c>
      <c r="G9" s="46">
        <f t="shared" si="7"/>
        <v>0</v>
      </c>
      <c r="H9" s="42">
        <f t="shared" si="7"/>
        <v>0</v>
      </c>
      <c r="I9" s="42">
        <f t="shared" si="7"/>
        <v>0</v>
      </c>
      <c r="J9" s="42">
        <f t="shared" si="7"/>
        <v>0</v>
      </c>
      <c r="K9" s="46">
        <f t="shared" si="7"/>
        <v>0</v>
      </c>
      <c r="L9" s="42">
        <f t="shared" si="7"/>
        <v>0</v>
      </c>
      <c r="M9" s="46">
        <f t="shared" si="7"/>
        <v>0</v>
      </c>
      <c r="N9" s="42">
        <f t="shared" si="7"/>
        <v>0</v>
      </c>
      <c r="O9" s="46">
        <f t="shared" si="7"/>
        <v>0</v>
      </c>
      <c r="P9" s="18">
        <f t="shared" si="7"/>
        <v>0</v>
      </c>
      <c r="Q9" s="42">
        <f t="shared" si="7"/>
        <v>0</v>
      </c>
      <c r="R9" s="122">
        <f t="shared" si="7"/>
        <v>0</v>
      </c>
      <c r="S9" s="42">
        <f t="shared" si="7"/>
        <v>0</v>
      </c>
      <c r="T9" s="42">
        <f t="shared" si="7"/>
        <v>0</v>
      </c>
      <c r="U9" s="42">
        <f t="shared" si="7"/>
        <v>0</v>
      </c>
      <c r="V9" s="42">
        <f t="shared" si="7"/>
        <v>0</v>
      </c>
      <c r="W9" s="42">
        <f t="shared" si="7"/>
        <v>0</v>
      </c>
      <c r="X9" s="42">
        <f t="shared" si="7"/>
        <v>0</v>
      </c>
      <c r="Y9" s="42">
        <f t="shared" si="7"/>
        <v>0</v>
      </c>
      <c r="Z9" s="46">
        <f t="shared" si="7"/>
        <v>0</v>
      </c>
      <c r="AA9" s="42">
        <f t="shared" si="7"/>
        <v>0</v>
      </c>
      <c r="AB9" s="42">
        <f t="shared" si="7"/>
        <v>0</v>
      </c>
      <c r="AC9" s="42">
        <f t="shared" si="7"/>
        <v>0</v>
      </c>
      <c r="AD9" s="42">
        <f t="shared" si="7"/>
        <v>0</v>
      </c>
      <c r="AE9" s="42">
        <f t="shared" si="7"/>
        <v>0</v>
      </c>
      <c r="AF9" s="42">
        <f t="shared" si="7"/>
        <v>0</v>
      </c>
      <c r="AG9" s="42">
        <f t="shared" si="7"/>
        <v>0</v>
      </c>
      <c r="AH9" s="42">
        <f t="shared" si="7"/>
        <v>0</v>
      </c>
      <c r="AI9" s="107">
        <f t="shared" si="4"/>
        <v>0</v>
      </c>
      <c r="AJ9" s="66">
        <f>AI2/7</f>
        <v>293.14285714285717</v>
      </c>
      <c r="AK9" s="109">
        <f t="shared" si="5"/>
        <v>0</v>
      </c>
    </row>
    <row r="10" spans="2:37" ht="32.1" customHeight="1" thickBot="1" x14ac:dyDescent="0.35">
      <c r="B10" s="161" t="s">
        <v>9</v>
      </c>
      <c r="C10" s="162"/>
      <c r="D10" s="130">
        <f>D9/15</f>
        <v>0</v>
      </c>
      <c r="E10" s="130">
        <f t="shared" ref="E10:AH10" si="8">E9/15</f>
        <v>0</v>
      </c>
      <c r="F10" s="130">
        <f t="shared" si="8"/>
        <v>0</v>
      </c>
      <c r="G10" s="130">
        <f t="shared" si="8"/>
        <v>0</v>
      </c>
      <c r="H10" s="130">
        <f t="shared" si="8"/>
        <v>0</v>
      </c>
      <c r="I10" s="130">
        <f t="shared" si="8"/>
        <v>0</v>
      </c>
      <c r="J10" s="130">
        <f t="shared" si="8"/>
        <v>0</v>
      </c>
      <c r="K10" s="130">
        <f t="shared" si="8"/>
        <v>0</v>
      </c>
      <c r="L10" s="130">
        <f t="shared" si="8"/>
        <v>0</v>
      </c>
      <c r="M10" s="130">
        <f t="shared" si="8"/>
        <v>0</v>
      </c>
      <c r="N10" s="130">
        <f t="shared" si="8"/>
        <v>0</v>
      </c>
      <c r="O10" s="130">
        <f t="shared" si="8"/>
        <v>0</v>
      </c>
      <c r="P10" s="130">
        <f t="shared" si="8"/>
        <v>0</v>
      </c>
      <c r="Q10" s="130">
        <f t="shared" si="8"/>
        <v>0</v>
      </c>
      <c r="R10" s="130">
        <f t="shared" si="8"/>
        <v>0</v>
      </c>
      <c r="S10" s="130">
        <f t="shared" si="8"/>
        <v>0</v>
      </c>
      <c r="T10" s="130">
        <f t="shared" si="8"/>
        <v>0</v>
      </c>
      <c r="U10" s="130">
        <f t="shared" si="8"/>
        <v>0</v>
      </c>
      <c r="V10" s="130">
        <f t="shared" si="8"/>
        <v>0</v>
      </c>
      <c r="W10" s="130">
        <f t="shared" si="8"/>
        <v>0</v>
      </c>
      <c r="X10" s="130">
        <f t="shared" si="8"/>
        <v>0</v>
      </c>
      <c r="Y10" s="130">
        <f t="shared" si="8"/>
        <v>0</v>
      </c>
      <c r="Z10" s="130">
        <f t="shared" si="8"/>
        <v>0</v>
      </c>
      <c r="AA10" s="130">
        <f t="shared" si="8"/>
        <v>0</v>
      </c>
      <c r="AB10" s="130">
        <f t="shared" si="8"/>
        <v>0</v>
      </c>
      <c r="AC10" s="130">
        <f t="shared" si="8"/>
        <v>0</v>
      </c>
      <c r="AD10" s="130">
        <f t="shared" si="8"/>
        <v>0</v>
      </c>
      <c r="AE10" s="130">
        <f t="shared" si="8"/>
        <v>0</v>
      </c>
      <c r="AF10" s="130">
        <f t="shared" si="8"/>
        <v>0</v>
      </c>
      <c r="AG10" s="130">
        <f t="shared" si="8"/>
        <v>0</v>
      </c>
      <c r="AH10" s="130">
        <f t="shared" si="8"/>
        <v>0</v>
      </c>
      <c r="AI10" s="107"/>
      <c r="AJ10" s="66"/>
      <c r="AK10" s="109"/>
    </row>
    <row r="11" spans="2:37" ht="44.25" customHeight="1" thickBot="1" x14ac:dyDescent="0.35">
      <c r="B11" s="199" t="s">
        <v>17</v>
      </c>
      <c r="C11" s="200"/>
      <c r="D11" s="50">
        <f t="shared" ref="D11:AH11" si="9">SUM(D5:D10)</f>
        <v>0</v>
      </c>
      <c r="E11" s="47">
        <f t="shared" si="9"/>
        <v>0</v>
      </c>
      <c r="F11" s="44">
        <f t="shared" si="9"/>
        <v>0</v>
      </c>
      <c r="G11" s="47">
        <f t="shared" si="9"/>
        <v>0</v>
      </c>
      <c r="H11" s="44">
        <f t="shared" si="9"/>
        <v>0</v>
      </c>
      <c r="I11" s="44">
        <f t="shared" si="9"/>
        <v>0</v>
      </c>
      <c r="J11" s="44">
        <f t="shared" si="9"/>
        <v>0</v>
      </c>
      <c r="K11" s="47">
        <f t="shared" si="9"/>
        <v>0</v>
      </c>
      <c r="L11" s="44">
        <f t="shared" si="9"/>
        <v>0</v>
      </c>
      <c r="M11" s="47">
        <f t="shared" si="9"/>
        <v>0</v>
      </c>
      <c r="N11" s="44">
        <f t="shared" si="9"/>
        <v>0</v>
      </c>
      <c r="O11" s="47">
        <f t="shared" si="9"/>
        <v>0</v>
      </c>
      <c r="P11" s="52">
        <f t="shared" si="9"/>
        <v>0</v>
      </c>
      <c r="Q11" s="44">
        <f t="shared" si="9"/>
        <v>0</v>
      </c>
      <c r="R11" s="125">
        <f t="shared" si="9"/>
        <v>0</v>
      </c>
      <c r="S11" s="44">
        <f t="shared" si="9"/>
        <v>0</v>
      </c>
      <c r="T11" s="44">
        <f t="shared" si="9"/>
        <v>0</v>
      </c>
      <c r="U11" s="44">
        <f t="shared" si="9"/>
        <v>0</v>
      </c>
      <c r="V11" s="44">
        <f t="shared" si="9"/>
        <v>0</v>
      </c>
      <c r="W11" s="44">
        <f t="shared" si="9"/>
        <v>0</v>
      </c>
      <c r="X11" s="44">
        <f t="shared" si="9"/>
        <v>0</v>
      </c>
      <c r="Y11" s="44">
        <f t="shared" si="9"/>
        <v>0</v>
      </c>
      <c r="Z11" s="47">
        <f t="shared" si="9"/>
        <v>0</v>
      </c>
      <c r="AA11" s="44">
        <f t="shared" si="9"/>
        <v>0</v>
      </c>
      <c r="AB11" s="44">
        <f t="shared" si="9"/>
        <v>0</v>
      </c>
      <c r="AC11" s="44">
        <f t="shared" si="9"/>
        <v>0</v>
      </c>
      <c r="AD11" s="44">
        <f t="shared" si="9"/>
        <v>0</v>
      </c>
      <c r="AE11" s="44">
        <f t="shared" si="9"/>
        <v>0</v>
      </c>
      <c r="AF11" s="44">
        <f t="shared" si="9"/>
        <v>0</v>
      </c>
      <c r="AG11" s="44">
        <f t="shared" si="9"/>
        <v>0</v>
      </c>
      <c r="AH11" s="44">
        <f t="shared" si="9"/>
        <v>0</v>
      </c>
      <c r="AI11" s="98" t="s">
        <v>18</v>
      </c>
    </row>
    <row r="12" spans="2:37" ht="15" customHeight="1" x14ac:dyDescent="0.3">
      <c r="E12" s="157" t="s">
        <v>50</v>
      </c>
      <c r="F12" s="157"/>
      <c r="G12" s="157"/>
      <c r="H12" s="157"/>
      <c r="P12" s="178" t="s">
        <v>51</v>
      </c>
      <c r="Q12" s="178"/>
      <c r="R12" s="178"/>
      <c r="S12" s="178"/>
      <c r="T12" s="178"/>
      <c r="AA12" s="178" t="s">
        <v>52</v>
      </c>
      <c r="AB12" s="178"/>
      <c r="AC12" s="178"/>
      <c r="AD12" s="178"/>
      <c r="AE12" s="178"/>
      <c r="AI12" s="180">
        <f>SUM(AI5:AI10)</f>
        <v>0</v>
      </c>
    </row>
    <row r="13" spans="2:37" ht="15.75" customHeight="1" thickBot="1" x14ac:dyDescent="0.35">
      <c r="E13" s="158"/>
      <c r="F13" s="158"/>
      <c r="G13" s="158"/>
      <c r="H13" s="158"/>
      <c r="P13" s="179"/>
      <c r="Q13" s="179"/>
      <c r="R13" s="179"/>
      <c r="S13" s="179"/>
      <c r="T13" s="179"/>
      <c r="AA13" s="179"/>
      <c r="AB13" s="179"/>
      <c r="AC13" s="179"/>
      <c r="AD13" s="179"/>
      <c r="AE13" s="179"/>
      <c r="AI13" s="181"/>
    </row>
    <row r="14" spans="2:37" x14ac:dyDescent="0.3">
      <c r="AI14" s="182">
        <f>AI12/AI2</f>
        <v>0</v>
      </c>
    </row>
    <row r="15" spans="2:37" ht="15" thickBot="1" x14ac:dyDescent="0.35">
      <c r="AI15" s="183"/>
    </row>
    <row r="16" spans="2:37" ht="15" thickBot="1" x14ac:dyDescent="0.35"/>
    <row r="17" spans="5:37" x14ac:dyDescent="0.3">
      <c r="AI17" s="184" t="s">
        <v>19</v>
      </c>
      <c r="AJ17" s="185"/>
      <c r="AK17" s="186"/>
    </row>
    <row r="18" spans="5:37" x14ac:dyDescent="0.3">
      <c r="AI18" s="102">
        <v>7.66</v>
      </c>
      <c r="AJ18" s="6">
        <f>AI18*2</f>
        <v>15.32</v>
      </c>
      <c r="AK18" s="103">
        <f>AJ19/AJ18</f>
        <v>6.5274151436031325E-2</v>
      </c>
    </row>
    <row r="19" spans="5:37" ht="15" thickBot="1" x14ac:dyDescent="0.35">
      <c r="AI19" s="132" t="s">
        <v>20</v>
      </c>
      <c r="AJ19" s="104">
        <v>1</v>
      </c>
      <c r="AK19" s="105"/>
    </row>
    <row r="29" spans="5:37" x14ac:dyDescent="0.3">
      <c r="E29" s="158" t="s">
        <v>13</v>
      </c>
      <c r="F29" s="158"/>
      <c r="G29" s="158"/>
      <c r="H29" s="158"/>
      <c r="Q29" s="158" t="s">
        <v>16</v>
      </c>
      <c r="R29" s="158"/>
      <c r="S29" s="158"/>
      <c r="T29" s="158"/>
      <c r="AA29" s="179" t="s">
        <v>21</v>
      </c>
      <c r="AB29" s="179"/>
      <c r="AC29" s="179"/>
      <c r="AD29" s="179"/>
      <c r="AE29" s="179"/>
    </row>
    <row r="30" spans="5:37" x14ac:dyDescent="0.3">
      <c r="E30" s="158"/>
      <c r="F30" s="158"/>
      <c r="G30" s="158"/>
      <c r="H30" s="158"/>
      <c r="Q30" s="158"/>
      <c r="R30" s="158"/>
      <c r="S30" s="158"/>
      <c r="T30" s="158"/>
      <c r="AA30" s="179"/>
      <c r="AB30" s="179"/>
      <c r="AC30" s="179"/>
      <c r="AD30" s="179"/>
      <c r="AE30" s="179"/>
    </row>
    <row r="43" spans="2:36" ht="15" thickBot="1" x14ac:dyDescent="0.35"/>
    <row r="44" spans="2:36" ht="15" thickBot="1" x14ac:dyDescent="0.35">
      <c r="B44" s="163" t="s">
        <v>22</v>
      </c>
      <c r="C44" s="164"/>
      <c r="D44" s="164"/>
      <c r="E44" s="164"/>
      <c r="F44" s="164"/>
      <c r="G44" s="164"/>
      <c r="H44" s="164"/>
      <c r="I44" s="164"/>
      <c r="J44" s="164"/>
      <c r="K44" s="164"/>
      <c r="L44" s="164"/>
      <c r="M44" s="164"/>
      <c r="N44" s="164"/>
      <c r="O44" s="164"/>
      <c r="P44" s="164"/>
      <c r="Q44" s="164"/>
      <c r="R44" s="164"/>
      <c r="S44" s="164"/>
      <c r="T44" s="164"/>
      <c r="U44" s="164"/>
      <c r="V44" s="164"/>
      <c r="W44" s="164"/>
      <c r="X44" s="164"/>
      <c r="Y44" s="164"/>
      <c r="Z44" s="164"/>
      <c r="AA44" s="164"/>
      <c r="AB44" s="164"/>
      <c r="AC44" s="164"/>
      <c r="AD44" s="164"/>
      <c r="AE44" s="164"/>
      <c r="AF44" s="164"/>
      <c r="AG44" s="164"/>
      <c r="AH44" s="165"/>
    </row>
    <row r="45" spans="2:36" ht="15" customHeight="1" x14ac:dyDescent="0.3">
      <c r="B45" s="166"/>
      <c r="C45" s="167"/>
      <c r="D45" s="167"/>
      <c r="E45" s="167"/>
      <c r="F45" s="167"/>
      <c r="G45" s="167"/>
      <c r="H45" s="167"/>
      <c r="I45" s="167"/>
      <c r="J45" s="167"/>
      <c r="K45" s="167"/>
      <c r="L45" s="167"/>
      <c r="M45" s="167"/>
      <c r="N45" s="167"/>
      <c r="O45" s="167"/>
      <c r="P45" s="167"/>
      <c r="Q45" s="167"/>
      <c r="R45" s="167"/>
      <c r="S45" s="167"/>
      <c r="T45" s="167"/>
      <c r="U45" s="167"/>
      <c r="V45" s="167"/>
      <c r="W45" s="167"/>
      <c r="X45" s="167"/>
      <c r="Y45" s="167"/>
      <c r="Z45" s="167"/>
      <c r="AA45" s="167"/>
      <c r="AB45" s="167"/>
      <c r="AC45" s="167"/>
      <c r="AD45" s="167"/>
      <c r="AE45" s="167"/>
      <c r="AF45" s="167"/>
      <c r="AG45" s="167"/>
      <c r="AH45" s="168"/>
      <c r="AI45" s="169" t="s">
        <v>23</v>
      </c>
      <c r="AJ45" s="170"/>
    </row>
    <row r="46" spans="2:36" ht="18.75" customHeight="1" x14ac:dyDescent="0.3">
      <c r="B46" s="148" t="s">
        <v>24</v>
      </c>
      <c r="C46" s="149"/>
      <c r="D46" s="174" t="s">
        <v>25</v>
      </c>
      <c r="E46" s="174"/>
      <c r="F46" s="174"/>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5"/>
      <c r="AI46" s="171"/>
      <c r="AJ46" s="172"/>
    </row>
    <row r="47" spans="2:36" ht="18.75" customHeight="1" x14ac:dyDescent="0.3">
      <c r="B47" s="176"/>
      <c r="C47" s="177"/>
      <c r="D47" s="6">
        <v>1</v>
      </c>
      <c r="E47" s="6">
        <v>2</v>
      </c>
      <c r="F47" s="6">
        <v>3</v>
      </c>
      <c r="G47" s="6">
        <v>4</v>
      </c>
      <c r="H47" s="6">
        <v>5</v>
      </c>
      <c r="I47" s="6">
        <v>6</v>
      </c>
      <c r="J47" s="6">
        <v>7</v>
      </c>
      <c r="K47" s="6">
        <v>8</v>
      </c>
      <c r="L47" s="6">
        <v>9</v>
      </c>
      <c r="M47" s="6">
        <v>10</v>
      </c>
      <c r="N47" s="6">
        <v>11</v>
      </c>
      <c r="O47" s="6">
        <v>12</v>
      </c>
      <c r="P47" s="6">
        <v>13</v>
      </c>
      <c r="Q47" s="6">
        <v>14</v>
      </c>
      <c r="R47" s="6">
        <v>15</v>
      </c>
      <c r="S47" s="6">
        <v>16</v>
      </c>
      <c r="T47" s="6">
        <v>17</v>
      </c>
      <c r="U47" s="6">
        <v>18</v>
      </c>
      <c r="V47" s="6">
        <v>19</v>
      </c>
      <c r="W47" s="6">
        <v>20</v>
      </c>
      <c r="X47" s="6">
        <v>21</v>
      </c>
      <c r="Y47" s="6">
        <v>22</v>
      </c>
      <c r="Z47" s="6">
        <v>23</v>
      </c>
      <c r="AA47" s="6">
        <v>24</v>
      </c>
      <c r="AB47" s="6">
        <v>25</v>
      </c>
      <c r="AC47" s="6">
        <v>26</v>
      </c>
      <c r="AD47" s="6">
        <v>27</v>
      </c>
      <c r="AE47" s="6">
        <v>28</v>
      </c>
      <c r="AF47" s="6">
        <v>29</v>
      </c>
      <c r="AG47" s="6">
        <v>30</v>
      </c>
      <c r="AH47" s="36">
        <v>31</v>
      </c>
      <c r="AI47" s="171"/>
      <c r="AJ47" s="172"/>
    </row>
    <row r="48" spans="2:36" ht="21" x14ac:dyDescent="0.3">
      <c r="B48" s="155" t="str">
        <f>B5</f>
        <v>P1</v>
      </c>
      <c r="C48" s="156"/>
      <c r="D48" s="99">
        <f t="shared" ref="D48:AH48" si="10">SUM(D49:D51)</f>
        <v>0</v>
      </c>
      <c r="E48" s="99">
        <f t="shared" si="10"/>
        <v>0</v>
      </c>
      <c r="F48" s="99">
        <f t="shared" si="10"/>
        <v>0</v>
      </c>
      <c r="G48" s="99">
        <f t="shared" si="10"/>
        <v>0</v>
      </c>
      <c r="H48" s="99">
        <f t="shared" si="10"/>
        <v>0</v>
      </c>
      <c r="I48" s="99">
        <f t="shared" si="10"/>
        <v>0</v>
      </c>
      <c r="J48" s="99">
        <f t="shared" si="10"/>
        <v>0</v>
      </c>
      <c r="K48" s="99">
        <f t="shared" si="10"/>
        <v>0</v>
      </c>
      <c r="L48" s="99">
        <f t="shared" si="10"/>
        <v>0</v>
      </c>
      <c r="M48" s="99">
        <f t="shared" si="10"/>
        <v>0</v>
      </c>
      <c r="N48" s="99">
        <f t="shared" si="10"/>
        <v>0</v>
      </c>
      <c r="O48" s="99">
        <f t="shared" si="10"/>
        <v>0</v>
      </c>
      <c r="P48" s="99">
        <f t="shared" si="10"/>
        <v>0</v>
      </c>
      <c r="Q48" s="99">
        <f t="shared" si="10"/>
        <v>0</v>
      </c>
      <c r="R48" s="99">
        <f t="shared" si="10"/>
        <v>0</v>
      </c>
      <c r="S48" s="99">
        <f t="shared" si="10"/>
        <v>0</v>
      </c>
      <c r="T48" s="99">
        <f t="shared" si="10"/>
        <v>0</v>
      </c>
      <c r="U48" s="99">
        <f t="shared" si="10"/>
        <v>0</v>
      </c>
      <c r="V48" s="99">
        <f t="shared" si="10"/>
        <v>0</v>
      </c>
      <c r="W48" s="99">
        <f t="shared" si="10"/>
        <v>0</v>
      </c>
      <c r="X48" s="99">
        <f t="shared" si="10"/>
        <v>0</v>
      </c>
      <c r="Y48" s="99">
        <f t="shared" si="10"/>
        <v>0</v>
      </c>
      <c r="Z48" s="99">
        <f t="shared" si="10"/>
        <v>0</v>
      </c>
      <c r="AA48" s="99">
        <f t="shared" si="10"/>
        <v>0</v>
      </c>
      <c r="AB48" s="99">
        <f t="shared" si="10"/>
        <v>0</v>
      </c>
      <c r="AC48" s="99">
        <f t="shared" si="10"/>
        <v>0</v>
      </c>
      <c r="AD48" s="99">
        <f t="shared" si="10"/>
        <v>0</v>
      </c>
      <c r="AE48" s="99">
        <f t="shared" si="10"/>
        <v>0</v>
      </c>
      <c r="AF48" s="99">
        <f t="shared" si="10"/>
        <v>0</v>
      </c>
      <c r="AG48" s="99">
        <f t="shared" si="10"/>
        <v>0</v>
      </c>
      <c r="AH48" s="100">
        <f t="shared" si="10"/>
        <v>0</v>
      </c>
      <c r="AI48" s="173"/>
      <c r="AJ48" s="172"/>
    </row>
    <row r="49" spans="1:36" ht="18.600000000000001" customHeight="1" x14ac:dyDescent="0.3">
      <c r="A49" s="214"/>
      <c r="B49" s="215" t="s">
        <v>53</v>
      </c>
      <c r="C49" s="21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73"/>
      <c r="AI49" s="70">
        <f t="shared" ref="AI49:AI51" si="11">SUM(E49:AH49)</f>
        <v>0</v>
      </c>
      <c r="AJ49" s="71" t="e">
        <f>AI49/AI52</f>
        <v>#DIV/0!</v>
      </c>
    </row>
    <row r="50" spans="1:36" ht="18.75" customHeight="1" x14ac:dyDescent="0.3">
      <c r="A50" s="214"/>
      <c r="B50" s="215" t="s">
        <v>54</v>
      </c>
      <c r="C50" s="21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73"/>
      <c r="AI50" s="70">
        <f t="shared" si="11"/>
        <v>0</v>
      </c>
      <c r="AJ50" s="71" t="e">
        <f>AI50/AI52</f>
        <v>#DIV/0!</v>
      </c>
    </row>
    <row r="51" spans="1:36" ht="18" x14ac:dyDescent="0.3">
      <c r="A51" s="214"/>
      <c r="B51" s="215" t="s">
        <v>55</v>
      </c>
      <c r="C51" s="21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73"/>
      <c r="AI51" s="70">
        <f t="shared" si="11"/>
        <v>0</v>
      </c>
      <c r="AJ51" s="71" t="e">
        <f>AI51/AI52</f>
        <v>#DIV/0!</v>
      </c>
    </row>
    <row r="52" spans="1:36" ht="18" x14ac:dyDescent="0.3">
      <c r="B52" s="215" t="s">
        <v>56</v>
      </c>
      <c r="C52" s="21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73"/>
      <c r="AI52" s="1">
        <f>SUM(AI49:AI51)</f>
        <v>0</v>
      </c>
      <c r="AJ52" s="86"/>
    </row>
    <row r="53" spans="1:36" ht="18" x14ac:dyDescent="0.3">
      <c r="B53" s="215" t="s">
        <v>57</v>
      </c>
      <c r="C53" s="21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73"/>
      <c r="AI53" s="74">
        <f t="shared" ref="AI53:AI64" si="12">SUM(E53:AH53)</f>
        <v>0</v>
      </c>
      <c r="AJ53" s="79" t="e">
        <f>AI53/AI65</f>
        <v>#DIV/0!</v>
      </c>
    </row>
    <row r="54" spans="1:36" ht="18" x14ac:dyDescent="0.3">
      <c r="B54" s="215" t="s">
        <v>58</v>
      </c>
      <c r="C54" s="21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73"/>
      <c r="AI54" s="75">
        <f t="shared" si="12"/>
        <v>0</v>
      </c>
      <c r="AJ54" s="80" t="e">
        <f>AI54/AI65</f>
        <v>#DIV/0!</v>
      </c>
    </row>
    <row r="55" spans="1:36" ht="18.75" customHeight="1" x14ac:dyDescent="0.3">
      <c r="B55" s="215" t="s">
        <v>59</v>
      </c>
      <c r="C55" s="21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73"/>
      <c r="AI55" s="75">
        <f t="shared" si="12"/>
        <v>0</v>
      </c>
      <c r="AJ55" s="80" t="e">
        <f>AI55/AI65</f>
        <v>#DIV/0!</v>
      </c>
    </row>
    <row r="56" spans="1:36" ht="18" customHeight="1" x14ac:dyDescent="0.3">
      <c r="B56" s="215" t="s">
        <v>60</v>
      </c>
      <c r="C56" s="21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73"/>
      <c r="AI56" s="75">
        <f t="shared" si="12"/>
        <v>0</v>
      </c>
      <c r="AJ56" s="80" t="e">
        <f>AI56/AI65</f>
        <v>#DIV/0!</v>
      </c>
    </row>
    <row r="57" spans="1:36" ht="18" customHeight="1" x14ac:dyDescent="0.3">
      <c r="B57" s="215" t="s">
        <v>59</v>
      </c>
      <c r="C57" s="21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73"/>
      <c r="AI57" s="75">
        <f t="shared" si="12"/>
        <v>0</v>
      </c>
      <c r="AJ57" s="80" t="e">
        <f>AI57/AI65</f>
        <v>#DIV/0!</v>
      </c>
    </row>
    <row r="58" spans="1:36" ht="18" customHeight="1" x14ac:dyDescent="0.3">
      <c r="B58" s="215" t="s">
        <v>61</v>
      </c>
      <c r="C58" s="21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73"/>
      <c r="AI58" s="75">
        <f t="shared" si="12"/>
        <v>0</v>
      </c>
      <c r="AJ58" s="80" t="e">
        <f>AI58/AI65</f>
        <v>#DIV/0!</v>
      </c>
    </row>
    <row r="59" spans="1:36" ht="18" customHeight="1" x14ac:dyDescent="0.3">
      <c r="B59" s="215" t="s">
        <v>62</v>
      </c>
      <c r="C59" s="21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73"/>
      <c r="AI59" s="75">
        <f t="shared" si="12"/>
        <v>0</v>
      </c>
      <c r="AJ59" s="80" t="e">
        <f>AI59/AI65</f>
        <v>#DIV/0!</v>
      </c>
    </row>
    <row r="60" spans="1:36" ht="18" customHeight="1" x14ac:dyDescent="0.3">
      <c r="B60" s="215" t="s">
        <v>63</v>
      </c>
      <c r="C60" s="21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73"/>
      <c r="AI60" s="75">
        <f t="shared" si="12"/>
        <v>0</v>
      </c>
      <c r="AJ60" s="80" t="e">
        <f>AI60/AI65</f>
        <v>#DIV/0!</v>
      </c>
    </row>
    <row r="61" spans="1:36" ht="18" customHeight="1" x14ac:dyDescent="0.3">
      <c r="B61" s="215" t="s">
        <v>64</v>
      </c>
      <c r="C61" s="21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73"/>
      <c r="AI61" s="75">
        <f t="shared" si="12"/>
        <v>0</v>
      </c>
      <c r="AJ61" s="80" t="e">
        <f>AI61/AI65</f>
        <v>#DIV/0!</v>
      </c>
    </row>
    <row r="62" spans="1:36" ht="18" customHeight="1" x14ac:dyDescent="0.3">
      <c r="B62" s="215" t="s">
        <v>65</v>
      </c>
      <c r="C62" s="21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73"/>
      <c r="AI62" s="75">
        <f t="shared" si="12"/>
        <v>0</v>
      </c>
      <c r="AJ62" s="80" t="e">
        <f>AI62/AI65</f>
        <v>#DIV/0!</v>
      </c>
    </row>
    <row r="63" spans="1:36" ht="18" customHeight="1" x14ac:dyDescent="0.3">
      <c r="B63" s="215" t="s">
        <v>66</v>
      </c>
      <c r="C63" s="21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73"/>
      <c r="AI63" s="75">
        <f t="shared" si="12"/>
        <v>0</v>
      </c>
      <c r="AJ63" s="80" t="e">
        <f>AI63/AI65</f>
        <v>#DIV/0!</v>
      </c>
    </row>
    <row r="64" spans="1:36" ht="19.5" customHeight="1" x14ac:dyDescent="0.3">
      <c r="B64" s="215" t="s">
        <v>67</v>
      </c>
      <c r="C64" s="21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73"/>
      <c r="AI64" s="76">
        <f t="shared" si="12"/>
        <v>0</v>
      </c>
      <c r="AJ64" s="84" t="e">
        <f>AI64/AI65</f>
        <v>#DIV/0!</v>
      </c>
    </row>
    <row r="65" spans="2:36" ht="18" x14ac:dyDescent="0.35">
      <c r="B65" s="215" t="s">
        <v>68</v>
      </c>
      <c r="C65" s="21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73"/>
      <c r="AI65" s="37">
        <f>SUM(AI53:AI64)</f>
        <v>0</v>
      </c>
      <c r="AJ65" s="82"/>
    </row>
    <row r="66" spans="2:36" ht="18.75" customHeight="1" x14ac:dyDescent="0.3">
      <c r="B66" s="215" t="s">
        <v>69</v>
      </c>
      <c r="C66" s="21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73"/>
      <c r="AI66" s="77">
        <f t="shared" ref="AI66:AI73" si="13">SUM(E66:AH66)</f>
        <v>0</v>
      </c>
      <c r="AJ66" s="79" t="e">
        <f>AI66/AI74</f>
        <v>#DIV/0!</v>
      </c>
    </row>
    <row r="67" spans="2:36" ht="18.75" customHeight="1" x14ac:dyDescent="0.3">
      <c r="B67" s="148" t="s">
        <v>70</v>
      </c>
      <c r="C67" s="149"/>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73"/>
      <c r="AI67" s="75">
        <f t="shared" si="13"/>
        <v>0</v>
      </c>
      <c r="AJ67" s="80" t="e">
        <f>AI67/AI74</f>
        <v>#DIV/0!</v>
      </c>
    </row>
    <row r="68" spans="2:36" ht="18.75" customHeight="1" x14ac:dyDescent="0.3">
      <c r="B68" s="148" t="s">
        <v>71</v>
      </c>
      <c r="C68" s="149"/>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73"/>
      <c r="AI68" s="75">
        <f t="shared" si="13"/>
        <v>0</v>
      </c>
      <c r="AJ68" s="80" t="e">
        <f>AI68/AI74</f>
        <v>#DIV/0!</v>
      </c>
    </row>
    <row r="69" spans="2:36" ht="18.75" customHeight="1" x14ac:dyDescent="0.3">
      <c r="B69" s="215" t="s">
        <v>72</v>
      </c>
      <c r="C69" s="21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73"/>
      <c r="AI69" s="75">
        <f t="shared" si="13"/>
        <v>0</v>
      </c>
      <c r="AJ69" s="80" t="e">
        <f>AI69/AI74</f>
        <v>#DIV/0!</v>
      </c>
    </row>
    <row r="70" spans="2:36" ht="18.75" customHeight="1" x14ac:dyDescent="0.3">
      <c r="B70" s="215" t="s">
        <v>73</v>
      </c>
      <c r="C70" s="21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73"/>
      <c r="AI70" s="75">
        <f t="shared" si="13"/>
        <v>0</v>
      </c>
      <c r="AJ70" s="80" t="e">
        <f>AI70/AI74</f>
        <v>#DIV/0!</v>
      </c>
    </row>
    <row r="71" spans="2:36" ht="18.75" customHeight="1" x14ac:dyDescent="0.3">
      <c r="B71" s="215" t="s">
        <v>74</v>
      </c>
      <c r="C71" s="21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73"/>
      <c r="AI71" s="75">
        <f t="shared" si="13"/>
        <v>0</v>
      </c>
      <c r="AJ71" s="80" t="e">
        <f>AI71/AI74</f>
        <v>#DIV/0!</v>
      </c>
    </row>
    <row r="72" spans="2:36" ht="18.75" customHeight="1" x14ac:dyDescent="0.3">
      <c r="B72" s="215" t="s">
        <v>75</v>
      </c>
      <c r="C72" s="21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73"/>
      <c r="AI72" s="75">
        <f t="shared" si="13"/>
        <v>0</v>
      </c>
      <c r="AJ72" s="80" t="e">
        <f>AI72/AI74</f>
        <v>#DIV/0!</v>
      </c>
    </row>
    <row r="73" spans="2:36" ht="18.75" customHeight="1" x14ac:dyDescent="0.3">
      <c r="B73" s="215" t="s">
        <v>69</v>
      </c>
      <c r="C73" s="21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73"/>
      <c r="AI73" s="75">
        <f t="shared" si="13"/>
        <v>0</v>
      </c>
      <c r="AJ73" s="80" t="e">
        <f>AI73/AI74</f>
        <v>#DIV/0!</v>
      </c>
    </row>
    <row r="74" spans="2:36" ht="21" customHeight="1" x14ac:dyDescent="0.3">
      <c r="B74" s="217" t="s">
        <v>51</v>
      </c>
      <c r="C74" s="218"/>
      <c r="D74" s="99">
        <f t="shared" ref="D74:AH74" si="14">SUM(D75:D86)</f>
        <v>0</v>
      </c>
      <c r="E74" s="99">
        <f t="shared" si="14"/>
        <v>0</v>
      </c>
      <c r="F74" s="99">
        <f t="shared" si="14"/>
        <v>0</v>
      </c>
      <c r="G74" s="99">
        <f t="shared" si="14"/>
        <v>0</v>
      </c>
      <c r="H74" s="99">
        <f t="shared" si="14"/>
        <v>0</v>
      </c>
      <c r="I74" s="99">
        <f t="shared" si="14"/>
        <v>0</v>
      </c>
      <c r="J74" s="99">
        <f t="shared" si="14"/>
        <v>0</v>
      </c>
      <c r="K74" s="99">
        <f t="shared" si="14"/>
        <v>0</v>
      </c>
      <c r="L74" s="99">
        <f t="shared" si="14"/>
        <v>0</v>
      </c>
      <c r="M74" s="99">
        <f t="shared" si="14"/>
        <v>0</v>
      </c>
      <c r="N74" s="99">
        <f t="shared" si="14"/>
        <v>0</v>
      </c>
      <c r="O74" s="99">
        <f t="shared" si="14"/>
        <v>0</v>
      </c>
      <c r="P74" s="99">
        <f t="shared" si="14"/>
        <v>0</v>
      </c>
      <c r="Q74" s="99">
        <f t="shared" si="14"/>
        <v>0</v>
      </c>
      <c r="R74" s="99">
        <f t="shared" si="14"/>
        <v>0</v>
      </c>
      <c r="S74" s="99">
        <f t="shared" si="14"/>
        <v>0</v>
      </c>
      <c r="T74" s="99">
        <f t="shared" si="14"/>
        <v>0</v>
      </c>
      <c r="U74" s="99">
        <f t="shared" si="14"/>
        <v>0</v>
      </c>
      <c r="V74" s="99">
        <f t="shared" si="14"/>
        <v>0</v>
      </c>
      <c r="W74" s="99">
        <f t="shared" si="14"/>
        <v>0</v>
      </c>
      <c r="X74" s="99">
        <f t="shared" si="14"/>
        <v>0</v>
      </c>
      <c r="Y74" s="99">
        <f t="shared" si="14"/>
        <v>0</v>
      </c>
      <c r="Z74" s="99">
        <f t="shared" si="14"/>
        <v>0</v>
      </c>
      <c r="AA74" s="99">
        <f t="shared" si="14"/>
        <v>0</v>
      </c>
      <c r="AB74" s="99">
        <f t="shared" si="14"/>
        <v>0</v>
      </c>
      <c r="AC74" s="99">
        <f t="shared" si="14"/>
        <v>0</v>
      </c>
      <c r="AD74" s="99">
        <f t="shared" si="14"/>
        <v>0</v>
      </c>
      <c r="AE74" s="99">
        <f t="shared" si="14"/>
        <v>0</v>
      </c>
      <c r="AF74" s="99">
        <f t="shared" si="14"/>
        <v>0</v>
      </c>
      <c r="AG74" s="99">
        <f t="shared" si="14"/>
        <v>0</v>
      </c>
      <c r="AH74" s="101">
        <f t="shared" si="14"/>
        <v>0</v>
      </c>
      <c r="AI74" s="37">
        <f>SUM(AI66:AI73)</f>
        <v>0</v>
      </c>
      <c r="AJ74" s="87"/>
    </row>
    <row r="75" spans="2:36" ht="18.75" customHeight="1" x14ac:dyDescent="0.3">
      <c r="B75" s="215" t="s">
        <v>53</v>
      </c>
      <c r="C75" s="21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73"/>
      <c r="AI75" s="74">
        <f>SUM(E75:AH75)</f>
        <v>0</v>
      </c>
      <c r="AJ75" s="71" t="e">
        <f>AI75/#REF!</f>
        <v>#REF!</v>
      </c>
    </row>
    <row r="76" spans="2:36" ht="18.75" customHeight="1" x14ac:dyDescent="0.3">
      <c r="B76" s="215" t="s">
        <v>54</v>
      </c>
      <c r="C76" s="21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73"/>
      <c r="AI76" s="75">
        <f t="shared" ref="AI76:AI86" si="15">SUM(E76:AH76)</f>
        <v>0</v>
      </c>
      <c r="AJ76" s="88" t="e">
        <f>AI76/#REF!</f>
        <v>#REF!</v>
      </c>
    </row>
    <row r="77" spans="2:36" ht="18.75" customHeight="1" x14ac:dyDescent="0.3">
      <c r="B77" s="215" t="s">
        <v>55</v>
      </c>
      <c r="C77" s="21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73"/>
      <c r="AI77" s="75">
        <f t="shared" si="15"/>
        <v>0</v>
      </c>
      <c r="AJ77" s="88" t="e">
        <f>AI77/#REF!</f>
        <v>#REF!</v>
      </c>
    </row>
    <row r="78" spans="2:36" ht="18.75" customHeight="1" x14ac:dyDescent="0.3">
      <c r="B78" s="215" t="s">
        <v>56</v>
      </c>
      <c r="C78" s="21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73"/>
      <c r="AI78" s="75">
        <f t="shared" si="15"/>
        <v>0</v>
      </c>
      <c r="AJ78" s="88" t="e">
        <f>AI78/#REF!</f>
        <v>#REF!</v>
      </c>
    </row>
    <row r="79" spans="2:36" ht="18.75" customHeight="1" x14ac:dyDescent="0.3">
      <c r="B79" s="215" t="s">
        <v>57</v>
      </c>
      <c r="C79" s="21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73"/>
      <c r="AI79" s="75">
        <f t="shared" si="15"/>
        <v>0</v>
      </c>
      <c r="AJ79" s="88" t="e">
        <f>AI79/#REF!</f>
        <v>#REF!</v>
      </c>
    </row>
    <row r="80" spans="2:36" ht="18.75" customHeight="1" x14ac:dyDescent="0.3">
      <c r="B80" s="215" t="s">
        <v>58</v>
      </c>
      <c r="C80" s="21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73"/>
      <c r="AI80" s="75">
        <f t="shared" si="15"/>
        <v>0</v>
      </c>
      <c r="AJ80" s="88" t="e">
        <f>AI80/#REF!</f>
        <v>#REF!</v>
      </c>
    </row>
    <row r="81" spans="2:36" ht="18.75" customHeight="1" x14ac:dyDescent="0.3">
      <c r="B81" s="215" t="s">
        <v>59</v>
      </c>
      <c r="C81" s="21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73"/>
      <c r="AI81" s="75">
        <f t="shared" si="15"/>
        <v>0</v>
      </c>
      <c r="AJ81" s="88" t="e">
        <f>AI81/#REF!</f>
        <v>#REF!</v>
      </c>
    </row>
    <row r="82" spans="2:36" ht="18.75" customHeight="1" x14ac:dyDescent="0.3">
      <c r="B82" s="215" t="s">
        <v>60</v>
      </c>
      <c r="C82" s="21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73"/>
      <c r="AI82" s="75">
        <f t="shared" si="15"/>
        <v>0</v>
      </c>
      <c r="AJ82" s="88" t="e">
        <f>AI82/#REF!</f>
        <v>#REF!</v>
      </c>
    </row>
    <row r="83" spans="2:36" ht="18.75" customHeight="1" x14ac:dyDescent="0.3">
      <c r="B83" s="215" t="s">
        <v>59</v>
      </c>
      <c r="C83" s="21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73"/>
      <c r="AI83" s="75">
        <f t="shared" si="15"/>
        <v>0</v>
      </c>
      <c r="AJ83" s="88" t="e">
        <f>AI83/#REF!</f>
        <v>#REF!</v>
      </c>
    </row>
    <row r="84" spans="2:36" ht="18.75" customHeight="1" x14ac:dyDescent="0.3">
      <c r="B84" s="215" t="s">
        <v>61</v>
      </c>
      <c r="C84" s="21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73"/>
      <c r="AI84" s="75">
        <f t="shared" si="15"/>
        <v>0</v>
      </c>
      <c r="AJ84" s="88" t="e">
        <f>AI84/#REF!</f>
        <v>#REF!</v>
      </c>
    </row>
    <row r="85" spans="2:36" ht="18.75" customHeight="1" x14ac:dyDescent="0.3">
      <c r="B85" s="215" t="s">
        <v>62</v>
      </c>
      <c r="C85" s="21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73"/>
      <c r="AI85" s="75">
        <f t="shared" si="15"/>
        <v>0</v>
      </c>
      <c r="AJ85" s="88" t="e">
        <f>AI85/#REF!</f>
        <v>#REF!</v>
      </c>
    </row>
    <row r="86" spans="2:36" ht="19.5" customHeight="1" x14ac:dyDescent="0.3">
      <c r="B86" s="215" t="s">
        <v>63</v>
      </c>
      <c r="C86" s="21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73"/>
      <c r="AI86" s="76">
        <f t="shared" si="15"/>
        <v>0</v>
      </c>
      <c r="AJ86" s="89" t="e">
        <f>AI86/#REF!</f>
        <v>#REF!</v>
      </c>
    </row>
    <row r="87" spans="2:36" ht="17.25" customHeight="1" x14ac:dyDescent="0.3">
      <c r="B87" s="215" t="s">
        <v>64</v>
      </c>
      <c r="C87" s="21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73"/>
      <c r="AI87" s="74">
        <f t="shared" ref="AI87:AI92" si="16">SUM(E87:AH87)</f>
        <v>0</v>
      </c>
      <c r="AJ87" s="79" t="e">
        <f>AI87/AI93</f>
        <v>#DIV/0!</v>
      </c>
    </row>
    <row r="88" spans="2:36" ht="17.25" customHeight="1" x14ac:dyDescent="0.3">
      <c r="B88" s="215" t="s">
        <v>65</v>
      </c>
      <c r="C88" s="21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73"/>
      <c r="AI88" s="75">
        <f t="shared" si="16"/>
        <v>0</v>
      </c>
      <c r="AJ88" s="80" t="e">
        <f>AI88/AI93</f>
        <v>#DIV/0!</v>
      </c>
    </row>
    <row r="89" spans="2:36" ht="17.25" customHeight="1" x14ac:dyDescent="0.3">
      <c r="B89" s="215" t="s">
        <v>66</v>
      </c>
      <c r="C89" s="21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73"/>
      <c r="AI89" s="75">
        <f t="shared" si="16"/>
        <v>0</v>
      </c>
      <c r="AJ89" s="80" t="e">
        <f>AI89/AI93</f>
        <v>#DIV/0!</v>
      </c>
    </row>
    <row r="90" spans="2:36" ht="17.25" customHeight="1" x14ac:dyDescent="0.3">
      <c r="B90" s="215" t="s">
        <v>67</v>
      </c>
      <c r="C90" s="21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73"/>
      <c r="AI90" s="75">
        <f t="shared" si="16"/>
        <v>0</v>
      </c>
      <c r="AJ90" s="80" t="e">
        <f>AI90/AI93</f>
        <v>#DIV/0!</v>
      </c>
    </row>
    <row r="91" spans="2:36" ht="17.25" customHeight="1" x14ac:dyDescent="0.3">
      <c r="B91" s="215" t="s">
        <v>68</v>
      </c>
      <c r="C91" s="21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73"/>
      <c r="AI91" s="75">
        <f t="shared" si="16"/>
        <v>0</v>
      </c>
      <c r="AJ91" s="80" t="e">
        <f>AI91/AI93</f>
        <v>#DIV/0!</v>
      </c>
    </row>
    <row r="92" spans="2:36" ht="17.25" customHeight="1" x14ac:dyDescent="0.3">
      <c r="B92" s="215" t="s">
        <v>69</v>
      </c>
      <c r="C92" s="21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73"/>
      <c r="AI92" s="75">
        <f t="shared" si="16"/>
        <v>0</v>
      </c>
      <c r="AJ92" s="80" t="e">
        <f>AI92/AI93</f>
        <v>#DIV/0!</v>
      </c>
    </row>
    <row r="93" spans="2:36" ht="18.75" customHeight="1" x14ac:dyDescent="0.3">
      <c r="B93" s="217" t="s">
        <v>52</v>
      </c>
      <c r="C93" s="218"/>
      <c r="D93" s="99">
        <f>SUM(D94:D105)</f>
        <v>0</v>
      </c>
      <c r="E93" s="99">
        <f t="shared" ref="E93:O93" si="17">SUM(E94:E105)</f>
        <v>0</v>
      </c>
      <c r="F93" s="99">
        <f t="shared" si="17"/>
        <v>0</v>
      </c>
      <c r="G93" s="99">
        <f t="shared" si="17"/>
        <v>0</v>
      </c>
      <c r="H93" s="99">
        <f t="shared" si="17"/>
        <v>0</v>
      </c>
      <c r="I93" s="99">
        <f t="shared" si="17"/>
        <v>0</v>
      </c>
      <c r="J93" s="99">
        <f t="shared" si="17"/>
        <v>0</v>
      </c>
      <c r="K93" s="99">
        <f t="shared" si="17"/>
        <v>0</v>
      </c>
      <c r="L93" s="99">
        <f t="shared" si="17"/>
        <v>0</v>
      </c>
      <c r="M93" s="99">
        <f t="shared" si="17"/>
        <v>0</v>
      </c>
      <c r="N93" s="99">
        <f t="shared" si="17"/>
        <v>0</v>
      </c>
      <c r="O93" s="99">
        <f t="shared" si="17"/>
        <v>0</v>
      </c>
      <c r="P93" s="99">
        <f>SUM(P94:P105)</f>
        <v>0</v>
      </c>
      <c r="Q93" s="99">
        <f t="shared" ref="Q93:AH93" si="18">SUM(Q94:Q105)</f>
        <v>0</v>
      </c>
      <c r="R93" s="99">
        <f t="shared" si="18"/>
        <v>0</v>
      </c>
      <c r="S93" s="99">
        <f t="shared" si="18"/>
        <v>0</v>
      </c>
      <c r="T93" s="99">
        <f t="shared" si="18"/>
        <v>0</v>
      </c>
      <c r="U93" s="99">
        <f t="shared" si="18"/>
        <v>0</v>
      </c>
      <c r="V93" s="99">
        <f t="shared" si="18"/>
        <v>0</v>
      </c>
      <c r="W93" s="99">
        <f t="shared" si="18"/>
        <v>0</v>
      </c>
      <c r="X93" s="99">
        <f t="shared" si="18"/>
        <v>0</v>
      </c>
      <c r="Y93" s="99">
        <f t="shared" si="18"/>
        <v>0</v>
      </c>
      <c r="Z93" s="99">
        <f t="shared" si="18"/>
        <v>0</v>
      </c>
      <c r="AA93" s="99">
        <f t="shared" si="18"/>
        <v>0</v>
      </c>
      <c r="AB93" s="99">
        <f t="shared" si="18"/>
        <v>0</v>
      </c>
      <c r="AC93" s="99">
        <f t="shared" si="18"/>
        <v>0</v>
      </c>
      <c r="AD93" s="99">
        <f t="shared" si="18"/>
        <v>0</v>
      </c>
      <c r="AE93" s="99">
        <f t="shared" si="18"/>
        <v>0</v>
      </c>
      <c r="AF93" s="99">
        <f t="shared" si="18"/>
        <v>0</v>
      </c>
      <c r="AG93" s="99">
        <f t="shared" si="18"/>
        <v>0</v>
      </c>
      <c r="AH93" s="101">
        <f t="shared" si="18"/>
        <v>0</v>
      </c>
      <c r="AI93" s="37">
        <f>SUM(AI87:AI92)</f>
        <v>0</v>
      </c>
      <c r="AJ93" s="87"/>
    </row>
    <row r="94" spans="2:36" ht="18" x14ac:dyDescent="0.3">
      <c r="B94" s="215" t="s">
        <v>53</v>
      </c>
      <c r="C94" s="21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73"/>
      <c r="AI94" s="74">
        <f t="shared" ref="AI94:AI105" si="19">SUM(E94:AH94)</f>
        <v>0</v>
      </c>
      <c r="AJ94" s="71" t="e">
        <f>AI94/AI106</f>
        <v>#DIV/0!</v>
      </c>
    </row>
    <row r="95" spans="2:36" ht="18.75" customHeight="1" x14ac:dyDescent="0.3">
      <c r="B95" s="215" t="s">
        <v>54</v>
      </c>
      <c r="C95" s="21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73"/>
      <c r="AI95" s="75">
        <f t="shared" si="19"/>
        <v>0</v>
      </c>
      <c r="AJ95" s="88" t="e">
        <f>AI95/AI106</f>
        <v>#DIV/0!</v>
      </c>
    </row>
    <row r="96" spans="2:36" ht="18.75" customHeight="1" x14ac:dyDescent="0.3">
      <c r="B96" s="215" t="s">
        <v>55</v>
      </c>
      <c r="C96" s="21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73"/>
      <c r="AI96" s="75">
        <f t="shared" si="19"/>
        <v>0</v>
      </c>
      <c r="AJ96" s="88" t="e">
        <f>AI96/AI106</f>
        <v>#DIV/0!</v>
      </c>
    </row>
    <row r="97" spans="2:36" ht="18.75" customHeight="1" x14ac:dyDescent="0.3">
      <c r="B97" s="215" t="s">
        <v>56</v>
      </c>
      <c r="C97" s="21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73"/>
      <c r="AI97" s="75">
        <f t="shared" si="19"/>
        <v>0</v>
      </c>
      <c r="AJ97" s="88" t="e">
        <f>AI97/AI106</f>
        <v>#DIV/0!</v>
      </c>
    </row>
    <row r="98" spans="2:36" ht="18.75" customHeight="1" x14ac:dyDescent="0.3">
      <c r="B98" s="215" t="s">
        <v>57</v>
      </c>
      <c r="C98" s="21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73"/>
      <c r="AI98" s="75">
        <f t="shared" si="19"/>
        <v>0</v>
      </c>
      <c r="AJ98" s="88" t="e">
        <f>AI98/AI106</f>
        <v>#DIV/0!</v>
      </c>
    </row>
    <row r="99" spans="2:36" ht="18.75" customHeight="1" x14ac:dyDescent="0.3">
      <c r="B99" s="215" t="s">
        <v>58</v>
      </c>
      <c r="C99" s="21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73"/>
      <c r="AI99" s="75">
        <f t="shared" si="19"/>
        <v>0</v>
      </c>
      <c r="AJ99" s="88" t="e">
        <f>AI99/AI106</f>
        <v>#DIV/0!</v>
      </c>
    </row>
    <row r="100" spans="2:36" ht="18.75" customHeight="1" x14ac:dyDescent="0.3">
      <c r="B100" s="215" t="s">
        <v>59</v>
      </c>
      <c r="C100" s="21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73"/>
      <c r="AI100" s="75">
        <f t="shared" si="19"/>
        <v>0</v>
      </c>
      <c r="AJ100" s="88" t="e">
        <f>AI100/AI106</f>
        <v>#DIV/0!</v>
      </c>
    </row>
    <row r="101" spans="2:36" ht="18.75" customHeight="1" x14ac:dyDescent="0.3">
      <c r="B101" s="215" t="s">
        <v>60</v>
      </c>
      <c r="C101" s="21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73"/>
      <c r="AI101" s="75">
        <f t="shared" si="19"/>
        <v>0</v>
      </c>
      <c r="AJ101" s="88" t="e">
        <f>AI101/AI106</f>
        <v>#DIV/0!</v>
      </c>
    </row>
    <row r="102" spans="2:36" ht="18.75" customHeight="1" x14ac:dyDescent="0.3">
      <c r="B102" s="215" t="s">
        <v>59</v>
      </c>
      <c r="C102" s="21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73"/>
      <c r="AI102" s="75">
        <f t="shared" si="19"/>
        <v>0</v>
      </c>
      <c r="AJ102" s="88" t="e">
        <f>AI102/AI106</f>
        <v>#DIV/0!</v>
      </c>
    </row>
    <row r="103" spans="2:36" ht="18.75" customHeight="1" x14ac:dyDescent="0.3">
      <c r="B103" s="215" t="s">
        <v>61</v>
      </c>
      <c r="C103" s="21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73"/>
      <c r="AI103" s="75">
        <f t="shared" si="19"/>
        <v>0</v>
      </c>
      <c r="AJ103" s="88" t="e">
        <f>AI103/AI106</f>
        <v>#DIV/0!</v>
      </c>
    </row>
    <row r="104" spans="2:36" ht="18.75" customHeight="1" x14ac:dyDescent="0.3">
      <c r="B104" s="215" t="s">
        <v>62</v>
      </c>
      <c r="C104" s="21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73"/>
      <c r="AI104" s="75">
        <f t="shared" si="19"/>
        <v>0</v>
      </c>
      <c r="AJ104" s="88" t="e">
        <f>AI104/AI106</f>
        <v>#DIV/0!</v>
      </c>
    </row>
    <row r="105" spans="2:36" ht="19.5" customHeight="1" x14ac:dyDescent="0.3">
      <c r="B105" s="215" t="s">
        <v>63</v>
      </c>
      <c r="C105" s="21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73"/>
      <c r="AI105" s="76">
        <f t="shared" si="19"/>
        <v>0</v>
      </c>
      <c r="AJ105" s="89" t="e">
        <f>AI105/AI106</f>
        <v>#DIV/0!</v>
      </c>
    </row>
    <row r="106" spans="2:36" ht="21" customHeight="1" x14ac:dyDescent="0.35">
      <c r="B106" s="215" t="s">
        <v>64</v>
      </c>
      <c r="C106" s="21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73"/>
      <c r="AI106" s="37">
        <f>SUM(AI94:AI105)</f>
        <v>0</v>
      </c>
      <c r="AJ106" s="83"/>
    </row>
    <row r="107" spans="2:36" ht="18" x14ac:dyDescent="0.3">
      <c r="B107" s="215" t="s">
        <v>65</v>
      </c>
      <c r="C107" s="21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73"/>
      <c r="AI107" s="74">
        <f t="shared" ref="AI107:AI111" si="20">SUM(E107:AH107)</f>
        <v>0</v>
      </c>
      <c r="AJ107" s="79" t="e">
        <f>AI107/#REF!</f>
        <v>#REF!</v>
      </c>
    </row>
    <row r="108" spans="2:36" ht="18.75" customHeight="1" x14ac:dyDescent="0.3">
      <c r="B108" s="215" t="s">
        <v>66</v>
      </c>
      <c r="C108" s="21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73"/>
      <c r="AI108" s="75">
        <f t="shared" si="20"/>
        <v>0</v>
      </c>
      <c r="AJ108" s="80" t="e">
        <f>AI108/#REF!</f>
        <v>#REF!</v>
      </c>
    </row>
    <row r="109" spans="2:36" ht="18.75" customHeight="1" x14ac:dyDescent="0.3">
      <c r="B109" s="215" t="s">
        <v>67</v>
      </c>
      <c r="C109" s="21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73"/>
      <c r="AI109" s="75">
        <f t="shared" si="20"/>
        <v>0</v>
      </c>
      <c r="AJ109" s="80" t="e">
        <f>AI109/#REF!</f>
        <v>#REF!</v>
      </c>
    </row>
    <row r="110" spans="2:36" ht="18.75" customHeight="1" x14ac:dyDescent="0.3">
      <c r="B110" s="215" t="s">
        <v>68</v>
      </c>
      <c r="C110" s="21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73"/>
      <c r="AI110" s="75">
        <f t="shared" si="20"/>
        <v>0</v>
      </c>
      <c r="AJ110" s="80" t="e">
        <f>AI110/#REF!</f>
        <v>#REF!</v>
      </c>
    </row>
    <row r="111" spans="2:36" ht="18.75" customHeight="1" x14ac:dyDescent="0.3">
      <c r="B111" s="215" t="s">
        <v>69</v>
      </c>
      <c r="C111" s="21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73"/>
      <c r="AI111" s="75">
        <f t="shared" si="20"/>
        <v>0</v>
      </c>
      <c r="AJ111" s="80" t="e">
        <f>AI111/#REF!</f>
        <v>#REF!</v>
      </c>
    </row>
    <row r="112" spans="2:36" ht="21" x14ac:dyDescent="0.3">
      <c r="B112" s="219"/>
      <c r="C112" s="220"/>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55"/>
      <c r="AE112" s="55"/>
      <c r="AF112" s="55"/>
      <c r="AG112" s="55"/>
      <c r="AH112" s="78"/>
      <c r="AI112" s="37" t="e">
        <f>SUM(#REF!)</f>
        <v>#REF!</v>
      </c>
      <c r="AJ112" s="81"/>
    </row>
    <row r="113" spans="2:34" ht="36.75" customHeight="1" x14ac:dyDescent="0.3">
      <c r="B113" s="59"/>
      <c r="C113" s="59"/>
      <c r="D113" s="152" t="s">
        <v>38</v>
      </c>
      <c r="E113" s="153"/>
      <c r="F113" s="153" t="s">
        <v>27</v>
      </c>
      <c r="G113" s="153"/>
      <c r="H113" s="153" t="s">
        <v>28</v>
      </c>
      <c r="I113" s="153"/>
      <c r="J113" s="154" t="s">
        <v>29</v>
      </c>
      <c r="K113" s="154"/>
      <c r="L113" s="143" t="s">
        <v>30</v>
      </c>
      <c r="M113" s="143"/>
      <c r="N113" s="143" t="s">
        <v>31</v>
      </c>
      <c r="O113" s="143"/>
      <c r="P113" s="143" t="s">
        <v>32</v>
      </c>
      <c r="Q113" s="143"/>
      <c r="R113" s="143" t="s">
        <v>33</v>
      </c>
      <c r="S113" s="143"/>
      <c r="T113" s="143" t="s">
        <v>34</v>
      </c>
      <c r="U113" s="143"/>
      <c r="V113" s="143" t="s">
        <v>35</v>
      </c>
      <c r="W113" s="143"/>
      <c r="X113" s="143" t="s">
        <v>36</v>
      </c>
      <c r="Y113" s="143"/>
      <c r="Z113" s="143" t="s">
        <v>37</v>
      </c>
      <c r="AA113" s="144"/>
      <c r="AB113" s="145" t="s">
        <v>39</v>
      </c>
      <c r="AC113" s="146"/>
      <c r="AD113" s="110"/>
      <c r="AE113" s="110"/>
      <c r="AF113" s="110"/>
      <c r="AG113" s="110"/>
      <c r="AH113" s="111"/>
    </row>
    <row r="114" spans="2:34" ht="36.75" customHeight="1" thickBot="1" x14ac:dyDescent="0.35">
      <c r="B114" s="59"/>
      <c r="C114" s="59"/>
      <c r="D114" s="147" t="e">
        <f>#REF!+AI53+AI66+AI75+AI87+AI94+AI107+#REF!</f>
        <v>#REF!</v>
      </c>
      <c r="E114" s="140"/>
      <c r="F114" s="140" t="e">
        <f>AI49+AI54+#REF!+AI76+AI88+AI95+AI108+#REF!</f>
        <v>#REF!</v>
      </c>
      <c r="G114" s="140"/>
      <c r="H114" s="140" t="e">
        <f>AI50+AI55+AI67+AI77+AI89+AI96+AI109+#REF!</f>
        <v>#REF!</v>
      </c>
      <c r="I114" s="140"/>
      <c r="J114" s="140" t="e">
        <f>AI51+AI56+AI68+AI78+AI90+AI97+AI110+#REF!</f>
        <v>#REF!</v>
      </c>
      <c r="K114" s="140"/>
      <c r="L114" s="140" t="e">
        <f>#REF!+AI57+AI69+AI79+AI91+AI98+AI111+#REF!</f>
        <v>#REF!</v>
      </c>
      <c r="M114" s="140"/>
      <c r="N114" s="140" t="e">
        <f>#REF!+AI58+AI70+AI80+AI92+AI99+#REF!+#REF!</f>
        <v>#REF!</v>
      </c>
      <c r="O114" s="140"/>
      <c r="P114" s="140" t="e">
        <f>#REF!+AI59+AI71+AI81+#REF!+AI100+#REF!+#REF!</f>
        <v>#REF!</v>
      </c>
      <c r="Q114" s="140"/>
      <c r="R114" s="140" t="e">
        <f>#REF!+AI60+AI72+AI82+#REF!+AI101+#REF!+#REF!</f>
        <v>#REF!</v>
      </c>
      <c r="S114" s="140"/>
      <c r="T114" s="140" t="e">
        <f>#REF!+AI61+AI73+AI83+#REF!+AI102+#REF!+#REF!</f>
        <v>#REF!</v>
      </c>
      <c r="U114" s="140"/>
      <c r="V114" s="140" t="e">
        <f>#REF!+AI62+#REF!+AI84+#REF!+AI103+#REF!+#REF!</f>
        <v>#REF!</v>
      </c>
      <c r="W114" s="140"/>
      <c r="X114" s="140" t="e">
        <f>#REF!+AI61+#REF!+AI85+#REF!+AI104+#REF!+#REF!</f>
        <v>#REF!</v>
      </c>
      <c r="Y114" s="140"/>
      <c r="Z114" s="140" t="e">
        <f>#REF!+AI64+#REF!+AI86+#REF!+AI105+#REF!+#REF!</f>
        <v>#REF!</v>
      </c>
      <c r="AA114" s="140"/>
      <c r="AB114" s="141" t="e">
        <f>SUM(D114:AA114)</f>
        <v>#REF!</v>
      </c>
      <c r="AC114" s="142"/>
      <c r="AD114" s="112"/>
      <c r="AE114" s="112"/>
      <c r="AF114" s="112"/>
      <c r="AG114" s="112"/>
      <c r="AH114" s="113"/>
    </row>
    <row r="115" spans="2:34" ht="34.5" customHeight="1" thickBot="1" x14ac:dyDescent="0.35">
      <c r="B115" s="59"/>
      <c r="C115" s="59"/>
      <c r="D115" s="139" t="e">
        <f>D114/AB114</f>
        <v>#REF!</v>
      </c>
      <c r="E115" s="138"/>
      <c r="F115" s="138" t="e">
        <f>F114/AB114</f>
        <v>#REF!</v>
      </c>
      <c r="G115" s="138"/>
      <c r="H115" s="138" t="e">
        <f>H114/AB114</f>
        <v>#REF!</v>
      </c>
      <c r="I115" s="138"/>
      <c r="J115" s="138" t="e">
        <f>J114/AB114</f>
        <v>#REF!</v>
      </c>
      <c r="K115" s="138"/>
      <c r="L115" s="138" t="e">
        <f>L114/AB114</f>
        <v>#REF!</v>
      </c>
      <c r="M115" s="138"/>
      <c r="N115" s="138" t="e">
        <f>N114/AB114</f>
        <v>#REF!</v>
      </c>
      <c r="O115" s="138"/>
      <c r="P115" s="138" t="e">
        <f>P114/AB114</f>
        <v>#REF!</v>
      </c>
      <c r="Q115" s="138"/>
      <c r="R115" s="138" t="e">
        <f>R114/AB114</f>
        <v>#REF!</v>
      </c>
      <c r="S115" s="138"/>
      <c r="T115" s="138" t="e">
        <f>T114/AB114</f>
        <v>#REF!</v>
      </c>
      <c r="U115" s="138"/>
      <c r="V115" s="138" t="e">
        <f>V114/AB114</f>
        <v>#REF!</v>
      </c>
      <c r="W115" s="138"/>
      <c r="X115" s="138" t="e">
        <f>X114/AB114</f>
        <v>#REF!</v>
      </c>
      <c r="Y115" s="138"/>
      <c r="Z115" s="138" t="e">
        <f>Z114/AB114</f>
        <v>#REF!</v>
      </c>
      <c r="AA115" s="138"/>
      <c r="AB115" s="136" t="e">
        <f>SUM(D115:AA115)</f>
        <v>#REF!</v>
      </c>
      <c r="AC115" s="137"/>
    </row>
    <row r="116" spans="2:34" ht="15" customHeight="1" x14ac:dyDescent="0.3">
      <c r="B116" s="59"/>
      <c r="C116" s="59"/>
      <c r="D116" s="56"/>
    </row>
    <row r="117" spans="2:34" ht="15" customHeight="1" x14ac:dyDescent="0.3">
      <c r="B117" s="59"/>
      <c r="C117" s="59"/>
      <c r="D117" s="56"/>
    </row>
    <row r="118" spans="2:34" ht="15" customHeight="1" x14ac:dyDescent="0.3">
      <c r="B118" s="59"/>
      <c r="C118" s="59"/>
      <c r="D118" s="56"/>
    </row>
    <row r="119" spans="2:34" ht="15" customHeight="1" x14ac:dyDescent="0.3">
      <c r="B119" s="59"/>
      <c r="C119" s="59"/>
      <c r="D119" s="56"/>
    </row>
    <row r="120" spans="2:34" ht="15" customHeight="1" x14ac:dyDescent="0.3">
      <c r="B120" s="59"/>
      <c r="C120" s="59"/>
      <c r="D120" s="56"/>
    </row>
    <row r="121" spans="2:34" ht="17.25" customHeight="1" x14ac:dyDescent="0.3">
      <c r="B121" s="59"/>
      <c r="C121" s="59"/>
      <c r="D121" s="56"/>
    </row>
    <row r="122" spans="2:34" ht="15" customHeight="1" x14ac:dyDescent="0.3">
      <c r="B122" s="59"/>
      <c r="C122" s="59"/>
      <c r="D122" s="56"/>
    </row>
    <row r="123" spans="2:34" ht="15" customHeight="1" x14ac:dyDescent="0.3">
      <c r="B123" s="59"/>
      <c r="C123" s="59"/>
      <c r="D123" s="56"/>
    </row>
    <row r="124" spans="2:34" ht="15.75" customHeight="1" x14ac:dyDescent="0.3">
      <c r="B124" s="59"/>
      <c r="C124" s="59"/>
      <c r="D124" s="56"/>
    </row>
    <row r="125" spans="2:34" ht="18" x14ac:dyDescent="0.3">
      <c r="B125" s="60"/>
      <c r="C125" s="60" t="s">
        <v>38</v>
      </c>
      <c r="D125" t="e">
        <f>D114</f>
        <v>#REF!</v>
      </c>
    </row>
    <row r="126" spans="2:34" ht="18.75" customHeight="1" x14ac:dyDescent="0.3">
      <c r="B126" s="60"/>
      <c r="C126" s="60" t="s">
        <v>27</v>
      </c>
      <c r="D126" t="e">
        <f>F114</f>
        <v>#REF!</v>
      </c>
    </row>
    <row r="127" spans="2:34" ht="18.75" customHeight="1" x14ac:dyDescent="0.3">
      <c r="B127" s="60"/>
      <c r="C127" s="60" t="s">
        <v>28</v>
      </c>
      <c r="D127" t="e">
        <f>H114</f>
        <v>#REF!</v>
      </c>
    </row>
    <row r="128" spans="2:34" ht="18.75" customHeight="1" x14ac:dyDescent="0.3">
      <c r="B128" s="60"/>
      <c r="C128" s="60" t="s">
        <v>29</v>
      </c>
      <c r="D128" t="e">
        <f>J114</f>
        <v>#REF!</v>
      </c>
    </row>
    <row r="129" spans="2:4" ht="18.75" customHeight="1" x14ac:dyDescent="0.3">
      <c r="B129" s="60"/>
      <c r="C129" s="60" t="s">
        <v>30</v>
      </c>
      <c r="D129" t="e">
        <f>L114</f>
        <v>#REF!</v>
      </c>
    </row>
    <row r="130" spans="2:4" ht="18.75" customHeight="1" x14ac:dyDescent="0.3">
      <c r="B130" s="60"/>
      <c r="C130" s="60" t="s">
        <v>31</v>
      </c>
      <c r="D130" t="e">
        <f>N114</f>
        <v>#REF!</v>
      </c>
    </row>
    <row r="131" spans="2:4" ht="18.75" customHeight="1" x14ac:dyDescent="0.3">
      <c r="B131" s="60"/>
      <c r="C131" s="60" t="s">
        <v>32</v>
      </c>
      <c r="D131" t="e">
        <f>P114</f>
        <v>#REF!</v>
      </c>
    </row>
    <row r="132" spans="2:4" ht="18.75" customHeight="1" x14ac:dyDescent="0.3">
      <c r="B132" s="60"/>
      <c r="C132" s="60" t="s">
        <v>33</v>
      </c>
      <c r="D132" t="e">
        <f>R114</f>
        <v>#REF!</v>
      </c>
    </row>
    <row r="133" spans="2:4" ht="18.75" customHeight="1" x14ac:dyDescent="0.3">
      <c r="B133" s="60"/>
      <c r="C133" s="60" t="s">
        <v>34</v>
      </c>
      <c r="D133" t="e">
        <f>T114</f>
        <v>#REF!</v>
      </c>
    </row>
    <row r="134" spans="2:4" ht="18.75" customHeight="1" x14ac:dyDescent="0.3">
      <c r="B134" s="60"/>
      <c r="C134" s="60" t="s">
        <v>35</v>
      </c>
      <c r="D134" t="e">
        <f>V114</f>
        <v>#REF!</v>
      </c>
    </row>
    <row r="135" spans="2:4" ht="18.75" customHeight="1" x14ac:dyDescent="0.3">
      <c r="B135" s="60"/>
      <c r="C135" s="60" t="s">
        <v>36</v>
      </c>
      <c r="D135" t="e">
        <f>X114</f>
        <v>#REF!</v>
      </c>
    </row>
    <row r="136" spans="2:4" ht="30.75" customHeight="1" x14ac:dyDescent="0.3">
      <c r="B136" s="60"/>
      <c r="C136" s="60" t="s">
        <v>37</v>
      </c>
      <c r="D136" t="e">
        <f>Z114</f>
        <v>#REF!</v>
      </c>
    </row>
  </sheetData>
  <mergeCells count="133">
    <mergeCell ref="AB115:AC115"/>
    <mergeCell ref="P115:Q115"/>
    <mergeCell ref="R115:S115"/>
    <mergeCell ref="T115:U115"/>
    <mergeCell ref="V115:W115"/>
    <mergeCell ref="X115:Y115"/>
    <mergeCell ref="Z115:AA115"/>
    <mergeCell ref="D115:E115"/>
    <mergeCell ref="F115:G115"/>
    <mergeCell ref="H115:I115"/>
    <mergeCell ref="J115:K115"/>
    <mergeCell ref="L115:M115"/>
    <mergeCell ref="N115:O115"/>
    <mergeCell ref="X114:Y114"/>
    <mergeCell ref="Z114:AA114"/>
    <mergeCell ref="AB114:AC114"/>
    <mergeCell ref="X113:Y113"/>
    <mergeCell ref="Z113:AA113"/>
    <mergeCell ref="AB113:AC113"/>
    <mergeCell ref="R113:S113"/>
    <mergeCell ref="T113:U113"/>
    <mergeCell ref="V113:W113"/>
    <mergeCell ref="L114:M114"/>
    <mergeCell ref="N114:O114"/>
    <mergeCell ref="P114:Q114"/>
    <mergeCell ref="L113:M113"/>
    <mergeCell ref="N113:O113"/>
    <mergeCell ref="P113:Q113"/>
    <mergeCell ref="R114:S114"/>
    <mergeCell ref="T114:U114"/>
    <mergeCell ref="V114:W114"/>
    <mergeCell ref="B112:C112"/>
    <mergeCell ref="D113:E113"/>
    <mergeCell ref="F113:G113"/>
    <mergeCell ref="H113:I113"/>
    <mergeCell ref="J113:K113"/>
    <mergeCell ref="D114:E114"/>
    <mergeCell ref="F114:G114"/>
    <mergeCell ref="H114:I114"/>
    <mergeCell ref="J114:K114"/>
    <mergeCell ref="B100:C100"/>
    <mergeCell ref="B93:C93"/>
    <mergeCell ref="B94:C94"/>
    <mergeCell ref="B107:C107"/>
    <mergeCell ref="B108:C108"/>
    <mergeCell ref="B109:C109"/>
    <mergeCell ref="B110:C110"/>
    <mergeCell ref="B111:C111"/>
    <mergeCell ref="B101:C101"/>
    <mergeCell ref="B102:C102"/>
    <mergeCell ref="B103:C103"/>
    <mergeCell ref="B104:C104"/>
    <mergeCell ref="B105:C105"/>
    <mergeCell ref="B106:C106"/>
    <mergeCell ref="B92:C92"/>
    <mergeCell ref="B84:C84"/>
    <mergeCell ref="B85:C85"/>
    <mergeCell ref="B88:C88"/>
    <mergeCell ref="B95:C95"/>
    <mergeCell ref="B96:C96"/>
    <mergeCell ref="B97:C97"/>
    <mergeCell ref="B98:C98"/>
    <mergeCell ref="B99:C99"/>
    <mergeCell ref="B80:C80"/>
    <mergeCell ref="B81:C81"/>
    <mergeCell ref="B82:C82"/>
    <mergeCell ref="B83:C83"/>
    <mergeCell ref="B86:C86"/>
    <mergeCell ref="B87:C87"/>
    <mergeCell ref="B89:C89"/>
    <mergeCell ref="B90:C90"/>
    <mergeCell ref="B91:C91"/>
    <mergeCell ref="B79:C79"/>
    <mergeCell ref="B64:C64"/>
    <mergeCell ref="B65:C65"/>
    <mergeCell ref="B66:C66"/>
    <mergeCell ref="B67:C67"/>
    <mergeCell ref="B68:C68"/>
    <mergeCell ref="B73:C73"/>
    <mergeCell ref="B72:C72"/>
    <mergeCell ref="B71:C71"/>
    <mergeCell ref="B70:C70"/>
    <mergeCell ref="B69:C69"/>
    <mergeCell ref="B61:C61"/>
    <mergeCell ref="B62:C62"/>
    <mergeCell ref="B63:C63"/>
    <mergeCell ref="B53:C53"/>
    <mergeCell ref="B74:C74"/>
    <mergeCell ref="B75:C75"/>
    <mergeCell ref="B76:C76"/>
    <mergeCell ref="B77:C77"/>
    <mergeCell ref="B78:C78"/>
    <mergeCell ref="B55:C55"/>
    <mergeCell ref="B56:C56"/>
    <mergeCell ref="B57:C57"/>
    <mergeCell ref="B58:C58"/>
    <mergeCell ref="B59:C59"/>
    <mergeCell ref="B60:C60"/>
    <mergeCell ref="B50:C50"/>
    <mergeCell ref="B51:C51"/>
    <mergeCell ref="B52:C52"/>
    <mergeCell ref="B54:C54"/>
    <mergeCell ref="B1:C1"/>
    <mergeCell ref="D1:AH1"/>
    <mergeCell ref="B2:C2"/>
    <mergeCell ref="B3:C3"/>
    <mergeCell ref="B11:C11"/>
    <mergeCell ref="E12:H13"/>
    <mergeCell ref="B44:AH45"/>
    <mergeCell ref="A49:A51"/>
    <mergeCell ref="AJ3:AJ4"/>
    <mergeCell ref="AK3:AK4"/>
    <mergeCell ref="B4:C4"/>
    <mergeCell ref="B5:C5"/>
    <mergeCell ref="B6:C6"/>
    <mergeCell ref="B7:C7"/>
    <mergeCell ref="B8:C8"/>
    <mergeCell ref="B9:C9"/>
    <mergeCell ref="B10:C10"/>
    <mergeCell ref="AI45:AJ48"/>
    <mergeCell ref="B46:C46"/>
    <mergeCell ref="D46:AH46"/>
    <mergeCell ref="B47:C47"/>
    <mergeCell ref="B48:C48"/>
    <mergeCell ref="P12:T13"/>
    <mergeCell ref="AA12:AE13"/>
    <mergeCell ref="AI12:AI13"/>
    <mergeCell ref="AI14:AI15"/>
    <mergeCell ref="AI17:AK17"/>
    <mergeCell ref="E29:H30"/>
    <mergeCell ref="Q29:T30"/>
    <mergeCell ref="AA29:AE30"/>
    <mergeCell ref="B49:C49"/>
  </mergeCells>
  <conditionalFormatting sqref="D5:AH10">
    <cfRule type="cellIs" dxfId="7" priority="1" operator="greaterThan">
      <formula>0.7</formula>
    </cfRule>
    <cfRule type="cellIs" dxfId="6" priority="2" operator="greaterThan">
      <formula>$AJ$19</formula>
    </cfRule>
  </conditionalFormatting>
  <pageMargins left="0.7" right="0.7" top="0.75" bottom="0.75" header="0.3" footer="0.3"/>
  <pageSetup paperSize="17" scale="56"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5F4A5A43996D4084774003DDE127FC" ma:contentTypeVersion="6" ma:contentTypeDescription="Create a new document." ma:contentTypeScope="" ma:versionID="637384c9452813bdcc4d8f3caa521673">
  <xsd:schema xmlns:xsd="http://www.w3.org/2001/XMLSchema" xmlns:xs="http://www.w3.org/2001/XMLSchema" xmlns:p="http://schemas.microsoft.com/office/2006/metadata/properties" xmlns:ns3="e9d0958b-207e-49cf-8509-5d3aeeb4cec2" xmlns:ns4="9fd86fcd-3172-44b3-926f-68bdd2cdb913" targetNamespace="http://schemas.microsoft.com/office/2006/metadata/properties" ma:root="true" ma:fieldsID="7a2f0142587dc0910779451ca5347908" ns3:_="" ns4:_="">
    <xsd:import namespace="e9d0958b-207e-49cf-8509-5d3aeeb4cec2"/>
    <xsd:import namespace="9fd86fcd-3172-44b3-926f-68bdd2cdb913"/>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d0958b-207e-49cf-8509-5d3aeeb4ce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fd86fcd-3172-44b3-926f-68bdd2cdb913"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e9d0958b-207e-49cf-8509-5d3aeeb4cec2" xsi:nil="true"/>
  </documentManagement>
</p:properties>
</file>

<file path=customXml/itemProps1.xml><?xml version="1.0" encoding="utf-8"?>
<ds:datastoreItem xmlns:ds="http://schemas.openxmlformats.org/officeDocument/2006/customXml" ds:itemID="{6D1645F8-67AD-4BE7-815A-A11B34F1A3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d0958b-207e-49cf-8509-5d3aeeb4cec2"/>
    <ds:schemaRef ds:uri="9fd86fcd-3172-44b3-926f-68bdd2cdb9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7F3307-0D76-4C4D-B1B2-5F09D4266FB7}">
  <ds:schemaRefs>
    <ds:schemaRef ds:uri="http://schemas.microsoft.com/sharepoint/v3/contenttype/forms"/>
  </ds:schemaRefs>
</ds:datastoreItem>
</file>

<file path=customXml/itemProps3.xml><?xml version="1.0" encoding="utf-8"?>
<ds:datastoreItem xmlns:ds="http://schemas.openxmlformats.org/officeDocument/2006/customXml" ds:itemID="{A8B950D5-95AB-4353-B9F9-103DF2DC3A8F}">
  <ds:schemaRefs>
    <ds:schemaRef ds:uri="http://purl.org/dc/elements/1.1/"/>
    <ds:schemaRef ds:uri="http://purl.org/dc/terms/"/>
    <ds:schemaRef ds:uri="http://www.w3.org/XML/1998/namespace"/>
    <ds:schemaRef ds:uri="http://schemas.microsoft.com/office/2006/documentManagement/types"/>
    <ds:schemaRef ds:uri="http://purl.org/dc/dcmitype/"/>
    <ds:schemaRef ds:uri="e9d0958b-207e-49cf-8509-5d3aeeb4cec2"/>
    <ds:schemaRef ds:uri="9fd86fcd-3172-44b3-926f-68bdd2cdb913"/>
    <ds:schemaRef ds:uri="http://schemas.microsoft.com/office/2006/metadata/propertie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13</vt:i4>
      </vt:variant>
    </vt:vector>
  </HeadingPairs>
  <TitlesOfParts>
    <vt:vector size="27" baseType="lpstr">
      <vt:lpstr>Jan</vt:lpstr>
      <vt:lpstr>Feb</vt:lpstr>
      <vt:lpstr>Mar</vt:lpstr>
      <vt:lpstr>Apr</vt:lpstr>
      <vt:lpstr>May</vt:lpstr>
      <vt:lpstr>Jun</vt:lpstr>
      <vt:lpstr>Jul</vt:lpstr>
      <vt:lpstr>Aug</vt:lpstr>
      <vt:lpstr>Sept</vt:lpstr>
      <vt:lpstr>Oct</vt:lpstr>
      <vt:lpstr>Nov</vt:lpstr>
      <vt:lpstr>Dec</vt:lpstr>
      <vt:lpstr>Master</vt:lpstr>
      <vt:lpstr>Sheet2</vt:lpstr>
      <vt:lpstr>Apr!Print_Area</vt:lpstr>
      <vt:lpstr>Aug!Print_Area</vt:lpstr>
      <vt:lpstr>Dec!Print_Area</vt:lpstr>
      <vt:lpstr>Feb!Print_Area</vt:lpstr>
      <vt:lpstr>Jan!Print_Area</vt:lpstr>
      <vt:lpstr>Jul!Print_Area</vt:lpstr>
      <vt:lpstr>Jun!Print_Area</vt:lpstr>
      <vt:lpstr>Mar!Print_Area</vt:lpstr>
      <vt:lpstr>Master!Print_Area</vt:lpstr>
      <vt:lpstr>May!Print_Area</vt:lpstr>
      <vt:lpstr>Nov!Print_Area</vt:lpstr>
      <vt:lpstr>Oct!Print_Area</vt:lpstr>
      <vt:lpstr>Sept!Print_Area</vt:lpstr>
    </vt:vector>
  </TitlesOfParts>
  <Manager/>
  <Company>Van-Rob</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Rankin</dc:creator>
  <cp:keywords/>
  <dc:description/>
  <cp:lastModifiedBy>Eren Yilmaz</cp:lastModifiedBy>
  <cp:revision/>
  <dcterms:created xsi:type="dcterms:W3CDTF">2016-07-13T11:59:55Z</dcterms:created>
  <dcterms:modified xsi:type="dcterms:W3CDTF">2023-03-22T17:54:06Z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0x0101007F5F4A5A43996D4084774003DDE127FC</vt:lpwstr>
  </property>
</Properties>
</file>