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innamaneniJa\Desktop\af\IVV Estimator\"/>
    </mc:Choice>
  </mc:AlternateContent>
  <bookViews>
    <workbookView xWindow="0" yWindow="210" windowWidth="51600" windowHeight="17625" activeTab="2"/>
  </bookViews>
  <sheets>
    <sheet name="CPC" sheetId="1" r:id="rId1"/>
    <sheet name="Report Card Cats" sheetId="2" r:id="rId2"/>
    <sheet name="CMNL" sheetId="5" r:id="rId3"/>
    <sheet name="RWB" sheetId="3" r:id="rId4"/>
    <sheet name="Rand" sheetId="4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4" i="1" l="1"/>
  <c r="F34" i="1" s="1"/>
  <c r="D34" i="1"/>
  <c r="E33" i="1"/>
  <c r="F33" i="1" s="1"/>
  <c r="F32" i="1"/>
  <c r="E32" i="1"/>
  <c r="F31" i="1"/>
  <c r="E31" i="1"/>
  <c r="E30" i="1"/>
  <c r="F30" i="1" s="1"/>
  <c r="E29" i="1"/>
  <c r="F29" i="1" s="1"/>
  <c r="E28" i="1"/>
  <c r="F28" i="1" s="1"/>
  <c r="E27" i="1"/>
  <c r="F27" i="1" s="1"/>
  <c r="E26" i="1"/>
  <c r="F26" i="1" s="1"/>
  <c r="E25" i="1"/>
  <c r="F25" i="1" s="1"/>
  <c r="F24" i="1"/>
  <c r="E24" i="1"/>
  <c r="E23" i="1"/>
  <c r="F23" i="1" s="1"/>
  <c r="F22" i="1"/>
  <c r="E22" i="1"/>
  <c r="F21" i="1"/>
  <c r="E21" i="1"/>
  <c r="E20" i="1"/>
  <c r="F20" i="1" s="1"/>
  <c r="E19" i="1"/>
  <c r="F19" i="1" s="1"/>
  <c r="E18" i="1"/>
  <c r="F18" i="1" s="1"/>
  <c r="E17" i="1"/>
  <c r="F17" i="1" s="1"/>
  <c r="E16" i="1"/>
  <c r="F16" i="1" s="1"/>
  <c r="E15" i="1"/>
  <c r="F15" i="1" s="1"/>
  <c r="E14" i="1"/>
  <c r="F14" i="1" s="1"/>
  <c r="E13" i="1"/>
  <c r="F13" i="1" s="1"/>
  <c r="F12" i="1"/>
  <c r="E12" i="1"/>
  <c r="F11" i="1"/>
  <c r="E11" i="1"/>
  <c r="E10" i="1"/>
  <c r="F10" i="1" s="1"/>
  <c r="E9" i="1"/>
  <c r="F9" i="1" s="1"/>
  <c r="E8" i="1"/>
  <c r="F8" i="1" s="1"/>
  <c r="E7" i="1"/>
  <c r="F7" i="1" s="1"/>
  <c r="E6" i="1"/>
  <c r="F6" i="1" s="1"/>
  <c r="E5" i="1"/>
  <c r="F5" i="1" s="1"/>
  <c r="E4" i="1"/>
  <c r="F4" i="1" s="1"/>
  <c r="E3" i="1"/>
  <c r="F3" i="1" s="1"/>
  <c r="F2" i="1"/>
  <c r="E2" i="1"/>
</calcChain>
</file>

<file path=xl/sharedStrings.xml><?xml version="1.0" encoding="utf-8"?>
<sst xmlns="http://schemas.openxmlformats.org/spreadsheetml/2006/main" count="208" uniqueCount="92">
  <si>
    <t>Project</t>
  </si>
  <si>
    <t>Code</t>
  </si>
  <si>
    <t>Task</t>
  </si>
  <si>
    <t>SLOC</t>
  </si>
  <si>
    <t>Hours</t>
  </si>
  <si>
    <t>Cost</t>
  </si>
  <si>
    <t>Complexity</t>
  </si>
  <si>
    <t>%Reuse</t>
  </si>
  <si>
    <t>RKV</t>
  </si>
  <si>
    <t>FW</t>
  </si>
  <si>
    <t>AZ Core</t>
  </si>
  <si>
    <t>?</t>
  </si>
  <si>
    <t>DP P.S.</t>
  </si>
  <si>
    <t>DSC</t>
  </si>
  <si>
    <t>HSC</t>
  </si>
  <si>
    <t>IDA</t>
  </si>
  <si>
    <t>Image Proc</t>
  </si>
  <si>
    <t>IP P.S.</t>
  </si>
  <si>
    <t>Config</t>
  </si>
  <si>
    <t>KVSC</t>
  </si>
  <si>
    <t>MCM K7</t>
  </si>
  <si>
    <t>Nav</t>
  </si>
  <si>
    <t>SDIF</t>
  </si>
  <si>
    <t>Shared</t>
  </si>
  <si>
    <t>SNode</t>
  </si>
  <si>
    <t>TMB</t>
  </si>
  <si>
    <t>VSU</t>
  </si>
  <si>
    <t>SW</t>
  </si>
  <si>
    <t>Common</t>
  </si>
  <si>
    <t>DP</t>
  </si>
  <si>
    <t>IP</t>
  </si>
  <si>
    <t>Messages</t>
  </si>
  <si>
    <t>NC</t>
  </si>
  <si>
    <t>Booster</t>
  </si>
  <si>
    <t>BSPRad751</t>
  </si>
  <si>
    <t>Flight</t>
  </si>
  <si>
    <t>OBV</t>
  </si>
  <si>
    <t>SBS</t>
  </si>
  <si>
    <t>Utility</t>
  </si>
  <si>
    <t>GS</t>
  </si>
  <si>
    <t>IFICS</t>
  </si>
  <si>
    <t>LMS</t>
  </si>
  <si>
    <t>GFC</t>
  </si>
  <si>
    <t>EKV</t>
  </si>
  <si>
    <t>MOKV</t>
  </si>
  <si>
    <t>Red</t>
  </si>
  <si>
    <t xml:space="preserve">White </t>
  </si>
  <si>
    <t>Blue</t>
  </si>
  <si>
    <t>Bins</t>
  </si>
  <si>
    <t>IVV</t>
  </si>
  <si>
    <t>Categories</t>
  </si>
  <si>
    <t>IV&amp;V</t>
  </si>
  <si>
    <t>SWA</t>
  </si>
  <si>
    <t>ACQ</t>
  </si>
  <si>
    <t xml:space="preserve">Control </t>
  </si>
  <si>
    <t>∑FY18</t>
  </si>
  <si>
    <t>∑FY19</t>
  </si>
  <si>
    <t>∑FY20</t>
  </si>
  <si>
    <t>∑FY21</t>
  </si>
  <si>
    <t>∑FY22</t>
  </si>
  <si>
    <t>∑FY23</t>
  </si>
  <si>
    <t>∑FY24</t>
  </si>
  <si>
    <t>Must</t>
  </si>
  <si>
    <t>Nice</t>
  </si>
  <si>
    <t>Like</t>
  </si>
  <si>
    <t>RCC</t>
  </si>
  <si>
    <t>Conduct Unit Testing</t>
  </si>
  <si>
    <t>Static Code Analysis</t>
  </si>
  <si>
    <t>Conduct Source Code Review</t>
  </si>
  <si>
    <t>SW Vulnerability Assessment</t>
  </si>
  <si>
    <t>SW Code Analysis</t>
  </si>
  <si>
    <t>Dynamic Code Analysis</t>
  </si>
  <si>
    <t>Algorithm Analysis</t>
  </si>
  <si>
    <t>SW Property Testing</t>
  </si>
  <si>
    <t>SW Proof Testing</t>
  </si>
  <si>
    <t>SW Safety Analysis</t>
  </si>
  <si>
    <t>SW Architecture Analysis</t>
  </si>
  <si>
    <t>SW Design Analysis</t>
  </si>
  <si>
    <t>SW Requirements Analysis</t>
  </si>
  <si>
    <t>Integration and Test Analysis</t>
  </si>
  <si>
    <t>SW Requirement Verification (100%)</t>
  </si>
  <si>
    <t>SW Change Review</t>
  </si>
  <si>
    <t>SW Change Implementation Verification</t>
  </si>
  <si>
    <t>SW Change Requirement Verification</t>
  </si>
  <si>
    <t>Developer Process Review</t>
  </si>
  <si>
    <t>Objective Evidence Review</t>
  </si>
  <si>
    <t>SW FQT Analysis</t>
  </si>
  <si>
    <t>Witness SIV&amp;V SW FQT</t>
  </si>
  <si>
    <t>On-site Presence</t>
  </si>
  <si>
    <t>Performance Assessment and Report</t>
  </si>
  <si>
    <t>Independent HWIL Testing at Gov't Facility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</si>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</sst>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  <numFmt numFmtId="165" formatCode="0.0"/>
    <numFmt numFmtId="166" formatCode="0.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2" fillId="0" borderId="0" xfId="0" applyFont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  <xf numFmtId="164" fontId="2" fillId="0" borderId="0" xfId="2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2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" fontId="0" fillId="0" borderId="0" xfId="1" applyNumberFormat="1" applyFont="1" applyAlignment="1">
      <alignment horizontal="center" vertical="center" wrapText="1"/>
    </xf>
    <xf numFmtId="164" fontId="0" fillId="0" borderId="0" xfId="2" applyNumberFormat="1" applyFon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 vertical="center"/>
    </xf>
    <xf numFmtId="166" fontId="2" fillId="2" borderId="1" xfId="0" applyNumberFormat="1" applyFont="1" applyFill="1" applyBorder="1" applyAlignment="1">
      <alignment horizontal="center"/>
    </xf>
    <xf numFmtId="166" fontId="0" fillId="3" borderId="1" xfId="0" applyNumberFormat="1" applyFill="1" applyBorder="1"/>
    <xf numFmtId="166" fontId="0" fillId="3" borderId="0" xfId="0" applyNumberFormat="1" applyFill="1" applyBorder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workbookViewId="0">
      <selection activeCell="F46" sqref="F46"/>
    </sheetView>
  </sheetViews>
  <sheetFormatPr defaultRowHeight="15" x14ac:dyDescent="0.25"/>
  <cols>
    <col min="6" max="6" width="12.5703125" bestFit="1" customWidth="1"/>
    <col min="7" max="7" width="11.140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4" t="s">
        <v>6</v>
      </c>
      <c r="H1" s="5" t="s">
        <v>7</v>
      </c>
    </row>
    <row r="2" spans="1:8" x14ac:dyDescent="0.25">
      <c r="A2" s="6" t="s">
        <v>8</v>
      </c>
      <c r="B2" s="6" t="s">
        <v>9</v>
      </c>
      <c r="C2" s="7" t="s">
        <v>10</v>
      </c>
      <c r="D2" s="8">
        <v>120593</v>
      </c>
      <c r="E2" s="6">
        <f>ROUND($D2/(IF(B2 = "SW", 3 * 6, 6 * 6)), 0)</f>
        <v>3350</v>
      </c>
      <c r="F2" s="9">
        <f>$E2*160</f>
        <v>536000</v>
      </c>
      <c r="G2" s="10">
        <v>3.1810074586531183</v>
      </c>
      <c r="H2" t="s">
        <v>11</v>
      </c>
    </row>
    <row r="3" spans="1:8" x14ac:dyDescent="0.25">
      <c r="A3" s="6" t="s">
        <v>8</v>
      </c>
      <c r="B3" s="6" t="s">
        <v>9</v>
      </c>
      <c r="C3" s="11" t="s">
        <v>12</v>
      </c>
      <c r="D3" s="8">
        <v>15582</v>
      </c>
      <c r="E3" s="6">
        <f>ROUND($D3/(IF(B3 = "SW", 3 * 6, 6 * 6)), 0)</f>
        <v>433</v>
      </c>
      <c r="F3" s="9">
        <f t="shared" ref="F3:F34" si="0">$E3*160</f>
        <v>69280</v>
      </c>
      <c r="G3" s="10">
        <v>7.0185676392572942</v>
      </c>
      <c r="H3" t="s">
        <v>11</v>
      </c>
    </row>
    <row r="4" spans="1:8" x14ac:dyDescent="0.25">
      <c r="A4" s="6" t="s">
        <v>8</v>
      </c>
      <c r="B4" s="6" t="s">
        <v>9</v>
      </c>
      <c r="C4" s="7" t="s">
        <v>13</v>
      </c>
      <c r="D4" s="8">
        <v>2958</v>
      </c>
      <c r="E4" s="6">
        <f>ROUND($D4/(IF(B4 = "SW", 3 * 6, 6 * 6)), 0)</f>
        <v>82</v>
      </c>
      <c r="F4" s="9">
        <f t="shared" si="0"/>
        <v>13120</v>
      </c>
      <c r="G4" s="10">
        <v>10.125</v>
      </c>
      <c r="H4" t="s">
        <v>11</v>
      </c>
    </row>
    <row r="5" spans="1:8" x14ac:dyDescent="0.25">
      <c r="A5" s="6" t="s">
        <v>8</v>
      </c>
      <c r="B5" s="6" t="s">
        <v>9</v>
      </c>
      <c r="C5" s="7" t="s">
        <v>14</v>
      </c>
      <c r="D5" s="8">
        <v>647</v>
      </c>
      <c r="E5" s="6">
        <f>ROUND($D5/(IF(B5 = "SW", 3 * 6, 6 * 6)), 0)</f>
        <v>18</v>
      </c>
      <c r="F5" s="9">
        <f t="shared" si="0"/>
        <v>2880</v>
      </c>
      <c r="G5" s="10">
        <v>13.25</v>
      </c>
      <c r="H5" t="s">
        <v>11</v>
      </c>
    </row>
    <row r="6" spans="1:8" x14ac:dyDescent="0.25">
      <c r="A6" s="6" t="s">
        <v>8</v>
      </c>
      <c r="B6" s="6" t="s">
        <v>9</v>
      </c>
      <c r="C6" s="7" t="s">
        <v>15</v>
      </c>
      <c r="D6" s="8">
        <v>647</v>
      </c>
      <c r="E6" s="6">
        <f>ROUND($D6/(IF(B6 = "SW", 3 * 6, 6 * 6)), 0)</f>
        <v>18</v>
      </c>
      <c r="F6" s="9">
        <f t="shared" si="0"/>
        <v>2880</v>
      </c>
      <c r="G6" s="10">
        <v>14.59893048128342</v>
      </c>
      <c r="H6" t="s">
        <v>11</v>
      </c>
    </row>
    <row r="7" spans="1:8" ht="30" x14ac:dyDescent="0.25">
      <c r="A7" s="6" t="s">
        <v>8</v>
      </c>
      <c r="B7" s="6" t="s">
        <v>9</v>
      </c>
      <c r="C7" s="7" t="s">
        <v>16</v>
      </c>
      <c r="D7" s="8">
        <v>32356</v>
      </c>
      <c r="E7" s="6">
        <f>ROUND($D7/(IF(B7 = "SW", 3 * 6, 6 * 6)), 0)</f>
        <v>899</v>
      </c>
      <c r="F7" s="9">
        <f t="shared" si="0"/>
        <v>143840</v>
      </c>
      <c r="G7" s="10">
        <v>5.4252009333679023</v>
      </c>
      <c r="H7" t="s">
        <v>11</v>
      </c>
    </row>
    <row r="8" spans="1:8" x14ac:dyDescent="0.25">
      <c r="A8" s="6" t="s">
        <v>8</v>
      </c>
      <c r="B8" s="6" t="s">
        <v>9</v>
      </c>
      <c r="C8" s="11" t="s">
        <v>17</v>
      </c>
      <c r="D8" s="8">
        <v>10810</v>
      </c>
      <c r="E8" s="6">
        <f>ROUND($D8/(IF(B8 = "SW", 3 * 6, 6 * 6)), 0)</f>
        <v>300</v>
      </c>
      <c r="F8" s="9">
        <f t="shared" si="0"/>
        <v>48000</v>
      </c>
      <c r="G8" s="10">
        <v>3.1213517665130568</v>
      </c>
      <c r="H8" t="s">
        <v>11</v>
      </c>
    </row>
    <row r="9" spans="1:8" x14ac:dyDescent="0.25">
      <c r="A9" s="6" t="s">
        <v>8</v>
      </c>
      <c r="B9" s="6" t="s">
        <v>9</v>
      </c>
      <c r="C9" s="11" t="s">
        <v>18</v>
      </c>
      <c r="D9" s="8">
        <v>16779</v>
      </c>
      <c r="E9" s="6">
        <f>ROUND($D9/(IF(B9 = "SW", 3 * 6, 6 * 6)), 0)</f>
        <v>466</v>
      </c>
      <c r="F9" s="9">
        <f t="shared" si="0"/>
        <v>74560</v>
      </c>
      <c r="G9" s="10">
        <v>3.3549783549783552</v>
      </c>
      <c r="H9" t="s">
        <v>11</v>
      </c>
    </row>
    <row r="10" spans="1:8" x14ac:dyDescent="0.25">
      <c r="A10" s="6" t="s">
        <v>8</v>
      </c>
      <c r="B10" s="6" t="s">
        <v>9</v>
      </c>
      <c r="C10" s="7" t="s">
        <v>19</v>
      </c>
      <c r="D10" s="8">
        <v>2712</v>
      </c>
      <c r="E10" s="6">
        <f>ROUND($D10/(IF(B10 = "SW", 3 * 6, 6 * 6)), 0)</f>
        <v>75</v>
      </c>
      <c r="F10" s="9">
        <f t="shared" si="0"/>
        <v>12000</v>
      </c>
      <c r="G10" s="10">
        <v>12.384615384615385</v>
      </c>
      <c r="H10" t="s">
        <v>11</v>
      </c>
    </row>
    <row r="11" spans="1:8" x14ac:dyDescent="0.25">
      <c r="A11" s="6" t="s">
        <v>8</v>
      </c>
      <c r="B11" s="6" t="s">
        <v>9</v>
      </c>
      <c r="C11" s="11" t="s">
        <v>20</v>
      </c>
      <c r="D11" s="8">
        <v>48556</v>
      </c>
      <c r="E11" s="6">
        <f>ROUND($D11/(IF(B11 = "SW", 3 * 6, 6 * 6)), 0)</f>
        <v>1349</v>
      </c>
      <c r="F11" s="9">
        <f t="shared" si="0"/>
        <v>215840</v>
      </c>
      <c r="G11" s="10">
        <v>11.498410174880762</v>
      </c>
      <c r="H11" t="s">
        <v>11</v>
      </c>
    </row>
    <row r="12" spans="1:8" x14ac:dyDescent="0.25">
      <c r="A12" s="6" t="s">
        <v>8</v>
      </c>
      <c r="B12" s="6" t="s">
        <v>9</v>
      </c>
      <c r="C12" s="7" t="s">
        <v>21</v>
      </c>
      <c r="D12" s="8">
        <v>6399</v>
      </c>
      <c r="E12" s="6">
        <f>ROUND($D12/(IF(B12 = "SW", 3 * 6, 6 * 6)), 0)</f>
        <v>178</v>
      </c>
      <c r="F12" s="9">
        <f t="shared" si="0"/>
        <v>28480</v>
      </c>
      <c r="G12" s="10">
        <v>7.4445239799570508</v>
      </c>
      <c r="H12" t="s">
        <v>11</v>
      </c>
    </row>
    <row r="13" spans="1:8" x14ac:dyDescent="0.25">
      <c r="A13" s="6" t="s">
        <v>8</v>
      </c>
      <c r="B13" s="6" t="s">
        <v>9</v>
      </c>
      <c r="C13" s="7" t="s">
        <v>22</v>
      </c>
      <c r="D13" s="8">
        <v>3704</v>
      </c>
      <c r="E13" s="6">
        <f>ROUND($D13/(IF(B13 = "SW", 3 * 6, 6 * 6)), 0)</f>
        <v>103</v>
      </c>
      <c r="F13" s="9">
        <f t="shared" si="0"/>
        <v>16480</v>
      </c>
      <c r="G13" s="10">
        <v>19.166666666666668</v>
      </c>
      <c r="H13" t="s">
        <v>11</v>
      </c>
    </row>
    <row r="14" spans="1:8" x14ac:dyDescent="0.25">
      <c r="A14" s="6" t="s">
        <v>8</v>
      </c>
      <c r="B14" s="6" t="s">
        <v>9</v>
      </c>
      <c r="C14" s="7" t="s">
        <v>23</v>
      </c>
      <c r="D14" s="8">
        <v>72822</v>
      </c>
      <c r="E14" s="6">
        <f>ROUND($D14/(IF(B14 = "SW", 3 * 6, 6 * 6)), 0)</f>
        <v>2023</v>
      </c>
      <c r="F14" s="9">
        <f t="shared" si="0"/>
        <v>323680</v>
      </c>
      <c r="G14" s="10">
        <v>5.6338187922508052</v>
      </c>
      <c r="H14" t="s">
        <v>11</v>
      </c>
    </row>
    <row r="15" spans="1:8" x14ac:dyDescent="0.25">
      <c r="A15" s="6" t="s">
        <v>8</v>
      </c>
      <c r="B15" s="6" t="s">
        <v>9</v>
      </c>
      <c r="C15" s="7" t="s">
        <v>24</v>
      </c>
      <c r="D15" s="8">
        <v>2778</v>
      </c>
      <c r="E15" s="6">
        <f>ROUND($D15/(IF(B15 = "SW", 3 * 6, 6 * 6)), 0)</f>
        <v>77</v>
      </c>
      <c r="F15" s="9">
        <f t="shared" si="0"/>
        <v>12320</v>
      </c>
      <c r="G15" s="10">
        <v>2.6153846153846154</v>
      </c>
      <c r="H15" t="s">
        <v>11</v>
      </c>
    </row>
    <row r="16" spans="1:8" x14ac:dyDescent="0.25">
      <c r="A16" s="6" t="s">
        <v>8</v>
      </c>
      <c r="B16" s="6" t="s">
        <v>9</v>
      </c>
      <c r="C16" s="7" t="s">
        <v>25</v>
      </c>
      <c r="D16" s="8">
        <v>1630</v>
      </c>
      <c r="E16" s="6">
        <f>ROUND($D16/(IF(B16 = "SW", 3 * 6, 6 * 6)), 0)</f>
        <v>45</v>
      </c>
      <c r="F16" s="9">
        <f t="shared" si="0"/>
        <v>7200</v>
      </c>
      <c r="G16" s="10">
        <v>5.25</v>
      </c>
      <c r="H16" t="s">
        <v>11</v>
      </c>
    </row>
    <row r="17" spans="1:8" x14ac:dyDescent="0.25">
      <c r="A17" s="6" t="s">
        <v>8</v>
      </c>
      <c r="B17" s="6" t="s">
        <v>9</v>
      </c>
      <c r="C17" s="7" t="s">
        <v>26</v>
      </c>
      <c r="D17" s="8">
        <v>10701</v>
      </c>
      <c r="E17" s="6">
        <f>ROUND($D17/(IF(B17 = "SW", 3 * 6, 6 * 6)), 0)</f>
        <v>297</v>
      </c>
      <c r="F17" s="9">
        <f t="shared" si="0"/>
        <v>47520</v>
      </c>
      <c r="G17" s="10">
        <v>5.0653594771241828</v>
      </c>
      <c r="H17" t="s">
        <v>11</v>
      </c>
    </row>
    <row r="18" spans="1:8" x14ac:dyDescent="0.25">
      <c r="A18" s="6" t="s">
        <v>8</v>
      </c>
      <c r="B18" s="6" t="s">
        <v>27</v>
      </c>
      <c r="C18" s="7" t="s">
        <v>28</v>
      </c>
      <c r="D18" s="8">
        <v>130577</v>
      </c>
      <c r="E18" s="6">
        <f>ROUND($D18/(IF(B18 = "SW", 3 * 6, 6 * 6)), 0)</f>
        <v>7254</v>
      </c>
      <c r="F18" s="9">
        <f t="shared" si="0"/>
        <v>1160640</v>
      </c>
      <c r="G18" s="10">
        <v>1.3919999999999999</v>
      </c>
      <c r="H18" t="s">
        <v>11</v>
      </c>
    </row>
    <row r="19" spans="1:8" x14ac:dyDescent="0.25">
      <c r="A19" s="6" t="s">
        <v>8</v>
      </c>
      <c r="B19" s="6" t="s">
        <v>27</v>
      </c>
      <c r="C19" s="7" t="s">
        <v>29</v>
      </c>
      <c r="D19" s="8">
        <v>19333</v>
      </c>
      <c r="E19" s="6">
        <f>ROUND($D19/(IF(B19 = "SW", 3 * 6, 6 * 6)), 0)</f>
        <v>1074</v>
      </c>
      <c r="F19" s="9">
        <f t="shared" si="0"/>
        <v>171840</v>
      </c>
      <c r="G19" s="10">
        <v>3.2834962622196664</v>
      </c>
      <c r="H19" t="s">
        <v>11</v>
      </c>
    </row>
    <row r="20" spans="1:8" x14ac:dyDescent="0.25">
      <c r="A20" s="6" t="s">
        <v>8</v>
      </c>
      <c r="B20" s="6" t="s">
        <v>27</v>
      </c>
      <c r="C20" s="7" t="s">
        <v>30</v>
      </c>
      <c r="D20" s="8">
        <v>39339</v>
      </c>
      <c r="E20" s="6">
        <f>ROUND($D20/(IF(B20 = "SW", 3 * 6, 6 * 6)), 0)</f>
        <v>2186</v>
      </c>
      <c r="F20" s="9">
        <f t="shared" si="0"/>
        <v>349760</v>
      </c>
      <c r="G20" s="10">
        <v>2.8097108389079191</v>
      </c>
      <c r="H20" t="s">
        <v>11</v>
      </c>
    </row>
    <row r="21" spans="1:8" ht="30" x14ac:dyDescent="0.25">
      <c r="A21" s="6" t="s">
        <v>8</v>
      </c>
      <c r="B21" s="6" t="s">
        <v>27</v>
      </c>
      <c r="C21" s="7" t="s">
        <v>31</v>
      </c>
      <c r="D21" s="8">
        <v>47002</v>
      </c>
      <c r="E21" s="6">
        <f>ROUND($D21/(IF(B21 = "SW", 3 * 6, 6 * 6)), 0)</f>
        <v>2611</v>
      </c>
      <c r="F21" s="9">
        <f t="shared" si="0"/>
        <v>417760</v>
      </c>
      <c r="G21" s="10">
        <v>2.4865636546859253</v>
      </c>
      <c r="H21" t="s">
        <v>11</v>
      </c>
    </row>
    <row r="22" spans="1:8" x14ac:dyDescent="0.25">
      <c r="A22" s="6" t="s">
        <v>8</v>
      </c>
      <c r="B22" s="6" t="s">
        <v>27</v>
      </c>
      <c r="C22" s="7" t="s">
        <v>32</v>
      </c>
      <c r="D22" s="8">
        <v>36948</v>
      </c>
      <c r="E22" s="6">
        <f>ROUND($D22/(IF(B22 = "SW", 3 * 6, 6 * 6)), 0)</f>
        <v>2053</v>
      </c>
      <c r="F22" s="9">
        <f t="shared" si="0"/>
        <v>328480</v>
      </c>
      <c r="G22" s="10">
        <v>2.5835065835065834</v>
      </c>
      <c r="H22" t="s">
        <v>11</v>
      </c>
    </row>
    <row r="23" spans="1:8" x14ac:dyDescent="0.25">
      <c r="A23" s="6" t="s">
        <v>8</v>
      </c>
      <c r="B23" s="6" t="s">
        <v>27</v>
      </c>
      <c r="C23" s="7" t="s">
        <v>24</v>
      </c>
      <c r="D23" s="8">
        <v>20000</v>
      </c>
      <c r="E23" s="6">
        <f>ROUND($D23/(IF(B23 = "SW", 3 * 6, 6 * 6)), 0)</f>
        <v>1111</v>
      </c>
      <c r="F23" s="9">
        <f t="shared" si="0"/>
        <v>177760</v>
      </c>
      <c r="G23" s="10">
        <v>6</v>
      </c>
      <c r="H23" t="s">
        <v>11</v>
      </c>
    </row>
    <row r="24" spans="1:8" x14ac:dyDescent="0.25">
      <c r="A24" s="6" t="s">
        <v>8</v>
      </c>
      <c r="B24" s="6" t="s">
        <v>27</v>
      </c>
      <c r="C24" s="7" t="s">
        <v>26</v>
      </c>
      <c r="D24" s="8">
        <v>3923</v>
      </c>
      <c r="E24" s="6">
        <f>ROUND($D24/(IF(B24 = "SW", 3 * 6, 6 * 6)), 0)</f>
        <v>218</v>
      </c>
      <c r="F24" s="9">
        <f t="shared" si="0"/>
        <v>34880</v>
      </c>
      <c r="G24" s="10">
        <v>1.8441558441558441</v>
      </c>
      <c r="H24" t="s">
        <v>11</v>
      </c>
    </row>
    <row r="25" spans="1:8" x14ac:dyDescent="0.25">
      <c r="A25" s="6" t="s">
        <v>33</v>
      </c>
      <c r="B25" s="6" t="s">
        <v>27</v>
      </c>
      <c r="C25" s="6" t="s">
        <v>34</v>
      </c>
      <c r="D25" s="12">
        <v>7110</v>
      </c>
      <c r="E25" s="6">
        <f>ROUND($D25/(IF(B25 = "SW", 3 * 6, 6 * 6)), 0)</f>
        <v>395</v>
      </c>
      <c r="F25" s="9">
        <f t="shared" si="0"/>
        <v>63200</v>
      </c>
      <c r="G25" s="10">
        <v>4.76</v>
      </c>
      <c r="H25" t="s">
        <v>11</v>
      </c>
    </row>
    <row r="26" spans="1:8" x14ac:dyDescent="0.25">
      <c r="A26" s="6" t="s">
        <v>33</v>
      </c>
      <c r="B26" s="6" t="s">
        <v>27</v>
      </c>
      <c r="C26" s="6" t="s">
        <v>35</v>
      </c>
      <c r="D26" s="12">
        <v>7960</v>
      </c>
      <c r="E26" s="6">
        <f>ROUND($D26/(IF(B26 = "SW", 3 * 6, 6 * 6)), 0)</f>
        <v>442</v>
      </c>
      <c r="F26" s="9">
        <f t="shared" si="0"/>
        <v>70720</v>
      </c>
      <c r="G26" s="10">
        <v>7.0344827586206895</v>
      </c>
      <c r="H26" t="s">
        <v>11</v>
      </c>
    </row>
    <row r="27" spans="1:8" x14ac:dyDescent="0.25">
      <c r="A27" s="6" t="s">
        <v>33</v>
      </c>
      <c r="B27" s="6" t="s">
        <v>27</v>
      </c>
      <c r="C27" s="6" t="s">
        <v>36</v>
      </c>
      <c r="D27" s="12">
        <v>46945</v>
      </c>
      <c r="E27" s="6">
        <f>ROUND($D27/(IF(B27 = "SW", 3 * 6, 6 * 6)), 0)</f>
        <v>2608</v>
      </c>
      <c r="F27" s="9">
        <f t="shared" si="0"/>
        <v>417280</v>
      </c>
      <c r="G27" s="10">
        <v>7.9133858267716537</v>
      </c>
      <c r="H27" t="s">
        <v>11</v>
      </c>
    </row>
    <row r="28" spans="1:8" x14ac:dyDescent="0.25">
      <c r="A28" s="6" t="s">
        <v>33</v>
      </c>
      <c r="B28" s="6" t="s">
        <v>27</v>
      </c>
      <c r="C28" s="6" t="s">
        <v>37</v>
      </c>
      <c r="D28" s="12">
        <v>6396</v>
      </c>
      <c r="E28" s="6">
        <f>ROUND($D28/(IF(B28 = "SW", 3 * 6, 6 * 6)), 0)</f>
        <v>355</v>
      </c>
      <c r="F28" s="9">
        <f t="shared" si="0"/>
        <v>56800</v>
      </c>
      <c r="G28" s="10">
        <v>14.583333333333334</v>
      </c>
      <c r="H28" t="s">
        <v>11</v>
      </c>
    </row>
    <row r="29" spans="1:8" x14ac:dyDescent="0.25">
      <c r="A29" s="6" t="s">
        <v>33</v>
      </c>
      <c r="B29" s="6" t="s">
        <v>27</v>
      </c>
      <c r="C29" s="6" t="s">
        <v>38</v>
      </c>
      <c r="D29" s="12">
        <v>18284</v>
      </c>
      <c r="E29" s="6">
        <f>ROUND($D29/(IF(B29 = "SW", 3 * 6, 6 * 6)), 0)</f>
        <v>1016</v>
      </c>
      <c r="F29" s="9">
        <f t="shared" si="0"/>
        <v>162560</v>
      </c>
      <c r="G29" s="10">
        <v>4.8695652173913047</v>
      </c>
      <c r="H29" t="s">
        <v>11</v>
      </c>
    </row>
    <row r="30" spans="1:8" x14ac:dyDescent="0.25">
      <c r="A30" s="6" t="s">
        <v>39</v>
      </c>
      <c r="B30" s="6" t="s">
        <v>27</v>
      </c>
      <c r="C30" s="6" t="s">
        <v>40</v>
      </c>
      <c r="D30" s="12">
        <v>175086</v>
      </c>
      <c r="E30" s="6">
        <f>ROUND($D30/(IF(B30 = "SW", 3 * 6, 6 * 6)), 0)</f>
        <v>9727</v>
      </c>
      <c r="F30" s="9">
        <f t="shared" si="0"/>
        <v>1556320</v>
      </c>
      <c r="G30" s="10">
        <v>8</v>
      </c>
      <c r="H30" t="s">
        <v>11</v>
      </c>
    </row>
    <row r="31" spans="1:8" x14ac:dyDescent="0.25">
      <c r="A31" s="6" t="s">
        <v>39</v>
      </c>
      <c r="B31" s="6" t="s">
        <v>27</v>
      </c>
      <c r="C31" s="6" t="s">
        <v>41</v>
      </c>
      <c r="D31" s="12">
        <v>679127</v>
      </c>
      <c r="E31" s="6">
        <f>ROUND($D31/(IF(B31 = "SW", 3 * 6, 6 * 6)), 0)</f>
        <v>37729</v>
      </c>
      <c r="F31" s="9">
        <f t="shared" si="0"/>
        <v>6036640</v>
      </c>
      <c r="G31" s="10">
        <v>8</v>
      </c>
      <c r="H31" t="s">
        <v>11</v>
      </c>
    </row>
    <row r="32" spans="1:8" x14ac:dyDescent="0.25">
      <c r="A32" s="6" t="s">
        <v>39</v>
      </c>
      <c r="B32" s="6" t="s">
        <v>27</v>
      </c>
      <c r="C32" s="6" t="s">
        <v>42</v>
      </c>
      <c r="D32" s="12">
        <v>2447838</v>
      </c>
      <c r="E32" s="6">
        <f>ROUND($D32/(IF(B32 = "SW", 3 * 6, 6 * 6)), 0)</f>
        <v>135991</v>
      </c>
      <c r="F32" s="9">
        <f t="shared" si="0"/>
        <v>21758560</v>
      </c>
      <c r="G32" s="10">
        <v>8</v>
      </c>
      <c r="H32" t="s">
        <v>11</v>
      </c>
    </row>
    <row r="33" spans="1:8" x14ac:dyDescent="0.25">
      <c r="A33" s="6" t="s">
        <v>43</v>
      </c>
      <c r="B33" s="6" t="s">
        <v>27</v>
      </c>
      <c r="C33" s="6" t="s">
        <v>43</v>
      </c>
      <c r="D33" s="12">
        <v>292000</v>
      </c>
      <c r="E33" s="6">
        <f>ROUND($D33/(IF(B33 = "SW", 3 * 6, 6 * 6)), 0)</f>
        <v>16222</v>
      </c>
      <c r="F33" s="9">
        <f t="shared" si="0"/>
        <v>2595520</v>
      </c>
      <c r="G33" s="10">
        <v>8</v>
      </c>
      <c r="H33" t="s">
        <v>11</v>
      </c>
    </row>
    <row r="34" spans="1:8" x14ac:dyDescent="0.25">
      <c r="A34" s="6" t="s">
        <v>44</v>
      </c>
      <c r="B34" s="6" t="s">
        <v>27</v>
      </c>
      <c r="C34" s="6" t="s">
        <v>44</v>
      </c>
      <c r="D34" s="12">
        <f>630616*0.25+ 630616</f>
        <v>788270</v>
      </c>
      <c r="E34" s="6">
        <f>ROUND($D34/(IF(B34 = "SW", 3 * 6, 6 * 6)), 0)</f>
        <v>43793</v>
      </c>
      <c r="F34" s="9">
        <f t="shared" si="0"/>
        <v>7006880</v>
      </c>
      <c r="G34" s="10">
        <v>6.5</v>
      </c>
      <c r="H3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B2" sqref="B2"/>
    </sheetView>
  </sheetViews>
  <sheetFormatPr defaultRowHeight="15" x14ac:dyDescent="0.25"/>
  <cols>
    <col min="1" max="1" width="39.28515625" bestFit="1" customWidth="1"/>
  </cols>
  <sheetData>
    <row r="1" spans="1:2" x14ac:dyDescent="0.25">
      <c r="A1" t="s">
        <v>65</v>
      </c>
      <c r="B1" t="s">
        <v>91</v>
      </c>
    </row>
    <row r="2" spans="1:2" x14ac:dyDescent="0.25">
      <c r="A2" t="s">
        <v>66</v>
      </c>
    </row>
    <row r="3" spans="1:2" x14ac:dyDescent="0.25">
      <c r="A3" t="s">
        <v>67</v>
      </c>
    </row>
    <row r="4" spans="1:2" x14ac:dyDescent="0.25">
      <c r="A4" t="s">
        <v>68</v>
      </c>
    </row>
    <row r="5" spans="1:2" x14ac:dyDescent="0.25">
      <c r="A5" t="s">
        <v>69</v>
      </c>
    </row>
    <row r="6" spans="1:2" x14ac:dyDescent="0.25">
      <c r="A6" t="s">
        <v>70</v>
      </c>
    </row>
    <row r="7" spans="1:2" x14ac:dyDescent="0.25">
      <c r="A7" t="s">
        <v>71</v>
      </c>
    </row>
    <row r="8" spans="1:2" x14ac:dyDescent="0.25">
      <c r="A8" t="s">
        <v>72</v>
      </c>
    </row>
    <row r="9" spans="1:2" x14ac:dyDescent="0.25">
      <c r="A9" t="s">
        <v>73</v>
      </c>
    </row>
    <row r="10" spans="1:2" x14ac:dyDescent="0.25">
      <c r="A10" t="s">
        <v>74</v>
      </c>
    </row>
    <row r="11" spans="1:2" x14ac:dyDescent="0.25">
      <c r="A11" t="s">
        <v>75</v>
      </c>
    </row>
    <row r="12" spans="1:2" x14ac:dyDescent="0.25">
      <c r="A12" t="s">
        <v>76</v>
      </c>
    </row>
    <row r="13" spans="1:2" x14ac:dyDescent="0.25">
      <c r="A13" t="s">
        <v>77</v>
      </c>
    </row>
    <row r="14" spans="1:2" x14ac:dyDescent="0.25">
      <c r="A14" t="s">
        <v>78</v>
      </c>
    </row>
    <row r="15" spans="1:2" x14ac:dyDescent="0.25">
      <c r="A15" t="s">
        <v>79</v>
      </c>
    </row>
    <row r="16" spans="1:2" x14ac:dyDescent="0.25">
      <c r="A16" t="s">
        <v>80</v>
      </c>
    </row>
    <row r="17" spans="1:1" x14ac:dyDescent="0.25">
      <c r="A17" t="s">
        <v>81</v>
      </c>
    </row>
    <row r="18" spans="1:1" x14ac:dyDescent="0.25">
      <c r="A18" t="s">
        <v>82</v>
      </c>
    </row>
    <row r="19" spans="1:1" x14ac:dyDescent="0.25">
      <c r="A19" t="s">
        <v>83</v>
      </c>
    </row>
    <row r="20" spans="1:1" x14ac:dyDescent="0.25">
      <c r="A20" t="s">
        <v>84</v>
      </c>
    </row>
    <row r="21" spans="1:1" x14ac:dyDescent="0.25">
      <c r="A21" t="s">
        <v>85</v>
      </c>
    </row>
    <row r="22" spans="1:1" x14ac:dyDescent="0.25">
      <c r="A22" t="s">
        <v>86</v>
      </c>
    </row>
    <row r="23" spans="1:1" x14ac:dyDescent="0.25">
      <c r="A23" t="s">
        <v>87</v>
      </c>
    </row>
    <row r="24" spans="1:1" x14ac:dyDescent="0.25">
      <c r="A24" t="s">
        <v>88</v>
      </c>
    </row>
    <row r="25" spans="1:1" x14ac:dyDescent="0.25">
      <c r="A25" t="s">
        <v>89</v>
      </c>
    </row>
    <row r="26" spans="1:1" x14ac:dyDescent="0.25">
      <c r="A26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C17" sqref="C17"/>
    </sheetView>
  </sheetViews>
  <sheetFormatPr defaultRowHeight="15" x14ac:dyDescent="0.25"/>
  <sheetData>
    <row r="1" spans="1:7" x14ac:dyDescent="0.25">
      <c r="A1" t="s">
        <v>54</v>
      </c>
      <c r="B1" t="s">
        <v>49</v>
      </c>
    </row>
    <row r="2" spans="1:7" x14ac:dyDescent="0.25">
      <c r="A2" s="13" t="s">
        <v>55</v>
      </c>
      <c r="B2" s="13" t="s">
        <v>56</v>
      </c>
      <c r="C2" s="13" t="s">
        <v>57</v>
      </c>
      <c r="D2" s="13" t="s">
        <v>58</v>
      </c>
      <c r="E2" s="13" t="s">
        <v>59</v>
      </c>
      <c r="F2" s="13" t="s">
        <v>60</v>
      </c>
      <c r="G2" s="13" t="s">
        <v>61</v>
      </c>
    </row>
    <row r="3" spans="1:7" x14ac:dyDescent="0.25">
      <c r="A3" s="14">
        <v>11.999500000000001</v>
      </c>
      <c r="B3" s="14">
        <v>12.732125</v>
      </c>
      <c r="C3" s="14">
        <v>11.34653125</v>
      </c>
      <c r="D3" s="14">
        <v>17.100382813</v>
      </c>
      <c r="E3" s="14">
        <v>17.441878905999999</v>
      </c>
      <c r="F3" s="14">
        <v>17.791323477000002</v>
      </c>
      <c r="G3" s="14">
        <v>17.999572024999999</v>
      </c>
    </row>
    <row r="7" spans="1:7" x14ac:dyDescent="0.25">
      <c r="A7" t="s">
        <v>62</v>
      </c>
    </row>
    <row r="8" spans="1:7" x14ac:dyDescent="0.25">
      <c r="A8" s="13" t="s">
        <v>55</v>
      </c>
      <c r="B8" s="13" t="s">
        <v>56</v>
      </c>
      <c r="C8" s="13" t="s">
        <v>57</v>
      </c>
      <c r="D8" s="13" t="s">
        <v>58</v>
      </c>
      <c r="E8" s="13" t="s">
        <v>59</v>
      </c>
      <c r="F8" s="13" t="s">
        <v>60</v>
      </c>
      <c r="G8" s="13" t="s">
        <v>61</v>
      </c>
    </row>
    <row r="9" spans="1:7" x14ac:dyDescent="0.25">
      <c r="A9" s="14">
        <v>11.999500000000001</v>
      </c>
      <c r="B9" s="14">
        <v>12.732125</v>
      </c>
      <c r="C9" s="14">
        <v>11.34653125</v>
      </c>
      <c r="D9" s="14">
        <v>17.100382813</v>
      </c>
      <c r="E9" s="14">
        <v>17.441878905999999</v>
      </c>
      <c r="F9" s="14">
        <v>17.791323477000002</v>
      </c>
      <c r="G9" s="14">
        <v>17.999572024999999</v>
      </c>
    </row>
    <row r="10" spans="1:7" x14ac:dyDescent="0.25">
      <c r="A10" s="15"/>
      <c r="B10" s="15"/>
      <c r="C10" s="15"/>
      <c r="D10" s="15"/>
      <c r="E10" s="15"/>
      <c r="F10" s="15"/>
      <c r="G10" s="15"/>
    </row>
    <row r="11" spans="1:7" x14ac:dyDescent="0.25">
      <c r="A11" s="15"/>
      <c r="B11" s="15"/>
      <c r="C11" s="15"/>
      <c r="D11" s="15"/>
      <c r="E11" s="15"/>
      <c r="F11" s="15"/>
      <c r="G11" s="15"/>
    </row>
    <row r="12" spans="1:7" x14ac:dyDescent="0.25">
      <c r="A12" t="s">
        <v>63</v>
      </c>
    </row>
    <row r="13" spans="1:7" x14ac:dyDescent="0.25">
      <c r="A13" s="13" t="s">
        <v>55</v>
      </c>
      <c r="B13" s="13" t="s">
        <v>56</v>
      </c>
      <c r="C13" s="13" t="s">
        <v>57</v>
      </c>
      <c r="D13" s="13" t="s">
        <v>58</v>
      </c>
      <c r="E13" s="13" t="s">
        <v>59</v>
      </c>
      <c r="F13" s="13" t="s">
        <v>60</v>
      </c>
      <c r="G13" s="13" t="s">
        <v>61</v>
      </c>
    </row>
    <row r="14" spans="1:7" x14ac:dyDescent="0.25">
      <c r="A14" s="14">
        <v>11.999500000000001</v>
      </c>
      <c r="B14" s="14">
        <v>12.732125</v>
      </c>
      <c r="C14" s="14">
        <v>11.34653125</v>
      </c>
      <c r="D14" s="14">
        <v>17.100382813</v>
      </c>
      <c r="E14" s="14">
        <v>17.441878905999999</v>
      </c>
      <c r="F14" s="14">
        <v>17.791323477000002</v>
      </c>
      <c r="G14" s="14">
        <v>17.999572024999999</v>
      </c>
    </row>
    <row r="17" spans="1:7" x14ac:dyDescent="0.25">
      <c r="A17" t="s">
        <v>64</v>
      </c>
    </row>
    <row r="18" spans="1:7" x14ac:dyDescent="0.25">
      <c r="A18" s="13" t="s">
        <v>55</v>
      </c>
      <c r="B18" s="13" t="s">
        <v>56</v>
      </c>
      <c r="C18" s="13" t="s">
        <v>57</v>
      </c>
      <c r="D18" s="13" t="s">
        <v>58</v>
      </c>
      <c r="E18" s="13" t="s">
        <v>59</v>
      </c>
      <c r="F18" s="13" t="s">
        <v>60</v>
      </c>
      <c r="G18" s="13" t="s">
        <v>61</v>
      </c>
    </row>
    <row r="19" spans="1:7" x14ac:dyDescent="0.25">
      <c r="A19" s="14">
        <v>11.999500000000001</v>
      </c>
      <c r="B19" s="14">
        <v>12.732125</v>
      </c>
      <c r="C19" s="14">
        <v>11.34653125</v>
      </c>
      <c r="D19" s="14">
        <v>17.100382813</v>
      </c>
      <c r="E19" s="14">
        <v>17.441878905999999</v>
      </c>
      <c r="F19" s="14">
        <v>17.791323477000002</v>
      </c>
      <c r="G19" s="14">
        <v>17.999572024999999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/>
  </sheetViews>
  <sheetFormatPr defaultRowHeight="15" x14ac:dyDescent="0.25"/>
  <sheetData>
    <row r="1" spans="1:1" x14ac:dyDescent="0.25">
      <c r="A1" s="5" t="s">
        <v>48</v>
      </c>
    </row>
    <row r="2" spans="1:1" x14ac:dyDescent="0.25">
      <c r="A2" t="s">
        <v>45</v>
      </c>
    </row>
    <row r="3" spans="1:1" x14ac:dyDescent="0.25">
      <c r="A3" t="s">
        <v>46</v>
      </c>
    </row>
    <row r="4" spans="1:1" x14ac:dyDescent="0.25">
      <c r="A4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B5" sqref="B5"/>
    </sheetView>
  </sheetViews>
  <sheetFormatPr defaultRowHeight="15" x14ac:dyDescent="0.25"/>
  <sheetData>
    <row r="1" spans="1:1" x14ac:dyDescent="0.25">
      <c r="A1" t="s">
        <v>50</v>
      </c>
    </row>
    <row r="2" spans="1:1" x14ac:dyDescent="0.25">
      <c r="A2" t="s">
        <v>51</v>
      </c>
    </row>
    <row r="3" spans="1:1" x14ac:dyDescent="0.25">
      <c r="A3" t="s">
        <v>52</v>
      </c>
    </row>
    <row r="4" spans="1:1" x14ac:dyDescent="0.25">
      <c r="A4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CPC</vt:lpstr>
      <vt:lpstr>Report Card Cats</vt:lpstr>
      <vt:lpstr>CMNL</vt:lpstr>
      <vt:lpstr>RWB</vt:lpstr>
      <vt:lpstr>Rand</vt:lpstr>
    </vt:vector>
  </TitlesOfParts>
  <Company>United States Army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Pinnamaneni, Jayatej CIV (US)</dc:creator>
  <cp:lastModifiedBy>Pinnamaneni, Jayatej CIV (US)</cp:lastModifiedBy>
  <dcterms:created xsi:type="dcterms:W3CDTF">2018-03-05T14:27:17Z</dcterms:created>
  <dcterms:modified xsi:type="dcterms:W3CDTF">2018-03-05T16:01:00Z</dcterms:modified>
</cp:coreProperties>
</file>