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88"/>
  </bookViews>
  <sheets>
    <sheet name="Consolidated Cashflow" sheetId="1" r:id="rId1"/>
    <sheet name="Euro Cashflow" sheetId="2" r:id="rId2"/>
    <sheet name="GBP Cashflow" sheetId="3" r:id="rId3"/>
    <sheet name="Sheet5" sheetId="4" state="hidden" r:id="rId4"/>
    <sheet name="GBPBUD" sheetId="5" r:id="rId5"/>
    <sheet name="EURBUD" sheetId="6" r:id="rId6"/>
    <sheet name="TOTALBUD" sheetId="7" r:id="rId7"/>
  </sheets>
  <definedNames>
    <definedName name="_xlnm.Print_Area" localSheetId="0">'Consolidated Cashflow'!$A$1:$AR$308</definedName>
    <definedName name="_xlnm.Print_Area" localSheetId="1">'Euro Cashflow'!$A$1:$AR$308</definedName>
    <definedName name="_xlnm.Print_Area" localSheetId="2">'GBP Cashflow'!$A$1:$AR$308</definedName>
    <definedName name="_xlnm.Print_Titles" localSheetId="0">'Consolidated Cashflow'!$B:$D</definedName>
    <definedName name="_xlnm.Print_Titles" localSheetId="1">'Euro Cashflow'!$B:$D</definedName>
    <definedName name="_xlnm.Print_Titles" localSheetId="2">'GBP Cashflow'!$B:$D</definedName>
    <definedName name="Rate">1/1.45</definedName>
  </definedNames>
  <calcPr calcId="145621" fullCalcOnLoad="1"/>
</workbook>
</file>

<file path=xl/calcChain.xml><?xml version="1.0" encoding="utf-8"?>
<calcChain xmlns="http://schemas.openxmlformats.org/spreadsheetml/2006/main">
  <c r="I9" i="1" l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D11" i="1"/>
  <c r="E11" i="1" s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D12" i="1"/>
  <c r="E12" i="1" s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D13" i="1"/>
  <c r="H13" i="1"/>
  <c r="I13" i="1"/>
  <c r="J13" i="1"/>
  <c r="K13" i="1"/>
  <c r="E13" i="1" s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D14" i="1"/>
  <c r="E14" i="1" s="1"/>
  <c r="H14" i="1"/>
  <c r="H15" i="1" s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D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D17" i="1"/>
  <c r="H17" i="1"/>
  <c r="I17" i="1"/>
  <c r="J17" i="1"/>
  <c r="K17" i="1"/>
  <c r="L17" i="1"/>
  <c r="M17" i="1"/>
  <c r="N17" i="1"/>
  <c r="O17" i="1"/>
  <c r="P17" i="1"/>
  <c r="AA17" i="1"/>
  <c r="AB17" i="1"/>
  <c r="AC17" i="1"/>
  <c r="AD17" i="1"/>
  <c r="AE17" i="1"/>
  <c r="AF17" i="1"/>
  <c r="AG17" i="1"/>
  <c r="AH17" i="1"/>
  <c r="AJ17" i="1"/>
  <c r="AK17" i="1"/>
  <c r="AL17" i="1"/>
  <c r="AM17" i="1"/>
  <c r="AN17" i="1"/>
  <c r="AO17" i="1"/>
  <c r="AP17" i="1"/>
  <c r="AQ17" i="1"/>
  <c r="D18" i="1"/>
  <c r="E18" i="1" s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D19" i="1"/>
  <c r="H19" i="1"/>
  <c r="I19" i="1"/>
  <c r="E19" i="1" s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D20" i="1"/>
  <c r="E20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D21" i="1"/>
  <c r="H21" i="1"/>
  <c r="I21" i="1"/>
  <c r="J21" i="1"/>
  <c r="K21" i="1"/>
  <c r="L21" i="1"/>
  <c r="M21" i="1"/>
  <c r="N21" i="1"/>
  <c r="O21" i="1"/>
  <c r="P21" i="1"/>
  <c r="AB21" i="1"/>
  <c r="AC21" i="1"/>
  <c r="AD21" i="1"/>
  <c r="AE21" i="1"/>
  <c r="AF21" i="1"/>
  <c r="AG21" i="1"/>
  <c r="AH21" i="1"/>
  <c r="AJ21" i="1"/>
  <c r="AK21" i="1"/>
  <c r="AL21" i="1"/>
  <c r="AM21" i="1"/>
  <c r="AN21" i="1"/>
  <c r="AO21" i="1"/>
  <c r="AP21" i="1"/>
  <c r="AQ21" i="1"/>
  <c r="D23" i="1"/>
  <c r="AA23" i="1"/>
  <c r="AB23" i="1"/>
  <c r="AC23" i="1"/>
  <c r="AD23" i="1"/>
  <c r="AE23" i="1"/>
  <c r="AF23" i="1"/>
  <c r="AG23" i="1"/>
  <c r="AH23" i="1"/>
  <c r="AJ23" i="1"/>
  <c r="AK23" i="1"/>
  <c r="AL23" i="1"/>
  <c r="AM23" i="1"/>
  <c r="AN23" i="1"/>
  <c r="AO23" i="1"/>
  <c r="AP23" i="1"/>
  <c r="AQ23" i="1"/>
  <c r="D24" i="1"/>
  <c r="E24" i="1" s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D25" i="1"/>
  <c r="H25" i="1"/>
  <c r="I25" i="1"/>
  <c r="J25" i="1"/>
  <c r="K25" i="1"/>
  <c r="E25" i="1" s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D26" i="1"/>
  <c r="E26" i="1" s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D27" i="1"/>
  <c r="H27" i="1"/>
  <c r="I27" i="1"/>
  <c r="J27" i="1"/>
  <c r="K27" i="1"/>
  <c r="L27" i="1"/>
  <c r="M27" i="1"/>
  <c r="N27" i="1"/>
  <c r="O27" i="1"/>
  <c r="P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D28" i="1"/>
  <c r="E28" i="1" s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D29" i="1"/>
  <c r="AB29" i="1"/>
  <c r="AC29" i="1"/>
  <c r="AD29" i="1"/>
  <c r="AE29" i="1"/>
  <c r="AF29" i="1"/>
  <c r="AG29" i="1"/>
  <c r="AH29" i="1"/>
  <c r="AJ29" i="1"/>
  <c r="AK29" i="1"/>
  <c r="AL29" i="1"/>
  <c r="AM29" i="1"/>
  <c r="AN29" i="1"/>
  <c r="AO29" i="1"/>
  <c r="AP29" i="1"/>
  <c r="AQ29" i="1"/>
  <c r="D31" i="1"/>
  <c r="H31" i="1"/>
  <c r="I31" i="1"/>
  <c r="J31" i="1"/>
  <c r="K31" i="1"/>
  <c r="L31" i="1"/>
  <c r="M31" i="1"/>
  <c r="N31" i="1"/>
  <c r="O31" i="1"/>
  <c r="P31" i="1"/>
  <c r="Q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D32" i="1"/>
  <c r="E32" i="1" s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D33" i="1"/>
  <c r="H33" i="1"/>
  <c r="I33" i="1"/>
  <c r="J33" i="1"/>
  <c r="K33" i="1"/>
  <c r="L33" i="1"/>
  <c r="M33" i="1"/>
  <c r="N33" i="1"/>
  <c r="O33" i="1"/>
  <c r="P33" i="1"/>
  <c r="Q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D34" i="1"/>
  <c r="E34" i="1" s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D35" i="1"/>
  <c r="H35" i="1"/>
  <c r="I35" i="1"/>
  <c r="J35" i="1"/>
  <c r="K35" i="1"/>
  <c r="L35" i="1"/>
  <c r="M35" i="1"/>
  <c r="N35" i="1"/>
  <c r="O35" i="1"/>
  <c r="P35" i="1"/>
  <c r="Q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D36" i="1"/>
  <c r="AA36" i="1"/>
  <c r="AB36" i="1"/>
  <c r="AC36" i="1"/>
  <c r="AD36" i="1"/>
  <c r="AE36" i="1"/>
  <c r="AF36" i="1"/>
  <c r="AG36" i="1"/>
  <c r="AH36" i="1"/>
  <c r="AJ36" i="1"/>
  <c r="AK36" i="1"/>
  <c r="AL36" i="1"/>
  <c r="AM36" i="1"/>
  <c r="AN36" i="1"/>
  <c r="AO36" i="1"/>
  <c r="AP36" i="1"/>
  <c r="AQ36" i="1"/>
  <c r="D38" i="1"/>
  <c r="H38" i="1"/>
  <c r="E38" i="1" s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D39" i="1"/>
  <c r="E39" i="1" s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D40" i="1"/>
  <c r="E40" i="1" s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D41" i="1"/>
  <c r="E41" i="1" s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D42" i="1"/>
  <c r="H42" i="1"/>
  <c r="E42" i="1" s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D43" i="1"/>
  <c r="E43" i="1" s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D44" i="1"/>
  <c r="E44" i="1" s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D45" i="1"/>
  <c r="E45" i="1" s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D46" i="1"/>
  <c r="H46" i="1"/>
  <c r="E46" i="1" s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D47" i="1"/>
  <c r="E47" i="1" s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D48" i="1"/>
  <c r="E48" i="1" s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D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D51" i="1"/>
  <c r="E51" i="1" s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D52" i="1"/>
  <c r="E52" i="1" s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D53" i="1"/>
  <c r="H53" i="1"/>
  <c r="I53" i="1"/>
  <c r="J53" i="1"/>
  <c r="K53" i="1"/>
  <c r="E53" i="1" s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D54" i="1"/>
  <c r="H54" i="1"/>
  <c r="E54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D55" i="1"/>
  <c r="E55" i="1" s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D56" i="1"/>
  <c r="E56" i="1" s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D57" i="1"/>
  <c r="H57" i="1"/>
  <c r="I57" i="1"/>
  <c r="J57" i="1"/>
  <c r="K57" i="1"/>
  <c r="E57" i="1" s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D58" i="1"/>
  <c r="H58" i="1"/>
  <c r="E58" i="1" s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D59" i="1"/>
  <c r="E59" i="1" s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D60" i="1"/>
  <c r="E60" i="1" s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D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D63" i="1"/>
  <c r="E63" i="1" s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D64" i="1"/>
  <c r="E64" i="1" s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D65" i="1"/>
  <c r="H65" i="1"/>
  <c r="I65" i="1"/>
  <c r="J65" i="1"/>
  <c r="K65" i="1"/>
  <c r="E65" i="1" s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D66" i="1"/>
  <c r="H66" i="1"/>
  <c r="I66" i="1"/>
  <c r="J66" i="1"/>
  <c r="K66" i="1"/>
  <c r="E66" i="1" s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D67" i="1"/>
  <c r="E67" i="1" s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D68" i="1"/>
  <c r="E68" i="1" s="1"/>
  <c r="H68" i="1"/>
  <c r="I68" i="1"/>
  <c r="I69" i="1" s="1"/>
  <c r="J68" i="1"/>
  <c r="K68" i="1"/>
  <c r="L68" i="1"/>
  <c r="M68" i="1"/>
  <c r="M69" i="1" s="1"/>
  <c r="N68" i="1"/>
  <c r="O68" i="1"/>
  <c r="P68" i="1"/>
  <c r="Q68" i="1"/>
  <c r="Q69" i="1" s="1"/>
  <c r="R68" i="1"/>
  <c r="S68" i="1"/>
  <c r="T68" i="1"/>
  <c r="U68" i="1"/>
  <c r="U69" i="1" s="1"/>
  <c r="V68" i="1"/>
  <c r="W68" i="1"/>
  <c r="X68" i="1"/>
  <c r="Y68" i="1"/>
  <c r="Y69" i="1" s="1"/>
  <c r="Z68" i="1"/>
  <c r="AA68" i="1"/>
  <c r="AB68" i="1"/>
  <c r="AC68" i="1"/>
  <c r="AC69" i="1" s="1"/>
  <c r="AD68" i="1"/>
  <c r="AE68" i="1"/>
  <c r="AF68" i="1"/>
  <c r="AG68" i="1"/>
  <c r="AG69" i="1" s="1"/>
  <c r="AH68" i="1"/>
  <c r="AI68" i="1"/>
  <c r="AJ68" i="1"/>
  <c r="AK68" i="1"/>
  <c r="AK69" i="1" s="1"/>
  <c r="AL68" i="1"/>
  <c r="AM68" i="1"/>
  <c r="AN68" i="1"/>
  <c r="AO68" i="1"/>
  <c r="AO69" i="1" s="1"/>
  <c r="AP68" i="1"/>
  <c r="AQ68" i="1"/>
  <c r="AR68" i="1"/>
  <c r="D69" i="1"/>
  <c r="H69" i="1"/>
  <c r="J69" i="1"/>
  <c r="K69" i="1"/>
  <c r="L69" i="1"/>
  <c r="N69" i="1"/>
  <c r="O69" i="1"/>
  <c r="P69" i="1"/>
  <c r="R69" i="1"/>
  <c r="S69" i="1"/>
  <c r="T69" i="1"/>
  <c r="V69" i="1"/>
  <c r="W69" i="1"/>
  <c r="X69" i="1"/>
  <c r="Z69" i="1"/>
  <c r="AB69" i="1"/>
  <c r="AD69" i="1"/>
  <c r="AE69" i="1"/>
  <c r="AF69" i="1"/>
  <c r="AH69" i="1"/>
  <c r="AI69" i="1"/>
  <c r="AJ69" i="1"/>
  <c r="AL69" i="1"/>
  <c r="AM69" i="1"/>
  <c r="AN69" i="1"/>
  <c r="AP69" i="1"/>
  <c r="AQ69" i="1"/>
  <c r="AR69" i="1"/>
  <c r="D71" i="1"/>
  <c r="E71" i="1" s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D72" i="1"/>
  <c r="E72" i="1" s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D73" i="1"/>
  <c r="E73" i="1" s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D74" i="1"/>
  <c r="H74" i="1"/>
  <c r="I74" i="1"/>
  <c r="J74" i="1"/>
  <c r="K74" i="1"/>
  <c r="E74" i="1" s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D75" i="1"/>
  <c r="E75" i="1" s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D76" i="1"/>
  <c r="E76" i="1" s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D77" i="1"/>
  <c r="E77" i="1" s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D78" i="1"/>
  <c r="H78" i="1"/>
  <c r="I78" i="1"/>
  <c r="J78" i="1"/>
  <c r="K78" i="1"/>
  <c r="E78" i="1" s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D79" i="1"/>
  <c r="E79" i="1" s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D80" i="1"/>
  <c r="E80" i="1" s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D81" i="1"/>
  <c r="E81" i="1" s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D82" i="1"/>
  <c r="H82" i="1"/>
  <c r="I82" i="1"/>
  <c r="J82" i="1"/>
  <c r="K82" i="1"/>
  <c r="E82" i="1" s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D83" i="1"/>
  <c r="E83" i="1" s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D84" i="1"/>
  <c r="E84" i="1" s="1"/>
  <c r="H84" i="1"/>
  <c r="I84" i="1"/>
  <c r="I85" i="1" s="1"/>
  <c r="J84" i="1"/>
  <c r="K84" i="1"/>
  <c r="L84" i="1"/>
  <c r="M84" i="1"/>
  <c r="M85" i="1" s="1"/>
  <c r="N84" i="1"/>
  <c r="O84" i="1"/>
  <c r="P84" i="1"/>
  <c r="Q84" i="1"/>
  <c r="Q85" i="1" s="1"/>
  <c r="R84" i="1"/>
  <c r="S84" i="1"/>
  <c r="T84" i="1"/>
  <c r="U84" i="1"/>
  <c r="U85" i="1" s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D85" i="1"/>
  <c r="H85" i="1"/>
  <c r="J85" i="1"/>
  <c r="K85" i="1"/>
  <c r="L85" i="1"/>
  <c r="N85" i="1"/>
  <c r="O85" i="1"/>
  <c r="P85" i="1"/>
  <c r="R85" i="1"/>
  <c r="S85" i="1"/>
  <c r="T85" i="1"/>
  <c r="V85" i="1"/>
  <c r="W85" i="1"/>
  <c r="X85" i="1"/>
  <c r="Y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D87" i="1"/>
  <c r="E87" i="1" s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D88" i="1"/>
  <c r="E88" i="1" s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D89" i="1"/>
  <c r="E89" i="1" s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D90" i="1"/>
  <c r="H90" i="1"/>
  <c r="I90" i="1"/>
  <c r="J90" i="1"/>
  <c r="K90" i="1"/>
  <c r="E90" i="1" s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D91" i="1"/>
  <c r="E91" i="1" s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D92" i="1"/>
  <c r="E92" i="1" s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D93" i="1"/>
  <c r="E93" i="1" s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D94" i="1"/>
  <c r="H94" i="1"/>
  <c r="I94" i="1"/>
  <c r="J94" i="1"/>
  <c r="K94" i="1"/>
  <c r="E94" i="1" s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D95" i="1"/>
  <c r="E95" i="1" s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D96" i="1"/>
  <c r="E96" i="1" s="1"/>
  <c r="H96" i="1"/>
  <c r="I96" i="1"/>
  <c r="I97" i="1" s="1"/>
  <c r="J96" i="1"/>
  <c r="K96" i="1"/>
  <c r="L96" i="1"/>
  <c r="M96" i="1"/>
  <c r="M97" i="1" s="1"/>
  <c r="N96" i="1"/>
  <c r="O96" i="1"/>
  <c r="P96" i="1"/>
  <c r="Q96" i="1"/>
  <c r="Q97" i="1" s="1"/>
  <c r="R96" i="1"/>
  <c r="S96" i="1"/>
  <c r="T96" i="1"/>
  <c r="U96" i="1"/>
  <c r="U97" i="1" s="1"/>
  <c r="V96" i="1"/>
  <c r="W96" i="1"/>
  <c r="X96" i="1"/>
  <c r="Y96" i="1"/>
  <c r="Y97" i="1" s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D97" i="1"/>
  <c r="H97" i="1"/>
  <c r="J97" i="1"/>
  <c r="K97" i="1"/>
  <c r="L97" i="1"/>
  <c r="N97" i="1"/>
  <c r="O97" i="1"/>
  <c r="P97" i="1"/>
  <c r="R97" i="1"/>
  <c r="S97" i="1"/>
  <c r="T97" i="1"/>
  <c r="V97" i="1"/>
  <c r="W97" i="1"/>
  <c r="X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D99" i="1"/>
  <c r="E99" i="1" s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D100" i="1"/>
  <c r="E100" i="1" s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D101" i="1"/>
  <c r="E101" i="1" s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D102" i="1"/>
  <c r="H102" i="1"/>
  <c r="I102" i="1"/>
  <c r="J102" i="1"/>
  <c r="K102" i="1"/>
  <c r="E102" i="1" s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D103" i="1"/>
  <c r="E103" i="1" s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D104" i="1"/>
  <c r="E104" i="1" s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D105" i="1"/>
  <c r="E105" i="1" s="1"/>
  <c r="H105" i="1"/>
  <c r="I105" i="1"/>
  <c r="J105" i="1"/>
  <c r="J106" i="1" s="1"/>
  <c r="K105" i="1"/>
  <c r="L105" i="1"/>
  <c r="M105" i="1"/>
  <c r="N105" i="1"/>
  <c r="N106" i="1" s="1"/>
  <c r="O105" i="1"/>
  <c r="P105" i="1"/>
  <c r="Q105" i="1"/>
  <c r="R105" i="1"/>
  <c r="R106" i="1" s="1"/>
  <c r="S105" i="1"/>
  <c r="T105" i="1"/>
  <c r="U105" i="1"/>
  <c r="V105" i="1"/>
  <c r="V106" i="1" s="1"/>
  <c r="W105" i="1"/>
  <c r="X105" i="1"/>
  <c r="Y105" i="1"/>
  <c r="Z105" i="1"/>
  <c r="Z106" i="1" s="1"/>
  <c r="AA105" i="1"/>
  <c r="AB105" i="1"/>
  <c r="AC105" i="1"/>
  <c r="AD105" i="1"/>
  <c r="AE105" i="1"/>
  <c r="AE106" i="1" s="1"/>
  <c r="AF105" i="1"/>
  <c r="AG105" i="1"/>
  <c r="AH105" i="1"/>
  <c r="AI105" i="1"/>
  <c r="AI106" i="1" s="1"/>
  <c r="AJ105" i="1"/>
  <c r="AK105" i="1"/>
  <c r="AL105" i="1"/>
  <c r="AM105" i="1"/>
  <c r="AM106" i="1" s="1"/>
  <c r="AN105" i="1"/>
  <c r="AO105" i="1"/>
  <c r="AP105" i="1"/>
  <c r="AQ105" i="1"/>
  <c r="AQ106" i="1" s="1"/>
  <c r="AR105" i="1"/>
  <c r="D106" i="1"/>
  <c r="H106" i="1"/>
  <c r="I106" i="1"/>
  <c r="K106" i="1"/>
  <c r="L106" i="1"/>
  <c r="M106" i="1"/>
  <c r="O106" i="1"/>
  <c r="P106" i="1"/>
  <c r="Q106" i="1"/>
  <c r="S106" i="1"/>
  <c r="T106" i="1"/>
  <c r="U106" i="1"/>
  <c r="W106" i="1"/>
  <c r="X106" i="1"/>
  <c r="Y106" i="1"/>
  <c r="AB106" i="1"/>
  <c r="AC106" i="1"/>
  <c r="AD106" i="1"/>
  <c r="AF106" i="1"/>
  <c r="AG106" i="1"/>
  <c r="AH106" i="1"/>
  <c r="AJ106" i="1"/>
  <c r="AK106" i="1"/>
  <c r="AL106" i="1"/>
  <c r="AN106" i="1"/>
  <c r="AO106" i="1"/>
  <c r="AP106" i="1"/>
  <c r="AR106" i="1"/>
  <c r="D108" i="1"/>
  <c r="E108" i="1" s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D109" i="1"/>
  <c r="E109" i="1" s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D110" i="1"/>
  <c r="H110" i="1"/>
  <c r="I110" i="1"/>
  <c r="J110" i="1"/>
  <c r="K110" i="1"/>
  <c r="E110" i="1" s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D111" i="1"/>
  <c r="E111" i="1" s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D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C118" i="1" s="1"/>
  <c r="AD112" i="1"/>
  <c r="AE112" i="1"/>
  <c r="AF112" i="1"/>
  <c r="AG112" i="1"/>
  <c r="AG118" i="1" s="1"/>
  <c r="AH112" i="1"/>
  <c r="AI112" i="1"/>
  <c r="AJ112" i="1"/>
  <c r="AK112" i="1"/>
  <c r="AK118" i="1" s="1"/>
  <c r="AL112" i="1"/>
  <c r="AM112" i="1"/>
  <c r="AN112" i="1"/>
  <c r="AO112" i="1"/>
  <c r="AO118" i="1" s="1"/>
  <c r="AP112" i="1"/>
  <c r="AQ112" i="1"/>
  <c r="AR112" i="1"/>
  <c r="D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W118" i="1" s="1"/>
  <c r="X113" i="1"/>
  <c r="Y113" i="1"/>
  <c r="Z113" i="1"/>
  <c r="AA113" i="1"/>
  <c r="AB113" i="1"/>
  <c r="AC113" i="1"/>
  <c r="AD113" i="1"/>
  <c r="AE113" i="1"/>
  <c r="AE118" i="1" s="1"/>
  <c r="AF113" i="1"/>
  <c r="AG113" i="1"/>
  <c r="AH113" i="1"/>
  <c r="AI113" i="1"/>
  <c r="AI118" i="1" s="1"/>
  <c r="AJ113" i="1"/>
  <c r="AK113" i="1"/>
  <c r="AL113" i="1"/>
  <c r="AM113" i="1"/>
  <c r="AM118" i="1" s="1"/>
  <c r="AN113" i="1"/>
  <c r="AO113" i="1"/>
  <c r="AP113" i="1"/>
  <c r="AQ113" i="1"/>
  <c r="AQ118" i="1" s="1"/>
  <c r="AR113" i="1"/>
  <c r="D114" i="1"/>
  <c r="H114" i="1"/>
  <c r="E114" i="1" s="1"/>
  <c r="I114" i="1"/>
  <c r="J114" i="1"/>
  <c r="K114" i="1"/>
  <c r="K118" i="1" s="1"/>
  <c r="L114" i="1"/>
  <c r="L118" i="1" s="1"/>
  <c r="M114" i="1"/>
  <c r="N114" i="1"/>
  <c r="O114" i="1"/>
  <c r="O118" i="1" s="1"/>
  <c r="P114" i="1"/>
  <c r="P118" i="1" s="1"/>
  <c r="Q114" i="1"/>
  <c r="R114" i="1"/>
  <c r="S114" i="1"/>
  <c r="S118" i="1" s="1"/>
  <c r="T114" i="1"/>
  <c r="T118" i="1" s="1"/>
  <c r="U114" i="1"/>
  <c r="V114" i="1"/>
  <c r="W114" i="1"/>
  <c r="X114" i="1"/>
  <c r="X118" i="1" s="1"/>
  <c r="Y114" i="1"/>
  <c r="Z114" i="1"/>
  <c r="AA114" i="1"/>
  <c r="AB114" i="1"/>
  <c r="AB118" i="1" s="1"/>
  <c r="AC114" i="1"/>
  <c r="AD114" i="1"/>
  <c r="AE114" i="1"/>
  <c r="AF114" i="1"/>
  <c r="AF118" i="1" s="1"/>
  <c r="AG114" i="1"/>
  <c r="AH114" i="1"/>
  <c r="AI114" i="1"/>
  <c r="AJ114" i="1"/>
  <c r="AJ118" i="1" s="1"/>
  <c r="AK114" i="1"/>
  <c r="AL114" i="1"/>
  <c r="AM114" i="1"/>
  <c r="AN114" i="1"/>
  <c r="AN118" i="1" s="1"/>
  <c r="AO114" i="1"/>
  <c r="AP114" i="1"/>
  <c r="AQ114" i="1"/>
  <c r="AR114" i="1"/>
  <c r="AR118" i="1" s="1"/>
  <c r="D115" i="1"/>
  <c r="H115" i="1"/>
  <c r="I115" i="1"/>
  <c r="J115" i="1"/>
  <c r="J118" i="1" s="1"/>
  <c r="K115" i="1"/>
  <c r="L115" i="1"/>
  <c r="M115" i="1"/>
  <c r="N115" i="1"/>
  <c r="N118" i="1" s="1"/>
  <c r="O115" i="1"/>
  <c r="P115" i="1"/>
  <c r="Q115" i="1"/>
  <c r="R115" i="1"/>
  <c r="R118" i="1" s="1"/>
  <c r="S115" i="1"/>
  <c r="T115" i="1"/>
  <c r="U115" i="1"/>
  <c r="V115" i="1"/>
  <c r="V118" i="1" s="1"/>
  <c r="W115" i="1"/>
  <c r="X115" i="1"/>
  <c r="Y115" i="1"/>
  <c r="Z115" i="1"/>
  <c r="Z118" i="1" s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D116" i="1"/>
  <c r="H116" i="1"/>
  <c r="I116" i="1"/>
  <c r="J116" i="1"/>
  <c r="K116" i="1"/>
  <c r="E116" i="1" s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D117" i="1"/>
  <c r="H117" i="1"/>
  <c r="E117" i="1" s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D118" i="1"/>
  <c r="I118" i="1"/>
  <c r="M118" i="1"/>
  <c r="Q118" i="1"/>
  <c r="U118" i="1"/>
  <c r="Y118" i="1"/>
  <c r="AD118" i="1"/>
  <c r="AH118" i="1"/>
  <c r="AL118" i="1"/>
  <c r="AP118" i="1"/>
  <c r="D120" i="1"/>
  <c r="H120" i="1"/>
  <c r="I120" i="1"/>
  <c r="J120" i="1"/>
  <c r="K120" i="1"/>
  <c r="E120" i="1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D124" i="1" s="1"/>
  <c r="AE120" i="1"/>
  <c r="AE124" i="1" s="1"/>
  <c r="AF120" i="1"/>
  <c r="AG120" i="1"/>
  <c r="AH120" i="1"/>
  <c r="AH124" i="1" s="1"/>
  <c r="AI120" i="1"/>
  <c r="AI124" i="1" s="1"/>
  <c r="AJ120" i="1"/>
  <c r="AK120" i="1"/>
  <c r="AL120" i="1"/>
  <c r="AL124" i="1" s="1"/>
  <c r="AM120" i="1"/>
  <c r="AM124" i="1" s="1"/>
  <c r="AN120" i="1"/>
  <c r="AO120" i="1"/>
  <c r="AP120" i="1"/>
  <c r="AP124" i="1" s="1"/>
  <c r="AQ120" i="1"/>
  <c r="AQ124" i="1" s="1"/>
  <c r="AR120" i="1"/>
  <c r="D121" i="1"/>
  <c r="H121" i="1"/>
  <c r="H124" i="1" s="1"/>
  <c r="I121" i="1"/>
  <c r="I124" i="1" s="1"/>
  <c r="J121" i="1"/>
  <c r="K121" i="1"/>
  <c r="L121" i="1"/>
  <c r="L124" i="1" s="1"/>
  <c r="M121" i="1"/>
  <c r="M124" i="1" s="1"/>
  <c r="N121" i="1"/>
  <c r="O121" i="1"/>
  <c r="P121" i="1"/>
  <c r="P124" i="1" s="1"/>
  <c r="Q121" i="1"/>
  <c r="Q124" i="1" s="1"/>
  <c r="R121" i="1"/>
  <c r="S121" i="1"/>
  <c r="T121" i="1"/>
  <c r="T124" i="1" s="1"/>
  <c r="U121" i="1"/>
  <c r="U124" i="1" s="1"/>
  <c r="V121" i="1"/>
  <c r="W121" i="1"/>
  <c r="X121" i="1"/>
  <c r="X124" i="1" s="1"/>
  <c r="Y121" i="1"/>
  <c r="Y124" i="1" s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D122" i="1"/>
  <c r="E122" i="1" s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C124" i="1" s="1"/>
  <c r="AD122" i="1"/>
  <c r="AE122" i="1"/>
  <c r="AF122" i="1"/>
  <c r="AG122" i="1"/>
  <c r="AG124" i="1" s="1"/>
  <c r="AH122" i="1"/>
  <c r="AI122" i="1"/>
  <c r="AJ122" i="1"/>
  <c r="AK122" i="1"/>
  <c r="AK124" i="1" s="1"/>
  <c r="AL122" i="1"/>
  <c r="AM122" i="1"/>
  <c r="AN122" i="1"/>
  <c r="AO122" i="1"/>
  <c r="AO124" i="1" s="1"/>
  <c r="AP122" i="1"/>
  <c r="AQ122" i="1"/>
  <c r="AR122" i="1"/>
  <c r="D123" i="1"/>
  <c r="E123" i="1" s="1"/>
  <c r="H123" i="1"/>
  <c r="I123" i="1"/>
  <c r="J123" i="1"/>
  <c r="J124" i="1" s="1"/>
  <c r="K123" i="1"/>
  <c r="L123" i="1"/>
  <c r="M123" i="1"/>
  <c r="N123" i="1"/>
  <c r="N124" i="1" s="1"/>
  <c r="O123" i="1"/>
  <c r="P123" i="1"/>
  <c r="Q123" i="1"/>
  <c r="R123" i="1"/>
  <c r="R124" i="1" s="1"/>
  <c r="S123" i="1"/>
  <c r="T123" i="1"/>
  <c r="U123" i="1"/>
  <c r="V123" i="1"/>
  <c r="V124" i="1" s="1"/>
  <c r="W123" i="1"/>
  <c r="X123" i="1"/>
  <c r="Y123" i="1"/>
  <c r="Z123" i="1"/>
  <c r="Z124" i="1" s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D124" i="1"/>
  <c r="K124" i="1"/>
  <c r="O124" i="1"/>
  <c r="S124" i="1"/>
  <c r="W124" i="1"/>
  <c r="AB124" i="1"/>
  <c r="AF124" i="1"/>
  <c r="AJ124" i="1"/>
  <c r="AN124" i="1"/>
  <c r="AR124" i="1"/>
  <c r="D126" i="1"/>
  <c r="E126" i="1" s="1"/>
  <c r="H126" i="1"/>
  <c r="I126" i="1"/>
  <c r="I136" i="1" s="1"/>
  <c r="J126" i="1"/>
  <c r="K126" i="1"/>
  <c r="L126" i="1"/>
  <c r="M126" i="1"/>
  <c r="M136" i="1" s="1"/>
  <c r="N126" i="1"/>
  <c r="O126" i="1"/>
  <c r="P126" i="1"/>
  <c r="Q126" i="1"/>
  <c r="Q136" i="1" s="1"/>
  <c r="R126" i="1"/>
  <c r="S126" i="1"/>
  <c r="T126" i="1"/>
  <c r="U126" i="1"/>
  <c r="U136" i="1" s="1"/>
  <c r="V126" i="1"/>
  <c r="W126" i="1"/>
  <c r="X126" i="1"/>
  <c r="Y126" i="1"/>
  <c r="Y136" i="1" s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D127" i="1"/>
  <c r="E127" i="1" s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D136" i="1" s="1"/>
  <c r="AE127" i="1"/>
  <c r="AF127" i="1"/>
  <c r="AG127" i="1"/>
  <c r="AH127" i="1"/>
  <c r="AH136" i="1" s="1"/>
  <c r="AI127" i="1"/>
  <c r="AJ127" i="1"/>
  <c r="AK127" i="1"/>
  <c r="AL127" i="1"/>
  <c r="AL136" i="1" s="1"/>
  <c r="AM127" i="1"/>
  <c r="AN127" i="1"/>
  <c r="AO127" i="1"/>
  <c r="AP127" i="1"/>
  <c r="AP136" i="1" s="1"/>
  <c r="AQ127" i="1"/>
  <c r="AR127" i="1"/>
  <c r="D128" i="1"/>
  <c r="H128" i="1"/>
  <c r="I128" i="1"/>
  <c r="J128" i="1"/>
  <c r="K128" i="1"/>
  <c r="E128" i="1" s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D129" i="1"/>
  <c r="H129" i="1"/>
  <c r="E129" i="1" s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D130" i="1"/>
  <c r="E130" i="1" s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D131" i="1"/>
  <c r="E131" i="1" s="1"/>
  <c r="H131" i="1"/>
  <c r="I131" i="1"/>
  <c r="J131" i="1"/>
  <c r="J136" i="1" s="1"/>
  <c r="K131" i="1"/>
  <c r="L131" i="1"/>
  <c r="M131" i="1"/>
  <c r="N131" i="1"/>
  <c r="N136" i="1" s="1"/>
  <c r="O131" i="1"/>
  <c r="P131" i="1"/>
  <c r="Q131" i="1"/>
  <c r="R131" i="1"/>
  <c r="R136" i="1" s="1"/>
  <c r="S131" i="1"/>
  <c r="T131" i="1"/>
  <c r="U131" i="1"/>
  <c r="V131" i="1"/>
  <c r="V136" i="1" s="1"/>
  <c r="W131" i="1"/>
  <c r="X131" i="1"/>
  <c r="Y131" i="1"/>
  <c r="Z131" i="1"/>
  <c r="Z136" i="1" s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D132" i="1"/>
  <c r="H132" i="1"/>
  <c r="I132" i="1"/>
  <c r="J132" i="1"/>
  <c r="K132" i="1"/>
  <c r="E132" i="1" s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E136" i="1" s="1"/>
  <c r="AF132" i="1"/>
  <c r="AG132" i="1"/>
  <c r="AH132" i="1"/>
  <c r="AI132" i="1"/>
  <c r="AI136" i="1" s="1"/>
  <c r="AJ132" i="1"/>
  <c r="AK132" i="1"/>
  <c r="AL132" i="1"/>
  <c r="AM132" i="1"/>
  <c r="AM136" i="1" s="1"/>
  <c r="AN132" i="1"/>
  <c r="AO132" i="1"/>
  <c r="AP132" i="1"/>
  <c r="AQ132" i="1"/>
  <c r="AQ136" i="1" s="1"/>
  <c r="AR132" i="1"/>
  <c r="D133" i="1"/>
  <c r="H133" i="1"/>
  <c r="H136" i="1" s="1"/>
  <c r="I133" i="1"/>
  <c r="J133" i="1"/>
  <c r="K133" i="1"/>
  <c r="L133" i="1"/>
  <c r="L136" i="1" s="1"/>
  <c r="M133" i="1"/>
  <c r="N133" i="1"/>
  <c r="O133" i="1"/>
  <c r="P133" i="1"/>
  <c r="P136" i="1" s="1"/>
  <c r="Q133" i="1"/>
  <c r="R133" i="1"/>
  <c r="S133" i="1"/>
  <c r="T133" i="1"/>
  <c r="T136" i="1" s="1"/>
  <c r="U133" i="1"/>
  <c r="V133" i="1"/>
  <c r="W133" i="1"/>
  <c r="X133" i="1"/>
  <c r="X136" i="1" s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D134" i="1"/>
  <c r="E134" i="1" s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C136" i="1" s="1"/>
  <c r="AD134" i="1"/>
  <c r="AE134" i="1"/>
  <c r="AF134" i="1"/>
  <c r="AG134" i="1"/>
  <c r="AG136" i="1" s="1"/>
  <c r="AH134" i="1"/>
  <c r="AI134" i="1"/>
  <c r="AJ134" i="1"/>
  <c r="AK134" i="1"/>
  <c r="AK136" i="1" s="1"/>
  <c r="AL134" i="1"/>
  <c r="AM134" i="1"/>
  <c r="AN134" i="1"/>
  <c r="AO134" i="1"/>
  <c r="AO136" i="1" s="1"/>
  <c r="AP134" i="1"/>
  <c r="AQ134" i="1"/>
  <c r="AR134" i="1"/>
  <c r="D135" i="1"/>
  <c r="E135" i="1" s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D136" i="1"/>
  <c r="K136" i="1"/>
  <c r="O136" i="1"/>
  <c r="S136" i="1"/>
  <c r="W136" i="1"/>
  <c r="AB136" i="1"/>
  <c r="AF136" i="1"/>
  <c r="AJ136" i="1"/>
  <c r="AN136" i="1"/>
  <c r="AR136" i="1"/>
  <c r="D138" i="1"/>
  <c r="E138" i="1" s="1"/>
  <c r="E140" i="1" s="1"/>
  <c r="H138" i="1"/>
  <c r="I138" i="1"/>
  <c r="I140" i="1" s="1"/>
  <c r="J138" i="1"/>
  <c r="K138" i="1"/>
  <c r="L138" i="1"/>
  <c r="M138" i="1"/>
  <c r="M140" i="1" s="1"/>
  <c r="N138" i="1"/>
  <c r="O138" i="1"/>
  <c r="P138" i="1"/>
  <c r="Q138" i="1"/>
  <c r="Q140" i="1" s="1"/>
  <c r="R138" i="1"/>
  <c r="S138" i="1"/>
  <c r="T138" i="1"/>
  <c r="U138" i="1"/>
  <c r="U140" i="1" s="1"/>
  <c r="V138" i="1"/>
  <c r="W138" i="1"/>
  <c r="X138" i="1"/>
  <c r="Y138" i="1"/>
  <c r="Y140" i="1" s="1"/>
  <c r="Z138" i="1"/>
  <c r="AA138" i="1"/>
  <c r="AB138" i="1"/>
  <c r="AC138" i="1"/>
  <c r="AC140" i="1" s="1"/>
  <c r="AD138" i="1"/>
  <c r="AD140" i="1" s="1"/>
  <c r="AE138" i="1"/>
  <c r="AF138" i="1"/>
  <c r="AG138" i="1"/>
  <c r="AG140" i="1" s="1"/>
  <c r="AH138" i="1"/>
  <c r="AH140" i="1" s="1"/>
  <c r="AI138" i="1"/>
  <c r="AJ138" i="1"/>
  <c r="AK138" i="1"/>
  <c r="AK140" i="1" s="1"/>
  <c r="AL138" i="1"/>
  <c r="AL140" i="1" s="1"/>
  <c r="AM138" i="1"/>
  <c r="AN138" i="1"/>
  <c r="AO138" i="1"/>
  <c r="AO140" i="1" s="1"/>
  <c r="AP138" i="1"/>
  <c r="AP140" i="1" s="1"/>
  <c r="AQ138" i="1"/>
  <c r="AR138" i="1"/>
  <c r="D139" i="1"/>
  <c r="E139" i="1" s="1"/>
  <c r="H139" i="1"/>
  <c r="I139" i="1"/>
  <c r="J139" i="1"/>
  <c r="J140" i="1" s="1"/>
  <c r="K139" i="1"/>
  <c r="L139" i="1"/>
  <c r="M139" i="1"/>
  <c r="N139" i="1"/>
  <c r="N140" i="1" s="1"/>
  <c r="O139" i="1"/>
  <c r="P139" i="1"/>
  <c r="Q139" i="1"/>
  <c r="R139" i="1"/>
  <c r="R140" i="1" s="1"/>
  <c r="S139" i="1"/>
  <c r="T139" i="1"/>
  <c r="U139" i="1"/>
  <c r="V139" i="1"/>
  <c r="V140" i="1" s="1"/>
  <c r="W139" i="1"/>
  <c r="X139" i="1"/>
  <c r="Y139" i="1"/>
  <c r="Z139" i="1"/>
  <c r="Z140" i="1" s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D140" i="1"/>
  <c r="H140" i="1"/>
  <c r="K140" i="1"/>
  <c r="L140" i="1"/>
  <c r="O140" i="1"/>
  <c r="P140" i="1"/>
  <c r="S140" i="1"/>
  <c r="T140" i="1"/>
  <c r="W140" i="1"/>
  <c r="X140" i="1"/>
  <c r="AB140" i="1"/>
  <c r="AE140" i="1"/>
  <c r="AF140" i="1"/>
  <c r="AI140" i="1"/>
  <c r="AJ140" i="1"/>
  <c r="AM140" i="1"/>
  <c r="AN140" i="1"/>
  <c r="AQ140" i="1"/>
  <c r="AR140" i="1"/>
  <c r="D142" i="1"/>
  <c r="E142" i="1" s="1"/>
  <c r="H142" i="1"/>
  <c r="H147" i="1" s="1"/>
  <c r="I142" i="1"/>
  <c r="I147" i="1" s="1"/>
  <c r="J142" i="1"/>
  <c r="K142" i="1"/>
  <c r="L142" i="1"/>
  <c r="L147" i="1" s="1"/>
  <c r="M142" i="1"/>
  <c r="M147" i="1" s="1"/>
  <c r="N142" i="1"/>
  <c r="O142" i="1"/>
  <c r="P142" i="1"/>
  <c r="P147" i="1" s="1"/>
  <c r="Q142" i="1"/>
  <c r="Q147" i="1" s="1"/>
  <c r="R142" i="1"/>
  <c r="S142" i="1"/>
  <c r="T142" i="1"/>
  <c r="T147" i="1" s="1"/>
  <c r="U142" i="1"/>
  <c r="U147" i="1" s="1"/>
  <c r="V142" i="1"/>
  <c r="W142" i="1"/>
  <c r="X142" i="1"/>
  <c r="X147" i="1" s="1"/>
  <c r="Y142" i="1"/>
  <c r="Y147" i="1" s="1"/>
  <c r="Z142" i="1"/>
  <c r="AA142" i="1"/>
  <c r="AB142" i="1"/>
  <c r="AC142" i="1"/>
  <c r="AC147" i="1" s="1"/>
  <c r="AD142" i="1"/>
  <c r="AE142" i="1"/>
  <c r="AF142" i="1"/>
  <c r="AG142" i="1"/>
  <c r="AG147" i="1" s="1"/>
  <c r="AH142" i="1"/>
  <c r="AI142" i="1"/>
  <c r="AJ142" i="1"/>
  <c r="AK142" i="1"/>
  <c r="AK147" i="1" s="1"/>
  <c r="AL142" i="1"/>
  <c r="AM142" i="1"/>
  <c r="AN142" i="1"/>
  <c r="AO142" i="1"/>
  <c r="AO147" i="1" s="1"/>
  <c r="AP142" i="1"/>
  <c r="AQ142" i="1"/>
  <c r="AR142" i="1"/>
  <c r="D143" i="1"/>
  <c r="E143" i="1" s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D147" i="1" s="1"/>
  <c r="AE143" i="1"/>
  <c r="AF143" i="1"/>
  <c r="AG143" i="1"/>
  <c r="AH143" i="1"/>
  <c r="AH147" i="1" s="1"/>
  <c r="AI143" i="1"/>
  <c r="AJ143" i="1"/>
  <c r="AK143" i="1"/>
  <c r="AL143" i="1"/>
  <c r="AL147" i="1" s="1"/>
  <c r="AM143" i="1"/>
  <c r="AN143" i="1"/>
  <c r="AO143" i="1"/>
  <c r="AP143" i="1"/>
  <c r="AP147" i="1" s="1"/>
  <c r="AQ143" i="1"/>
  <c r="AR143" i="1"/>
  <c r="D144" i="1"/>
  <c r="H144" i="1"/>
  <c r="I144" i="1"/>
  <c r="J144" i="1"/>
  <c r="K144" i="1"/>
  <c r="E144" i="1" s="1"/>
  <c r="L144" i="1"/>
  <c r="M144" i="1"/>
  <c r="N144" i="1"/>
  <c r="O144" i="1"/>
  <c r="O147" i="1" s="1"/>
  <c r="P144" i="1"/>
  <c r="Q144" i="1"/>
  <c r="R144" i="1"/>
  <c r="S144" i="1"/>
  <c r="S147" i="1" s="1"/>
  <c r="T144" i="1"/>
  <c r="U144" i="1"/>
  <c r="V144" i="1"/>
  <c r="W144" i="1"/>
  <c r="W147" i="1" s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D145" i="1"/>
  <c r="H145" i="1"/>
  <c r="E145" i="1" s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B147" i="1" s="1"/>
  <c r="AC145" i="1"/>
  <c r="AD145" i="1"/>
  <c r="AE145" i="1"/>
  <c r="AF145" i="1"/>
  <c r="AF147" i="1" s="1"/>
  <c r="AG145" i="1"/>
  <c r="AH145" i="1"/>
  <c r="AI145" i="1"/>
  <c r="AJ145" i="1"/>
  <c r="AJ147" i="1" s="1"/>
  <c r="AK145" i="1"/>
  <c r="AL145" i="1"/>
  <c r="AM145" i="1"/>
  <c r="AN145" i="1"/>
  <c r="AN147" i="1" s="1"/>
  <c r="AO145" i="1"/>
  <c r="AP145" i="1"/>
  <c r="AQ145" i="1"/>
  <c r="AR145" i="1"/>
  <c r="AR147" i="1" s="1"/>
  <c r="D146" i="1"/>
  <c r="E146" i="1" s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D147" i="1"/>
  <c r="J147" i="1"/>
  <c r="N147" i="1"/>
  <c r="R147" i="1"/>
  <c r="V147" i="1"/>
  <c r="Z147" i="1"/>
  <c r="AE147" i="1"/>
  <c r="AI147" i="1"/>
  <c r="AM147" i="1"/>
  <c r="AQ147" i="1"/>
  <c r="D149" i="1"/>
  <c r="H149" i="1"/>
  <c r="H155" i="1" s="1"/>
  <c r="I149" i="1"/>
  <c r="J149" i="1"/>
  <c r="K149" i="1"/>
  <c r="L149" i="1"/>
  <c r="L155" i="1" s="1"/>
  <c r="M149" i="1"/>
  <c r="N149" i="1"/>
  <c r="O149" i="1"/>
  <c r="P149" i="1"/>
  <c r="P155" i="1" s="1"/>
  <c r="Q149" i="1"/>
  <c r="R149" i="1"/>
  <c r="S149" i="1"/>
  <c r="T149" i="1"/>
  <c r="T155" i="1" s="1"/>
  <c r="U149" i="1"/>
  <c r="V149" i="1"/>
  <c r="W149" i="1"/>
  <c r="X149" i="1"/>
  <c r="X155" i="1" s="1"/>
  <c r="Y149" i="1"/>
  <c r="Z149" i="1"/>
  <c r="AA149" i="1"/>
  <c r="AB149" i="1"/>
  <c r="AC149" i="1"/>
  <c r="AC155" i="1" s="1"/>
  <c r="AD149" i="1"/>
  <c r="AE149" i="1"/>
  <c r="AF149" i="1"/>
  <c r="AG149" i="1"/>
  <c r="AG155" i="1" s="1"/>
  <c r="AH149" i="1"/>
  <c r="AI149" i="1"/>
  <c r="AJ149" i="1"/>
  <c r="AK149" i="1"/>
  <c r="AK155" i="1" s="1"/>
  <c r="AL149" i="1"/>
  <c r="AM149" i="1"/>
  <c r="AN149" i="1"/>
  <c r="AO149" i="1"/>
  <c r="AO155" i="1" s="1"/>
  <c r="AP149" i="1"/>
  <c r="AQ149" i="1"/>
  <c r="AR149" i="1"/>
  <c r="D150" i="1"/>
  <c r="E150" i="1" s="1"/>
  <c r="H150" i="1"/>
  <c r="I150" i="1"/>
  <c r="I155" i="1" s="1"/>
  <c r="J150" i="1"/>
  <c r="K150" i="1"/>
  <c r="L150" i="1"/>
  <c r="M150" i="1"/>
  <c r="M155" i="1" s="1"/>
  <c r="N150" i="1"/>
  <c r="O150" i="1"/>
  <c r="P150" i="1"/>
  <c r="Q150" i="1"/>
  <c r="Q155" i="1" s="1"/>
  <c r="R150" i="1"/>
  <c r="S150" i="1"/>
  <c r="T150" i="1"/>
  <c r="U150" i="1"/>
  <c r="U155" i="1" s="1"/>
  <c r="V150" i="1"/>
  <c r="W150" i="1"/>
  <c r="X150" i="1"/>
  <c r="Y150" i="1"/>
  <c r="Y155" i="1" s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D151" i="1"/>
  <c r="E151" i="1" s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D155" i="1" s="1"/>
  <c r="AE151" i="1"/>
  <c r="AF151" i="1"/>
  <c r="AG151" i="1"/>
  <c r="AH151" i="1"/>
  <c r="AH155" i="1" s="1"/>
  <c r="AI151" i="1"/>
  <c r="AJ151" i="1"/>
  <c r="AK151" i="1"/>
  <c r="AL151" i="1"/>
  <c r="AL155" i="1" s="1"/>
  <c r="AM151" i="1"/>
  <c r="AN151" i="1"/>
  <c r="AO151" i="1"/>
  <c r="AP151" i="1"/>
  <c r="AP155" i="1" s="1"/>
  <c r="AQ151" i="1"/>
  <c r="AR151" i="1"/>
  <c r="D152" i="1"/>
  <c r="H152" i="1"/>
  <c r="I152" i="1"/>
  <c r="J152" i="1"/>
  <c r="K152" i="1"/>
  <c r="E152" i="1" s="1"/>
  <c r="L152" i="1"/>
  <c r="M152" i="1"/>
  <c r="N152" i="1"/>
  <c r="O152" i="1"/>
  <c r="O155" i="1" s="1"/>
  <c r="P152" i="1"/>
  <c r="Q152" i="1"/>
  <c r="R152" i="1"/>
  <c r="S152" i="1"/>
  <c r="S155" i="1" s="1"/>
  <c r="T152" i="1"/>
  <c r="U152" i="1"/>
  <c r="V152" i="1"/>
  <c r="W152" i="1"/>
  <c r="W155" i="1" s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D153" i="1"/>
  <c r="H153" i="1"/>
  <c r="E153" i="1" s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B155" i="1" s="1"/>
  <c r="AC153" i="1"/>
  <c r="AD153" i="1"/>
  <c r="AE153" i="1"/>
  <c r="AF153" i="1"/>
  <c r="AF155" i="1" s="1"/>
  <c r="AG153" i="1"/>
  <c r="AH153" i="1"/>
  <c r="AI153" i="1"/>
  <c r="AJ153" i="1"/>
  <c r="AJ155" i="1" s="1"/>
  <c r="AK153" i="1"/>
  <c r="AL153" i="1"/>
  <c r="AM153" i="1"/>
  <c r="AN153" i="1"/>
  <c r="AN155" i="1" s="1"/>
  <c r="AO153" i="1"/>
  <c r="AP153" i="1"/>
  <c r="AQ153" i="1"/>
  <c r="AR153" i="1"/>
  <c r="AR155" i="1" s="1"/>
  <c r="D154" i="1"/>
  <c r="E154" i="1" s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D155" i="1"/>
  <c r="J155" i="1"/>
  <c r="N155" i="1"/>
  <c r="R155" i="1"/>
  <c r="V155" i="1"/>
  <c r="Z155" i="1"/>
  <c r="AE155" i="1"/>
  <c r="AI155" i="1"/>
  <c r="AM155" i="1"/>
  <c r="AQ155" i="1"/>
  <c r="D157" i="1"/>
  <c r="H157" i="1"/>
  <c r="E157" i="1" s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D158" i="1"/>
  <c r="E158" i="1" s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D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D165" i="1" s="1"/>
  <c r="AE159" i="1"/>
  <c r="AF159" i="1"/>
  <c r="AG159" i="1"/>
  <c r="AH159" i="1"/>
  <c r="AI159" i="1"/>
  <c r="AJ159" i="1"/>
  <c r="AK159" i="1"/>
  <c r="AL159" i="1"/>
  <c r="AL165" i="1" s="1"/>
  <c r="AM159" i="1"/>
  <c r="AN159" i="1"/>
  <c r="AO159" i="1"/>
  <c r="AP159" i="1"/>
  <c r="AQ159" i="1"/>
  <c r="AR159" i="1"/>
  <c r="D160" i="1"/>
  <c r="H160" i="1"/>
  <c r="I160" i="1"/>
  <c r="J160" i="1"/>
  <c r="K160" i="1"/>
  <c r="K165" i="1" s="1"/>
  <c r="L160" i="1"/>
  <c r="M160" i="1"/>
  <c r="N160" i="1"/>
  <c r="O160" i="1"/>
  <c r="O165" i="1" s="1"/>
  <c r="P160" i="1"/>
  <c r="Q160" i="1"/>
  <c r="R160" i="1"/>
  <c r="S160" i="1"/>
  <c r="S165" i="1" s="1"/>
  <c r="T160" i="1"/>
  <c r="U160" i="1"/>
  <c r="V160" i="1"/>
  <c r="W160" i="1"/>
  <c r="W165" i="1" s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D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B165" i="1" s="1"/>
  <c r="AC161" i="1"/>
  <c r="AD161" i="1"/>
  <c r="AE161" i="1"/>
  <c r="AF161" i="1"/>
  <c r="AF165" i="1" s="1"/>
  <c r="AG161" i="1"/>
  <c r="AH161" i="1"/>
  <c r="AI161" i="1"/>
  <c r="AJ161" i="1"/>
  <c r="AJ165" i="1" s="1"/>
  <c r="AK161" i="1"/>
  <c r="AL161" i="1"/>
  <c r="AM161" i="1"/>
  <c r="AN161" i="1"/>
  <c r="AN165" i="1" s="1"/>
  <c r="AO161" i="1"/>
  <c r="AP161" i="1"/>
  <c r="AQ161" i="1"/>
  <c r="AR161" i="1"/>
  <c r="AR165" i="1" s="1"/>
  <c r="D162" i="1"/>
  <c r="E162" i="1" s="1"/>
  <c r="H162" i="1"/>
  <c r="I162" i="1"/>
  <c r="I165" i="1" s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D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D164" i="1"/>
  <c r="H164" i="1"/>
  <c r="I164" i="1"/>
  <c r="J164" i="1"/>
  <c r="K164" i="1"/>
  <c r="E164" i="1" s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D165" i="1"/>
  <c r="H165" i="1"/>
  <c r="L165" i="1"/>
  <c r="M165" i="1"/>
  <c r="P165" i="1"/>
  <c r="Q165" i="1"/>
  <c r="T165" i="1"/>
  <c r="U165" i="1"/>
  <c r="X165" i="1"/>
  <c r="Y165" i="1"/>
  <c r="AC165" i="1"/>
  <c r="AG165" i="1"/>
  <c r="AH165" i="1"/>
  <c r="AK165" i="1"/>
  <c r="AO165" i="1"/>
  <c r="AP165" i="1"/>
  <c r="D167" i="1"/>
  <c r="E167" i="1" s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D168" i="1"/>
  <c r="E168" i="1" s="1"/>
  <c r="H168" i="1"/>
  <c r="I168" i="1"/>
  <c r="J168" i="1"/>
  <c r="K168" i="1"/>
  <c r="K173" i="1" s="1"/>
  <c r="L168" i="1"/>
  <c r="M168" i="1"/>
  <c r="N168" i="1"/>
  <c r="O168" i="1"/>
  <c r="P168" i="1"/>
  <c r="Q168" i="1"/>
  <c r="R168" i="1"/>
  <c r="S168" i="1"/>
  <c r="T168" i="1"/>
  <c r="U168" i="1"/>
  <c r="V168" i="1"/>
  <c r="W168" i="1"/>
  <c r="W173" i="1" s="1"/>
  <c r="X168" i="1"/>
  <c r="Y168" i="1"/>
  <c r="Z168" i="1"/>
  <c r="AA168" i="1"/>
  <c r="AB168" i="1"/>
  <c r="AC168" i="1"/>
  <c r="AD168" i="1"/>
  <c r="AE168" i="1"/>
  <c r="AF168" i="1"/>
  <c r="AG168" i="1"/>
  <c r="AH168" i="1"/>
  <c r="AH173" i="1" s="1"/>
  <c r="AI168" i="1"/>
  <c r="AJ168" i="1"/>
  <c r="AK168" i="1"/>
  <c r="AL168" i="1"/>
  <c r="AL173" i="1" s="1"/>
  <c r="AM168" i="1"/>
  <c r="AN168" i="1"/>
  <c r="AO168" i="1"/>
  <c r="AP168" i="1"/>
  <c r="AP173" i="1" s="1"/>
  <c r="AQ168" i="1"/>
  <c r="AR168" i="1"/>
  <c r="D169" i="1"/>
  <c r="H169" i="1"/>
  <c r="I169" i="1"/>
  <c r="J169" i="1"/>
  <c r="K169" i="1"/>
  <c r="E169" i="1" s="1"/>
  <c r="L169" i="1"/>
  <c r="L173" i="1" s="1"/>
  <c r="M169" i="1"/>
  <c r="N169" i="1"/>
  <c r="O169" i="1"/>
  <c r="P169" i="1"/>
  <c r="P173" i="1" s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B173" i="1" s="1"/>
  <c r="AB207" i="1" s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D170" i="1"/>
  <c r="H170" i="1"/>
  <c r="I170" i="1"/>
  <c r="J170" i="1"/>
  <c r="K170" i="1"/>
  <c r="L170" i="1"/>
  <c r="M170" i="1"/>
  <c r="N170" i="1"/>
  <c r="O170" i="1"/>
  <c r="P170" i="1"/>
  <c r="Q170" i="1"/>
  <c r="Q173" i="1" s="1"/>
  <c r="R170" i="1"/>
  <c r="S170" i="1"/>
  <c r="T170" i="1"/>
  <c r="U170" i="1"/>
  <c r="U173" i="1" s="1"/>
  <c r="V170" i="1"/>
  <c r="W170" i="1"/>
  <c r="X170" i="1"/>
  <c r="Y170" i="1"/>
  <c r="Z170" i="1"/>
  <c r="AA170" i="1"/>
  <c r="AB170" i="1"/>
  <c r="AC170" i="1"/>
  <c r="AC173" i="1" s="1"/>
  <c r="AD170" i="1"/>
  <c r="AE170" i="1"/>
  <c r="AF170" i="1"/>
  <c r="AG170" i="1"/>
  <c r="AG173" i="1" s="1"/>
  <c r="AH170" i="1"/>
  <c r="AI170" i="1"/>
  <c r="AJ170" i="1"/>
  <c r="AK170" i="1"/>
  <c r="AK173" i="1" s="1"/>
  <c r="AL170" i="1"/>
  <c r="AM170" i="1"/>
  <c r="AN170" i="1"/>
  <c r="AO170" i="1"/>
  <c r="AO173" i="1" s="1"/>
  <c r="AP170" i="1"/>
  <c r="AQ170" i="1"/>
  <c r="AR170" i="1"/>
  <c r="D171" i="1"/>
  <c r="H171" i="1"/>
  <c r="I171" i="1"/>
  <c r="J171" i="1"/>
  <c r="K171" i="1"/>
  <c r="L171" i="1"/>
  <c r="M171" i="1"/>
  <c r="N171" i="1"/>
  <c r="O171" i="1"/>
  <c r="P171" i="1"/>
  <c r="Q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D172" i="1"/>
  <c r="H172" i="1"/>
  <c r="I172" i="1"/>
  <c r="J172" i="1"/>
  <c r="K172" i="1"/>
  <c r="E172" i="1" s="1"/>
  <c r="L172" i="1"/>
  <c r="M172" i="1"/>
  <c r="N172" i="1"/>
  <c r="O172" i="1"/>
  <c r="O173" i="1" s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D173" i="1"/>
  <c r="H173" i="1"/>
  <c r="I173" i="1"/>
  <c r="M173" i="1"/>
  <c r="T173" i="1"/>
  <c r="X173" i="1"/>
  <c r="Y173" i="1"/>
  <c r="AD173" i="1"/>
  <c r="AF173" i="1"/>
  <c r="AI173" i="1"/>
  <c r="AJ173" i="1"/>
  <c r="AM173" i="1"/>
  <c r="AN173" i="1"/>
  <c r="AQ173" i="1"/>
  <c r="AR173" i="1"/>
  <c r="D175" i="1"/>
  <c r="H175" i="1"/>
  <c r="I175" i="1"/>
  <c r="J175" i="1"/>
  <c r="K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D176" i="1"/>
  <c r="E176" i="1" s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D177" i="1"/>
  <c r="E177" i="1" s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D178" i="1"/>
  <c r="H178" i="1"/>
  <c r="I178" i="1"/>
  <c r="J178" i="1"/>
  <c r="K178" i="1"/>
  <c r="E178" i="1" s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D179" i="1"/>
  <c r="H179" i="1"/>
  <c r="H185" i="1" s="1"/>
  <c r="I179" i="1"/>
  <c r="J179" i="1"/>
  <c r="K179" i="1"/>
  <c r="L179" i="1"/>
  <c r="M179" i="1"/>
  <c r="N179" i="1"/>
  <c r="O179" i="1"/>
  <c r="P179" i="1"/>
  <c r="P185" i="1" s="1"/>
  <c r="Q179" i="1"/>
  <c r="R179" i="1"/>
  <c r="S179" i="1"/>
  <c r="T179" i="1"/>
  <c r="T185" i="1" s="1"/>
  <c r="U179" i="1"/>
  <c r="V179" i="1"/>
  <c r="W179" i="1"/>
  <c r="X179" i="1"/>
  <c r="X185" i="1" s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D180" i="1"/>
  <c r="E180" i="1" s="1"/>
  <c r="H180" i="1"/>
  <c r="I180" i="1"/>
  <c r="I185" i="1" s="1"/>
  <c r="J180" i="1"/>
  <c r="K180" i="1"/>
  <c r="L180" i="1"/>
  <c r="M180" i="1"/>
  <c r="M185" i="1" s="1"/>
  <c r="N180" i="1"/>
  <c r="O180" i="1"/>
  <c r="P180" i="1"/>
  <c r="Q180" i="1"/>
  <c r="Q185" i="1" s="1"/>
  <c r="R180" i="1"/>
  <c r="S180" i="1"/>
  <c r="T180" i="1"/>
  <c r="U180" i="1"/>
  <c r="U185" i="1" s="1"/>
  <c r="V180" i="1"/>
  <c r="W180" i="1"/>
  <c r="X180" i="1"/>
  <c r="Y180" i="1"/>
  <c r="Y185" i="1" s="1"/>
  <c r="Z180" i="1"/>
  <c r="AA180" i="1"/>
  <c r="AB180" i="1"/>
  <c r="AC180" i="1"/>
  <c r="AC185" i="1" s="1"/>
  <c r="AD180" i="1"/>
  <c r="AD185" i="1" s="1"/>
  <c r="AE180" i="1"/>
  <c r="AF180" i="1"/>
  <c r="AG180" i="1"/>
  <c r="AG185" i="1" s="1"/>
  <c r="AH180" i="1"/>
  <c r="AH185" i="1" s="1"/>
  <c r="AI180" i="1"/>
  <c r="AJ180" i="1"/>
  <c r="AK180" i="1"/>
  <c r="AK185" i="1" s="1"/>
  <c r="AL180" i="1"/>
  <c r="AL185" i="1" s="1"/>
  <c r="AM180" i="1"/>
  <c r="AN180" i="1"/>
  <c r="AO180" i="1"/>
  <c r="AO185" i="1" s="1"/>
  <c r="AP180" i="1"/>
  <c r="AP185" i="1" s="1"/>
  <c r="AQ180" i="1"/>
  <c r="AR180" i="1"/>
  <c r="D181" i="1"/>
  <c r="E181" i="1" s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D182" i="1"/>
  <c r="H182" i="1"/>
  <c r="I182" i="1"/>
  <c r="J182" i="1"/>
  <c r="K182" i="1"/>
  <c r="E182" i="1" s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D183" i="1"/>
  <c r="H183" i="1"/>
  <c r="E183" i="1" s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D184" i="1"/>
  <c r="E184" i="1" s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D185" i="1"/>
  <c r="J185" i="1"/>
  <c r="K185" i="1"/>
  <c r="N185" i="1"/>
  <c r="O185" i="1"/>
  <c r="R185" i="1"/>
  <c r="S185" i="1"/>
  <c r="V185" i="1"/>
  <c r="W185" i="1"/>
  <c r="Z185" i="1"/>
  <c r="AB185" i="1"/>
  <c r="AE185" i="1"/>
  <c r="AF185" i="1"/>
  <c r="AI185" i="1"/>
  <c r="AJ185" i="1"/>
  <c r="AM185" i="1"/>
  <c r="AN185" i="1"/>
  <c r="AQ185" i="1"/>
  <c r="AR185" i="1"/>
  <c r="D187" i="1"/>
  <c r="H187" i="1"/>
  <c r="E187" i="1" s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D188" i="1"/>
  <c r="E188" i="1" s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D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D190" i="1"/>
  <c r="H190" i="1"/>
  <c r="I190" i="1"/>
  <c r="J190" i="1"/>
  <c r="K190" i="1"/>
  <c r="E190" i="1" s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E198" i="1" s="1"/>
  <c r="AF190" i="1"/>
  <c r="AG190" i="1"/>
  <c r="AH190" i="1"/>
  <c r="AI190" i="1"/>
  <c r="AI198" i="1" s="1"/>
  <c r="AJ190" i="1"/>
  <c r="AK190" i="1"/>
  <c r="AL190" i="1"/>
  <c r="AM190" i="1"/>
  <c r="AM198" i="1" s="1"/>
  <c r="AN190" i="1"/>
  <c r="AO190" i="1"/>
  <c r="AP190" i="1"/>
  <c r="AQ190" i="1"/>
  <c r="AQ198" i="1" s="1"/>
  <c r="AR190" i="1"/>
  <c r="D191" i="1"/>
  <c r="H191" i="1"/>
  <c r="E191" i="1" s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D192" i="1"/>
  <c r="E192" i="1" s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D198" i="1" s="1"/>
  <c r="AE192" i="1"/>
  <c r="AF192" i="1"/>
  <c r="AG192" i="1"/>
  <c r="AH192" i="1"/>
  <c r="AH198" i="1" s="1"/>
  <c r="AI192" i="1"/>
  <c r="AJ192" i="1"/>
  <c r="AK192" i="1"/>
  <c r="AL192" i="1"/>
  <c r="AL198" i="1" s="1"/>
  <c r="AM192" i="1"/>
  <c r="AN192" i="1"/>
  <c r="AO192" i="1"/>
  <c r="AP192" i="1"/>
  <c r="AP198" i="1" s="1"/>
  <c r="AQ192" i="1"/>
  <c r="AR192" i="1"/>
  <c r="D193" i="1"/>
  <c r="E193" i="1" s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D194" i="1"/>
  <c r="H194" i="1"/>
  <c r="I194" i="1"/>
  <c r="J194" i="1"/>
  <c r="K194" i="1"/>
  <c r="E194" i="1" s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D195" i="1"/>
  <c r="H195" i="1"/>
  <c r="E195" i="1" s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D196" i="1"/>
  <c r="E196" i="1" s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D197" i="1"/>
  <c r="E197" i="1" s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D198" i="1"/>
  <c r="AB198" i="1"/>
  <c r="AC198" i="1"/>
  <c r="AF198" i="1"/>
  <c r="AG198" i="1"/>
  <c r="AJ198" i="1"/>
  <c r="AK198" i="1"/>
  <c r="AN198" i="1"/>
  <c r="AO198" i="1"/>
  <c r="AR198" i="1"/>
  <c r="D200" i="1"/>
  <c r="E200" i="1" s="1"/>
  <c r="H200" i="1"/>
  <c r="I200" i="1"/>
  <c r="I206" i="1" s="1"/>
  <c r="J200" i="1"/>
  <c r="J206" i="1" s="1"/>
  <c r="K200" i="1"/>
  <c r="L200" i="1"/>
  <c r="M200" i="1"/>
  <c r="M206" i="1" s="1"/>
  <c r="N200" i="1"/>
  <c r="N206" i="1" s="1"/>
  <c r="O200" i="1"/>
  <c r="P200" i="1"/>
  <c r="Q200" i="1"/>
  <c r="Q206" i="1" s="1"/>
  <c r="R200" i="1"/>
  <c r="R206" i="1" s="1"/>
  <c r="S200" i="1"/>
  <c r="T200" i="1"/>
  <c r="U200" i="1"/>
  <c r="U206" i="1" s="1"/>
  <c r="V200" i="1"/>
  <c r="V206" i="1" s="1"/>
  <c r="W200" i="1"/>
  <c r="X200" i="1"/>
  <c r="Y200" i="1"/>
  <c r="Y206" i="1" s="1"/>
  <c r="Z200" i="1"/>
  <c r="Z206" i="1" s="1"/>
  <c r="AA200" i="1"/>
  <c r="AB200" i="1"/>
  <c r="AC200" i="1"/>
  <c r="AD200" i="1"/>
  <c r="AD206" i="1" s="1"/>
  <c r="AE200" i="1"/>
  <c r="AF200" i="1"/>
  <c r="AG200" i="1"/>
  <c r="AH200" i="1"/>
  <c r="AH206" i="1" s="1"/>
  <c r="AI200" i="1"/>
  <c r="AJ200" i="1"/>
  <c r="AK200" i="1"/>
  <c r="AL200" i="1"/>
  <c r="AL206" i="1" s="1"/>
  <c r="AM200" i="1"/>
  <c r="AN200" i="1"/>
  <c r="AO200" i="1"/>
  <c r="AP200" i="1"/>
  <c r="AP206" i="1" s="1"/>
  <c r="AQ200" i="1"/>
  <c r="AR200" i="1"/>
  <c r="D201" i="1"/>
  <c r="E201" i="1" s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E206" i="1" s="1"/>
  <c r="AF201" i="1"/>
  <c r="AG201" i="1"/>
  <c r="AH201" i="1"/>
  <c r="AI201" i="1"/>
  <c r="AI206" i="1" s="1"/>
  <c r="AJ201" i="1"/>
  <c r="AK201" i="1"/>
  <c r="AL201" i="1"/>
  <c r="AM201" i="1"/>
  <c r="AM206" i="1" s="1"/>
  <c r="AN201" i="1"/>
  <c r="AO201" i="1"/>
  <c r="AP201" i="1"/>
  <c r="AQ201" i="1"/>
  <c r="AQ206" i="1" s="1"/>
  <c r="AR201" i="1"/>
  <c r="D202" i="1"/>
  <c r="H202" i="1"/>
  <c r="I202" i="1"/>
  <c r="J202" i="1"/>
  <c r="K202" i="1"/>
  <c r="E202" i="1" s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D203" i="1"/>
  <c r="H203" i="1"/>
  <c r="E203" i="1" s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D204" i="1"/>
  <c r="E204" i="1" s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D205" i="1"/>
  <c r="E205" i="1" s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D206" i="1"/>
  <c r="H206" i="1"/>
  <c r="K206" i="1"/>
  <c r="L206" i="1"/>
  <c r="O206" i="1"/>
  <c r="P206" i="1"/>
  <c r="S206" i="1"/>
  <c r="T206" i="1"/>
  <c r="W206" i="1"/>
  <c r="X206" i="1"/>
  <c r="AB206" i="1"/>
  <c r="AC206" i="1"/>
  <c r="AF206" i="1"/>
  <c r="AG206" i="1"/>
  <c r="AJ206" i="1"/>
  <c r="AK206" i="1"/>
  <c r="AN206" i="1"/>
  <c r="AO206" i="1"/>
  <c r="AR206" i="1"/>
  <c r="D207" i="1"/>
  <c r="AA207" i="1"/>
  <c r="AF207" i="1"/>
  <c r="AJ207" i="1"/>
  <c r="AN207" i="1"/>
  <c r="AR207" i="1"/>
  <c r="D209" i="1"/>
  <c r="H209" i="1"/>
  <c r="E209" i="1" s="1"/>
  <c r="I209" i="1"/>
  <c r="J209" i="1"/>
  <c r="K209" i="1"/>
  <c r="K214" i="1" s="1"/>
  <c r="L209" i="1"/>
  <c r="M209" i="1"/>
  <c r="N209" i="1"/>
  <c r="O209" i="1"/>
  <c r="O214" i="1" s="1"/>
  <c r="P209" i="1"/>
  <c r="Q209" i="1"/>
  <c r="R209" i="1"/>
  <c r="S209" i="1"/>
  <c r="S214" i="1" s="1"/>
  <c r="T209" i="1"/>
  <c r="U209" i="1"/>
  <c r="V209" i="1"/>
  <c r="W209" i="1"/>
  <c r="W214" i="1" s="1"/>
  <c r="X209" i="1"/>
  <c r="Y209" i="1"/>
  <c r="Z209" i="1"/>
  <c r="AA209" i="1"/>
  <c r="AB209" i="1"/>
  <c r="AB214" i="1" s="1"/>
  <c r="AC209" i="1"/>
  <c r="AD209" i="1"/>
  <c r="AE209" i="1"/>
  <c r="AE214" i="1" s="1"/>
  <c r="AF209" i="1"/>
  <c r="AF214" i="1" s="1"/>
  <c r="AG209" i="1"/>
  <c r="AH209" i="1"/>
  <c r="AI209" i="1"/>
  <c r="AI214" i="1" s="1"/>
  <c r="AJ209" i="1"/>
  <c r="AJ214" i="1" s="1"/>
  <c r="AK209" i="1"/>
  <c r="AL209" i="1"/>
  <c r="AM209" i="1"/>
  <c r="AM214" i="1" s="1"/>
  <c r="AN209" i="1"/>
  <c r="AN214" i="1" s="1"/>
  <c r="AO209" i="1"/>
  <c r="AP209" i="1"/>
  <c r="AQ209" i="1"/>
  <c r="AQ214" i="1" s="1"/>
  <c r="AR209" i="1"/>
  <c r="AR214" i="1" s="1"/>
  <c r="D210" i="1"/>
  <c r="E210" i="1" s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D211" i="1"/>
  <c r="E211" i="1" s="1"/>
  <c r="H211" i="1"/>
  <c r="I211" i="1"/>
  <c r="J211" i="1"/>
  <c r="J214" i="1" s="1"/>
  <c r="K211" i="1"/>
  <c r="L211" i="1"/>
  <c r="M211" i="1"/>
  <c r="N211" i="1"/>
  <c r="N214" i="1" s="1"/>
  <c r="O211" i="1"/>
  <c r="P211" i="1"/>
  <c r="Q211" i="1"/>
  <c r="R211" i="1"/>
  <c r="R214" i="1" s="1"/>
  <c r="S211" i="1"/>
  <c r="T211" i="1"/>
  <c r="U211" i="1"/>
  <c r="V211" i="1"/>
  <c r="V214" i="1" s="1"/>
  <c r="W211" i="1"/>
  <c r="X211" i="1"/>
  <c r="Y211" i="1"/>
  <c r="Z211" i="1"/>
  <c r="Z214" i="1" s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D212" i="1"/>
  <c r="E212" i="1" s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D213" i="1"/>
  <c r="H213" i="1"/>
  <c r="E213" i="1" s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D214" i="1"/>
  <c r="H214" i="1"/>
  <c r="I214" i="1"/>
  <c r="L214" i="1"/>
  <c r="M214" i="1"/>
  <c r="P214" i="1"/>
  <c r="Q214" i="1"/>
  <c r="T214" i="1"/>
  <c r="U214" i="1"/>
  <c r="X214" i="1"/>
  <c r="Y214" i="1"/>
  <c r="AC214" i="1"/>
  <c r="AD214" i="1"/>
  <c r="AG214" i="1"/>
  <c r="AH214" i="1"/>
  <c r="AK214" i="1"/>
  <c r="AL214" i="1"/>
  <c r="AO214" i="1"/>
  <c r="AP214" i="1"/>
  <c r="D216" i="1"/>
  <c r="E216" i="1" s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D217" i="1"/>
  <c r="H217" i="1"/>
  <c r="I217" i="1"/>
  <c r="J217" i="1"/>
  <c r="K217" i="1"/>
  <c r="E217" i="1" s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D218" i="1"/>
  <c r="E218" i="1" s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D219" i="1"/>
  <c r="E219" i="1" s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D220" i="1"/>
  <c r="E220" i="1" s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D221" i="1"/>
  <c r="H221" i="1"/>
  <c r="I221" i="1"/>
  <c r="J221" i="1"/>
  <c r="K221" i="1"/>
  <c r="E221" i="1" s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D222" i="1"/>
  <c r="E222" i="1" s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D223" i="1"/>
  <c r="E223" i="1" s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D224" i="1"/>
  <c r="E224" i="1" s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D225" i="1"/>
  <c r="H225" i="1"/>
  <c r="I225" i="1"/>
  <c r="J225" i="1"/>
  <c r="K225" i="1"/>
  <c r="E225" i="1" s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D226" i="1"/>
  <c r="E226" i="1" s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D227" i="1"/>
  <c r="E227" i="1" s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D228" i="1"/>
  <c r="E228" i="1" s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D229" i="1"/>
  <c r="E229" i="1" s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D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D231" i="1"/>
  <c r="H231" i="1"/>
  <c r="I231" i="1"/>
  <c r="J231" i="1"/>
  <c r="K231" i="1"/>
  <c r="L231" i="1"/>
  <c r="L237" i="1" s="1"/>
  <c r="M231" i="1"/>
  <c r="N231" i="1"/>
  <c r="O231" i="1"/>
  <c r="P231" i="1"/>
  <c r="P237" i="1" s="1"/>
  <c r="Q231" i="1"/>
  <c r="R231" i="1"/>
  <c r="S231" i="1"/>
  <c r="T231" i="1"/>
  <c r="T237" i="1" s="1"/>
  <c r="U231" i="1"/>
  <c r="V231" i="1"/>
  <c r="W231" i="1"/>
  <c r="X231" i="1"/>
  <c r="Y231" i="1"/>
  <c r="Z231" i="1"/>
  <c r="AA231" i="1"/>
  <c r="AB231" i="1"/>
  <c r="AB237" i="1" s="1"/>
  <c r="AC231" i="1"/>
  <c r="AD231" i="1"/>
  <c r="AE231" i="1"/>
  <c r="AF231" i="1"/>
  <c r="AF237" i="1" s="1"/>
  <c r="AG231" i="1"/>
  <c r="AH231" i="1"/>
  <c r="AI231" i="1"/>
  <c r="AJ231" i="1"/>
  <c r="AJ237" i="1" s="1"/>
  <c r="AK231" i="1"/>
  <c r="AL231" i="1"/>
  <c r="AM231" i="1"/>
  <c r="AN231" i="1"/>
  <c r="AO231" i="1"/>
  <c r="AP231" i="1"/>
  <c r="AQ231" i="1"/>
  <c r="AR231" i="1"/>
  <c r="D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D233" i="1"/>
  <c r="H233" i="1"/>
  <c r="I233" i="1"/>
  <c r="J233" i="1"/>
  <c r="J237" i="1" s="1"/>
  <c r="K233" i="1"/>
  <c r="L233" i="1"/>
  <c r="M233" i="1"/>
  <c r="N233" i="1"/>
  <c r="O233" i="1"/>
  <c r="P233" i="1"/>
  <c r="Q233" i="1"/>
  <c r="R233" i="1"/>
  <c r="R237" i="1" s="1"/>
  <c r="S233" i="1"/>
  <c r="T233" i="1"/>
  <c r="U233" i="1"/>
  <c r="V233" i="1"/>
  <c r="W233" i="1"/>
  <c r="X233" i="1"/>
  <c r="Y233" i="1"/>
  <c r="Z233" i="1"/>
  <c r="Z237" i="1" s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D234" i="1"/>
  <c r="H234" i="1"/>
  <c r="I234" i="1"/>
  <c r="J234" i="1"/>
  <c r="K234" i="1"/>
  <c r="E234" i="1" s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I237" i="1" s="1"/>
  <c r="AJ234" i="1"/>
  <c r="AK234" i="1"/>
  <c r="AL234" i="1"/>
  <c r="AM234" i="1"/>
  <c r="AN234" i="1"/>
  <c r="AO234" i="1"/>
  <c r="AP234" i="1"/>
  <c r="AQ234" i="1"/>
  <c r="AQ237" i="1" s="1"/>
  <c r="AR234" i="1"/>
  <c r="D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D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D237" i="1"/>
  <c r="N237" i="1"/>
  <c r="V237" i="1"/>
  <c r="AE237" i="1"/>
  <c r="AM237" i="1"/>
  <c r="D239" i="1"/>
  <c r="E239" i="1" s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D240" i="1"/>
  <c r="E240" i="1" s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D241" i="1"/>
  <c r="E241" i="1" s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D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D243" i="1"/>
  <c r="H243" i="1"/>
  <c r="H251" i="1" s="1"/>
  <c r="I243" i="1"/>
  <c r="J243" i="1"/>
  <c r="K243" i="1"/>
  <c r="L243" i="1"/>
  <c r="L251" i="1" s="1"/>
  <c r="M243" i="1"/>
  <c r="N243" i="1"/>
  <c r="O243" i="1"/>
  <c r="P243" i="1"/>
  <c r="Q243" i="1"/>
  <c r="R243" i="1"/>
  <c r="S243" i="1"/>
  <c r="T243" i="1"/>
  <c r="U243" i="1"/>
  <c r="V243" i="1"/>
  <c r="W243" i="1"/>
  <c r="X243" i="1"/>
  <c r="X251" i="1" s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D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D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D246" i="1"/>
  <c r="H246" i="1"/>
  <c r="I246" i="1"/>
  <c r="J246" i="1"/>
  <c r="K246" i="1"/>
  <c r="E246" i="1" s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D247" i="1"/>
  <c r="E247" i="1" s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D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G251" i="1" s="1"/>
  <c r="AH248" i="1"/>
  <c r="AI248" i="1"/>
  <c r="AJ248" i="1"/>
  <c r="AK248" i="1"/>
  <c r="AL248" i="1"/>
  <c r="AM248" i="1"/>
  <c r="AN248" i="1"/>
  <c r="AO248" i="1"/>
  <c r="AO251" i="1" s="1"/>
  <c r="AP248" i="1"/>
  <c r="AQ248" i="1"/>
  <c r="AR248" i="1"/>
  <c r="D249" i="1"/>
  <c r="E249" i="1" s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D250" i="1"/>
  <c r="H250" i="1"/>
  <c r="I250" i="1"/>
  <c r="J250" i="1"/>
  <c r="K250" i="1"/>
  <c r="E250" i="1" s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D251" i="1"/>
  <c r="P251" i="1"/>
  <c r="D253" i="1"/>
  <c r="H253" i="1"/>
  <c r="I253" i="1"/>
  <c r="J253" i="1"/>
  <c r="J255" i="1" s="1"/>
  <c r="K253" i="1"/>
  <c r="L253" i="1"/>
  <c r="M253" i="1"/>
  <c r="N253" i="1"/>
  <c r="N255" i="1" s="1"/>
  <c r="O253" i="1"/>
  <c r="P253" i="1"/>
  <c r="Q253" i="1"/>
  <c r="R253" i="1"/>
  <c r="R255" i="1" s="1"/>
  <c r="S253" i="1"/>
  <c r="T253" i="1"/>
  <c r="U253" i="1"/>
  <c r="V253" i="1"/>
  <c r="V255" i="1" s="1"/>
  <c r="W253" i="1"/>
  <c r="X253" i="1"/>
  <c r="Y253" i="1"/>
  <c r="Z253" i="1"/>
  <c r="Z255" i="1" s="1"/>
  <c r="AA253" i="1"/>
  <c r="AB253" i="1"/>
  <c r="AC253" i="1"/>
  <c r="AD253" i="1"/>
  <c r="AD255" i="1" s="1"/>
  <c r="AE253" i="1"/>
  <c r="AF253" i="1"/>
  <c r="AG253" i="1"/>
  <c r="AH253" i="1"/>
  <c r="AH255" i="1" s="1"/>
  <c r="AI253" i="1"/>
  <c r="AJ253" i="1"/>
  <c r="AK253" i="1"/>
  <c r="AL253" i="1"/>
  <c r="AL255" i="1" s="1"/>
  <c r="AM253" i="1"/>
  <c r="AN253" i="1"/>
  <c r="AO253" i="1"/>
  <c r="AP253" i="1"/>
  <c r="AP255" i="1" s="1"/>
  <c r="AQ253" i="1"/>
  <c r="AR253" i="1"/>
  <c r="D254" i="1"/>
  <c r="H254" i="1"/>
  <c r="I254" i="1"/>
  <c r="J254" i="1"/>
  <c r="K254" i="1"/>
  <c r="K255" i="1" s="1"/>
  <c r="L254" i="1"/>
  <c r="M254" i="1"/>
  <c r="N254" i="1"/>
  <c r="O254" i="1"/>
  <c r="O255" i="1" s="1"/>
  <c r="P254" i="1"/>
  <c r="Q254" i="1"/>
  <c r="R254" i="1"/>
  <c r="S254" i="1"/>
  <c r="S255" i="1" s="1"/>
  <c r="T254" i="1"/>
  <c r="U254" i="1"/>
  <c r="V254" i="1"/>
  <c r="W254" i="1"/>
  <c r="W255" i="1" s="1"/>
  <c r="X254" i="1"/>
  <c r="Y254" i="1"/>
  <c r="Z254" i="1"/>
  <c r="AA254" i="1"/>
  <c r="AB254" i="1"/>
  <c r="AC254" i="1"/>
  <c r="AD254" i="1"/>
  <c r="AE254" i="1"/>
  <c r="AE255" i="1" s="1"/>
  <c r="AF254" i="1"/>
  <c r="AG254" i="1"/>
  <c r="AH254" i="1"/>
  <c r="AI254" i="1"/>
  <c r="AI255" i="1" s="1"/>
  <c r="AJ254" i="1"/>
  <c r="AK254" i="1"/>
  <c r="AL254" i="1"/>
  <c r="AM254" i="1"/>
  <c r="AM255" i="1" s="1"/>
  <c r="AN254" i="1"/>
  <c r="AO254" i="1"/>
  <c r="AP254" i="1"/>
  <c r="AQ254" i="1"/>
  <c r="AQ255" i="1" s="1"/>
  <c r="AR254" i="1"/>
  <c r="D255" i="1"/>
  <c r="H255" i="1"/>
  <c r="I255" i="1"/>
  <c r="L255" i="1"/>
  <c r="M255" i="1"/>
  <c r="P255" i="1"/>
  <c r="Q255" i="1"/>
  <c r="T255" i="1"/>
  <c r="U255" i="1"/>
  <c r="X255" i="1"/>
  <c r="Y255" i="1"/>
  <c r="AB255" i="1"/>
  <c r="AC255" i="1"/>
  <c r="AF255" i="1"/>
  <c r="AG255" i="1"/>
  <c r="AJ255" i="1"/>
  <c r="AK255" i="1"/>
  <c r="AN255" i="1"/>
  <c r="AO255" i="1"/>
  <c r="AR255" i="1"/>
  <c r="D257" i="1"/>
  <c r="E257" i="1" s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V261" i="1" s="1"/>
  <c r="W257" i="1"/>
  <c r="X257" i="1"/>
  <c r="Y257" i="1"/>
  <c r="Z257" i="1"/>
  <c r="AA257" i="1"/>
  <c r="AB257" i="1"/>
  <c r="AC257" i="1"/>
  <c r="AD257" i="1"/>
  <c r="AD261" i="1" s="1"/>
  <c r="AE257" i="1"/>
  <c r="AF257" i="1"/>
  <c r="AG257" i="1"/>
  <c r="AH257" i="1"/>
  <c r="AH261" i="1" s="1"/>
  <c r="AI257" i="1"/>
  <c r="AJ257" i="1"/>
  <c r="AK257" i="1"/>
  <c r="AL257" i="1"/>
  <c r="AL261" i="1" s="1"/>
  <c r="AM257" i="1"/>
  <c r="AN257" i="1"/>
  <c r="AO257" i="1"/>
  <c r="AP257" i="1"/>
  <c r="AP261" i="1" s="1"/>
  <c r="AQ257" i="1"/>
  <c r="AR257" i="1"/>
  <c r="D258" i="1"/>
  <c r="H258" i="1"/>
  <c r="I258" i="1"/>
  <c r="J258" i="1"/>
  <c r="K258" i="1"/>
  <c r="K261" i="1" s="1"/>
  <c r="L258" i="1"/>
  <c r="M258" i="1"/>
  <c r="N258" i="1"/>
  <c r="O258" i="1"/>
  <c r="O261" i="1" s="1"/>
  <c r="P258" i="1"/>
  <c r="Q258" i="1"/>
  <c r="R258" i="1"/>
  <c r="S258" i="1"/>
  <c r="S261" i="1" s="1"/>
  <c r="T258" i="1"/>
  <c r="U258" i="1"/>
  <c r="V258" i="1"/>
  <c r="W258" i="1"/>
  <c r="W261" i="1" s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D259" i="1"/>
  <c r="H259" i="1"/>
  <c r="H261" i="1" s="1"/>
  <c r="I259" i="1"/>
  <c r="J259" i="1"/>
  <c r="K259" i="1"/>
  <c r="L259" i="1"/>
  <c r="L261" i="1" s="1"/>
  <c r="M259" i="1"/>
  <c r="N259" i="1"/>
  <c r="O259" i="1"/>
  <c r="P259" i="1"/>
  <c r="P261" i="1" s="1"/>
  <c r="Q259" i="1"/>
  <c r="R259" i="1"/>
  <c r="S259" i="1"/>
  <c r="T259" i="1"/>
  <c r="T261" i="1" s="1"/>
  <c r="U259" i="1"/>
  <c r="V259" i="1"/>
  <c r="W259" i="1"/>
  <c r="X259" i="1"/>
  <c r="X261" i="1" s="1"/>
  <c r="Y259" i="1"/>
  <c r="Z259" i="1"/>
  <c r="AA259" i="1"/>
  <c r="AB259" i="1"/>
  <c r="AB261" i="1" s="1"/>
  <c r="AC259" i="1"/>
  <c r="AD259" i="1"/>
  <c r="AE259" i="1"/>
  <c r="AF259" i="1"/>
  <c r="AF261" i="1" s="1"/>
  <c r="AG259" i="1"/>
  <c r="AH259" i="1"/>
  <c r="AI259" i="1"/>
  <c r="AJ259" i="1"/>
  <c r="AJ261" i="1" s="1"/>
  <c r="AK259" i="1"/>
  <c r="AL259" i="1"/>
  <c r="AM259" i="1"/>
  <c r="AN259" i="1"/>
  <c r="AN261" i="1" s="1"/>
  <c r="AO259" i="1"/>
  <c r="AP259" i="1"/>
  <c r="AQ259" i="1"/>
  <c r="AR259" i="1"/>
  <c r="AR261" i="1" s="1"/>
  <c r="D260" i="1"/>
  <c r="H260" i="1"/>
  <c r="I260" i="1"/>
  <c r="J260" i="1"/>
  <c r="K260" i="1"/>
  <c r="L260" i="1"/>
  <c r="M260" i="1"/>
  <c r="M261" i="1" s="1"/>
  <c r="N260" i="1"/>
  <c r="O260" i="1"/>
  <c r="P260" i="1"/>
  <c r="Q260" i="1"/>
  <c r="Q261" i="1" s="1"/>
  <c r="R260" i="1"/>
  <c r="S260" i="1"/>
  <c r="T260" i="1"/>
  <c r="U260" i="1"/>
  <c r="U261" i="1" s="1"/>
  <c r="V260" i="1"/>
  <c r="W260" i="1"/>
  <c r="X260" i="1"/>
  <c r="Y260" i="1"/>
  <c r="Y261" i="1" s="1"/>
  <c r="Z260" i="1"/>
  <c r="AA260" i="1"/>
  <c r="AB260" i="1"/>
  <c r="AC260" i="1"/>
  <c r="AC261" i="1" s="1"/>
  <c r="AD260" i="1"/>
  <c r="AE260" i="1"/>
  <c r="AF260" i="1"/>
  <c r="AG260" i="1"/>
  <c r="AG261" i="1" s="1"/>
  <c r="AH260" i="1"/>
  <c r="AI260" i="1"/>
  <c r="AJ260" i="1"/>
  <c r="AK260" i="1"/>
  <c r="AL260" i="1"/>
  <c r="AM260" i="1"/>
  <c r="AN260" i="1"/>
  <c r="AO260" i="1"/>
  <c r="AP260" i="1"/>
  <c r="AQ260" i="1"/>
  <c r="AR260" i="1"/>
  <c r="D261" i="1"/>
  <c r="J261" i="1"/>
  <c r="N261" i="1"/>
  <c r="R261" i="1"/>
  <c r="Z261" i="1"/>
  <c r="AE261" i="1"/>
  <c r="AI261" i="1"/>
  <c r="AK261" i="1"/>
  <c r="AM261" i="1"/>
  <c r="AO261" i="1"/>
  <c r="AQ261" i="1"/>
  <c r="D263" i="1"/>
  <c r="H263" i="1"/>
  <c r="I263" i="1"/>
  <c r="J263" i="1"/>
  <c r="J269" i="1" s="1"/>
  <c r="K263" i="1"/>
  <c r="L263" i="1"/>
  <c r="M263" i="1"/>
  <c r="N263" i="1"/>
  <c r="O263" i="1"/>
  <c r="P263" i="1"/>
  <c r="Q263" i="1"/>
  <c r="R263" i="1"/>
  <c r="R269" i="1" s="1"/>
  <c r="S263" i="1"/>
  <c r="T263" i="1"/>
  <c r="U263" i="1"/>
  <c r="V263" i="1"/>
  <c r="W263" i="1"/>
  <c r="X263" i="1"/>
  <c r="Y263" i="1"/>
  <c r="Z263" i="1"/>
  <c r="Z269" i="1" s="1"/>
  <c r="AA263" i="1"/>
  <c r="AB263" i="1"/>
  <c r="AC263" i="1"/>
  <c r="AD263" i="1"/>
  <c r="AD269" i="1" s="1"/>
  <c r="AE263" i="1"/>
  <c r="AF263" i="1"/>
  <c r="AG263" i="1"/>
  <c r="AH263" i="1"/>
  <c r="AH269" i="1" s="1"/>
  <c r="AI263" i="1"/>
  <c r="AJ263" i="1"/>
  <c r="AK263" i="1"/>
  <c r="AL263" i="1"/>
  <c r="AL269" i="1" s="1"/>
  <c r="AM263" i="1"/>
  <c r="AN263" i="1"/>
  <c r="AO263" i="1"/>
  <c r="AP263" i="1"/>
  <c r="AP269" i="1" s="1"/>
  <c r="AQ263" i="1"/>
  <c r="AR263" i="1"/>
  <c r="D264" i="1"/>
  <c r="H264" i="1"/>
  <c r="I264" i="1"/>
  <c r="J264" i="1"/>
  <c r="K264" i="1"/>
  <c r="K269" i="1" s="1"/>
  <c r="L264" i="1"/>
  <c r="M264" i="1"/>
  <c r="N264" i="1"/>
  <c r="O264" i="1"/>
  <c r="O269" i="1" s="1"/>
  <c r="P264" i="1"/>
  <c r="Q264" i="1"/>
  <c r="R264" i="1"/>
  <c r="S264" i="1"/>
  <c r="S269" i="1" s="1"/>
  <c r="T264" i="1"/>
  <c r="U264" i="1"/>
  <c r="V264" i="1"/>
  <c r="W264" i="1"/>
  <c r="W269" i="1" s="1"/>
  <c r="X264" i="1"/>
  <c r="Y264" i="1"/>
  <c r="Z264" i="1"/>
  <c r="AA264" i="1"/>
  <c r="AA270" i="1" s="1"/>
  <c r="AB264" i="1"/>
  <c r="AC264" i="1"/>
  <c r="AD264" i="1"/>
  <c r="AE264" i="1"/>
  <c r="AF264" i="1"/>
  <c r="AG264" i="1"/>
  <c r="AH264" i="1"/>
  <c r="AI264" i="1"/>
  <c r="AI269" i="1" s="1"/>
  <c r="AJ264" i="1"/>
  <c r="AK264" i="1"/>
  <c r="AL264" i="1"/>
  <c r="AM264" i="1"/>
  <c r="AM269" i="1" s="1"/>
  <c r="AN264" i="1"/>
  <c r="AO264" i="1"/>
  <c r="AP264" i="1"/>
  <c r="AQ264" i="1"/>
  <c r="AQ269" i="1" s="1"/>
  <c r="AR264" i="1"/>
  <c r="D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D266" i="1"/>
  <c r="H266" i="1"/>
  <c r="I266" i="1"/>
  <c r="E266" i="1" s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D267" i="1"/>
  <c r="H267" i="1"/>
  <c r="H269" i="1" s="1"/>
  <c r="I267" i="1"/>
  <c r="J267" i="1"/>
  <c r="K267" i="1"/>
  <c r="L267" i="1"/>
  <c r="L269" i="1" s="1"/>
  <c r="M267" i="1"/>
  <c r="N267" i="1"/>
  <c r="O267" i="1"/>
  <c r="P267" i="1"/>
  <c r="P269" i="1" s="1"/>
  <c r="Q267" i="1"/>
  <c r="R267" i="1"/>
  <c r="S267" i="1"/>
  <c r="T267" i="1"/>
  <c r="T269" i="1" s="1"/>
  <c r="U267" i="1"/>
  <c r="V267" i="1"/>
  <c r="W267" i="1"/>
  <c r="X267" i="1"/>
  <c r="X269" i="1" s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D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C269" i="1" s="1"/>
  <c r="AD268" i="1"/>
  <c r="AE268" i="1"/>
  <c r="AF268" i="1"/>
  <c r="AG268" i="1"/>
  <c r="AH268" i="1"/>
  <c r="AI268" i="1"/>
  <c r="AJ268" i="1"/>
  <c r="AK268" i="1"/>
  <c r="AK269" i="1" s="1"/>
  <c r="AL268" i="1"/>
  <c r="AM268" i="1"/>
  <c r="AN268" i="1"/>
  <c r="AO268" i="1"/>
  <c r="AP268" i="1"/>
  <c r="AQ268" i="1"/>
  <c r="AR268" i="1"/>
  <c r="D269" i="1"/>
  <c r="N269" i="1"/>
  <c r="V269" i="1"/>
  <c r="AE269" i="1"/>
  <c r="D272" i="1"/>
  <c r="E272" i="1" s="1"/>
  <c r="H272" i="1"/>
  <c r="I272" i="1"/>
  <c r="J272" i="1"/>
  <c r="J276" i="1" s="1"/>
  <c r="K272" i="1"/>
  <c r="L272" i="1"/>
  <c r="M272" i="1"/>
  <c r="N272" i="1"/>
  <c r="N276" i="1" s="1"/>
  <c r="O272" i="1"/>
  <c r="P272" i="1"/>
  <c r="Q272" i="1"/>
  <c r="R272" i="1"/>
  <c r="R276" i="1" s="1"/>
  <c r="S272" i="1"/>
  <c r="T272" i="1"/>
  <c r="U272" i="1"/>
  <c r="V272" i="1"/>
  <c r="V276" i="1" s="1"/>
  <c r="W272" i="1"/>
  <c r="X272" i="1"/>
  <c r="Y272" i="1"/>
  <c r="Z272" i="1"/>
  <c r="Z276" i="1" s="1"/>
  <c r="AA272" i="1"/>
  <c r="AB272" i="1"/>
  <c r="AC272" i="1"/>
  <c r="AD272" i="1"/>
  <c r="AD276" i="1" s="1"/>
  <c r="AE272" i="1"/>
  <c r="AF272" i="1"/>
  <c r="AG272" i="1"/>
  <c r="AH272" i="1"/>
  <c r="AH276" i="1" s="1"/>
  <c r="AI272" i="1"/>
  <c r="AJ272" i="1"/>
  <c r="AK272" i="1"/>
  <c r="AL272" i="1"/>
  <c r="AL276" i="1" s="1"/>
  <c r="AM272" i="1"/>
  <c r="AN272" i="1"/>
  <c r="AO272" i="1"/>
  <c r="AP272" i="1"/>
  <c r="AP276" i="1" s="1"/>
  <c r="AQ272" i="1"/>
  <c r="AR272" i="1"/>
  <c r="D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A290" i="1" s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D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D275" i="1"/>
  <c r="E275" i="1" s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D276" i="1"/>
  <c r="H276" i="1"/>
  <c r="L276" i="1"/>
  <c r="L290" i="1" s="1"/>
  <c r="P276" i="1"/>
  <c r="T276" i="1"/>
  <c r="W276" i="1"/>
  <c r="X276" i="1"/>
  <c r="AB276" i="1"/>
  <c r="AC276" i="1"/>
  <c r="AF276" i="1"/>
  <c r="AJ276" i="1"/>
  <c r="AN276" i="1"/>
  <c r="AN290" i="1" s="1"/>
  <c r="AR276" i="1"/>
  <c r="D278" i="1"/>
  <c r="E278" i="1" s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D279" i="1"/>
  <c r="H279" i="1"/>
  <c r="I279" i="1"/>
  <c r="J279" i="1"/>
  <c r="K279" i="1"/>
  <c r="E279" i="1" s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D280" i="1"/>
  <c r="H280" i="1"/>
  <c r="E280" i="1" s="1"/>
  <c r="I280" i="1"/>
  <c r="J280" i="1"/>
  <c r="K280" i="1"/>
  <c r="L280" i="1"/>
  <c r="L281" i="1" s="1"/>
  <c r="M280" i="1"/>
  <c r="N280" i="1"/>
  <c r="O280" i="1"/>
  <c r="P280" i="1"/>
  <c r="Q280" i="1"/>
  <c r="R280" i="1"/>
  <c r="S280" i="1"/>
  <c r="T280" i="1"/>
  <c r="U280" i="1"/>
  <c r="V280" i="1"/>
  <c r="W280" i="1"/>
  <c r="W281" i="1" s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N281" i="1" s="1"/>
  <c r="AO280" i="1"/>
  <c r="AP280" i="1"/>
  <c r="AQ280" i="1"/>
  <c r="AR280" i="1"/>
  <c r="D281" i="1"/>
  <c r="H281" i="1"/>
  <c r="I281" i="1"/>
  <c r="K281" i="1"/>
  <c r="M281" i="1"/>
  <c r="O281" i="1"/>
  <c r="P281" i="1"/>
  <c r="Q281" i="1"/>
  <c r="S281" i="1"/>
  <c r="T281" i="1"/>
  <c r="U281" i="1"/>
  <c r="X281" i="1"/>
  <c r="Y281" i="1"/>
  <c r="AB281" i="1"/>
  <c r="AC281" i="1"/>
  <c r="AD281" i="1"/>
  <c r="AF281" i="1"/>
  <c r="AG281" i="1"/>
  <c r="AH281" i="1"/>
  <c r="AJ281" i="1"/>
  <c r="AK281" i="1"/>
  <c r="AL281" i="1"/>
  <c r="AL290" i="1" s="1"/>
  <c r="AO281" i="1"/>
  <c r="AP281" i="1"/>
  <c r="AR281" i="1"/>
  <c r="D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D284" i="1"/>
  <c r="H284" i="1"/>
  <c r="I284" i="1"/>
  <c r="J284" i="1"/>
  <c r="K284" i="1"/>
  <c r="L284" i="1"/>
  <c r="M284" i="1"/>
  <c r="N284" i="1"/>
  <c r="O284" i="1"/>
  <c r="P284" i="1"/>
  <c r="S284" i="1"/>
  <c r="S289" i="1" s="1"/>
  <c r="AA284" i="1"/>
  <c r="AB284" i="1"/>
  <c r="AC284" i="1"/>
  <c r="AD284" i="1"/>
  <c r="AE284" i="1"/>
  <c r="AF284" i="1"/>
  <c r="AG284" i="1"/>
  <c r="AH284" i="1"/>
  <c r="AJ284" i="1"/>
  <c r="AK284" i="1"/>
  <c r="AL284" i="1"/>
  <c r="AM284" i="1"/>
  <c r="AN284" i="1"/>
  <c r="AO284" i="1"/>
  <c r="AP284" i="1"/>
  <c r="AQ284" i="1"/>
  <c r="D285" i="1"/>
  <c r="H285" i="1"/>
  <c r="E285" i="1" s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D286" i="1"/>
  <c r="H286" i="1"/>
  <c r="I286" i="1"/>
  <c r="J286" i="1"/>
  <c r="K286" i="1"/>
  <c r="L286" i="1"/>
  <c r="L289" i="1" s="1"/>
  <c r="M286" i="1"/>
  <c r="N286" i="1"/>
  <c r="O286" i="1"/>
  <c r="P286" i="1"/>
  <c r="P289" i="1" s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D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D288" i="1"/>
  <c r="E288" i="1" s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D289" i="1" s="1"/>
  <c r="AE288" i="1"/>
  <c r="AF288" i="1"/>
  <c r="AG288" i="1"/>
  <c r="AH288" i="1"/>
  <c r="AH289" i="1" s="1"/>
  <c r="AI288" i="1"/>
  <c r="AJ288" i="1"/>
  <c r="AK288" i="1"/>
  <c r="AL288" i="1"/>
  <c r="AL289" i="1" s="1"/>
  <c r="AM288" i="1"/>
  <c r="AN288" i="1"/>
  <c r="AO288" i="1"/>
  <c r="AP288" i="1"/>
  <c r="AP289" i="1" s="1"/>
  <c r="AQ288" i="1"/>
  <c r="AR288" i="1"/>
  <c r="D289" i="1"/>
  <c r="K289" i="1"/>
  <c r="O289" i="1"/>
  <c r="AB289" i="1"/>
  <c r="AE289" i="1"/>
  <c r="AF289" i="1"/>
  <c r="AJ289" i="1"/>
  <c r="AM289" i="1"/>
  <c r="AN289" i="1"/>
  <c r="AQ289" i="1"/>
  <c r="AP290" i="1"/>
  <c r="D293" i="1"/>
  <c r="E293" i="1" s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D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D295" i="1"/>
  <c r="H295" i="1"/>
  <c r="I295" i="1"/>
  <c r="J295" i="1"/>
  <c r="K295" i="1"/>
  <c r="E295" i="1" s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A297" i="1" s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D296" i="1"/>
  <c r="H296" i="1"/>
  <c r="I296" i="1"/>
  <c r="J296" i="1"/>
  <c r="K296" i="1"/>
  <c r="L296" i="1"/>
  <c r="M296" i="1"/>
  <c r="N296" i="1"/>
  <c r="O296" i="1"/>
  <c r="P296" i="1"/>
  <c r="Q296" i="1"/>
  <c r="AA296" i="1"/>
  <c r="AB296" i="1"/>
  <c r="AC296" i="1"/>
  <c r="AE296" i="1"/>
  <c r="AF296" i="1"/>
  <c r="AH296" i="1"/>
  <c r="AI296" i="1"/>
  <c r="AK296" i="1"/>
  <c r="AL296" i="1"/>
  <c r="AN296" i="1"/>
  <c r="AO296" i="1"/>
  <c r="AP296" i="1"/>
  <c r="AQ296" i="1"/>
  <c r="AR296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Z303" i="1"/>
  <c r="AA303" i="1"/>
  <c r="AB303" i="1"/>
  <c r="AC303" i="1"/>
  <c r="AE303" i="1"/>
  <c r="AG303" i="1"/>
  <c r="AI303" i="1"/>
  <c r="AK303" i="1"/>
  <c r="AM303" i="1"/>
  <c r="AO303" i="1"/>
  <c r="AP303" i="1"/>
  <c r="AS325" i="1"/>
  <c r="AT325" i="1"/>
  <c r="AU325" i="1"/>
  <c r="AV325" i="1"/>
  <c r="AW325" i="1"/>
  <c r="AX325" i="1"/>
  <c r="AY325" i="1"/>
  <c r="AZ325" i="1"/>
  <c r="BA325" i="1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/>
  <c r="W9" i="2" s="1"/>
  <c r="X9" i="2" s="1"/>
  <c r="Y9" i="2" s="1"/>
  <c r="Z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D11" i="2"/>
  <c r="E11" i="2" s="1"/>
  <c r="D12" i="2"/>
  <c r="D13" i="2"/>
  <c r="E13" i="2" s="1"/>
  <c r="D14" i="2"/>
  <c r="E14" i="2" s="1"/>
  <c r="D15" i="2"/>
  <c r="H15" i="2"/>
  <c r="H36" i="2" s="1"/>
  <c r="I15" i="2"/>
  <c r="J15" i="2"/>
  <c r="K15" i="2"/>
  <c r="L15" i="2"/>
  <c r="L36" i="2" s="1"/>
  <c r="M15" i="2"/>
  <c r="N15" i="2"/>
  <c r="O15" i="2"/>
  <c r="P15" i="2"/>
  <c r="P36" i="2" s="1"/>
  <c r="Q15" i="2"/>
  <c r="R15" i="2"/>
  <c r="S15" i="2"/>
  <c r="T15" i="2"/>
  <c r="U15" i="2"/>
  <c r="V15" i="2"/>
  <c r="W15" i="2"/>
  <c r="X15" i="2"/>
  <c r="Y15" i="2"/>
  <c r="Z15" i="2"/>
  <c r="AA15" i="2"/>
  <c r="AB15" i="2"/>
  <c r="AB36" i="2" s="1"/>
  <c r="AC15" i="2"/>
  <c r="AD15" i="2"/>
  <c r="AE15" i="2"/>
  <c r="AF15" i="2"/>
  <c r="AF36" i="2" s="1"/>
  <c r="AG15" i="2"/>
  <c r="AH15" i="2"/>
  <c r="AI15" i="2"/>
  <c r="AJ15" i="2"/>
  <c r="AJ36" i="2" s="1"/>
  <c r="AK15" i="2"/>
  <c r="AL15" i="2"/>
  <c r="AM15" i="2"/>
  <c r="AN15" i="2"/>
  <c r="AN36" i="2" s="1"/>
  <c r="AO15" i="2"/>
  <c r="AP15" i="2"/>
  <c r="AQ15" i="2"/>
  <c r="AR15" i="2"/>
  <c r="AR36" i="2" s="1"/>
  <c r="D17" i="2"/>
  <c r="Q17" i="2" s="1"/>
  <c r="R17" i="2"/>
  <c r="S17" i="2"/>
  <c r="S17" i="1" s="1"/>
  <c r="T17" i="2"/>
  <c r="T17" i="1" s="1"/>
  <c r="V17" i="2"/>
  <c r="W17" i="2"/>
  <c r="W17" i="1" s="1"/>
  <c r="X17" i="2"/>
  <c r="X17" i="1" s="1"/>
  <c r="Z17" i="2"/>
  <c r="AI17" i="2"/>
  <c r="AI17" i="1" s="1"/>
  <c r="AR17" i="2"/>
  <c r="AR17" i="1" s="1"/>
  <c r="D18" i="2"/>
  <c r="E18" i="2"/>
  <c r="D19" i="2"/>
  <c r="E19" i="2"/>
  <c r="D20" i="2"/>
  <c r="E20" i="2"/>
  <c r="D21" i="2"/>
  <c r="H21" i="2"/>
  <c r="I21" i="2"/>
  <c r="I36" i="2" s="1"/>
  <c r="J21" i="2"/>
  <c r="K21" i="2"/>
  <c r="L21" i="2"/>
  <c r="M21" i="2"/>
  <c r="M36" i="2" s="1"/>
  <c r="N21" i="2"/>
  <c r="O21" i="2"/>
  <c r="P21" i="2"/>
  <c r="S21" i="2"/>
  <c r="W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D23" i="2"/>
  <c r="H23" i="2"/>
  <c r="H23" i="1" s="1"/>
  <c r="I23" i="2"/>
  <c r="I23" i="1" s="1"/>
  <c r="J23" i="2"/>
  <c r="J23" i="1" s="1"/>
  <c r="K23" i="2"/>
  <c r="L23" i="2"/>
  <c r="L23" i="1" s="1"/>
  <c r="M23" i="2"/>
  <c r="M23" i="1" s="1"/>
  <c r="N23" i="2"/>
  <c r="N23" i="1" s="1"/>
  <c r="O23" i="2"/>
  <c r="P23" i="2"/>
  <c r="P23" i="1" s="1"/>
  <c r="Q23" i="2"/>
  <c r="Q23" i="1" s="1"/>
  <c r="R23" i="2"/>
  <c r="R23" i="1" s="1"/>
  <c r="S23" i="2"/>
  <c r="T23" i="2"/>
  <c r="T23" i="1" s="1"/>
  <c r="U23" i="2"/>
  <c r="U23" i="1" s="1"/>
  <c r="V23" i="2"/>
  <c r="V23" i="1" s="1"/>
  <c r="W23" i="2"/>
  <c r="X23" i="2"/>
  <c r="X23" i="1" s="1"/>
  <c r="Y23" i="2"/>
  <c r="Y23" i="1" s="1"/>
  <c r="Z23" i="2"/>
  <c r="Z23" i="1" s="1"/>
  <c r="AI23" i="2"/>
  <c r="AR23" i="2"/>
  <c r="AR23" i="1" s="1"/>
  <c r="AR29" i="1" s="1"/>
  <c r="D24" i="2"/>
  <c r="E24" i="2" s="1"/>
  <c r="D25" i="2"/>
  <c r="D26" i="2"/>
  <c r="E26" i="2" s="1"/>
  <c r="D27" i="2"/>
  <c r="E27" i="2" s="1"/>
  <c r="D28" i="2"/>
  <c r="E28" i="2" s="1"/>
  <c r="D29" i="2"/>
  <c r="H29" i="2"/>
  <c r="I29" i="2"/>
  <c r="J29" i="2"/>
  <c r="J36" i="2" s="1"/>
  <c r="J291" i="2" s="1"/>
  <c r="J297" i="2" s="1"/>
  <c r="L29" i="2"/>
  <c r="M29" i="2"/>
  <c r="N29" i="2"/>
  <c r="P29" i="2"/>
  <c r="Q29" i="2"/>
  <c r="R29" i="2"/>
  <c r="T29" i="2"/>
  <c r="V29" i="2"/>
  <c r="X29" i="2"/>
  <c r="Z29" i="2"/>
  <c r="AB29" i="2"/>
  <c r="AC29" i="2"/>
  <c r="AD29" i="2"/>
  <c r="AE29" i="2"/>
  <c r="AE36" i="2" s="1"/>
  <c r="AF29" i="2"/>
  <c r="AG29" i="2"/>
  <c r="AH29" i="2"/>
  <c r="AI29" i="2"/>
  <c r="AJ29" i="2"/>
  <c r="AK29" i="2"/>
  <c r="AL29" i="2"/>
  <c r="AM29" i="2"/>
  <c r="AM36" i="2" s="1"/>
  <c r="AN29" i="2"/>
  <c r="AO29" i="2"/>
  <c r="AP29" i="2"/>
  <c r="AQ29" i="2"/>
  <c r="AQ36" i="2" s="1"/>
  <c r="AR29" i="2"/>
  <c r="D31" i="2"/>
  <c r="S31" i="2" s="1"/>
  <c r="S31" i="1" s="1"/>
  <c r="R31" i="2"/>
  <c r="T31" i="2"/>
  <c r="T31" i="1" s="1"/>
  <c r="V31" i="2"/>
  <c r="X31" i="2"/>
  <c r="X31" i="1" s="1"/>
  <c r="X35" i="1" s="1"/>
  <c r="Z31" i="2"/>
  <c r="D32" i="2"/>
  <c r="E32" i="2"/>
  <c r="D33" i="2"/>
  <c r="E33" i="2"/>
  <c r="D34" i="2"/>
  <c r="E34" i="2"/>
  <c r="D35" i="2"/>
  <c r="H35" i="2"/>
  <c r="I35" i="2"/>
  <c r="J35" i="2"/>
  <c r="K35" i="2"/>
  <c r="L35" i="2"/>
  <c r="M35" i="2"/>
  <c r="N35" i="2"/>
  <c r="O35" i="2"/>
  <c r="P35" i="2"/>
  <c r="Q35" i="2"/>
  <c r="S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N36" i="2"/>
  <c r="AA36" i="2"/>
  <c r="AC36" i="2"/>
  <c r="AD36" i="2"/>
  <c r="AG36" i="2"/>
  <c r="AH36" i="2"/>
  <c r="AK36" i="2"/>
  <c r="AL36" i="2"/>
  <c r="AO36" i="2"/>
  <c r="AP36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D51" i="2"/>
  <c r="E51" i="2"/>
  <c r="D52" i="2"/>
  <c r="E52" i="2"/>
  <c r="D53" i="2"/>
  <c r="E53" i="2"/>
  <c r="D54" i="2"/>
  <c r="E54" i="2" s="1"/>
  <c r="D55" i="2"/>
  <c r="E55" i="2"/>
  <c r="D56" i="2"/>
  <c r="E56" i="2" s="1"/>
  <c r="D57" i="2"/>
  <c r="E57" i="2"/>
  <c r="E61" i="2" s="1"/>
  <c r="D58" i="2"/>
  <c r="E58" i="2" s="1"/>
  <c r="D59" i="2"/>
  <c r="E59" i="2"/>
  <c r="D60" i="2"/>
  <c r="E60" i="2" s="1"/>
  <c r="D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D63" i="2"/>
  <c r="E63" i="2" s="1"/>
  <c r="D64" i="2"/>
  <c r="E64" i="2"/>
  <c r="D65" i="2"/>
  <c r="E65" i="2" s="1"/>
  <c r="D66" i="2"/>
  <c r="E66" i="2"/>
  <c r="D67" i="2"/>
  <c r="E67" i="2" s="1"/>
  <c r="D68" i="2"/>
  <c r="E68" i="2"/>
  <c r="D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D71" i="2"/>
  <c r="E71" i="2"/>
  <c r="E85" i="2" s="1"/>
  <c r="D72" i="2"/>
  <c r="E72" i="2" s="1"/>
  <c r="D73" i="2"/>
  <c r="E73" i="2"/>
  <c r="D74" i="2"/>
  <c r="E74" i="2" s="1"/>
  <c r="D75" i="2"/>
  <c r="E75" i="2"/>
  <c r="D76" i="2"/>
  <c r="E76" i="2" s="1"/>
  <c r="D77" i="2"/>
  <c r="E77" i="2"/>
  <c r="D78" i="2"/>
  <c r="E78" i="2" s="1"/>
  <c r="D79" i="2"/>
  <c r="E79" i="2"/>
  <c r="D80" i="2"/>
  <c r="E80" i="2" s="1"/>
  <c r="D81" i="2"/>
  <c r="E81" i="2"/>
  <c r="D82" i="2"/>
  <c r="E82" i="2" s="1"/>
  <c r="D83" i="2"/>
  <c r="E83" i="2"/>
  <c r="D84" i="2"/>
  <c r="E84" i="2" s="1"/>
  <c r="D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D87" i="2"/>
  <c r="E87" i="2" s="1"/>
  <c r="D88" i="2"/>
  <c r="E88" i="2"/>
  <c r="D89" i="2"/>
  <c r="E89" i="2" s="1"/>
  <c r="D90" i="2"/>
  <c r="E90" i="2"/>
  <c r="D91" i="2"/>
  <c r="E91" i="2" s="1"/>
  <c r="D92" i="2"/>
  <c r="E92" i="2"/>
  <c r="D93" i="2"/>
  <c r="E93" i="2" s="1"/>
  <c r="D94" i="2"/>
  <c r="E94" i="2"/>
  <c r="D95" i="2"/>
  <c r="E95" i="2" s="1"/>
  <c r="D96" i="2"/>
  <c r="E96" i="2"/>
  <c r="D97" i="2"/>
  <c r="H97" i="2"/>
  <c r="H207" i="2" s="1"/>
  <c r="I97" i="2"/>
  <c r="J97" i="2"/>
  <c r="K97" i="2"/>
  <c r="L97" i="2"/>
  <c r="L207" i="2" s="1"/>
  <c r="L291" i="2" s="1"/>
  <c r="L297" i="2" s="1"/>
  <c r="M97" i="2"/>
  <c r="N97" i="2"/>
  <c r="O97" i="2"/>
  <c r="P97" i="2"/>
  <c r="P207" i="2" s="1"/>
  <c r="P291" i="2" s="1"/>
  <c r="P297" i="2" s="1"/>
  <c r="Q97" i="2"/>
  <c r="R97" i="2"/>
  <c r="S97" i="2"/>
  <c r="T97" i="2"/>
  <c r="T207" i="2" s="1"/>
  <c r="U97" i="2"/>
  <c r="V97" i="2"/>
  <c r="W97" i="2"/>
  <c r="X97" i="2"/>
  <c r="X207" i="2" s="1"/>
  <c r="Y97" i="2"/>
  <c r="Z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D99" i="2"/>
  <c r="E99" i="2"/>
  <c r="D100" i="2"/>
  <c r="E100" i="2" s="1"/>
  <c r="D101" i="2"/>
  <c r="E101" i="2"/>
  <c r="D102" i="2"/>
  <c r="E102" i="2" s="1"/>
  <c r="D103" i="2"/>
  <c r="E103" i="2"/>
  <c r="D104" i="2"/>
  <c r="E104" i="2" s="1"/>
  <c r="D105" i="2"/>
  <c r="E105" i="2"/>
  <c r="D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D108" i="2"/>
  <c r="E108" i="2"/>
  <c r="D109" i="2"/>
  <c r="E109" i="2" s="1"/>
  <c r="D110" i="2"/>
  <c r="E110" i="2"/>
  <c r="D111" i="2"/>
  <c r="E111" i="2" s="1"/>
  <c r="D112" i="2"/>
  <c r="E112" i="2"/>
  <c r="D113" i="2"/>
  <c r="E113" i="2" s="1"/>
  <c r="D114" i="2"/>
  <c r="E114" i="2"/>
  <c r="D115" i="2"/>
  <c r="E115" i="2" s="1"/>
  <c r="D116" i="2"/>
  <c r="E116" i="2"/>
  <c r="D117" i="2"/>
  <c r="E117" i="2" s="1"/>
  <c r="D118" i="2"/>
  <c r="E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D120" i="2"/>
  <c r="E120" i="2" s="1"/>
  <c r="D121" i="2"/>
  <c r="E121" i="2"/>
  <c r="D122" i="2"/>
  <c r="E122" i="2" s="1"/>
  <c r="D123" i="2"/>
  <c r="E123" i="2"/>
  <c r="D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D126" i="2"/>
  <c r="E126" i="2"/>
  <c r="D127" i="2"/>
  <c r="E127" i="2" s="1"/>
  <c r="D128" i="2"/>
  <c r="E128" i="2"/>
  <c r="D129" i="2"/>
  <c r="E129" i="2" s="1"/>
  <c r="D130" i="2"/>
  <c r="E130" i="2"/>
  <c r="D131" i="2"/>
  <c r="E131" i="2" s="1"/>
  <c r="D132" i="2"/>
  <c r="E132" i="2"/>
  <c r="D133" i="2"/>
  <c r="E133" i="2" s="1"/>
  <c r="D134" i="2"/>
  <c r="E134" i="2"/>
  <c r="D135" i="2"/>
  <c r="E135" i="2" s="1"/>
  <c r="D136" i="2"/>
  <c r="E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D138" i="2"/>
  <c r="E138" i="2" s="1"/>
  <c r="E140" i="2" s="1"/>
  <c r="D139" i="2"/>
  <c r="E139" i="2"/>
  <c r="D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B140" i="2"/>
  <c r="AC140" i="2"/>
  <c r="AD140" i="2"/>
  <c r="AE140" i="2"/>
  <c r="AF140" i="2"/>
  <c r="AG140" i="2"/>
  <c r="AH140" i="2"/>
  <c r="AH207" i="2" s="1"/>
  <c r="AI140" i="2"/>
  <c r="AJ140" i="2"/>
  <c r="AK140" i="2"/>
  <c r="AL140" i="2"/>
  <c r="AM140" i="2"/>
  <c r="AN140" i="2"/>
  <c r="AO140" i="2"/>
  <c r="AP140" i="2"/>
  <c r="AP207" i="2" s="1"/>
  <c r="AQ140" i="2"/>
  <c r="AR140" i="2"/>
  <c r="D142" i="2"/>
  <c r="E142" i="2"/>
  <c r="D143" i="2"/>
  <c r="E143" i="2" s="1"/>
  <c r="D144" i="2"/>
  <c r="E144" i="2"/>
  <c r="D145" i="2"/>
  <c r="E145" i="2" s="1"/>
  <c r="D146" i="2"/>
  <c r="E146" i="2"/>
  <c r="D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D149" i="2"/>
  <c r="E149" i="2"/>
  <c r="D150" i="2"/>
  <c r="E150" i="2" s="1"/>
  <c r="D151" i="2"/>
  <c r="E151" i="2"/>
  <c r="D152" i="2"/>
  <c r="E152" i="2" s="1"/>
  <c r="D153" i="2"/>
  <c r="E153" i="2"/>
  <c r="D154" i="2"/>
  <c r="E154" i="2" s="1"/>
  <c r="D155" i="2"/>
  <c r="E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D157" i="2"/>
  <c r="E157" i="2" s="1"/>
  <c r="D158" i="2"/>
  <c r="E158" i="2"/>
  <c r="D159" i="2"/>
  <c r="E159" i="2" s="1"/>
  <c r="D160" i="2"/>
  <c r="E160" i="2"/>
  <c r="D161" i="2"/>
  <c r="E161" i="2" s="1"/>
  <c r="D162" i="2"/>
  <c r="E162" i="2"/>
  <c r="D163" i="2"/>
  <c r="E163" i="2" s="1"/>
  <c r="D164" i="2"/>
  <c r="E164" i="2"/>
  <c r="D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D167" i="2"/>
  <c r="E167" i="2"/>
  <c r="D168" i="2"/>
  <c r="E168" i="2" s="1"/>
  <c r="D169" i="2"/>
  <c r="E169" i="2"/>
  <c r="D170" i="2"/>
  <c r="E170" i="2" s="1"/>
  <c r="D171" i="2"/>
  <c r="E171" i="2"/>
  <c r="D172" i="2"/>
  <c r="E172" i="2" s="1"/>
  <c r="D173" i="2"/>
  <c r="E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D175" i="2"/>
  <c r="E175" i="2" s="1"/>
  <c r="D176" i="2"/>
  <c r="E176" i="2"/>
  <c r="D177" i="2"/>
  <c r="E177" i="2" s="1"/>
  <c r="D178" i="2"/>
  <c r="E178" i="2"/>
  <c r="D179" i="2"/>
  <c r="E179" i="2" s="1"/>
  <c r="D180" i="2"/>
  <c r="E180" i="2"/>
  <c r="D181" i="2"/>
  <c r="E181" i="2" s="1"/>
  <c r="D182" i="2"/>
  <c r="E182" i="2"/>
  <c r="D183" i="2"/>
  <c r="E183" i="2" s="1"/>
  <c r="D184" i="2"/>
  <c r="E184" i="2"/>
  <c r="D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B185" i="2"/>
  <c r="AC185" i="2"/>
  <c r="AD185" i="2"/>
  <c r="AD207" i="2" s="1"/>
  <c r="AE185" i="2"/>
  <c r="AF185" i="2"/>
  <c r="AG185" i="2"/>
  <c r="AH185" i="2"/>
  <c r="AI185" i="2"/>
  <c r="AJ185" i="2"/>
  <c r="AK185" i="2"/>
  <c r="AL185" i="2"/>
  <c r="AL207" i="2" s="1"/>
  <c r="AM185" i="2"/>
  <c r="AN185" i="2"/>
  <c r="AO185" i="2"/>
  <c r="AP185" i="2"/>
  <c r="AQ185" i="2"/>
  <c r="AR185" i="2"/>
  <c r="D187" i="2"/>
  <c r="E187" i="2"/>
  <c r="D188" i="2"/>
  <c r="E188" i="2" s="1"/>
  <c r="D189" i="2"/>
  <c r="E189" i="2"/>
  <c r="D190" i="2"/>
  <c r="E190" i="2" s="1"/>
  <c r="D191" i="2"/>
  <c r="E191" i="2"/>
  <c r="D192" i="2"/>
  <c r="E192" i="2" s="1"/>
  <c r="D193" i="2"/>
  <c r="E193" i="2"/>
  <c r="D194" i="2"/>
  <c r="E194" i="2" s="1"/>
  <c r="D195" i="2"/>
  <c r="E195" i="2"/>
  <c r="D196" i="2"/>
  <c r="E196" i="2" s="1"/>
  <c r="D197" i="2"/>
  <c r="E197" i="2"/>
  <c r="D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D200" i="2"/>
  <c r="E200" i="2"/>
  <c r="E206" i="2" s="1"/>
  <c r="D201" i="2"/>
  <c r="E201" i="2" s="1"/>
  <c r="D202" i="2"/>
  <c r="E202" i="2"/>
  <c r="D203" i="2"/>
  <c r="E203" i="2" s="1"/>
  <c r="D204" i="2"/>
  <c r="E204" i="2"/>
  <c r="D205" i="2"/>
  <c r="E205" i="2" s="1"/>
  <c r="D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B206" i="2"/>
  <c r="AC206" i="2"/>
  <c r="AD206" i="2"/>
  <c r="AE206" i="2"/>
  <c r="AE207" i="2" s="1"/>
  <c r="AE291" i="2" s="1"/>
  <c r="AE297" i="2" s="1"/>
  <c r="AF206" i="2"/>
  <c r="AG206" i="2"/>
  <c r="AH206" i="2"/>
  <c r="AI206" i="2"/>
  <c r="AI207" i="2" s="1"/>
  <c r="AJ206" i="2"/>
  <c r="AK206" i="2"/>
  <c r="AL206" i="2"/>
  <c r="AM206" i="2"/>
  <c r="AM207" i="2" s="1"/>
  <c r="AM291" i="2" s="1"/>
  <c r="AM297" i="2" s="1"/>
  <c r="AN206" i="2"/>
  <c r="AO206" i="2"/>
  <c r="AP206" i="2"/>
  <c r="AQ206" i="2"/>
  <c r="AQ207" i="2" s="1"/>
  <c r="AQ291" i="2" s="1"/>
  <c r="AQ297" i="2" s="1"/>
  <c r="AR206" i="2"/>
  <c r="J207" i="2"/>
  <c r="N207" i="2"/>
  <c r="R207" i="2"/>
  <c r="V207" i="2"/>
  <c r="Z207" i="2"/>
  <c r="AA207" i="2"/>
  <c r="AC207" i="2"/>
  <c r="AG207" i="2"/>
  <c r="AK207" i="2"/>
  <c r="AO207" i="2"/>
  <c r="D209" i="2"/>
  <c r="E209" i="2"/>
  <c r="D210" i="2"/>
  <c r="E210" i="2" s="1"/>
  <c r="D211" i="2"/>
  <c r="E211" i="2"/>
  <c r="D212" i="2"/>
  <c r="E212" i="2" s="1"/>
  <c r="D213" i="2"/>
  <c r="E213" i="2"/>
  <c r="D214" i="2"/>
  <c r="H214" i="2"/>
  <c r="I214" i="2"/>
  <c r="J214" i="2"/>
  <c r="J270" i="2" s="1"/>
  <c r="K214" i="2"/>
  <c r="L214" i="2"/>
  <c r="M214" i="2"/>
  <c r="N214" i="2"/>
  <c r="N270" i="2" s="1"/>
  <c r="O214" i="2"/>
  <c r="P214" i="2"/>
  <c r="Q214" i="2"/>
  <c r="R214" i="2"/>
  <c r="R270" i="2" s="1"/>
  <c r="S214" i="2"/>
  <c r="T214" i="2"/>
  <c r="U214" i="2"/>
  <c r="V214" i="2"/>
  <c r="V270" i="2" s="1"/>
  <c r="W214" i="2"/>
  <c r="X214" i="2"/>
  <c r="Y214" i="2"/>
  <c r="Z214" i="2"/>
  <c r="Z270" i="2" s="1"/>
  <c r="AB214" i="2"/>
  <c r="AC214" i="2"/>
  <c r="AD214" i="2"/>
  <c r="AE214" i="2"/>
  <c r="AF214" i="2"/>
  <c r="AG214" i="2"/>
  <c r="AH214" i="2"/>
  <c r="AI214" i="2"/>
  <c r="AJ214" i="2"/>
  <c r="AK214" i="2"/>
  <c r="AL214" i="2"/>
  <c r="AL270" i="2" s="1"/>
  <c r="AM214" i="2"/>
  <c r="AN214" i="2"/>
  <c r="AO214" i="2"/>
  <c r="AP214" i="2"/>
  <c r="AP270" i="2" s="1"/>
  <c r="AQ214" i="2"/>
  <c r="AR214" i="2"/>
  <c r="D216" i="2"/>
  <c r="E216" i="2"/>
  <c r="D217" i="2"/>
  <c r="E217" i="2" s="1"/>
  <c r="D218" i="2"/>
  <c r="E218" i="2"/>
  <c r="D219" i="2"/>
  <c r="E219" i="2" s="1"/>
  <c r="D220" i="2"/>
  <c r="E220" i="2"/>
  <c r="D221" i="2"/>
  <c r="E221" i="2" s="1"/>
  <c r="D222" i="2"/>
  <c r="E222" i="2"/>
  <c r="D223" i="2"/>
  <c r="E223" i="2" s="1"/>
  <c r="D224" i="2"/>
  <c r="E224" i="2"/>
  <c r="D225" i="2"/>
  <c r="E225" i="2" s="1"/>
  <c r="D226" i="2"/>
  <c r="E226" i="2"/>
  <c r="D227" i="2"/>
  <c r="E227" i="2" s="1"/>
  <c r="D228" i="2"/>
  <c r="E228" i="2"/>
  <c r="D229" i="2"/>
  <c r="E229" i="2" s="1"/>
  <c r="D230" i="2"/>
  <c r="E230" i="2"/>
  <c r="D231" i="2"/>
  <c r="E231" i="2" s="1"/>
  <c r="D232" i="2"/>
  <c r="E232" i="2"/>
  <c r="D233" i="2"/>
  <c r="E233" i="2" s="1"/>
  <c r="D234" i="2"/>
  <c r="E234" i="2"/>
  <c r="D235" i="2"/>
  <c r="E235" i="2" s="1"/>
  <c r="D236" i="2"/>
  <c r="E236" i="2"/>
  <c r="D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D239" i="2"/>
  <c r="E239" i="2"/>
  <c r="D240" i="2"/>
  <c r="E240" i="2" s="1"/>
  <c r="E251" i="2" s="1"/>
  <c r="D241" i="2"/>
  <c r="E241" i="2"/>
  <c r="D242" i="2"/>
  <c r="E242" i="2" s="1"/>
  <c r="D243" i="2"/>
  <c r="E243" i="2"/>
  <c r="D244" i="2"/>
  <c r="E244" i="2" s="1"/>
  <c r="D245" i="2"/>
  <c r="E245" i="2"/>
  <c r="D246" i="2"/>
  <c r="E246" i="2" s="1"/>
  <c r="D247" i="2"/>
  <c r="E247" i="2"/>
  <c r="D248" i="2"/>
  <c r="E248" i="2" s="1"/>
  <c r="D249" i="2"/>
  <c r="E249" i="2"/>
  <c r="D250" i="2"/>
  <c r="E250" i="2" s="1"/>
  <c r="D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D253" i="2"/>
  <c r="E253" i="2" s="1"/>
  <c r="D254" i="2"/>
  <c r="E254" i="2"/>
  <c r="D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D257" i="2"/>
  <c r="E257" i="2"/>
  <c r="D258" i="2"/>
  <c r="E258" i="2" s="1"/>
  <c r="E261" i="2" s="1"/>
  <c r="D259" i="2"/>
  <c r="E259" i="2"/>
  <c r="D260" i="2"/>
  <c r="E260" i="2" s="1"/>
  <c r="D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D263" i="2"/>
  <c r="E263" i="2" s="1"/>
  <c r="D264" i="2"/>
  <c r="E264" i="2"/>
  <c r="D265" i="2"/>
  <c r="E265" i="2" s="1"/>
  <c r="D266" i="2"/>
  <c r="E266" i="2"/>
  <c r="D267" i="2"/>
  <c r="E267" i="2" s="1"/>
  <c r="D268" i="2"/>
  <c r="E268" i="2"/>
  <c r="D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B269" i="2"/>
  <c r="AC269" i="2"/>
  <c r="AD269" i="2"/>
  <c r="AE269" i="2"/>
  <c r="AE270" i="2" s="1"/>
  <c r="AF269" i="2"/>
  <c r="AG269" i="2"/>
  <c r="AH269" i="2"/>
  <c r="AI269" i="2"/>
  <c r="AI270" i="2" s="1"/>
  <c r="AJ269" i="2"/>
  <c r="AK269" i="2"/>
  <c r="AL269" i="2"/>
  <c r="AM269" i="2"/>
  <c r="AM270" i="2" s="1"/>
  <c r="AN269" i="2"/>
  <c r="AO269" i="2"/>
  <c r="AP269" i="2"/>
  <c r="AQ269" i="2"/>
  <c r="AQ270" i="2" s="1"/>
  <c r="AR269" i="2"/>
  <c r="H270" i="2"/>
  <c r="L270" i="2"/>
  <c r="P270" i="2"/>
  <c r="T270" i="2"/>
  <c r="X270" i="2"/>
  <c r="AA270" i="2"/>
  <c r="AB270" i="2"/>
  <c r="AC270" i="2"/>
  <c r="AF270" i="2"/>
  <c r="AG270" i="2"/>
  <c r="AJ270" i="2"/>
  <c r="AK270" i="2"/>
  <c r="AN270" i="2"/>
  <c r="AO270" i="2"/>
  <c r="AR270" i="2"/>
  <c r="D272" i="2"/>
  <c r="E272" i="2" s="1"/>
  <c r="D273" i="2"/>
  <c r="E273" i="2"/>
  <c r="D274" i="2"/>
  <c r="E274" i="2" s="1"/>
  <c r="D275" i="2"/>
  <c r="E275" i="2"/>
  <c r="D276" i="2"/>
  <c r="H276" i="2"/>
  <c r="H290" i="2" s="1"/>
  <c r="I276" i="2"/>
  <c r="J276" i="2"/>
  <c r="K276" i="2"/>
  <c r="L276" i="2"/>
  <c r="L290" i="2" s="1"/>
  <c r="M276" i="2"/>
  <c r="N276" i="2"/>
  <c r="O276" i="2"/>
  <c r="P276" i="2"/>
  <c r="P290" i="2" s="1"/>
  <c r="Q276" i="2"/>
  <c r="R276" i="2"/>
  <c r="S276" i="2"/>
  <c r="T276" i="2"/>
  <c r="U276" i="2"/>
  <c r="V276" i="2"/>
  <c r="W276" i="2"/>
  <c r="X276" i="2"/>
  <c r="Y276" i="2"/>
  <c r="Z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D278" i="2"/>
  <c r="E278" i="2"/>
  <c r="D279" i="2"/>
  <c r="E279" i="2" s="1"/>
  <c r="D280" i="2"/>
  <c r="E280" i="2"/>
  <c r="D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P290" i="2" s="1"/>
  <c r="AQ281" i="2"/>
  <c r="AR281" i="2"/>
  <c r="D283" i="2"/>
  <c r="E283" i="2"/>
  <c r="D284" i="2"/>
  <c r="R284" i="2"/>
  <c r="S284" i="2"/>
  <c r="V284" i="2"/>
  <c r="W284" i="2"/>
  <c r="W284" i="1" s="1"/>
  <c r="W289" i="1" s="1"/>
  <c r="Z284" i="2"/>
  <c r="AI284" i="2"/>
  <c r="AI284" i="1" s="1"/>
  <c r="AI289" i="1" s="1"/>
  <c r="D285" i="2"/>
  <c r="E285" i="2"/>
  <c r="D286" i="2"/>
  <c r="E286" i="2" s="1"/>
  <c r="D287" i="2"/>
  <c r="E287" i="2"/>
  <c r="D288" i="2"/>
  <c r="E288" i="2" s="1"/>
  <c r="D289" i="2"/>
  <c r="H289" i="2"/>
  <c r="I289" i="2"/>
  <c r="J289" i="2"/>
  <c r="K289" i="2"/>
  <c r="K290" i="2" s="1"/>
  <c r="L289" i="2"/>
  <c r="M289" i="2"/>
  <c r="N289" i="2"/>
  <c r="O289" i="2"/>
  <c r="O290" i="2" s="1"/>
  <c r="P289" i="2"/>
  <c r="S289" i="2"/>
  <c r="S290" i="2" s="1"/>
  <c r="W289" i="2"/>
  <c r="W290" i="2" s="1"/>
  <c r="AB289" i="2"/>
  <c r="AB290" i="2" s="1"/>
  <c r="AC289" i="2"/>
  <c r="AC290" i="2" s="1"/>
  <c r="AD289" i="2"/>
  <c r="AE289" i="2"/>
  <c r="AF289" i="2"/>
  <c r="AF290" i="2" s="1"/>
  <c r="AG289" i="2"/>
  <c r="AG290" i="2" s="1"/>
  <c r="AH289" i="2"/>
  <c r="AJ289" i="2"/>
  <c r="AJ290" i="2" s="1"/>
  <c r="AK289" i="2"/>
  <c r="AK290" i="2" s="1"/>
  <c r="AL289" i="2"/>
  <c r="AM289" i="2"/>
  <c r="AN289" i="2"/>
  <c r="AN290" i="2" s="1"/>
  <c r="AO289" i="2"/>
  <c r="AO290" i="2" s="1"/>
  <c r="AP289" i="2"/>
  <c r="AQ289" i="2"/>
  <c r="J290" i="2"/>
  <c r="N290" i="2"/>
  <c r="AA290" i="2"/>
  <c r="AD290" i="2"/>
  <c r="AE290" i="2"/>
  <c r="AH290" i="2"/>
  <c r="AL290" i="2"/>
  <c r="AM290" i="2"/>
  <c r="AQ290" i="2"/>
  <c r="AC291" i="2"/>
  <c r="AG291" i="2"/>
  <c r="AK291" i="2"/>
  <c r="AO291" i="2"/>
  <c r="E293" i="2"/>
  <c r="E294" i="2"/>
  <c r="E295" i="2"/>
  <c r="E296" i="2"/>
  <c r="AA297" i="2"/>
  <c r="AC297" i="2"/>
  <c r="AG297" i="2"/>
  <c r="AK297" i="2"/>
  <c r="AO297" i="2"/>
  <c r="H302" i="2"/>
  <c r="I302" i="2"/>
  <c r="I304" i="2" s="1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Y303" i="2"/>
  <c r="AQ303" i="2"/>
  <c r="H304" i="2"/>
  <c r="AS325" i="2"/>
  <c r="AT325" i="2"/>
  <c r="AU325" i="2"/>
  <c r="AV325" i="2"/>
  <c r="AW325" i="2"/>
  <c r="AX325" i="2"/>
  <c r="AY325" i="2"/>
  <c r="AZ325" i="2"/>
  <c r="BA325" i="2"/>
  <c r="H9" i="3"/>
  <c r="I9" i="3"/>
  <c r="J9" i="3"/>
  <c r="K9" i="3" s="1"/>
  <c r="L9" i="3" s="1"/>
  <c r="M9" i="3" s="1"/>
  <c r="N9" i="3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D11" i="3"/>
  <c r="E11" i="3"/>
  <c r="D12" i="3"/>
  <c r="D13" i="3"/>
  <c r="E13" i="3"/>
  <c r="D14" i="3"/>
  <c r="E14" i="3" s="1"/>
  <c r="D15" i="3"/>
  <c r="H15" i="3"/>
  <c r="I15" i="3"/>
  <c r="J15" i="3"/>
  <c r="K15" i="3"/>
  <c r="K36" i="3" s="1"/>
  <c r="L15" i="3"/>
  <c r="M15" i="3"/>
  <c r="N15" i="3"/>
  <c r="O15" i="3"/>
  <c r="O36" i="3" s="1"/>
  <c r="P15" i="3"/>
  <c r="Q15" i="3"/>
  <c r="R15" i="3"/>
  <c r="S15" i="3"/>
  <c r="T15" i="3"/>
  <c r="U15" i="3"/>
  <c r="V15" i="3"/>
  <c r="W15" i="3"/>
  <c r="X15" i="3"/>
  <c r="Y15" i="3"/>
  <c r="Z15" i="3"/>
  <c r="AA15" i="3"/>
  <c r="AA36" i="3" s="1"/>
  <c r="AB15" i="3"/>
  <c r="AB36" i="3" s="1"/>
  <c r="AC15" i="3"/>
  <c r="AD15" i="3"/>
  <c r="AE15" i="3"/>
  <c r="AE36" i="3" s="1"/>
  <c r="AF15" i="3"/>
  <c r="AF36" i="3" s="1"/>
  <c r="AG15" i="3"/>
  <c r="AH15" i="3"/>
  <c r="AI15" i="3"/>
  <c r="AI36" i="3" s="1"/>
  <c r="AJ15" i="3"/>
  <c r="AJ36" i="3" s="1"/>
  <c r="AK15" i="3"/>
  <c r="AL15" i="3"/>
  <c r="AM15" i="3"/>
  <c r="AM36" i="3" s="1"/>
  <c r="AN15" i="3"/>
  <c r="AN36" i="3" s="1"/>
  <c r="AO15" i="3"/>
  <c r="AP15" i="3"/>
  <c r="AQ15" i="3"/>
  <c r="AQ36" i="3" s="1"/>
  <c r="AR15" i="3"/>
  <c r="AR36" i="3" s="1"/>
  <c r="D17" i="3"/>
  <c r="E17" i="3" s="1"/>
  <c r="E21" i="3" s="1"/>
  <c r="D18" i="3"/>
  <c r="E18" i="3"/>
  <c r="D19" i="3"/>
  <c r="E19" i="3" s="1"/>
  <c r="D20" i="3"/>
  <c r="E20" i="3"/>
  <c r="D21" i="3"/>
  <c r="H21" i="3"/>
  <c r="I21" i="3"/>
  <c r="I36" i="3" s="1"/>
  <c r="J21" i="3"/>
  <c r="K21" i="3"/>
  <c r="L21" i="3"/>
  <c r="M21" i="3"/>
  <c r="M36" i="3" s="1"/>
  <c r="N21" i="3"/>
  <c r="O21" i="3"/>
  <c r="P21" i="3"/>
  <c r="Q21" i="3"/>
  <c r="Q36" i="3" s="1"/>
  <c r="R21" i="3"/>
  <c r="S21" i="3"/>
  <c r="T21" i="3"/>
  <c r="U21" i="3"/>
  <c r="U36" i="3" s="1"/>
  <c r="V21" i="3"/>
  <c r="W21" i="3"/>
  <c r="X21" i="3"/>
  <c r="Y21" i="3"/>
  <c r="Y36" i="3" s="1"/>
  <c r="Z21" i="3"/>
  <c r="AA21" i="3"/>
  <c r="AB21" i="3"/>
  <c r="AC21" i="3"/>
  <c r="AC36" i="3" s="1"/>
  <c r="AD21" i="3"/>
  <c r="AE21" i="3"/>
  <c r="AF21" i="3"/>
  <c r="AG21" i="3"/>
  <c r="AG36" i="3" s="1"/>
  <c r="AH21" i="3"/>
  <c r="AI21" i="3"/>
  <c r="AJ21" i="3"/>
  <c r="AK21" i="3"/>
  <c r="AK36" i="3" s="1"/>
  <c r="AL21" i="3"/>
  <c r="AM21" i="3"/>
  <c r="AN21" i="3"/>
  <c r="AO21" i="3"/>
  <c r="AO36" i="3" s="1"/>
  <c r="AP21" i="3"/>
  <c r="AQ21" i="3"/>
  <c r="AR21" i="3"/>
  <c r="D23" i="3"/>
  <c r="E23" i="3" s="1"/>
  <c r="D24" i="3"/>
  <c r="E24" i="3"/>
  <c r="D25" i="3"/>
  <c r="E25" i="3" s="1"/>
  <c r="D26" i="3"/>
  <c r="E26" i="3"/>
  <c r="D27" i="3"/>
  <c r="Q27" i="3"/>
  <c r="Q27" i="1" s="1"/>
  <c r="R27" i="3"/>
  <c r="R27" i="1" s="1"/>
  <c r="S27" i="3"/>
  <c r="T27" i="3"/>
  <c r="T27" i="1" s="1"/>
  <c r="U27" i="3"/>
  <c r="U27" i="1" s="1"/>
  <c r="V27" i="3"/>
  <c r="V27" i="1" s="1"/>
  <c r="W27" i="3"/>
  <c r="X27" i="3"/>
  <c r="X27" i="1" s="1"/>
  <c r="Y27" i="3"/>
  <c r="Y27" i="1" s="1"/>
  <c r="Z27" i="3"/>
  <c r="Z27" i="1" s="1"/>
  <c r="D28" i="3"/>
  <c r="E28" i="3" s="1"/>
  <c r="D29" i="3"/>
  <c r="H29" i="3"/>
  <c r="I29" i="3"/>
  <c r="J29" i="3"/>
  <c r="K29" i="3"/>
  <c r="L29" i="3"/>
  <c r="M29" i="3"/>
  <c r="N29" i="3"/>
  <c r="O29" i="3"/>
  <c r="P29" i="3"/>
  <c r="Q29" i="3"/>
  <c r="T29" i="3"/>
  <c r="U29" i="3"/>
  <c r="X29" i="3"/>
  <c r="Y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D31" i="3"/>
  <c r="E31" i="3" s="1"/>
  <c r="D32" i="3"/>
  <c r="E32" i="3"/>
  <c r="D33" i="3"/>
  <c r="R33" i="3"/>
  <c r="R33" i="1" s="1"/>
  <c r="S33" i="3"/>
  <c r="S33" i="1" s="1"/>
  <c r="T33" i="3"/>
  <c r="U33" i="3"/>
  <c r="U33" i="1" s="1"/>
  <c r="D34" i="3"/>
  <c r="E34" i="3"/>
  <c r="D35" i="3"/>
  <c r="H35" i="3"/>
  <c r="I35" i="3"/>
  <c r="J35" i="3"/>
  <c r="K35" i="3"/>
  <c r="L35" i="3"/>
  <c r="M35" i="3"/>
  <c r="N35" i="3"/>
  <c r="O35" i="3"/>
  <c r="P35" i="3"/>
  <c r="Q35" i="3"/>
  <c r="R35" i="3"/>
  <c r="S35" i="3"/>
  <c r="V35" i="3"/>
  <c r="W35" i="3"/>
  <c r="X35" i="3"/>
  <c r="Y35" i="3"/>
  <c r="Z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J36" i="3"/>
  <c r="N36" i="3"/>
  <c r="AD36" i="3"/>
  <c r="AH36" i="3"/>
  <c r="AL36" i="3"/>
  <c r="AP36" i="3"/>
  <c r="D38" i="3"/>
  <c r="E38" i="3" s="1"/>
  <c r="D39" i="3"/>
  <c r="E39" i="3"/>
  <c r="D40" i="3"/>
  <c r="E40" i="3" s="1"/>
  <c r="D41" i="3"/>
  <c r="E41" i="3"/>
  <c r="D42" i="3"/>
  <c r="E42" i="3" s="1"/>
  <c r="D43" i="3"/>
  <c r="E43" i="3"/>
  <c r="D44" i="3"/>
  <c r="E44" i="3" s="1"/>
  <c r="D45" i="3"/>
  <c r="E45" i="3"/>
  <c r="D46" i="3"/>
  <c r="E46" i="3" s="1"/>
  <c r="D47" i="3"/>
  <c r="E47" i="3"/>
  <c r="D48" i="3"/>
  <c r="E48" i="3" s="1"/>
  <c r="D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D51" i="3"/>
  <c r="E51" i="3" s="1"/>
  <c r="D52" i="3"/>
  <c r="E52" i="3"/>
  <c r="D53" i="3"/>
  <c r="E53" i="3" s="1"/>
  <c r="D54" i="3"/>
  <c r="E54" i="3"/>
  <c r="D55" i="3"/>
  <c r="E55" i="3" s="1"/>
  <c r="D56" i="3"/>
  <c r="E56" i="3"/>
  <c r="D57" i="3"/>
  <c r="E57" i="3" s="1"/>
  <c r="D58" i="3"/>
  <c r="E58" i="3"/>
  <c r="D59" i="3"/>
  <c r="E59" i="3" s="1"/>
  <c r="D60" i="3"/>
  <c r="E60" i="3"/>
  <c r="D61" i="3"/>
  <c r="H61" i="3"/>
  <c r="I61" i="3"/>
  <c r="J61" i="3"/>
  <c r="K61" i="3"/>
  <c r="L61" i="3"/>
  <c r="M61" i="3"/>
  <c r="N61" i="3"/>
  <c r="N207" i="3" s="1"/>
  <c r="O61" i="3"/>
  <c r="P61" i="3"/>
  <c r="Q61" i="3"/>
  <c r="R61" i="3"/>
  <c r="S61" i="3"/>
  <c r="T61" i="3"/>
  <c r="U61" i="3"/>
  <c r="V61" i="3"/>
  <c r="W61" i="3"/>
  <c r="X61" i="3"/>
  <c r="Y61" i="3"/>
  <c r="Z61" i="3"/>
  <c r="AB61" i="3"/>
  <c r="AC61" i="3"/>
  <c r="AD61" i="3"/>
  <c r="AE61" i="3"/>
  <c r="AF61" i="3"/>
  <c r="AG61" i="3"/>
  <c r="AH61" i="3"/>
  <c r="AI61" i="3"/>
  <c r="AI207" i="3" s="1"/>
  <c r="AJ61" i="3"/>
  <c r="AK61" i="3"/>
  <c r="AL61" i="3"/>
  <c r="AM61" i="3"/>
  <c r="AN61" i="3"/>
  <c r="AO61" i="3"/>
  <c r="AP61" i="3"/>
  <c r="AQ61" i="3"/>
  <c r="AR61" i="3"/>
  <c r="D63" i="3"/>
  <c r="E63" i="3"/>
  <c r="D64" i="3"/>
  <c r="E64" i="3" s="1"/>
  <c r="D65" i="3"/>
  <c r="E65" i="3"/>
  <c r="D66" i="3"/>
  <c r="E66" i="3" s="1"/>
  <c r="D67" i="3"/>
  <c r="E67" i="3"/>
  <c r="D68" i="3"/>
  <c r="E68" i="3" s="1"/>
  <c r="D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B69" i="3"/>
  <c r="AC69" i="3"/>
  <c r="AD69" i="3"/>
  <c r="AD207" i="3" s="1"/>
  <c r="AE69" i="3"/>
  <c r="AF69" i="3"/>
  <c r="AG69" i="3"/>
  <c r="AH69" i="3"/>
  <c r="AH207" i="3" s="1"/>
  <c r="AI69" i="3"/>
  <c r="AJ69" i="3"/>
  <c r="AK69" i="3"/>
  <c r="AL69" i="3"/>
  <c r="AM69" i="3"/>
  <c r="AN69" i="3"/>
  <c r="AO69" i="3"/>
  <c r="AP69" i="3"/>
  <c r="AQ69" i="3"/>
  <c r="AR69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H85" i="3"/>
  <c r="I85" i="3"/>
  <c r="J85" i="3"/>
  <c r="K85" i="3"/>
  <c r="L85" i="3"/>
  <c r="M85" i="3"/>
  <c r="N85" i="3"/>
  <c r="O85" i="3"/>
  <c r="P85" i="3"/>
  <c r="Q85" i="3"/>
  <c r="R85" i="3"/>
  <c r="S85" i="3"/>
  <c r="S207" i="3" s="1"/>
  <c r="T85" i="3"/>
  <c r="U85" i="3"/>
  <c r="V85" i="3"/>
  <c r="W85" i="3"/>
  <c r="W207" i="3" s="1"/>
  <c r="X85" i="3"/>
  <c r="Y85" i="3"/>
  <c r="Z85" i="3"/>
  <c r="AB85" i="3"/>
  <c r="AB207" i="3" s="1"/>
  <c r="AB291" i="3" s="1"/>
  <c r="AB297" i="3" s="1"/>
  <c r="AC85" i="3"/>
  <c r="AD85" i="3"/>
  <c r="AE85" i="3"/>
  <c r="AF85" i="3"/>
  <c r="AG85" i="3"/>
  <c r="AH85" i="3"/>
  <c r="AI85" i="3"/>
  <c r="AJ85" i="3"/>
  <c r="AK85" i="3"/>
  <c r="AL85" i="3"/>
  <c r="AM85" i="3"/>
  <c r="AN85" i="3"/>
  <c r="AN207" i="3" s="1"/>
  <c r="AN291" i="3" s="1"/>
  <c r="AN297" i="3" s="1"/>
  <c r="AO85" i="3"/>
  <c r="AP85" i="3"/>
  <c r="AQ85" i="3"/>
  <c r="AR85" i="3"/>
  <c r="AR207" i="3" s="1"/>
  <c r="AR291" i="3" s="1"/>
  <c r="AR297" i="3" s="1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D99" i="3"/>
  <c r="E99" i="3" s="1"/>
  <c r="E106" i="3" s="1"/>
  <c r="D100" i="3"/>
  <c r="E100" i="3"/>
  <c r="D101" i="3"/>
  <c r="E101" i="3" s="1"/>
  <c r="D102" i="3"/>
  <c r="E102" i="3"/>
  <c r="D103" i="3"/>
  <c r="E103" i="3" s="1"/>
  <c r="D104" i="3"/>
  <c r="E104" i="3"/>
  <c r="D105" i="3"/>
  <c r="E105" i="3" s="1"/>
  <c r="D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D108" i="3"/>
  <c r="E108" i="3" s="1"/>
  <c r="D109" i="3"/>
  <c r="E109" i="3"/>
  <c r="D110" i="3"/>
  <c r="E110" i="3" s="1"/>
  <c r="D111" i="3"/>
  <c r="E111" i="3"/>
  <c r="D112" i="3"/>
  <c r="E112" i="3" s="1"/>
  <c r="D113" i="3"/>
  <c r="E113" i="3"/>
  <c r="D114" i="3"/>
  <c r="E114" i="3" s="1"/>
  <c r="D115" i="3"/>
  <c r="E115" i="3"/>
  <c r="D116" i="3"/>
  <c r="E116" i="3" s="1"/>
  <c r="D117" i="3"/>
  <c r="E117" i="3"/>
  <c r="D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D120" i="3"/>
  <c r="E120" i="3"/>
  <c r="D121" i="3"/>
  <c r="E121" i="3" s="1"/>
  <c r="D122" i="3"/>
  <c r="E122" i="3"/>
  <c r="D123" i="3"/>
  <c r="E123" i="3" s="1"/>
  <c r="D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D126" i="3"/>
  <c r="E126" i="3" s="1"/>
  <c r="D127" i="3"/>
  <c r="E127" i="3"/>
  <c r="D128" i="3"/>
  <c r="E128" i="3" s="1"/>
  <c r="D129" i="3"/>
  <c r="E129" i="3"/>
  <c r="D130" i="3"/>
  <c r="E130" i="3" s="1"/>
  <c r="D131" i="3"/>
  <c r="E131" i="3"/>
  <c r="D132" i="3"/>
  <c r="E132" i="3" s="1"/>
  <c r="D133" i="3"/>
  <c r="E133" i="3"/>
  <c r="D134" i="3"/>
  <c r="E134" i="3" s="1"/>
  <c r="D135" i="3"/>
  <c r="E135" i="3"/>
  <c r="D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D138" i="3"/>
  <c r="E138" i="3"/>
  <c r="D139" i="3"/>
  <c r="E139" i="3" s="1"/>
  <c r="E140" i="3" s="1"/>
  <c r="D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D142" i="3"/>
  <c r="E142" i="3" s="1"/>
  <c r="D143" i="3"/>
  <c r="E143" i="3"/>
  <c r="D144" i="3"/>
  <c r="E144" i="3" s="1"/>
  <c r="D145" i="3"/>
  <c r="E145" i="3"/>
  <c r="D146" i="3"/>
  <c r="E146" i="3" s="1"/>
  <c r="D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D149" i="3"/>
  <c r="E149" i="3" s="1"/>
  <c r="D150" i="3"/>
  <c r="E150" i="3"/>
  <c r="D151" i="3"/>
  <c r="E151" i="3" s="1"/>
  <c r="D152" i="3"/>
  <c r="E152" i="3"/>
  <c r="D153" i="3"/>
  <c r="E153" i="3" s="1"/>
  <c r="D154" i="3"/>
  <c r="E154" i="3"/>
  <c r="D155" i="3"/>
  <c r="H155" i="3"/>
  <c r="I155" i="3"/>
  <c r="J155" i="3"/>
  <c r="K155" i="3"/>
  <c r="L155" i="3"/>
  <c r="M155" i="3"/>
  <c r="N155" i="3"/>
  <c r="O155" i="3"/>
  <c r="P155" i="3"/>
  <c r="Q155" i="3"/>
  <c r="R155" i="3"/>
  <c r="R207" i="3" s="1"/>
  <c r="S155" i="3"/>
  <c r="T155" i="3"/>
  <c r="U155" i="3"/>
  <c r="V155" i="3"/>
  <c r="W155" i="3"/>
  <c r="X155" i="3"/>
  <c r="Y155" i="3"/>
  <c r="Z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M207" i="3" s="1"/>
  <c r="AN155" i="3"/>
  <c r="AO155" i="3"/>
  <c r="AP155" i="3"/>
  <c r="AQ155" i="3"/>
  <c r="AR155" i="3"/>
  <c r="D157" i="3"/>
  <c r="E157" i="3"/>
  <c r="D158" i="3"/>
  <c r="E158" i="3" s="1"/>
  <c r="D159" i="3"/>
  <c r="E159" i="3"/>
  <c r="D160" i="3"/>
  <c r="E160" i="3" s="1"/>
  <c r="D161" i="3"/>
  <c r="E161" i="3"/>
  <c r="D162" i="3"/>
  <c r="E162" i="3" s="1"/>
  <c r="D163" i="3"/>
  <c r="E163" i="3"/>
  <c r="D164" i="3"/>
  <c r="E164" i="3" s="1"/>
  <c r="D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D167" i="3"/>
  <c r="E167" i="3" s="1"/>
  <c r="D168" i="3"/>
  <c r="E168" i="3"/>
  <c r="D169" i="3"/>
  <c r="E169" i="3" s="1"/>
  <c r="D170" i="3"/>
  <c r="E170" i="3"/>
  <c r="D171" i="3"/>
  <c r="E171" i="3" s="1"/>
  <c r="R171" i="3"/>
  <c r="R171" i="1" s="1"/>
  <c r="S171" i="3"/>
  <c r="S171" i="1" s="1"/>
  <c r="D172" i="3"/>
  <c r="E172" i="3" s="1"/>
  <c r="D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D175" i="3"/>
  <c r="E175" i="3" s="1"/>
  <c r="E185" i="3" s="1"/>
  <c r="L175" i="3"/>
  <c r="L175" i="1" s="1"/>
  <c r="L185" i="1" s="1"/>
  <c r="D176" i="3"/>
  <c r="E176" i="3" s="1"/>
  <c r="D177" i="3"/>
  <c r="E177" i="3" s="1"/>
  <c r="D178" i="3"/>
  <c r="E178" i="3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D187" i="3"/>
  <c r="E187" i="3"/>
  <c r="D188" i="3"/>
  <c r="E188" i="3" s="1"/>
  <c r="D189" i="3"/>
  <c r="E189" i="3" s="1"/>
  <c r="E198" i="3" s="1"/>
  <c r="H189" i="3"/>
  <c r="I189" i="3"/>
  <c r="I189" i="1" s="1"/>
  <c r="I198" i="1" s="1"/>
  <c r="J189" i="3"/>
  <c r="J189" i="1" s="1"/>
  <c r="J198" i="1" s="1"/>
  <c r="K189" i="3"/>
  <c r="K189" i="1" s="1"/>
  <c r="K198" i="1" s="1"/>
  <c r="L189" i="3"/>
  <c r="M189" i="3"/>
  <c r="M189" i="1" s="1"/>
  <c r="M198" i="1" s="1"/>
  <c r="N189" i="3"/>
  <c r="N189" i="1" s="1"/>
  <c r="N198" i="1" s="1"/>
  <c r="O189" i="3"/>
  <c r="O189" i="1" s="1"/>
  <c r="O198" i="1" s="1"/>
  <c r="P189" i="3"/>
  <c r="Q189" i="3"/>
  <c r="Q189" i="1" s="1"/>
  <c r="Q198" i="1" s="1"/>
  <c r="R189" i="3"/>
  <c r="R189" i="1" s="1"/>
  <c r="R198" i="1" s="1"/>
  <c r="S189" i="3"/>
  <c r="S189" i="1" s="1"/>
  <c r="S198" i="1" s="1"/>
  <c r="T189" i="3"/>
  <c r="U189" i="3"/>
  <c r="U189" i="1" s="1"/>
  <c r="U198" i="1" s="1"/>
  <c r="V189" i="3"/>
  <c r="V189" i="1" s="1"/>
  <c r="V198" i="1" s="1"/>
  <c r="W189" i="3"/>
  <c r="W189" i="1" s="1"/>
  <c r="W198" i="1" s="1"/>
  <c r="X189" i="3"/>
  <c r="Y189" i="3"/>
  <c r="Y189" i="1" s="1"/>
  <c r="Y198" i="1" s="1"/>
  <c r="Z189" i="3"/>
  <c r="Z189" i="1" s="1"/>
  <c r="Z198" i="1" s="1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I198" i="3"/>
  <c r="J198" i="3"/>
  <c r="K198" i="3"/>
  <c r="M198" i="3"/>
  <c r="N198" i="3"/>
  <c r="O198" i="3"/>
  <c r="Q198" i="3"/>
  <c r="R198" i="3"/>
  <c r="S198" i="3"/>
  <c r="U198" i="3"/>
  <c r="W198" i="3"/>
  <c r="Y198" i="3"/>
  <c r="Z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D200" i="3"/>
  <c r="E200" i="3"/>
  <c r="D201" i="3"/>
  <c r="E201" i="3" s="1"/>
  <c r="D202" i="3"/>
  <c r="E202" i="3"/>
  <c r="D203" i="3"/>
  <c r="E203" i="3" s="1"/>
  <c r="D204" i="3"/>
  <c r="E204" i="3"/>
  <c r="D205" i="3"/>
  <c r="E205" i="3" s="1"/>
  <c r="D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J207" i="3"/>
  <c r="K207" i="3"/>
  <c r="O207" i="3"/>
  <c r="Z207" i="3"/>
  <c r="AA207" i="3"/>
  <c r="AE207" i="3"/>
  <c r="AF207" i="3"/>
  <c r="AJ207" i="3"/>
  <c r="AL207" i="3"/>
  <c r="AP207" i="3"/>
  <c r="AQ207" i="3"/>
  <c r="D209" i="3"/>
  <c r="E209" i="3"/>
  <c r="D210" i="3"/>
  <c r="E210" i="3" s="1"/>
  <c r="D211" i="3"/>
  <c r="E211" i="3"/>
  <c r="D212" i="3"/>
  <c r="E212" i="3" s="1"/>
  <c r="D213" i="3"/>
  <c r="E213" i="3"/>
  <c r="D214" i="3"/>
  <c r="H214" i="3"/>
  <c r="I214" i="3"/>
  <c r="J214" i="3"/>
  <c r="J270" i="3" s="1"/>
  <c r="K214" i="3"/>
  <c r="K270" i="3" s="1"/>
  <c r="K291" i="3" s="1"/>
  <c r="K297" i="3" s="1"/>
  <c r="L214" i="3"/>
  <c r="M214" i="3"/>
  <c r="N214" i="3"/>
  <c r="N270" i="3" s="1"/>
  <c r="O214" i="3"/>
  <c r="O270" i="3" s="1"/>
  <c r="O291" i="3" s="1"/>
  <c r="O297" i="3" s="1"/>
  <c r="P214" i="3"/>
  <c r="Q214" i="3"/>
  <c r="R214" i="3"/>
  <c r="R270" i="3" s="1"/>
  <c r="S214" i="3"/>
  <c r="S270" i="3" s="1"/>
  <c r="T214" i="3"/>
  <c r="U214" i="3"/>
  <c r="V214" i="3"/>
  <c r="V270" i="3" s="1"/>
  <c r="W214" i="3"/>
  <c r="W270" i="3" s="1"/>
  <c r="X214" i="3"/>
  <c r="Y214" i="3"/>
  <c r="Z214" i="3"/>
  <c r="Z270" i="3" s="1"/>
  <c r="AB214" i="3"/>
  <c r="AC214" i="3"/>
  <c r="AD214" i="3"/>
  <c r="AD270" i="3" s="1"/>
  <c r="AE214" i="3"/>
  <c r="AE270" i="3" s="1"/>
  <c r="AF214" i="3"/>
  <c r="AG214" i="3"/>
  <c r="AH214" i="3"/>
  <c r="AH270" i="3" s="1"/>
  <c r="AI214" i="3"/>
  <c r="AI270" i="3" s="1"/>
  <c r="AJ214" i="3"/>
  <c r="AK214" i="3"/>
  <c r="AL214" i="3"/>
  <c r="AL270" i="3" s="1"/>
  <c r="AM214" i="3"/>
  <c r="AM270" i="3" s="1"/>
  <c r="AN214" i="3"/>
  <c r="AO214" i="3"/>
  <c r="AP214" i="3"/>
  <c r="AP270" i="3" s="1"/>
  <c r="AQ214" i="3"/>
  <c r="AQ270" i="3" s="1"/>
  <c r="AR214" i="3"/>
  <c r="D216" i="3"/>
  <c r="E216" i="3"/>
  <c r="D217" i="3"/>
  <c r="E217" i="3" s="1"/>
  <c r="D218" i="3"/>
  <c r="E218" i="3"/>
  <c r="D219" i="3"/>
  <c r="E219" i="3" s="1"/>
  <c r="D220" i="3"/>
  <c r="E220" i="3"/>
  <c r="D221" i="3"/>
  <c r="E221" i="3" s="1"/>
  <c r="D222" i="3"/>
  <c r="E222" i="3"/>
  <c r="D223" i="3"/>
  <c r="E223" i="3" s="1"/>
  <c r="D224" i="3"/>
  <c r="E224" i="3"/>
  <c r="D225" i="3"/>
  <c r="E225" i="3" s="1"/>
  <c r="D226" i="3"/>
  <c r="E226" i="3"/>
  <c r="D227" i="3"/>
  <c r="E227" i="3" s="1"/>
  <c r="D228" i="3"/>
  <c r="E228" i="3"/>
  <c r="D229" i="3"/>
  <c r="E229" i="3" s="1"/>
  <c r="D230" i="3"/>
  <c r="E230" i="3"/>
  <c r="D231" i="3"/>
  <c r="E231" i="3" s="1"/>
  <c r="D232" i="3"/>
  <c r="E232" i="3"/>
  <c r="D233" i="3"/>
  <c r="E233" i="3" s="1"/>
  <c r="D234" i="3"/>
  <c r="E234" i="3"/>
  <c r="D235" i="3"/>
  <c r="E235" i="3" s="1"/>
  <c r="D236" i="3"/>
  <c r="E236" i="3"/>
  <c r="D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D239" i="3"/>
  <c r="E239" i="3"/>
  <c r="D240" i="3"/>
  <c r="E240" i="3" s="1"/>
  <c r="D241" i="3"/>
  <c r="E241" i="3"/>
  <c r="D242" i="3"/>
  <c r="E242" i="3" s="1"/>
  <c r="D243" i="3"/>
  <c r="E243" i="3"/>
  <c r="D244" i="3"/>
  <c r="E244" i="3" s="1"/>
  <c r="D245" i="3"/>
  <c r="E245" i="3"/>
  <c r="D246" i="3"/>
  <c r="E246" i="3" s="1"/>
  <c r="D247" i="3"/>
  <c r="E247" i="3"/>
  <c r="D248" i="3"/>
  <c r="E248" i="3" s="1"/>
  <c r="D249" i="3"/>
  <c r="E249" i="3"/>
  <c r="D250" i="3"/>
  <c r="E250" i="3" s="1"/>
  <c r="D251" i="3"/>
  <c r="H251" i="3"/>
  <c r="H270" i="3" s="1"/>
  <c r="I251" i="3"/>
  <c r="J251" i="3"/>
  <c r="K251" i="3"/>
  <c r="L251" i="3"/>
  <c r="L270" i="3" s="1"/>
  <c r="M251" i="3"/>
  <c r="N251" i="3"/>
  <c r="O251" i="3"/>
  <c r="P251" i="3"/>
  <c r="P270" i="3" s="1"/>
  <c r="Q251" i="3"/>
  <c r="R251" i="3"/>
  <c r="S251" i="3"/>
  <c r="T251" i="3"/>
  <c r="T270" i="3" s="1"/>
  <c r="U251" i="3"/>
  <c r="V251" i="3"/>
  <c r="W251" i="3"/>
  <c r="X251" i="3"/>
  <c r="X270" i="3" s="1"/>
  <c r="Y251" i="3"/>
  <c r="Z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D253" i="3"/>
  <c r="E253" i="3" s="1"/>
  <c r="E255" i="3" s="1"/>
  <c r="D254" i="3"/>
  <c r="E254" i="3"/>
  <c r="D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D257" i="3"/>
  <c r="E257" i="3"/>
  <c r="D258" i="3"/>
  <c r="E258" i="3" s="1"/>
  <c r="D259" i="3"/>
  <c r="E259" i="3"/>
  <c r="D260" i="3"/>
  <c r="E260" i="3" s="1"/>
  <c r="D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D263" i="3"/>
  <c r="E263" i="3" s="1"/>
  <c r="E269" i="3" s="1"/>
  <c r="D264" i="3"/>
  <c r="E264" i="3"/>
  <c r="D265" i="3"/>
  <c r="E265" i="3" s="1"/>
  <c r="D266" i="3"/>
  <c r="E266" i="3"/>
  <c r="D267" i="3"/>
  <c r="E267" i="3" s="1"/>
  <c r="D268" i="3"/>
  <c r="E268" i="3"/>
  <c r="D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I270" i="3"/>
  <c r="M270" i="3"/>
  <c r="Q270" i="3"/>
  <c r="U270" i="3"/>
  <c r="Y270" i="3"/>
  <c r="AA270" i="3"/>
  <c r="AB270" i="3"/>
  <c r="AC270" i="3"/>
  <c r="AF270" i="3"/>
  <c r="AG270" i="3"/>
  <c r="AJ270" i="3"/>
  <c r="AK270" i="3"/>
  <c r="AN270" i="3"/>
  <c r="AO270" i="3"/>
  <c r="AR270" i="3"/>
  <c r="D272" i="3"/>
  <c r="E272" i="3" s="1"/>
  <c r="D273" i="3"/>
  <c r="E273" i="3"/>
  <c r="D274" i="3"/>
  <c r="E274" i="3" s="1"/>
  <c r="D275" i="3"/>
  <c r="E275" i="3"/>
  <c r="D276" i="3"/>
  <c r="H276" i="3"/>
  <c r="I276" i="3"/>
  <c r="I290" i="3" s="1"/>
  <c r="J276" i="3"/>
  <c r="J290" i="3" s="1"/>
  <c r="K276" i="3"/>
  <c r="L276" i="3"/>
  <c r="M276" i="3"/>
  <c r="M290" i="3" s="1"/>
  <c r="N276" i="3"/>
  <c r="N290" i="3" s="1"/>
  <c r="O276" i="3"/>
  <c r="P276" i="3"/>
  <c r="Q276" i="3"/>
  <c r="Q290" i="3" s="1"/>
  <c r="R276" i="3"/>
  <c r="R290" i="3" s="1"/>
  <c r="S276" i="3"/>
  <c r="T276" i="3"/>
  <c r="U276" i="3"/>
  <c r="U290" i="3" s="1"/>
  <c r="V276" i="3"/>
  <c r="V290" i="3" s="1"/>
  <c r="W276" i="3"/>
  <c r="X276" i="3"/>
  <c r="Y276" i="3"/>
  <c r="Y290" i="3" s="1"/>
  <c r="Z276" i="3"/>
  <c r="Z290" i="3" s="1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D278" i="3"/>
  <c r="E278" i="3"/>
  <c r="D279" i="3"/>
  <c r="E279" i="3" s="1"/>
  <c r="D280" i="3"/>
  <c r="E280" i="3"/>
  <c r="D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D283" i="3"/>
  <c r="E283" i="3"/>
  <c r="D284" i="3"/>
  <c r="E284" i="3" s="1"/>
  <c r="E289" i="3" s="1"/>
  <c r="D285" i="3"/>
  <c r="E285" i="3"/>
  <c r="D286" i="3"/>
  <c r="E286" i="3" s="1"/>
  <c r="D287" i="3"/>
  <c r="E287" i="3"/>
  <c r="D288" i="3"/>
  <c r="E288" i="3" s="1"/>
  <c r="D289" i="3"/>
  <c r="H289" i="3"/>
  <c r="H290" i="3" s="1"/>
  <c r="I289" i="3"/>
  <c r="J289" i="3"/>
  <c r="K289" i="3"/>
  <c r="L289" i="3"/>
  <c r="L290" i="3" s="1"/>
  <c r="M289" i="3"/>
  <c r="N289" i="3"/>
  <c r="O289" i="3"/>
  <c r="P289" i="3"/>
  <c r="P290" i="3" s="1"/>
  <c r="Q289" i="3"/>
  <c r="R289" i="3"/>
  <c r="S289" i="3"/>
  <c r="T289" i="3"/>
  <c r="T290" i="3" s="1"/>
  <c r="U289" i="3"/>
  <c r="V289" i="3"/>
  <c r="W289" i="3"/>
  <c r="X289" i="3"/>
  <c r="X290" i="3" s="1"/>
  <c r="Y289" i="3"/>
  <c r="Z289" i="3"/>
  <c r="AB289" i="3"/>
  <c r="AB290" i="3" s="1"/>
  <c r="AC289" i="3"/>
  <c r="AC290" i="3" s="1"/>
  <c r="AD289" i="3"/>
  <c r="AE289" i="3"/>
  <c r="AF289" i="3"/>
  <c r="AF290" i="3" s="1"/>
  <c r="AG289" i="3"/>
  <c r="AG290" i="3" s="1"/>
  <c r="AH289" i="3"/>
  <c r="AI289" i="3"/>
  <c r="AJ289" i="3"/>
  <c r="AJ290" i="3" s="1"/>
  <c r="AK289" i="3"/>
  <c r="AK290" i="3" s="1"/>
  <c r="AL289" i="3"/>
  <c r="AM289" i="3"/>
  <c r="AN289" i="3"/>
  <c r="AN290" i="3" s="1"/>
  <c r="AO289" i="3"/>
  <c r="AO290" i="3" s="1"/>
  <c r="AP289" i="3"/>
  <c r="AQ289" i="3"/>
  <c r="AR289" i="3"/>
  <c r="AR290" i="3" s="1"/>
  <c r="K290" i="3"/>
  <c r="O290" i="3"/>
  <c r="S290" i="3"/>
  <c r="W290" i="3"/>
  <c r="AA290" i="3"/>
  <c r="AD290" i="3"/>
  <c r="AE290" i="3"/>
  <c r="AH290" i="3"/>
  <c r="AI290" i="3"/>
  <c r="AL290" i="3"/>
  <c r="AM290" i="3"/>
  <c r="AP290" i="3"/>
  <c r="AQ290" i="3"/>
  <c r="AF291" i="3"/>
  <c r="AJ291" i="3"/>
  <c r="E293" i="3"/>
  <c r="E294" i="3"/>
  <c r="E295" i="3"/>
  <c r="R296" i="3"/>
  <c r="R296" i="1" s="1"/>
  <c r="S296" i="3"/>
  <c r="S296" i="1" s="1"/>
  <c r="T296" i="3"/>
  <c r="T296" i="1" s="1"/>
  <c r="U296" i="3"/>
  <c r="U296" i="1" s="1"/>
  <c r="V296" i="3"/>
  <c r="V296" i="1" s="1"/>
  <c r="W296" i="3"/>
  <c r="W296" i="1" s="1"/>
  <c r="X296" i="3"/>
  <c r="X296" i="1" s="1"/>
  <c r="Y296" i="3"/>
  <c r="Y296" i="1" s="1"/>
  <c r="Z296" i="3"/>
  <c r="Z296" i="1" s="1"/>
  <c r="AD296" i="3"/>
  <c r="AD296" i="1" s="1"/>
  <c r="AG296" i="3"/>
  <c r="AG296" i="1" s="1"/>
  <c r="AJ296" i="3"/>
  <c r="AJ296" i="1" s="1"/>
  <c r="AM296" i="3"/>
  <c r="AM296" i="1" s="1"/>
  <c r="AA297" i="3"/>
  <c r="AF297" i="3"/>
  <c r="AJ297" i="3"/>
  <c r="H302" i="3"/>
  <c r="H302" i="1" s="1"/>
  <c r="I302" i="3"/>
  <c r="I302" i="1" s="1"/>
  <c r="J302" i="3"/>
  <c r="J302" i="1" s="1"/>
  <c r="K302" i="3"/>
  <c r="K302" i="1" s="1"/>
  <c r="L302" i="3"/>
  <c r="L302" i="1" s="1"/>
  <c r="M302" i="3"/>
  <c r="M302" i="1" s="1"/>
  <c r="N302" i="3"/>
  <c r="N302" i="1" s="1"/>
  <c r="O302" i="3"/>
  <c r="O302" i="1" s="1"/>
  <c r="P302" i="3"/>
  <c r="P302" i="1" s="1"/>
  <c r="Q302" i="3"/>
  <c r="Q302" i="1" s="1"/>
  <c r="R302" i="3"/>
  <c r="R302" i="1" s="1"/>
  <c r="S302" i="3"/>
  <c r="S302" i="1" s="1"/>
  <c r="T302" i="3"/>
  <c r="T302" i="1" s="1"/>
  <c r="U302" i="3"/>
  <c r="U302" i="1" s="1"/>
  <c r="V302" i="3"/>
  <c r="V302" i="1" s="1"/>
  <c r="W302" i="3"/>
  <c r="W302" i="1" s="1"/>
  <c r="X302" i="3"/>
  <c r="X302" i="1" s="1"/>
  <c r="Y302" i="3"/>
  <c r="Y302" i="1" s="1"/>
  <c r="Z302" i="3"/>
  <c r="Z302" i="1" s="1"/>
  <c r="AA302" i="3"/>
  <c r="AA302" i="1" s="1"/>
  <c r="AB302" i="3"/>
  <c r="AB302" i="1" s="1"/>
  <c r="AC302" i="3"/>
  <c r="AC302" i="1" s="1"/>
  <c r="AD302" i="3"/>
  <c r="AD302" i="1" s="1"/>
  <c r="AE302" i="3"/>
  <c r="AE302" i="1" s="1"/>
  <c r="AF302" i="3"/>
  <c r="AF302" i="1" s="1"/>
  <c r="AG302" i="3"/>
  <c r="AG302" i="1" s="1"/>
  <c r="AH302" i="3"/>
  <c r="AH302" i="1" s="1"/>
  <c r="AI302" i="3"/>
  <c r="AI302" i="1" s="1"/>
  <c r="AJ302" i="3"/>
  <c r="AJ302" i="1" s="1"/>
  <c r="AK302" i="3"/>
  <c r="AK302" i="1" s="1"/>
  <c r="AL302" i="3"/>
  <c r="AL302" i="1" s="1"/>
  <c r="AM302" i="3"/>
  <c r="AM302" i="1" s="1"/>
  <c r="AN302" i="3"/>
  <c r="AN302" i="1" s="1"/>
  <c r="AO302" i="3"/>
  <c r="AO302" i="1" s="1"/>
  <c r="AP302" i="3"/>
  <c r="AP302" i="1" s="1"/>
  <c r="AQ302" i="3"/>
  <c r="AQ302" i="1" s="1"/>
  <c r="AR302" i="3"/>
  <c r="AR302" i="1" s="1"/>
  <c r="AF303" i="3"/>
  <c r="AF303" i="1" s="1"/>
  <c r="H304" i="3"/>
  <c r="H304" i="1" s="1"/>
  <c r="AA306" i="3"/>
  <c r="O306" i="3" l="1"/>
  <c r="E281" i="3"/>
  <c r="E276" i="3"/>
  <c r="E214" i="3"/>
  <c r="E206" i="3"/>
  <c r="E173" i="3"/>
  <c r="E124" i="3"/>
  <c r="E69" i="3"/>
  <c r="AO291" i="3"/>
  <c r="AO297" i="3" s="1"/>
  <c r="E251" i="3"/>
  <c r="E261" i="3"/>
  <c r="AQ291" i="3"/>
  <c r="AQ297" i="3" s="1"/>
  <c r="AM291" i="3"/>
  <c r="AM297" i="3" s="1"/>
  <c r="AI291" i="3"/>
  <c r="AI297" i="3" s="1"/>
  <c r="AE291" i="3"/>
  <c r="AE297" i="3" s="1"/>
  <c r="N291" i="3"/>
  <c r="N297" i="3" s="1"/>
  <c r="J291" i="3"/>
  <c r="J297" i="3" s="1"/>
  <c r="E118" i="3"/>
  <c r="E61" i="3"/>
  <c r="X207" i="3"/>
  <c r="AB291" i="2"/>
  <c r="AB297" i="2" s="1"/>
  <c r="K306" i="3"/>
  <c r="E237" i="3"/>
  <c r="AP291" i="3"/>
  <c r="AP297" i="3" s="1"/>
  <c r="AL291" i="3"/>
  <c r="AL297" i="3" s="1"/>
  <c r="AH291" i="3"/>
  <c r="AH297" i="3" s="1"/>
  <c r="AD291" i="3"/>
  <c r="AD297" i="3" s="1"/>
  <c r="E165" i="3"/>
  <c r="E155" i="3"/>
  <c r="E147" i="3"/>
  <c r="E136" i="3"/>
  <c r="AB306" i="3"/>
  <c r="E49" i="3"/>
  <c r="X189" i="1"/>
  <c r="X198" i="1" s="1"/>
  <c r="X198" i="3"/>
  <c r="T189" i="1"/>
  <c r="T198" i="1" s="1"/>
  <c r="T198" i="3"/>
  <c r="T207" i="3" s="1"/>
  <c r="P189" i="1"/>
  <c r="P198" i="1" s="1"/>
  <c r="P198" i="3"/>
  <c r="L189" i="1"/>
  <c r="L198" i="1" s="1"/>
  <c r="L198" i="3"/>
  <c r="L207" i="3" s="1"/>
  <c r="H189" i="1"/>
  <c r="H198" i="1" s="1"/>
  <c r="H198" i="3"/>
  <c r="H207" i="3" s="1"/>
  <c r="S173" i="1"/>
  <c r="S207" i="1" s="1"/>
  <c r="E97" i="3"/>
  <c r="AO207" i="3"/>
  <c r="AK207" i="3"/>
  <c r="AK291" i="3" s="1"/>
  <c r="AK297" i="3" s="1"/>
  <c r="AG207" i="3"/>
  <c r="AG291" i="3" s="1"/>
  <c r="AG297" i="3" s="1"/>
  <c r="AC207" i="3"/>
  <c r="AC291" i="3" s="1"/>
  <c r="AC297" i="3" s="1"/>
  <c r="T33" i="1"/>
  <c r="T35" i="3"/>
  <c r="T291" i="3" s="1"/>
  <c r="T297" i="3" s="1"/>
  <c r="Y303" i="1"/>
  <c r="H291" i="2"/>
  <c r="H297" i="2" s="1"/>
  <c r="E97" i="2"/>
  <c r="V17" i="1"/>
  <c r="V21" i="2"/>
  <c r="V36" i="2"/>
  <c r="Q17" i="1"/>
  <c r="Q36" i="2"/>
  <c r="Q21" i="2"/>
  <c r="T251" i="1"/>
  <c r="AL306" i="3"/>
  <c r="N306" i="3"/>
  <c r="J306" i="3"/>
  <c r="AR303" i="3"/>
  <c r="E296" i="3"/>
  <c r="J304" i="3"/>
  <c r="AN303" i="3"/>
  <c r="E302" i="1"/>
  <c r="D270" i="3"/>
  <c r="D290" i="3" s="1"/>
  <c r="V198" i="3"/>
  <c r="V207" i="3" s="1"/>
  <c r="X36" i="3"/>
  <c r="T36" i="3"/>
  <c r="P36" i="3"/>
  <c r="L36" i="3"/>
  <c r="H36" i="3"/>
  <c r="Z284" i="1"/>
  <c r="Z289" i="1" s="1"/>
  <c r="Z289" i="2"/>
  <c r="Z290" i="2" s="1"/>
  <c r="R284" i="1"/>
  <c r="R289" i="1" s="1"/>
  <c r="R289" i="2"/>
  <c r="R290" i="2" s="1"/>
  <c r="E281" i="2"/>
  <c r="M290" i="2"/>
  <c r="I290" i="2"/>
  <c r="E276" i="2"/>
  <c r="N291" i="2"/>
  <c r="N297" i="2" s="1"/>
  <c r="E69" i="2"/>
  <c r="AP306" i="3"/>
  <c r="AH306" i="3"/>
  <c r="AF306" i="3"/>
  <c r="I304" i="3"/>
  <c r="I304" i="1" s="1"/>
  <c r="AJ303" i="3"/>
  <c r="E302" i="3"/>
  <c r="E27" i="3"/>
  <c r="E29" i="3" s="1"/>
  <c r="W36" i="3"/>
  <c r="E12" i="3"/>
  <c r="D36" i="3"/>
  <c r="AL303" i="2"/>
  <c r="E269" i="2"/>
  <c r="E255" i="2"/>
  <c r="E237" i="2"/>
  <c r="AH270" i="2"/>
  <c r="AD270" i="2"/>
  <c r="Y270" i="2"/>
  <c r="U270" i="2"/>
  <c r="Q270" i="2"/>
  <c r="M270" i="2"/>
  <c r="I270" i="2"/>
  <c r="E198" i="2"/>
  <c r="E147" i="2"/>
  <c r="AR207" i="2"/>
  <c r="AN207" i="2"/>
  <c r="AN291" i="2" s="1"/>
  <c r="AN297" i="2" s="1"/>
  <c r="AJ207" i="2"/>
  <c r="AJ291" i="2" s="1"/>
  <c r="AJ297" i="2" s="1"/>
  <c r="AF207" i="2"/>
  <c r="AF291" i="2" s="1"/>
  <c r="AF297" i="2" s="1"/>
  <c r="AB207" i="2"/>
  <c r="W207" i="2"/>
  <c r="S207" i="2"/>
  <c r="O207" i="2"/>
  <c r="K207" i="2"/>
  <c r="AP291" i="2"/>
  <c r="AP297" i="2" s="1"/>
  <c r="AL291" i="2"/>
  <c r="AL297" i="2" s="1"/>
  <c r="AH291" i="2"/>
  <c r="AH297" i="2" s="1"/>
  <c r="AD291" i="2"/>
  <c r="AD297" i="2" s="1"/>
  <c r="Y207" i="2"/>
  <c r="U207" i="2"/>
  <c r="Q207" i="2"/>
  <c r="M207" i="2"/>
  <c r="M291" i="2" s="1"/>
  <c r="M297" i="2" s="1"/>
  <c r="I291" i="2"/>
  <c r="I297" i="2" s="1"/>
  <c r="I207" i="2"/>
  <c r="P207" i="3"/>
  <c r="Y207" i="3"/>
  <c r="Y291" i="3" s="1"/>
  <c r="Y297" i="3" s="1"/>
  <c r="U207" i="3"/>
  <c r="Q207" i="3"/>
  <c r="Q291" i="3" s="1"/>
  <c r="Q297" i="3" s="1"/>
  <c r="M207" i="3"/>
  <c r="M291" i="3" s="1"/>
  <c r="M297" i="3" s="1"/>
  <c r="I207" i="3"/>
  <c r="I291" i="3" s="1"/>
  <c r="I297" i="3" s="1"/>
  <c r="E33" i="3"/>
  <c r="E35" i="3" s="1"/>
  <c r="W27" i="1"/>
  <c r="W29" i="3"/>
  <c r="S27" i="1"/>
  <c r="S29" i="3"/>
  <c r="AQ303" i="1"/>
  <c r="AH303" i="2"/>
  <c r="AD303" i="2"/>
  <c r="E302" i="2"/>
  <c r="J304" i="2"/>
  <c r="K304" i="2" s="1"/>
  <c r="L304" i="2" s="1"/>
  <c r="M304" i="2" s="1"/>
  <c r="N304" i="2" s="1"/>
  <c r="O304" i="2" s="1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Z304" i="2" s="1"/>
  <c r="AA304" i="2" s="1"/>
  <c r="AB304" i="2" s="1"/>
  <c r="AC304" i="2" s="1"/>
  <c r="V284" i="1"/>
  <c r="V289" i="1" s="1"/>
  <c r="V289" i="2"/>
  <c r="V290" i="2" s="1"/>
  <c r="W270" i="2"/>
  <c r="S270" i="2"/>
  <c r="O270" i="2"/>
  <c r="K270" i="2"/>
  <c r="E214" i="2"/>
  <c r="E185" i="2"/>
  <c r="E165" i="2"/>
  <c r="E124" i="2"/>
  <c r="E106" i="2"/>
  <c r="Z31" i="1"/>
  <c r="Z35" i="1" s="1"/>
  <c r="Z35" i="2"/>
  <c r="R31" i="1"/>
  <c r="R35" i="1" s="1"/>
  <c r="R35" i="2"/>
  <c r="E25" i="2"/>
  <c r="D207" i="2"/>
  <c r="D291" i="2"/>
  <c r="D297" i="2" s="1"/>
  <c r="AB290" i="1"/>
  <c r="AF270" i="1"/>
  <c r="AF291" i="1" s="1"/>
  <c r="AF297" i="1" s="1"/>
  <c r="U35" i="3"/>
  <c r="AI289" i="2"/>
  <c r="AI290" i="2" s="1"/>
  <c r="Y284" i="2"/>
  <c r="U284" i="2"/>
  <c r="Q284" i="2"/>
  <c r="E284" i="2" s="1"/>
  <c r="E289" i="2" s="1"/>
  <c r="D270" i="2"/>
  <c r="D290" i="2" s="1"/>
  <c r="S35" i="1"/>
  <c r="Z17" i="1"/>
  <c r="Z21" i="2"/>
  <c r="T36" i="2"/>
  <c r="E12" i="2"/>
  <c r="D36" i="2"/>
  <c r="AO276" i="1"/>
  <c r="AO290" i="1" s="1"/>
  <c r="AK276" i="1"/>
  <c r="AG276" i="1"/>
  <c r="AG290" i="1" s="1"/>
  <c r="AQ290" i="1"/>
  <c r="AQ276" i="1"/>
  <c r="AM276" i="1"/>
  <c r="AM290" i="1" s="1"/>
  <c r="AI290" i="1"/>
  <c r="AE276" i="1"/>
  <c r="AE290" i="1" s="1"/>
  <c r="W290" i="1"/>
  <c r="S276" i="1"/>
  <c r="S290" i="1" s="1"/>
  <c r="O276" i="1"/>
  <c r="O290" i="1" s="1"/>
  <c r="K290" i="1"/>
  <c r="K276" i="1"/>
  <c r="E273" i="1"/>
  <c r="E276" i="1" s="1"/>
  <c r="E264" i="1"/>
  <c r="Z29" i="3"/>
  <c r="V29" i="3"/>
  <c r="R29" i="3"/>
  <c r="AR284" i="2"/>
  <c r="X284" i="2"/>
  <c r="T284" i="2"/>
  <c r="Z36" i="2"/>
  <c r="V31" i="1"/>
  <c r="V35" i="1" s="1"/>
  <c r="V35" i="2"/>
  <c r="V291" i="2" s="1"/>
  <c r="V297" i="2" s="1"/>
  <c r="E15" i="2"/>
  <c r="E296" i="1"/>
  <c r="AH290" i="1"/>
  <c r="E287" i="1"/>
  <c r="AO289" i="1"/>
  <c r="AK289" i="1"/>
  <c r="AK290" i="1" s="1"/>
  <c r="AG289" i="1"/>
  <c r="AC289" i="1"/>
  <c r="AC290" i="1" s="1"/>
  <c r="M289" i="1"/>
  <c r="E283" i="1"/>
  <c r="I289" i="1"/>
  <c r="E49" i="2"/>
  <c r="AI23" i="1"/>
  <c r="AI29" i="1" s="1"/>
  <c r="AI36" i="2"/>
  <c r="AI291" i="2" s="1"/>
  <c r="AI297" i="2" s="1"/>
  <c r="W23" i="1"/>
  <c r="W29" i="1" s="1"/>
  <c r="W29" i="2"/>
  <c r="S23" i="1"/>
  <c r="S29" i="1" s="1"/>
  <c r="S29" i="2"/>
  <c r="O23" i="1"/>
  <c r="O29" i="2"/>
  <c r="O36" i="2" s="1"/>
  <c r="K23" i="1"/>
  <c r="K29" i="2"/>
  <c r="K36" i="2"/>
  <c r="E23" i="2"/>
  <c r="E29" i="2" s="1"/>
  <c r="R17" i="1"/>
  <c r="R21" i="2"/>
  <c r="E294" i="1"/>
  <c r="AD290" i="1"/>
  <c r="AJ290" i="1"/>
  <c r="AF290" i="1"/>
  <c r="H289" i="1"/>
  <c r="H290" i="1" s="1"/>
  <c r="N289" i="1"/>
  <c r="J289" i="1"/>
  <c r="P290" i="1"/>
  <c r="E281" i="1"/>
  <c r="AI276" i="1"/>
  <c r="D290" i="1"/>
  <c r="D270" i="1"/>
  <c r="D291" i="1" s="1"/>
  <c r="D297" i="1" s="1"/>
  <c r="E268" i="1"/>
  <c r="AO269" i="1"/>
  <c r="AG269" i="1"/>
  <c r="Y31" i="2"/>
  <c r="U31" i="2"/>
  <c r="E31" i="2"/>
  <c r="E35" i="2" s="1"/>
  <c r="Y29" i="2"/>
  <c r="U29" i="2"/>
  <c r="Z29" i="1"/>
  <c r="V29" i="1"/>
  <c r="R29" i="1"/>
  <c r="N29" i="1"/>
  <c r="N36" i="1" s="1"/>
  <c r="J36" i="1"/>
  <c r="J291" i="1" s="1"/>
  <c r="J297" i="1" s="1"/>
  <c r="J29" i="1"/>
  <c r="X21" i="2"/>
  <c r="X36" i="2" s="1"/>
  <c r="T21" i="2"/>
  <c r="Y17" i="2"/>
  <c r="U17" i="2"/>
  <c r="E286" i="1"/>
  <c r="AQ281" i="1"/>
  <c r="AM281" i="1"/>
  <c r="AI281" i="1"/>
  <c r="AE281" i="1"/>
  <c r="Z281" i="1"/>
  <c r="Z290" i="1" s="1"/>
  <c r="V281" i="1"/>
  <c r="V290" i="1" s="1"/>
  <c r="R281" i="1"/>
  <c r="R290" i="1" s="1"/>
  <c r="N281" i="1"/>
  <c r="N290" i="1" s="1"/>
  <c r="J281" i="1"/>
  <c r="E267" i="1"/>
  <c r="AK251" i="1"/>
  <c r="AC251" i="1"/>
  <c r="X237" i="1"/>
  <c r="X270" i="1" s="1"/>
  <c r="T35" i="1"/>
  <c r="Y29" i="1"/>
  <c r="U29" i="1"/>
  <c r="Q29" i="1"/>
  <c r="M29" i="1"/>
  <c r="M36" i="1"/>
  <c r="M291" i="1" s="1"/>
  <c r="M297" i="1" s="1"/>
  <c r="I29" i="1"/>
  <c r="I36" i="1" s="1"/>
  <c r="AR21" i="1"/>
  <c r="AR36" i="1"/>
  <c r="X21" i="1"/>
  <c r="T21" i="1"/>
  <c r="T36" i="1" s="1"/>
  <c r="E274" i="1"/>
  <c r="Y276" i="1"/>
  <c r="U276" i="1"/>
  <c r="Q276" i="1"/>
  <c r="M276" i="1"/>
  <c r="M290" i="1" s="1"/>
  <c r="I276" i="1"/>
  <c r="I290" i="1" s="1"/>
  <c r="E265" i="1"/>
  <c r="Y269" i="1"/>
  <c r="U269" i="1"/>
  <c r="Q269" i="1"/>
  <c r="M269" i="1"/>
  <c r="I269" i="1"/>
  <c r="AR269" i="1"/>
  <c r="AN269" i="1"/>
  <c r="AJ269" i="1"/>
  <c r="AF269" i="1"/>
  <c r="AB269" i="1"/>
  <c r="X35" i="2"/>
  <c r="T35" i="2"/>
  <c r="W31" i="2"/>
  <c r="X29" i="1"/>
  <c r="T29" i="1"/>
  <c r="P29" i="1"/>
  <c r="P36" i="1" s="1"/>
  <c r="P291" i="1" s="1"/>
  <c r="P297" i="1" s="1"/>
  <c r="L36" i="1"/>
  <c r="L29" i="1"/>
  <c r="H29" i="1"/>
  <c r="H291" i="1" s="1"/>
  <c r="H297" i="1" s="1"/>
  <c r="AI21" i="1"/>
  <c r="W21" i="1"/>
  <c r="S36" i="1"/>
  <c r="S21" i="1"/>
  <c r="J270" i="1"/>
  <c r="H237" i="1"/>
  <c r="E231" i="1"/>
  <c r="E214" i="1"/>
  <c r="E175" i="1"/>
  <c r="W207" i="1"/>
  <c r="E258" i="1"/>
  <c r="E253" i="1"/>
  <c r="E255" i="1" s="1"/>
  <c r="E245" i="1"/>
  <c r="E243" i="1"/>
  <c r="AR251" i="1"/>
  <c r="AN251" i="1"/>
  <c r="AJ251" i="1"/>
  <c r="AF251" i="1"/>
  <c r="AB251" i="1"/>
  <c r="E233" i="1"/>
  <c r="AR237" i="1"/>
  <c r="AR270" i="1" s="1"/>
  <c r="AN237" i="1"/>
  <c r="X207" i="1"/>
  <c r="T207" i="1"/>
  <c r="P207" i="1"/>
  <c r="AP207" i="1"/>
  <c r="AH207" i="1"/>
  <c r="AH291" i="1" s="1"/>
  <c r="AH297" i="1" s="1"/>
  <c r="E254" i="1"/>
  <c r="E248" i="1"/>
  <c r="Y251" i="1"/>
  <c r="U251" i="1"/>
  <c r="Q251" i="1"/>
  <c r="M251" i="1"/>
  <c r="I251" i="1"/>
  <c r="E251" i="1"/>
  <c r="E236" i="1"/>
  <c r="AO237" i="1"/>
  <c r="AK237" i="1"/>
  <c r="AK270" i="1" s="1"/>
  <c r="AG237" i="1"/>
  <c r="AG270" i="1" s="1"/>
  <c r="AC237" i="1"/>
  <c r="Y237" i="1"/>
  <c r="Y270" i="1" s="1"/>
  <c r="U237" i="1"/>
  <c r="Q237" i="1"/>
  <c r="Q270" i="1" s="1"/>
  <c r="M237" i="1"/>
  <c r="M270" i="1" s="1"/>
  <c r="I237" i="1"/>
  <c r="E206" i="1"/>
  <c r="E198" i="1"/>
  <c r="Y207" i="1"/>
  <c r="M207" i="1"/>
  <c r="I207" i="1"/>
  <c r="O207" i="1"/>
  <c r="E171" i="1"/>
  <c r="AO207" i="1"/>
  <c r="AK207" i="1"/>
  <c r="AK291" i="1" s="1"/>
  <c r="AK297" i="1" s="1"/>
  <c r="AG207" i="1"/>
  <c r="AG291" i="1" s="1"/>
  <c r="AG297" i="1" s="1"/>
  <c r="AC207" i="1"/>
  <c r="U207" i="1"/>
  <c r="Q207" i="1"/>
  <c r="E173" i="1"/>
  <c r="T270" i="1"/>
  <c r="P270" i="1"/>
  <c r="L270" i="1"/>
  <c r="H270" i="1"/>
  <c r="E263" i="1"/>
  <c r="E269" i="1" s="1"/>
  <c r="E260" i="1"/>
  <c r="I261" i="1"/>
  <c r="E259" i="1"/>
  <c r="E261" i="1" s="1"/>
  <c r="E244" i="1"/>
  <c r="AQ251" i="1"/>
  <c r="AQ270" i="1" s="1"/>
  <c r="AM251" i="1"/>
  <c r="AM270" i="1" s="1"/>
  <c r="AI251" i="1"/>
  <c r="AI270" i="1" s="1"/>
  <c r="AE251" i="1"/>
  <c r="AE270" i="1" s="1"/>
  <c r="W251" i="1"/>
  <c r="S251" i="1"/>
  <c r="O251" i="1"/>
  <c r="K251" i="1"/>
  <c r="E242" i="1"/>
  <c r="AP251" i="1"/>
  <c r="AL251" i="1"/>
  <c r="AH251" i="1"/>
  <c r="AD251" i="1"/>
  <c r="Z251" i="1"/>
  <c r="Z270" i="1" s="1"/>
  <c r="V251" i="1"/>
  <c r="V270" i="1" s="1"/>
  <c r="R251" i="1"/>
  <c r="R270" i="1" s="1"/>
  <c r="N251" i="1"/>
  <c r="N270" i="1" s="1"/>
  <c r="J251" i="1"/>
  <c r="E235" i="1"/>
  <c r="E232" i="1"/>
  <c r="W237" i="1"/>
  <c r="W270" i="1" s="1"/>
  <c r="S237" i="1"/>
  <c r="S270" i="1" s="1"/>
  <c r="O237" i="1"/>
  <c r="O270" i="1" s="1"/>
  <c r="K237" i="1"/>
  <c r="K270" i="1" s="1"/>
  <c r="E230" i="1"/>
  <c r="E237" i="1" s="1"/>
  <c r="AP237" i="1"/>
  <c r="AP270" i="1" s="1"/>
  <c r="AL237" i="1"/>
  <c r="AL270" i="1" s="1"/>
  <c r="AH237" i="1"/>
  <c r="AH270" i="1" s="1"/>
  <c r="AD237" i="1"/>
  <c r="AD270" i="1" s="1"/>
  <c r="E189" i="1"/>
  <c r="AL207" i="1"/>
  <c r="AL291" i="1" s="1"/>
  <c r="AL297" i="1" s="1"/>
  <c r="AD207" i="1"/>
  <c r="AD291" i="1" s="1"/>
  <c r="AD297" i="1" s="1"/>
  <c r="E179" i="1"/>
  <c r="E161" i="1"/>
  <c r="E147" i="1"/>
  <c r="E170" i="1"/>
  <c r="AE173" i="1"/>
  <c r="E163" i="1"/>
  <c r="Z165" i="1"/>
  <c r="Z207" i="1" s="1"/>
  <c r="V165" i="1"/>
  <c r="R165" i="1"/>
  <c r="N165" i="1"/>
  <c r="N207" i="1" s="1"/>
  <c r="J165" i="1"/>
  <c r="J207" i="1" s="1"/>
  <c r="Z173" i="1"/>
  <c r="V173" i="1"/>
  <c r="R173" i="1"/>
  <c r="N173" i="1"/>
  <c r="J173" i="1"/>
  <c r="AQ165" i="1"/>
  <c r="AM165" i="1"/>
  <c r="AI165" i="1"/>
  <c r="AI207" i="1" s="1"/>
  <c r="AE165" i="1"/>
  <c r="E159" i="1"/>
  <c r="E165" i="1" s="1"/>
  <c r="E160" i="1"/>
  <c r="E149" i="1"/>
  <c r="E155" i="1" s="1"/>
  <c r="E133" i="1"/>
  <c r="E136" i="1" s="1"/>
  <c r="E121" i="1"/>
  <c r="E124" i="1" s="1"/>
  <c r="H118" i="1"/>
  <c r="H207" i="1" s="1"/>
  <c r="E85" i="1"/>
  <c r="E69" i="1"/>
  <c r="E27" i="1"/>
  <c r="E112" i="1"/>
  <c r="E118" i="1" s="1"/>
  <c r="E61" i="1"/>
  <c r="E33" i="1"/>
  <c r="K155" i="1"/>
  <c r="K147" i="1"/>
  <c r="K207" i="1" s="1"/>
  <c r="E115" i="1"/>
  <c r="E15" i="1"/>
  <c r="E113" i="1"/>
  <c r="E106" i="1"/>
  <c r="E97" i="1"/>
  <c r="E49" i="1"/>
  <c r="H36" i="1"/>
  <c r="Q306" i="3" l="1"/>
  <c r="AG306" i="3"/>
  <c r="H299" i="1"/>
  <c r="H306" i="1"/>
  <c r="H308" i="1" s="1"/>
  <c r="AK306" i="3"/>
  <c r="I306" i="3"/>
  <c r="Y306" i="3"/>
  <c r="AR291" i="2"/>
  <c r="AR297" i="2" s="1"/>
  <c r="M306" i="3"/>
  <c r="AC306" i="3"/>
  <c r="Z291" i="3"/>
  <c r="Z297" i="3" s="1"/>
  <c r="Z36" i="3"/>
  <c r="Y284" i="1"/>
  <c r="Y289" i="1" s="1"/>
  <c r="Y289" i="2"/>
  <c r="AM207" i="1"/>
  <c r="AM291" i="1"/>
  <c r="AM297" i="1" s="1"/>
  <c r="V207" i="1"/>
  <c r="AC270" i="1"/>
  <c r="AC291" i="1" s="1"/>
  <c r="AC297" i="1" s="1"/>
  <c r="AJ291" i="1"/>
  <c r="AJ297" i="1" s="1"/>
  <c r="E185" i="1"/>
  <c r="S291" i="1"/>
  <c r="S297" i="1" s="1"/>
  <c r="AI36" i="1"/>
  <c r="AI291" i="1" s="1"/>
  <c r="AI297" i="1" s="1"/>
  <c r="X36" i="1"/>
  <c r="J290" i="1"/>
  <c r="U17" i="1"/>
  <c r="U36" i="2"/>
  <c r="U21" i="2"/>
  <c r="T284" i="1"/>
  <c r="T289" i="2"/>
  <c r="T291" i="2" s="1"/>
  <c r="T297" i="2" s="1"/>
  <c r="V36" i="3"/>
  <c r="V291" i="3"/>
  <c r="V297" i="3" s="1"/>
  <c r="Z36" i="1"/>
  <c r="Z291" i="1" s="1"/>
  <c r="Z297" i="1" s="1"/>
  <c r="Z21" i="1"/>
  <c r="U284" i="1"/>
  <c r="U289" i="2"/>
  <c r="U290" i="2" s="1"/>
  <c r="AB270" i="1"/>
  <c r="AB291" i="1" s="1"/>
  <c r="AB297" i="1" s="1"/>
  <c r="AH303" i="1"/>
  <c r="S36" i="3"/>
  <c r="S291" i="3" s="1"/>
  <c r="S297" i="3" s="1"/>
  <c r="H291" i="3"/>
  <c r="H297" i="3" s="1"/>
  <c r="X291" i="3"/>
  <c r="X297" i="3" s="1"/>
  <c r="AN303" i="1"/>
  <c r="AN306" i="3"/>
  <c r="AM306" i="3"/>
  <c r="O291" i="2"/>
  <c r="O297" i="2" s="1"/>
  <c r="AL303" i="1"/>
  <c r="AJ303" i="1"/>
  <c r="AJ306" i="3"/>
  <c r="L291" i="3"/>
  <c r="L297" i="3" s="1"/>
  <c r="J304" i="1"/>
  <c r="K304" i="3"/>
  <c r="E303" i="2"/>
  <c r="T306" i="3"/>
  <c r="AQ306" i="3"/>
  <c r="AQ207" i="1"/>
  <c r="AQ291" i="1"/>
  <c r="AQ297" i="1" s="1"/>
  <c r="Y17" i="1"/>
  <c r="Y21" i="2"/>
  <c r="Y36" i="2" s="1"/>
  <c r="U270" i="1"/>
  <c r="AP291" i="1"/>
  <c r="AP297" i="1" s="1"/>
  <c r="W31" i="1"/>
  <c r="W35" i="1" s="1"/>
  <c r="W35" i="2"/>
  <c r="W291" i="2" s="1"/>
  <c r="W297" i="2" s="1"/>
  <c r="U31" i="1"/>
  <c r="U35" i="2"/>
  <c r="U291" i="2" s="1"/>
  <c r="U297" i="2" s="1"/>
  <c r="R36" i="2"/>
  <c r="R291" i="2" s="1"/>
  <c r="R297" i="2" s="1"/>
  <c r="K291" i="2"/>
  <c r="K297" i="2" s="1"/>
  <c r="O36" i="1"/>
  <c r="O291" i="1" s="1"/>
  <c r="O297" i="1" s="1"/>
  <c r="O29" i="1"/>
  <c r="W36" i="2"/>
  <c r="AR284" i="1"/>
  <c r="AR289" i="2"/>
  <c r="AR290" i="2" s="1"/>
  <c r="AJ270" i="1"/>
  <c r="AD303" i="1"/>
  <c r="AD304" i="2"/>
  <c r="AE304" i="2" s="1"/>
  <c r="AF304" i="2" s="1"/>
  <c r="AG304" i="2" s="1"/>
  <c r="AH304" i="2" s="1"/>
  <c r="AI304" i="2" s="1"/>
  <c r="AJ304" i="2" s="1"/>
  <c r="AK304" i="2" s="1"/>
  <c r="AL304" i="2" s="1"/>
  <c r="AM304" i="2" s="1"/>
  <c r="AN304" i="2" s="1"/>
  <c r="AO304" i="2" s="1"/>
  <c r="AP304" i="2" s="1"/>
  <c r="AQ304" i="2" s="1"/>
  <c r="AR304" i="2" s="1"/>
  <c r="W291" i="3"/>
  <c r="W297" i="3" s="1"/>
  <c r="D207" i="3"/>
  <c r="D291" i="3" s="1"/>
  <c r="D297" i="3" s="1"/>
  <c r="E297" i="3" s="1"/>
  <c r="E303" i="3"/>
  <c r="P291" i="3"/>
  <c r="P297" i="3" s="1"/>
  <c r="AO306" i="3"/>
  <c r="E17" i="2"/>
  <c r="E21" i="2" s="1"/>
  <c r="AE306" i="3"/>
  <c r="X284" i="1"/>
  <c r="X289" i="2"/>
  <c r="X290" i="2" s="1"/>
  <c r="AE207" i="1"/>
  <c r="AE291" i="1"/>
  <c r="AE297" i="1" s="1"/>
  <c r="R207" i="1"/>
  <c r="I270" i="1"/>
  <c r="AO270" i="1"/>
  <c r="AO291" i="1" s="1"/>
  <c r="AO297" i="1" s="1"/>
  <c r="L207" i="1"/>
  <c r="L291" i="1" s="1"/>
  <c r="L297" i="1" s="1"/>
  <c r="W36" i="1"/>
  <c r="W291" i="1" s="1"/>
  <c r="W297" i="1" s="1"/>
  <c r="E23" i="1"/>
  <c r="E29" i="1" s="1"/>
  <c r="I291" i="1"/>
  <c r="I297" i="1" s="1"/>
  <c r="N291" i="1"/>
  <c r="N297" i="1" s="1"/>
  <c r="X291" i="2"/>
  <c r="X297" i="2" s="1"/>
  <c r="Y31" i="1"/>
  <c r="Y35" i="1" s="1"/>
  <c r="Y35" i="2"/>
  <c r="R36" i="1"/>
  <c r="R21" i="1"/>
  <c r="R291" i="1"/>
  <c r="R297" i="1" s="1"/>
  <c r="K29" i="1"/>
  <c r="S36" i="2"/>
  <c r="S291" i="2" s="1"/>
  <c r="S297" i="2" s="1"/>
  <c r="R291" i="3"/>
  <c r="R297" i="3" s="1"/>
  <c r="R36" i="3"/>
  <c r="Z291" i="2"/>
  <c r="Z297" i="2" s="1"/>
  <c r="Q284" i="1"/>
  <c r="Q289" i="2"/>
  <c r="Q290" i="2" s="1"/>
  <c r="U291" i="3"/>
  <c r="U297" i="3" s="1"/>
  <c r="AN270" i="1"/>
  <c r="AN291" i="1" s="1"/>
  <c r="AN297" i="1" s="1"/>
  <c r="E15" i="3"/>
  <c r="E291" i="3"/>
  <c r="Y290" i="2"/>
  <c r="AR303" i="1"/>
  <c r="AR306" i="3"/>
  <c r="AD306" i="3"/>
  <c r="Q21" i="1"/>
  <c r="Q36" i="1" s="1"/>
  <c r="V21" i="1"/>
  <c r="H306" i="2"/>
  <c r="H308" i="2" s="1"/>
  <c r="H299" i="2"/>
  <c r="AI306" i="3"/>
  <c r="X291" i="1" l="1"/>
  <c r="X297" i="1" s="1"/>
  <c r="S306" i="3"/>
  <c r="E303" i="1"/>
  <c r="AR289" i="1"/>
  <c r="AR290" i="1"/>
  <c r="X306" i="3"/>
  <c r="H325" i="2"/>
  <c r="I306" i="2" s="1"/>
  <c r="V36" i="1"/>
  <c r="V291" i="1" s="1"/>
  <c r="V297" i="1" s="1"/>
  <c r="Q289" i="1"/>
  <c r="Q290" i="1" s="1"/>
  <c r="E284" i="1"/>
  <c r="E289" i="1" s="1"/>
  <c r="K36" i="1"/>
  <c r="K291" i="1" s="1"/>
  <c r="K297" i="1" s="1"/>
  <c r="I299" i="1"/>
  <c r="I306" i="1"/>
  <c r="I308" i="1" s="1"/>
  <c r="X289" i="1"/>
  <c r="X290" i="1"/>
  <c r="AR291" i="1"/>
  <c r="AR297" i="1" s="1"/>
  <c r="Y291" i="2"/>
  <c r="Y297" i="2" s="1"/>
  <c r="T290" i="2"/>
  <c r="Z306" i="3"/>
  <c r="H325" i="1"/>
  <c r="I308" i="2"/>
  <c r="Q291" i="2"/>
  <c r="Q297" i="2" s="1"/>
  <c r="P306" i="3"/>
  <c r="U306" i="3"/>
  <c r="W306" i="3"/>
  <c r="U35" i="1"/>
  <c r="E31" i="1"/>
  <c r="E35" i="1" s="1"/>
  <c r="I299" i="2"/>
  <c r="H299" i="3"/>
  <c r="I299" i="3" s="1"/>
  <c r="J299" i="3" s="1"/>
  <c r="K299" i="3" s="1"/>
  <c r="L299" i="3" s="1"/>
  <c r="M299" i="3" s="1"/>
  <c r="N299" i="3" s="1"/>
  <c r="O299" i="3" s="1"/>
  <c r="P299" i="3" s="1"/>
  <c r="Q299" i="3" s="1"/>
  <c r="R299" i="3" s="1"/>
  <c r="S299" i="3" s="1"/>
  <c r="T299" i="3" s="1"/>
  <c r="U299" i="3" s="1"/>
  <c r="V299" i="3" s="1"/>
  <c r="W299" i="3" s="1"/>
  <c r="X299" i="3" s="1"/>
  <c r="Y299" i="3" s="1"/>
  <c r="Z299" i="3" s="1"/>
  <c r="AA299" i="3" s="1"/>
  <c r="AB299" i="3" s="1"/>
  <c r="AC299" i="3" s="1"/>
  <c r="AD299" i="3" s="1"/>
  <c r="AE299" i="3" s="1"/>
  <c r="AF299" i="3" s="1"/>
  <c r="AG299" i="3" s="1"/>
  <c r="AH299" i="3" s="1"/>
  <c r="AI299" i="3" s="1"/>
  <c r="AJ299" i="3" s="1"/>
  <c r="AK299" i="3" s="1"/>
  <c r="AL299" i="3" s="1"/>
  <c r="AM299" i="3" s="1"/>
  <c r="AN299" i="3" s="1"/>
  <c r="AO299" i="3" s="1"/>
  <c r="AP299" i="3" s="1"/>
  <c r="AQ299" i="3" s="1"/>
  <c r="AR299" i="3" s="1"/>
  <c r="H306" i="3"/>
  <c r="H308" i="3" s="1"/>
  <c r="I308" i="3" s="1"/>
  <c r="J308" i="3" s="1"/>
  <c r="K308" i="3" s="1"/>
  <c r="U290" i="1"/>
  <c r="U289" i="1"/>
  <c r="E291" i="2"/>
  <c r="T289" i="1"/>
  <c r="T291" i="1" s="1"/>
  <c r="T297" i="1" s="1"/>
  <c r="T290" i="1"/>
  <c r="Y290" i="1"/>
  <c r="K304" i="1"/>
  <c r="L304" i="3"/>
  <c r="R306" i="3"/>
  <c r="Y21" i="1"/>
  <c r="Y36" i="1"/>
  <c r="Y291" i="1"/>
  <c r="Y297" i="1" s="1"/>
  <c r="L306" i="3"/>
  <c r="V306" i="3"/>
  <c r="U21" i="1"/>
  <c r="U291" i="1" s="1"/>
  <c r="U297" i="1" s="1"/>
  <c r="U36" i="1"/>
  <c r="E17" i="1"/>
  <c r="K299" i="1" l="1"/>
  <c r="K306" i="1"/>
  <c r="J308" i="1"/>
  <c r="L308" i="3"/>
  <c r="M308" i="3" s="1"/>
  <c r="N308" i="3" s="1"/>
  <c r="O308" i="3" s="1"/>
  <c r="P308" i="3" s="1"/>
  <c r="Q308" i="3" s="1"/>
  <c r="R308" i="3" s="1"/>
  <c r="S308" i="3" s="1"/>
  <c r="T308" i="3" s="1"/>
  <c r="U308" i="3" s="1"/>
  <c r="V308" i="3" s="1"/>
  <c r="W308" i="3" s="1"/>
  <c r="X308" i="3" s="1"/>
  <c r="Y308" i="3" s="1"/>
  <c r="Z308" i="3" s="1"/>
  <c r="AA308" i="3" s="1"/>
  <c r="AB308" i="3" s="1"/>
  <c r="AC308" i="3" s="1"/>
  <c r="AD308" i="3" s="1"/>
  <c r="AE308" i="3" s="1"/>
  <c r="AF308" i="3" s="1"/>
  <c r="AG308" i="3" s="1"/>
  <c r="AH308" i="3" s="1"/>
  <c r="AI308" i="3" s="1"/>
  <c r="AJ308" i="3" s="1"/>
  <c r="AK308" i="3" s="1"/>
  <c r="AL308" i="3" s="1"/>
  <c r="AM308" i="3" s="1"/>
  <c r="AN308" i="3" s="1"/>
  <c r="AO308" i="3" s="1"/>
  <c r="AP308" i="3" s="1"/>
  <c r="AQ308" i="3" s="1"/>
  <c r="AR308" i="3" s="1"/>
  <c r="I325" i="1"/>
  <c r="J306" i="1" s="1"/>
  <c r="J299" i="1"/>
  <c r="J325" i="1" s="1"/>
  <c r="L304" i="1"/>
  <c r="M304" i="3"/>
  <c r="E297" i="2"/>
  <c r="E21" i="1"/>
  <c r="E291" i="1"/>
  <c r="Q291" i="1"/>
  <c r="Q297" i="1" s="1"/>
  <c r="E297" i="1" s="1"/>
  <c r="I325" i="2"/>
  <c r="J306" i="2" s="1"/>
  <c r="J308" i="2" s="1"/>
  <c r="J299" i="2"/>
  <c r="K308" i="1" l="1"/>
  <c r="J325" i="2"/>
  <c r="K306" i="2" s="1"/>
  <c r="K308" i="2" s="1"/>
  <c r="K299" i="2"/>
  <c r="M304" i="1"/>
  <c r="N304" i="3"/>
  <c r="K325" i="1"/>
  <c r="L306" i="1" s="1"/>
  <c r="L299" i="1"/>
  <c r="M299" i="1" l="1"/>
  <c r="N304" i="1"/>
  <c r="O304" i="3"/>
  <c r="K325" i="2"/>
  <c r="L306" i="2" s="1"/>
  <c r="L308" i="2" s="1"/>
  <c r="L299" i="2"/>
  <c r="L308" i="1"/>
  <c r="L325" i="2" l="1"/>
  <c r="M306" i="2" s="1"/>
  <c r="M308" i="2" s="1"/>
  <c r="M299" i="2"/>
  <c r="N299" i="1"/>
  <c r="L325" i="1"/>
  <c r="M306" i="1" s="1"/>
  <c r="M308" i="1" s="1"/>
  <c r="O304" i="1"/>
  <c r="P304" i="3"/>
  <c r="M325" i="1" l="1"/>
  <c r="N306" i="1" s="1"/>
  <c r="N308" i="1" s="1"/>
  <c r="P304" i="1"/>
  <c r="Q304" i="3"/>
  <c r="O299" i="1"/>
  <c r="M325" i="2"/>
  <c r="N306" i="2" s="1"/>
  <c r="N308" i="2" s="1"/>
  <c r="N299" i="2"/>
  <c r="N325" i="1" l="1"/>
  <c r="O306" i="1" s="1"/>
  <c r="O308" i="1" s="1"/>
  <c r="P299" i="1"/>
  <c r="N325" i="2"/>
  <c r="O306" i="2" s="1"/>
  <c r="O308" i="2" s="1"/>
  <c r="O299" i="2"/>
  <c r="Q304" i="1"/>
  <c r="R304" i="3"/>
  <c r="O325" i="1" l="1"/>
  <c r="P306" i="1" s="1"/>
  <c r="P308" i="1" s="1"/>
  <c r="O325" i="2"/>
  <c r="P306" i="2" s="1"/>
  <c r="P308" i="2" s="1"/>
  <c r="P299" i="2"/>
  <c r="R304" i="1"/>
  <c r="S304" i="3"/>
  <c r="Q299" i="1"/>
  <c r="P325" i="1" l="1"/>
  <c r="Q306" i="1" s="1"/>
  <c r="Q308" i="1" s="1"/>
  <c r="S304" i="1"/>
  <c r="T304" i="3"/>
  <c r="R299" i="1"/>
  <c r="P325" i="2"/>
  <c r="Q306" i="2" s="1"/>
  <c r="Q308" i="2" s="1"/>
  <c r="Q299" i="2"/>
  <c r="Q325" i="1" l="1"/>
  <c r="R306" i="1" s="1"/>
  <c r="R308" i="1" s="1"/>
  <c r="S299" i="1"/>
  <c r="Q325" i="2"/>
  <c r="R306" i="2" s="1"/>
  <c r="R308" i="2" s="1"/>
  <c r="R299" i="2"/>
  <c r="T304" i="1"/>
  <c r="U304" i="3"/>
  <c r="R325" i="1" l="1"/>
  <c r="S306" i="1" s="1"/>
  <c r="S308" i="1" s="1"/>
  <c r="T299" i="1"/>
  <c r="R325" i="2"/>
  <c r="S306" i="2" s="1"/>
  <c r="S308" i="2" s="1"/>
  <c r="S299" i="2"/>
  <c r="U304" i="1"/>
  <c r="V304" i="3"/>
  <c r="T308" i="2" l="1"/>
  <c r="S325" i="1"/>
  <c r="T306" i="1" s="1"/>
  <c r="T308" i="1" s="1"/>
  <c r="S325" i="2"/>
  <c r="T306" i="2" s="1"/>
  <c r="T299" i="2"/>
  <c r="V304" i="1"/>
  <c r="W304" i="3"/>
  <c r="U299" i="1"/>
  <c r="T325" i="1" l="1"/>
  <c r="U306" i="1" s="1"/>
  <c r="U308" i="1" s="1"/>
  <c r="W304" i="1"/>
  <c r="X304" i="3"/>
  <c r="V299" i="1"/>
  <c r="U308" i="2"/>
  <c r="T325" i="2"/>
  <c r="U306" i="2" s="1"/>
  <c r="U299" i="2"/>
  <c r="U325" i="1" l="1"/>
  <c r="V306" i="1" s="1"/>
  <c r="V308" i="1" s="1"/>
  <c r="V308" i="2"/>
  <c r="X304" i="1"/>
  <c r="Y304" i="3"/>
  <c r="W299" i="1"/>
  <c r="U325" i="2"/>
  <c r="V306" i="2" s="1"/>
  <c r="V299" i="2"/>
  <c r="V325" i="1" l="1"/>
  <c r="W306" i="1" s="1"/>
  <c r="W308" i="1" s="1"/>
  <c r="X299" i="1"/>
  <c r="V325" i="2"/>
  <c r="W306" i="2" s="1"/>
  <c r="W299" i="2"/>
  <c r="W308" i="2"/>
  <c r="Y304" i="1"/>
  <c r="Z304" i="3"/>
  <c r="W325" i="1" l="1"/>
  <c r="X306" i="1" s="1"/>
  <c r="X308" i="1" s="1"/>
  <c r="Y299" i="1"/>
  <c r="W325" i="2"/>
  <c r="X306" i="2" s="1"/>
  <c r="X308" i="2" s="1"/>
  <c r="X299" i="2"/>
  <c r="Z304" i="1"/>
  <c r="AA304" i="3"/>
  <c r="X325" i="1" l="1"/>
  <c r="Y306" i="1" s="1"/>
  <c r="Y308" i="1" s="1"/>
  <c r="X325" i="2"/>
  <c r="Y306" i="2" s="1"/>
  <c r="Y308" i="2" s="1"/>
  <c r="Y299" i="2"/>
  <c r="AA304" i="1"/>
  <c r="AB304" i="3"/>
  <c r="Z299" i="1"/>
  <c r="Y325" i="1" l="1"/>
  <c r="Z306" i="1" s="1"/>
  <c r="Z308" i="1" s="1"/>
  <c r="AB304" i="1"/>
  <c r="AC304" i="3"/>
  <c r="AA299" i="1"/>
  <c r="Y325" i="2"/>
  <c r="Z306" i="2" s="1"/>
  <c r="Z308" i="2" s="1"/>
  <c r="Z299" i="2"/>
  <c r="Z325" i="1" l="1"/>
  <c r="AA306" i="1" s="1"/>
  <c r="AA308" i="1" s="1"/>
  <c r="AB299" i="1"/>
  <c r="Z325" i="2"/>
  <c r="AA306" i="2" s="1"/>
  <c r="AA308" i="2" s="1"/>
  <c r="AA299" i="2"/>
  <c r="AC304" i="1"/>
  <c r="AD304" i="3"/>
  <c r="AA325" i="1" l="1"/>
  <c r="AB306" i="1" s="1"/>
  <c r="AB308" i="1" s="1"/>
  <c r="AD304" i="1"/>
  <c r="AE304" i="3"/>
  <c r="AC299" i="1"/>
  <c r="AA325" i="2"/>
  <c r="AB306" i="2" s="1"/>
  <c r="AB308" i="2" s="1"/>
  <c r="AB299" i="2"/>
  <c r="AB325" i="1" l="1"/>
  <c r="AC306" i="1" s="1"/>
  <c r="AC308" i="1" s="1"/>
  <c r="AD299" i="1"/>
  <c r="AB325" i="2"/>
  <c r="AC306" i="2" s="1"/>
  <c r="AC308" i="2" s="1"/>
  <c r="AC299" i="2"/>
  <c r="AE304" i="1"/>
  <c r="AF304" i="3"/>
  <c r="AC325" i="1" l="1"/>
  <c r="AD306" i="1" s="1"/>
  <c r="AD308" i="1" s="1"/>
  <c r="AC325" i="2"/>
  <c r="AD306" i="2" s="1"/>
  <c r="AD308" i="2" s="1"/>
  <c r="AD299" i="2"/>
  <c r="AF304" i="1"/>
  <c r="AG304" i="3"/>
  <c r="AE299" i="1"/>
  <c r="AD325" i="1" l="1"/>
  <c r="AE306" i="1" s="1"/>
  <c r="AE308" i="1" s="1"/>
  <c r="AG304" i="1"/>
  <c r="AH304" i="3"/>
  <c r="AF299" i="1"/>
  <c r="AD325" i="2"/>
  <c r="AE306" i="2" s="1"/>
  <c r="AE308" i="2" s="1"/>
  <c r="AE299" i="2"/>
  <c r="AE325" i="1" l="1"/>
  <c r="AF306" i="1" s="1"/>
  <c r="AF308" i="1" s="1"/>
  <c r="AG299" i="1"/>
  <c r="AE325" i="2"/>
  <c r="AF306" i="2" s="1"/>
  <c r="AF308" i="2" s="1"/>
  <c r="AF299" i="2"/>
  <c r="AH304" i="1"/>
  <c r="AI304" i="3"/>
  <c r="AF325" i="1" l="1"/>
  <c r="AG306" i="1" s="1"/>
  <c r="AG308" i="1" s="1"/>
  <c r="AG308" i="2"/>
  <c r="AF325" i="2"/>
  <c r="AG306" i="2" s="1"/>
  <c r="AG299" i="2"/>
  <c r="AI304" i="1"/>
  <c r="AJ304" i="3"/>
  <c r="AH299" i="1"/>
  <c r="AG325" i="1" l="1"/>
  <c r="AH306" i="1" s="1"/>
  <c r="AH308" i="1" s="1"/>
  <c r="AJ304" i="1"/>
  <c r="AK304" i="3"/>
  <c r="AI299" i="1"/>
  <c r="AG325" i="2"/>
  <c r="AH306" i="2" s="1"/>
  <c r="AH308" i="2" s="1"/>
  <c r="AH299" i="2"/>
  <c r="AH325" i="1" l="1"/>
  <c r="AI306" i="1" s="1"/>
  <c r="AI308" i="1" s="1"/>
  <c r="AJ299" i="1"/>
  <c r="AH325" i="2"/>
  <c r="AI306" i="2" s="1"/>
  <c r="AI308" i="2" s="1"/>
  <c r="AI299" i="2"/>
  <c r="AK304" i="1"/>
  <c r="AL304" i="3"/>
  <c r="AJ308" i="2" l="1"/>
  <c r="AI325" i="1"/>
  <c r="AJ306" i="1" s="1"/>
  <c r="AJ308" i="1" s="1"/>
  <c r="AI325" i="2"/>
  <c r="AJ306" i="2" s="1"/>
  <c r="AJ299" i="2"/>
  <c r="AL304" i="1"/>
  <c r="AM304" i="3"/>
  <c r="AK299" i="1"/>
  <c r="AJ325" i="1" l="1"/>
  <c r="AK306" i="1" s="1"/>
  <c r="AK308" i="1" s="1"/>
  <c r="AM304" i="1"/>
  <c r="AN304" i="3"/>
  <c r="AL299" i="1"/>
  <c r="AJ325" i="2"/>
  <c r="AK306" i="2" s="1"/>
  <c r="AK308" i="2" s="1"/>
  <c r="AK299" i="2"/>
  <c r="AK325" i="1" l="1"/>
  <c r="AL306" i="1" s="1"/>
  <c r="AL308" i="1" s="1"/>
  <c r="AN304" i="1"/>
  <c r="AO304" i="3"/>
  <c r="AM299" i="1"/>
  <c r="AK325" i="2"/>
  <c r="AL306" i="2" s="1"/>
  <c r="AL308" i="2" s="1"/>
  <c r="AL299" i="2"/>
  <c r="AL325" i="1" l="1"/>
  <c r="AM306" i="1" s="1"/>
  <c r="AM308" i="1" s="1"/>
  <c r="AN299" i="1"/>
  <c r="AL325" i="2"/>
  <c r="AM306" i="2" s="1"/>
  <c r="AM308" i="2" s="1"/>
  <c r="AM299" i="2"/>
  <c r="AO304" i="1"/>
  <c r="AP304" i="3"/>
  <c r="AM325" i="1" l="1"/>
  <c r="AN306" i="1" s="1"/>
  <c r="AN308" i="1" s="1"/>
  <c r="AM325" i="2"/>
  <c r="AN306" i="2" s="1"/>
  <c r="AN308" i="2" s="1"/>
  <c r="AN299" i="2"/>
  <c r="AP304" i="1"/>
  <c r="AQ304" i="3"/>
  <c r="AO299" i="1"/>
  <c r="AN325" i="1" l="1"/>
  <c r="AO306" i="1" s="1"/>
  <c r="AO308" i="1" s="1"/>
  <c r="AQ304" i="1"/>
  <c r="AR304" i="3"/>
  <c r="AR304" i="1" s="1"/>
  <c r="AP299" i="1"/>
  <c r="AN325" i="2"/>
  <c r="AO306" i="2" s="1"/>
  <c r="AO308" i="2" s="1"/>
  <c r="AO299" i="2"/>
  <c r="AO325" i="1" l="1"/>
  <c r="AP306" i="1" s="1"/>
  <c r="AP308" i="1" s="1"/>
  <c r="AQ299" i="1"/>
  <c r="AO325" i="2"/>
  <c r="AP306" i="2" s="1"/>
  <c r="AP308" i="2" s="1"/>
  <c r="AP299" i="2"/>
  <c r="AP325" i="1" l="1"/>
  <c r="AQ306" i="1" s="1"/>
  <c r="AQ308" i="1" s="1"/>
  <c r="AQ308" i="2"/>
  <c r="AP325" i="2"/>
  <c r="AQ306" i="2" s="1"/>
  <c r="AQ299" i="2"/>
  <c r="AR299" i="1"/>
  <c r="AQ325" i="1" l="1"/>
  <c r="AR306" i="1" s="1"/>
  <c r="AR308" i="1" s="1"/>
  <c r="AR325" i="1" s="1"/>
  <c r="AQ325" i="2"/>
  <c r="AR306" i="2" s="1"/>
  <c r="AR308" i="2" s="1"/>
  <c r="AR299" i="2"/>
  <c r="AR325" i="2" l="1"/>
</calcChain>
</file>

<file path=xl/sharedStrings.xml><?xml version="1.0" encoding="utf-8"?>
<sst xmlns="http://schemas.openxmlformats.org/spreadsheetml/2006/main" count="2096" uniqueCount="337">
  <si>
    <t>PRODUCTION COMPANY</t>
  </si>
  <si>
    <t>“The Production Title”</t>
  </si>
  <si>
    <t>Consolidated Cashflow</t>
  </si>
  <si>
    <t>Prep 10</t>
  </si>
  <si>
    <t>Prep 9</t>
  </si>
  <si>
    <t>Prep 8</t>
  </si>
  <si>
    <t>Prep 7</t>
  </si>
  <si>
    <t>Prep 6</t>
  </si>
  <si>
    <t>Prep 5</t>
  </si>
  <si>
    <t>Prep 4</t>
  </si>
  <si>
    <t>Prep 3</t>
  </si>
  <si>
    <t>Prep 2</t>
  </si>
  <si>
    <t>Prep 1</t>
  </si>
  <si>
    <t>Shoot 1</t>
  </si>
  <si>
    <t>Shoot 2</t>
  </si>
  <si>
    <t>Shoot 3</t>
  </si>
  <si>
    <t>Shoot 4</t>
  </si>
  <si>
    <t>Shoot 5</t>
  </si>
  <si>
    <t>Shoot 6</t>
  </si>
  <si>
    <t>Shoot 7</t>
  </si>
  <si>
    <t>Shoot 8</t>
  </si>
  <si>
    <t>Shoot 9</t>
  </si>
  <si>
    <t>Christmas</t>
  </si>
  <si>
    <t>Post 1</t>
  </si>
  <si>
    <t>Post 2</t>
  </si>
  <si>
    <t>Post 3</t>
  </si>
  <si>
    <t>Post 4</t>
  </si>
  <si>
    <t>Post 5</t>
  </si>
  <si>
    <t>Post 6</t>
  </si>
  <si>
    <t>Post 7</t>
  </si>
  <si>
    <t>Post 8</t>
  </si>
  <si>
    <t>Post 9</t>
  </si>
  <si>
    <t>Post 10</t>
  </si>
  <si>
    <t>Post 11</t>
  </si>
  <si>
    <t>Post 12</t>
  </si>
  <si>
    <t>Post 13</t>
  </si>
  <si>
    <t>Post 14</t>
  </si>
  <si>
    <t>Post 15</t>
  </si>
  <si>
    <t>Post 16</t>
  </si>
  <si>
    <t>Delivery 1</t>
  </si>
  <si>
    <t>Acct</t>
  </si>
  <si>
    <t>Description</t>
  </si>
  <si>
    <t>Total</t>
  </si>
  <si>
    <t>check</t>
  </si>
  <si>
    <t>n</t>
  </si>
  <si>
    <t>v</t>
  </si>
  <si>
    <t>Break</t>
  </si>
  <si>
    <t>Development costs</t>
  </si>
  <si>
    <t>Underlying Rights</t>
  </si>
  <si>
    <t>Screenplay</t>
  </si>
  <si>
    <t>Translations</t>
  </si>
  <si>
    <t>1100 Result</t>
  </si>
  <si>
    <t>STORY &amp; SCRIPT</t>
  </si>
  <si>
    <t>Producer</t>
  </si>
  <si>
    <t>Travel</t>
  </si>
  <si>
    <t>Living</t>
  </si>
  <si>
    <t>Expenses</t>
  </si>
  <si>
    <t>1200 Result</t>
  </si>
  <si>
    <t>PRODUCER</t>
  </si>
  <si>
    <t>Director</t>
  </si>
  <si>
    <t>Director's Assistant/Driver</t>
  </si>
  <si>
    <t>Dialogue Coach</t>
  </si>
  <si>
    <t>1300 Result</t>
  </si>
  <si>
    <t>DIRECTOR</t>
  </si>
  <si>
    <t>Principal Cast</t>
  </si>
  <si>
    <t>Cast Perks</t>
  </si>
  <si>
    <t>1400 Result</t>
  </si>
  <si>
    <t>PRINCIPAL CAST</t>
  </si>
  <si>
    <t>TOTAL ABOVE THE LINE</t>
  </si>
  <si>
    <t>Non-Principal Cast</t>
  </si>
  <si>
    <t>Bits Players</t>
  </si>
  <si>
    <t>Musicians</t>
  </si>
  <si>
    <t>Casting</t>
  </si>
  <si>
    <t>Casting Expenses</t>
  </si>
  <si>
    <t>Stunt Coordinator</t>
  </si>
  <si>
    <t>Stunts</t>
  </si>
  <si>
    <t>Hotel</t>
  </si>
  <si>
    <t>Per Diems</t>
  </si>
  <si>
    <t>Crowd</t>
  </si>
  <si>
    <t>1600 Result</t>
  </si>
  <si>
    <t>OTHER CAST/STUNTS/CROWD</t>
  </si>
  <si>
    <t>Line Producer</t>
  </si>
  <si>
    <t>Location Manager</t>
  </si>
  <si>
    <t>Unit Manager</t>
  </si>
  <si>
    <t>Locations Trainee</t>
  </si>
  <si>
    <t>Production Co-ordinator</t>
  </si>
  <si>
    <t>Assistant Production Co-ordinator</t>
  </si>
  <si>
    <t>Production Runner</t>
  </si>
  <si>
    <t>Production Accountant</t>
  </si>
  <si>
    <t>Assistant  Accountant</t>
  </si>
  <si>
    <t>Accounts Software</t>
  </si>
  <si>
    <t>2000 Result</t>
  </si>
  <si>
    <t>PRODUCTION MANAGEMENT</t>
  </si>
  <si>
    <t>First  Assistant Director</t>
  </si>
  <si>
    <t>Second Assistant Director</t>
  </si>
  <si>
    <t>Third Assistant Director</t>
  </si>
  <si>
    <t>Floor Runner</t>
  </si>
  <si>
    <t>Dailies</t>
  </si>
  <si>
    <t>Script Supervisor</t>
  </si>
  <si>
    <t>2100 Result</t>
  </si>
  <si>
    <t>AD &amp; CONTINUITY</t>
  </si>
  <si>
    <t>Director of Photography</t>
  </si>
  <si>
    <t>Camera Operator</t>
  </si>
  <si>
    <t>Focus Puller</t>
  </si>
  <si>
    <t>Clapper Loader</t>
  </si>
  <si>
    <t>Camera Trainee</t>
  </si>
  <si>
    <t>B Camera Crew</t>
  </si>
  <si>
    <t>Camera Equipment</t>
  </si>
  <si>
    <t>Special equipment</t>
  </si>
  <si>
    <t>Helicopter</t>
  </si>
  <si>
    <t>Camera Consumables</t>
  </si>
  <si>
    <t>Key Grip</t>
  </si>
  <si>
    <t>2nd Grip</t>
  </si>
  <si>
    <t>Grip Equipment</t>
  </si>
  <si>
    <t>Grip Consumables</t>
  </si>
  <si>
    <t>2200 Result</t>
  </si>
  <si>
    <t>CAMERA</t>
  </si>
  <si>
    <t>Gaffer</t>
  </si>
  <si>
    <t>Best Boy</t>
  </si>
  <si>
    <t>Electricians</t>
  </si>
  <si>
    <t>Genny Operator</t>
  </si>
  <si>
    <t>Additional Labour</t>
  </si>
  <si>
    <t>Lighting Equipment</t>
  </si>
  <si>
    <t>Additional Equipment</t>
  </si>
  <si>
    <t>Cherry Pickers</t>
  </si>
  <si>
    <t>Lighting Consumables</t>
  </si>
  <si>
    <t>Rigging Labour &amp; Equipment</t>
  </si>
  <si>
    <t>2300 Result</t>
  </si>
  <si>
    <t>LIGHTING</t>
  </si>
  <si>
    <t>Recordist / Mixer</t>
  </si>
  <si>
    <t>Boom Operator</t>
  </si>
  <si>
    <t>Sound  Assistant</t>
  </si>
  <si>
    <t>Sound Equipment</t>
  </si>
  <si>
    <t>Sound Consumables</t>
  </si>
  <si>
    <t>Walkie-Talkies</t>
  </si>
  <si>
    <t>2400 Result</t>
  </si>
  <si>
    <t>SOUND</t>
  </si>
  <si>
    <t>Designer</t>
  </si>
  <si>
    <t>Art Director</t>
  </si>
  <si>
    <t>Graphic Designer</t>
  </si>
  <si>
    <t>Stand-by Art Director</t>
  </si>
  <si>
    <t>Art Department Runner</t>
  </si>
  <si>
    <t>Set Decorator/Prop Buyer</t>
  </si>
  <si>
    <t>Prop Master</t>
  </si>
  <si>
    <t>Stand-by Props</t>
  </si>
  <si>
    <t>Dressing Props</t>
  </si>
  <si>
    <t>2500 Result</t>
  </si>
  <si>
    <t>ART DEPARTMENT CREW</t>
  </si>
  <si>
    <t>Construction Manager</t>
  </si>
  <si>
    <t>Stand-by Construction</t>
  </si>
  <si>
    <t>Location Builds</t>
  </si>
  <si>
    <t>Plant/skips</t>
  </si>
  <si>
    <t>2600 Result</t>
  </si>
  <si>
    <t>CONSTRUCTION</t>
  </si>
  <si>
    <t>Props &amp; Set Dressing</t>
  </si>
  <si>
    <t>Action Props</t>
  </si>
  <si>
    <t>Action Vehicles</t>
  </si>
  <si>
    <t>Animals</t>
  </si>
  <si>
    <t>Art Dept consumables</t>
  </si>
  <si>
    <t>Props Consumables</t>
  </si>
  <si>
    <t>Drapes</t>
  </si>
  <si>
    <t>Box Hire</t>
  </si>
  <si>
    <t>Video Playback</t>
  </si>
  <si>
    <t>Graphics/Reprographics</t>
  </si>
  <si>
    <t>2700 Result</t>
  </si>
  <si>
    <t>PROPS &amp; SET DRESSING</t>
  </si>
  <si>
    <t>Special Effects</t>
  </si>
  <si>
    <t>Prosthetics</t>
  </si>
  <si>
    <t>2800 Result</t>
  </si>
  <si>
    <t>SPECIAL EFFECTS</t>
  </si>
  <si>
    <t>Costume Designer</t>
  </si>
  <si>
    <t>Costume Assistant</t>
  </si>
  <si>
    <t>Wardrobe Supervisor</t>
  </si>
  <si>
    <t>Costumes Hired and Purchased</t>
  </si>
  <si>
    <t>Cleaning &amp; consumables</t>
  </si>
  <si>
    <t>3000 Result</t>
  </si>
  <si>
    <t>WARDROBE</t>
  </si>
  <si>
    <t>Make-Up &amp; Hair Designer</t>
  </si>
  <si>
    <t>Make Up Artist</t>
  </si>
  <si>
    <t>Wigs</t>
  </si>
  <si>
    <t>Consumables</t>
  </si>
  <si>
    <t>Box rental</t>
  </si>
  <si>
    <t>3100 Result</t>
  </si>
  <si>
    <t>MAKE-UP &amp; HAIR</t>
  </si>
  <si>
    <t>Recce Expenses</t>
  </si>
  <si>
    <t>Location Permits</t>
  </si>
  <si>
    <t>Unit Bases/Green Rooms</t>
  </si>
  <si>
    <t>Location Expenses</t>
  </si>
  <si>
    <t>Location Equipment</t>
  </si>
  <si>
    <t>Parking and coning</t>
  </si>
  <si>
    <t>Security</t>
  </si>
  <si>
    <t>Health &amp; Safety</t>
  </si>
  <si>
    <t>4200 Result</t>
  </si>
  <si>
    <t>LOCATIONS</t>
  </si>
  <si>
    <t>Unit Catering</t>
  </si>
  <si>
    <t>Meals Off-set</t>
  </si>
  <si>
    <t>Unit Travel</t>
  </si>
  <si>
    <t>Unit Hotel</t>
  </si>
  <si>
    <t>Hospitality</t>
  </si>
  <si>
    <t>4300 Result</t>
  </si>
  <si>
    <t>UNIT TRAVEL &amp; LIVING</t>
  </si>
  <si>
    <t>Production Offices</t>
  </si>
  <si>
    <t>Rehearsal &amp; Store Rooms</t>
  </si>
  <si>
    <t>Office Phone &amp; Fax</t>
  </si>
  <si>
    <t>Mobile Phones</t>
  </si>
  <si>
    <t>Photocopies</t>
  </si>
  <si>
    <t>Office set-up</t>
  </si>
  <si>
    <t>Office expenses</t>
  </si>
  <si>
    <t>Miscellaneous Production Expenses</t>
  </si>
  <si>
    <t>Stationery &amp; Postage</t>
  </si>
  <si>
    <t>Office Refreshments</t>
  </si>
  <si>
    <t>4400 Result</t>
  </si>
  <si>
    <t>PRODUCTION OFFICES</t>
  </si>
  <si>
    <t>Unit Minibus</t>
  </si>
  <si>
    <t>Unit Cars</t>
  </si>
  <si>
    <t>Self drive/car allowance</t>
  </si>
  <si>
    <t>Facilities Vehicles</t>
  </si>
  <si>
    <t>Equipment Vehicles</t>
  </si>
  <si>
    <t>Petrol &amp; Mileage</t>
  </si>
  <si>
    <t>Congestion Charge/Parking</t>
  </si>
  <si>
    <t>Pick-ups &amp; Returns</t>
  </si>
  <si>
    <t>Bikes &amp; Taxis</t>
  </si>
  <si>
    <t>Freightage</t>
  </si>
  <si>
    <t>Rushes</t>
  </si>
  <si>
    <t>4500 Result</t>
  </si>
  <si>
    <t>TRANSPORTATION</t>
  </si>
  <si>
    <t>Film Stock</t>
  </si>
  <si>
    <t>Developing</t>
  </si>
  <si>
    <t>Printing</t>
  </si>
  <si>
    <t>Telecine</t>
  </si>
  <si>
    <t>Other stock</t>
  </si>
  <si>
    <t>Tests</t>
  </si>
  <si>
    <t>4800 Result</t>
  </si>
  <si>
    <t>FILM STOCK &amp; PROCESSING</t>
  </si>
  <si>
    <t>TOTAL PRODUCTION</t>
  </si>
  <si>
    <t>Post Prod. Supervisor</t>
  </si>
  <si>
    <t>Picture Editor</t>
  </si>
  <si>
    <t>Assistant Editor</t>
  </si>
  <si>
    <t>Foley Artist</t>
  </si>
  <si>
    <t>ADR Loop Group</t>
  </si>
  <si>
    <t>5000 Result</t>
  </si>
  <si>
    <t>CREW - EDITORIAL</t>
  </si>
  <si>
    <t>Cutting Room Hire</t>
  </si>
  <si>
    <t>Cutting Room Equipment</t>
  </si>
  <si>
    <t>Cutting Room Supplies</t>
  </si>
  <si>
    <t>Viewing Theatre</t>
  </si>
  <si>
    <t>Negative Cutting</t>
  </si>
  <si>
    <t>Film Scanning</t>
  </si>
  <si>
    <t>Conform for DI</t>
  </si>
  <si>
    <t>DI Grade</t>
  </si>
  <si>
    <t>De-Spot</t>
  </si>
  <si>
    <t>Final Online &amp; Render</t>
  </si>
  <si>
    <t>DI Negative</t>
  </si>
  <si>
    <t>Miscellaneous Lab Charges</t>
  </si>
  <si>
    <t>Optical Sound Neg D &amp; P</t>
  </si>
  <si>
    <t>Mute Print</t>
  </si>
  <si>
    <t>Answer Prints</t>
  </si>
  <si>
    <t>Check Prints</t>
  </si>
  <si>
    <t>Interpositive</t>
  </si>
  <si>
    <t>Internegative</t>
  </si>
  <si>
    <t>Showprints</t>
  </si>
  <si>
    <t>Video Deliverables</t>
  </si>
  <si>
    <t>Film Council Deliverables</t>
  </si>
  <si>
    <t>5100 Result</t>
  </si>
  <si>
    <t>FILM POST - PICTURE</t>
  </si>
  <si>
    <t>Sound Editing</t>
  </si>
  <si>
    <t>Music Editing</t>
  </si>
  <si>
    <t>Foley Editing</t>
  </si>
  <si>
    <t>Sound Stock</t>
  </si>
  <si>
    <t>ADR Recording</t>
  </si>
  <si>
    <t>Foley Recording</t>
  </si>
  <si>
    <t>Preliminary mixing</t>
  </si>
  <si>
    <t>FInal Mixing</t>
  </si>
  <si>
    <t>Sound Delivery Items</t>
  </si>
  <si>
    <t>Sound Transfers</t>
  </si>
  <si>
    <t>Spanish Dubb</t>
  </si>
  <si>
    <t>Dolby License</t>
  </si>
  <si>
    <t>5200 Result</t>
  </si>
  <si>
    <t>FILM POST - SOUND</t>
  </si>
  <si>
    <t>Score</t>
  </si>
  <si>
    <t>Synchronisation Rights</t>
  </si>
  <si>
    <t>5300 Result</t>
  </si>
  <si>
    <t>MUSIC</t>
  </si>
  <si>
    <t>Digital Effects</t>
  </si>
  <si>
    <t>Optical FX</t>
  </si>
  <si>
    <t>Main and End Titles</t>
  </si>
  <si>
    <t>Subtitles</t>
  </si>
  <si>
    <t>5400 Result</t>
  </si>
  <si>
    <t>TITLES &amp; EFFECTS</t>
  </si>
  <si>
    <t>Post Production Office Rental</t>
  </si>
  <si>
    <t>Post Production Office Expenses</t>
  </si>
  <si>
    <t>Post Production Travel &amp; Transport</t>
  </si>
  <si>
    <t>Miscellaneous Post Production Expenses</t>
  </si>
  <si>
    <t>Post Production Accountant</t>
  </si>
  <si>
    <t>Post Production Script</t>
  </si>
  <si>
    <t>5500 Result</t>
  </si>
  <si>
    <t>OTHER POSTPRODUCTION</t>
  </si>
  <si>
    <t>TOTAL POST PRODUCTION</t>
  </si>
  <si>
    <t>Unit Publicist</t>
  </si>
  <si>
    <t>EPK</t>
  </si>
  <si>
    <t>Still Photographer</t>
  </si>
  <si>
    <t>Stills Supplies &amp; Processing</t>
  </si>
  <si>
    <t>6100 Result</t>
  </si>
  <si>
    <t>PUBLICITY</t>
  </si>
  <si>
    <t>Production Insurance</t>
  </si>
  <si>
    <t>Errors &amp; Omissions</t>
  </si>
  <si>
    <t>Medicals</t>
  </si>
  <si>
    <t>6200 Result</t>
  </si>
  <si>
    <t>INSURANCE</t>
  </si>
  <si>
    <t>SPV legal charges</t>
  </si>
  <si>
    <t>Production Fees</t>
  </si>
  <si>
    <t>Production audit</t>
  </si>
  <si>
    <t>Legal</t>
  </si>
  <si>
    <t>Clearances</t>
  </si>
  <si>
    <t>Bank Charges</t>
  </si>
  <si>
    <t>6300 Result</t>
  </si>
  <si>
    <t>FEES &amp; CHARGES</t>
  </si>
  <si>
    <t>TOTAL OTHER</t>
  </si>
  <si>
    <t>Grand Total</t>
  </si>
  <si>
    <t>Finance charges</t>
  </si>
  <si>
    <t>Completion Bond</t>
  </si>
  <si>
    <t>Skillset</t>
  </si>
  <si>
    <t>Contingency</t>
  </si>
  <si>
    <t>GRAND TOTAL</t>
  </si>
  <si>
    <t>Accumulated Total</t>
  </si>
  <si>
    <t>VAT CASHFLOW</t>
  </si>
  <si>
    <t>VAT Impact of purchases</t>
  </si>
  <si>
    <t>VAT Reclaims</t>
  </si>
  <si>
    <t>Accumulated VAT</t>
  </si>
  <si>
    <t>Weekly Cash Requirement</t>
  </si>
  <si>
    <t>Accumulated Cash Requirement</t>
  </si>
  <si>
    <t>Balance for weekly cash calc</t>
  </si>
  <si>
    <t>cash calculator exps</t>
  </si>
  <si>
    <t>Euro Cashflow</t>
  </si>
  <si>
    <t>GBP Cashflow</t>
  </si>
  <si>
    <t xml:space="preserve">Production Cash flow at </t>
  </si>
  <si>
    <t>Production Cash flow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</si>
</sst>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9" x14ac:knownFonts="1">
    <font>
      <sz val="10"/>
      <name val="Arial"/>
      <family val="2"/>
    </font>
    <font>
      <b/>
      <i/>
      <u/>
      <sz val="10"/>
      <name val="Arial"/>
      <family val="2"/>
    </font>
    <font>
      <sz val="14"/>
      <name val="Verdana"/>
      <family val="2"/>
    </font>
    <font>
      <sz val="12"/>
      <name val="Verdana"/>
      <family val="2"/>
    </font>
    <font>
      <b/>
      <u/>
      <sz val="10"/>
      <name val="Arial"/>
      <family val="2"/>
    </font>
    <font>
      <i/>
      <u/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hair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double">
        <color indexed="8"/>
      </bottom>
      <diagonal/>
    </border>
    <border>
      <left style="thin">
        <color indexed="8"/>
      </left>
      <right style="hair">
        <color indexed="8"/>
      </right>
      <top/>
      <bottom style="double">
        <color indexed="8"/>
      </bottom>
      <diagonal/>
    </border>
    <border>
      <left style="hair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7" xfId="0" applyNumberFormat="1" applyFont="1" applyBorder="1"/>
    <xf numFmtId="0" fontId="0" fillId="0" borderId="7" xfId="0" applyFont="1" applyBorder="1"/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Font="1"/>
    <xf numFmtId="3" fontId="0" fillId="0" borderId="0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6" fillId="0" borderId="11" xfId="0" applyFont="1" applyBorder="1"/>
    <xf numFmtId="3" fontId="6" fillId="0" borderId="0" xfId="0" applyNumberFormat="1" applyFont="1" applyBorder="1"/>
    <xf numFmtId="1" fontId="6" fillId="0" borderId="12" xfId="0" applyNumberFormat="1" applyFont="1" applyBorder="1"/>
    <xf numFmtId="0" fontId="7" fillId="0" borderId="0" xfId="1" applyNumberFormat="1" applyFont="1" applyFill="1" applyBorder="1" applyAlignment="1" applyProtection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6" xfId="1" applyNumberFormat="1" applyFont="1" applyFill="1" applyBorder="1" applyAlignment="1" applyProtection="1"/>
    <xf numFmtId="3" fontId="6" fillId="0" borderId="18" xfId="1" applyNumberFormat="1" applyFont="1" applyFill="1" applyBorder="1" applyAlignment="1" applyProtection="1"/>
    <xf numFmtId="3" fontId="6" fillId="0" borderId="17" xfId="1" applyNumberFormat="1" applyFont="1" applyFill="1" applyBorder="1" applyAlignment="1" applyProtection="1"/>
    <xf numFmtId="3" fontId="6" fillId="0" borderId="17" xfId="0" applyNumberFormat="1" applyFont="1" applyBorder="1"/>
    <xf numFmtId="3" fontId="6" fillId="0" borderId="19" xfId="1" applyNumberFormat="1" applyFont="1" applyFill="1" applyBorder="1" applyAlignment="1" applyProtection="1"/>
    <xf numFmtId="0" fontId="6" fillId="0" borderId="13" xfId="0" applyFont="1" applyBorder="1"/>
    <xf numFmtId="3" fontId="6" fillId="0" borderId="12" xfId="0" applyNumberFormat="1" applyFont="1" applyBorder="1"/>
    <xf numFmtId="3" fontId="6" fillId="0" borderId="13" xfId="0" applyNumberFormat="1" applyFont="1" applyBorder="1"/>
    <xf numFmtId="3" fontId="6" fillId="0" borderId="14" xfId="0" applyNumberFormat="1" applyFont="1" applyBorder="1"/>
    <xf numFmtId="0" fontId="7" fillId="0" borderId="16" xfId="1" applyNumberFormat="1" applyFont="1" applyFill="1" applyBorder="1" applyAlignment="1" applyProtection="1"/>
    <xf numFmtId="0" fontId="7" fillId="0" borderId="20" xfId="0" applyFont="1" applyBorder="1"/>
    <xf numFmtId="0" fontId="7" fillId="0" borderId="21" xfId="0" applyFont="1" applyBorder="1"/>
    <xf numFmtId="0" fontId="7" fillId="0" borderId="22" xfId="1" applyNumberFormat="1" applyFont="1" applyFill="1" applyBorder="1" applyAlignment="1" applyProtection="1"/>
    <xf numFmtId="0" fontId="7" fillId="0" borderId="21" xfId="1" applyNumberFormat="1" applyFont="1" applyFill="1" applyBorder="1" applyAlignment="1" applyProtection="1"/>
    <xf numFmtId="3" fontId="7" fillId="0" borderId="23" xfId="1" applyNumberFormat="1" applyFont="1" applyFill="1" applyBorder="1" applyAlignment="1" applyProtection="1"/>
    <xf numFmtId="0" fontId="6" fillId="0" borderId="20" xfId="0" applyFont="1" applyBorder="1"/>
    <xf numFmtId="0" fontId="6" fillId="0" borderId="21" xfId="0" applyFont="1" applyBorder="1"/>
    <xf numFmtId="0" fontId="6" fillId="0" borderId="21" xfId="1" applyNumberFormat="1" applyFont="1" applyFill="1" applyBorder="1" applyAlignment="1" applyProtection="1"/>
    <xf numFmtId="3" fontId="7" fillId="0" borderId="22" xfId="1" applyNumberFormat="1" applyFont="1" applyFill="1" applyBorder="1" applyAlignment="1" applyProtection="1"/>
    <xf numFmtId="3" fontId="7" fillId="0" borderId="24" xfId="1" applyNumberFormat="1" applyFont="1" applyFill="1" applyBorder="1" applyAlignment="1" applyProtection="1"/>
    <xf numFmtId="1" fontId="7" fillId="0" borderId="22" xfId="1" applyNumberFormat="1" applyFont="1" applyFill="1" applyBorder="1" applyAlignment="1" applyProtection="1"/>
    <xf numFmtId="0" fontId="6" fillId="0" borderId="7" xfId="0" applyFont="1" applyBorder="1"/>
    <xf numFmtId="0" fontId="0" fillId="0" borderId="7" xfId="0" applyBorder="1"/>
    <xf numFmtId="0" fontId="6" fillId="0" borderId="25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/>
    <xf numFmtId="3" fontId="6" fillId="0" borderId="26" xfId="1" applyNumberFormat="1" applyFont="1" applyFill="1" applyBorder="1" applyAlignment="1" applyProtection="1"/>
    <xf numFmtId="3" fontId="6" fillId="0" borderId="25" xfId="1" applyNumberFormat="1" applyFont="1" applyFill="1" applyBorder="1" applyAlignment="1" applyProtection="1"/>
    <xf numFmtId="3" fontId="6" fillId="0" borderId="25" xfId="0" applyNumberFormat="1" applyFont="1" applyBorder="1"/>
    <xf numFmtId="3" fontId="6" fillId="0" borderId="27" xfId="1" applyNumberFormat="1" applyFont="1" applyFill="1" applyBorder="1" applyAlignment="1" applyProtection="1"/>
    <xf numFmtId="0" fontId="0" fillId="0" borderId="0" xfId="0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3" fontId="6" fillId="0" borderId="29" xfId="0" applyNumberFormat="1" applyFont="1" applyBorder="1"/>
    <xf numFmtId="3" fontId="6" fillId="0" borderId="31" xfId="0" applyNumberFormat="1" applyFont="1" applyBorder="1"/>
    <xf numFmtId="0" fontId="7" fillId="0" borderId="32" xfId="0" applyFont="1" applyBorder="1"/>
    <xf numFmtId="0" fontId="7" fillId="0" borderId="33" xfId="0" applyFont="1" applyBorder="1"/>
    <xf numFmtId="3" fontId="7" fillId="0" borderId="32" xfId="0" applyNumberFormat="1" applyFont="1" applyBorder="1"/>
    <xf numFmtId="3" fontId="7" fillId="0" borderId="34" xfId="0" applyNumberFormat="1" applyFont="1" applyBorder="1"/>
    <xf numFmtId="3" fontId="7" fillId="0" borderId="33" xfId="0" applyNumberFormat="1" applyFont="1" applyBorder="1"/>
    <xf numFmtId="3" fontId="7" fillId="0" borderId="35" xfId="0" applyNumberFormat="1" applyFont="1" applyBorder="1"/>
    <xf numFmtId="0" fontId="8" fillId="0" borderId="0" xfId="0" applyFont="1"/>
    <xf numFmtId="0" fontId="8" fillId="0" borderId="28" xfId="0" applyFont="1" applyBorder="1"/>
    <xf numFmtId="1" fontId="8" fillId="0" borderId="29" xfId="0" applyNumberFormat="1" applyFont="1" applyFill="1" applyBorder="1"/>
    <xf numFmtId="0" fontId="8" fillId="0" borderId="29" xfId="0" applyFont="1" applyBorder="1"/>
    <xf numFmtId="1" fontId="8" fillId="0" borderId="31" xfId="0" applyNumberFormat="1" applyFont="1" applyBorder="1"/>
    <xf numFmtId="1" fontId="8" fillId="0" borderId="30" xfId="0" applyNumberFormat="1" applyFont="1" applyBorder="1"/>
    <xf numFmtId="0" fontId="0" fillId="0" borderId="36" xfId="0" applyBorder="1"/>
    <xf numFmtId="0" fontId="0" fillId="0" borderId="37" xfId="0" applyFont="1" applyBorder="1"/>
    <xf numFmtId="0" fontId="0" fillId="0" borderId="38" xfId="0" applyBorder="1"/>
    <xf numFmtId="1" fontId="0" fillId="0" borderId="39" xfId="0" applyNumberFormat="1" applyBorder="1"/>
    <xf numFmtId="1" fontId="0" fillId="0" borderId="37" xfId="0" applyNumberFormat="1" applyBorder="1"/>
    <xf numFmtId="1" fontId="0" fillId="0" borderId="40" xfId="0" applyNumberFormat="1" applyBorder="1"/>
    <xf numFmtId="1" fontId="0" fillId="0" borderId="41" xfId="0" applyNumberFormat="1" applyBorder="1"/>
    <xf numFmtId="1" fontId="0" fillId="0" borderId="41" xfId="0" applyNumberFormat="1" applyFill="1" applyBorder="1"/>
    <xf numFmtId="1" fontId="0" fillId="0" borderId="42" xfId="0" applyNumberFormat="1" applyBorder="1"/>
    <xf numFmtId="0" fontId="0" fillId="0" borderId="43" xfId="0" applyBorder="1"/>
    <xf numFmtId="0" fontId="0" fillId="0" borderId="16" xfId="0" applyFont="1" applyBorder="1"/>
    <xf numFmtId="0" fontId="0" fillId="0" borderId="44" xfId="0" applyBorder="1"/>
    <xf numFmtId="1" fontId="0" fillId="0" borderId="45" xfId="0" applyNumberFormat="1" applyBorder="1"/>
    <xf numFmtId="1" fontId="0" fillId="0" borderId="16" xfId="0" applyNumberFormat="1" applyBorder="1"/>
    <xf numFmtId="0" fontId="0" fillId="0" borderId="0" xfId="0" applyFont="1" applyBorder="1"/>
    <xf numFmtId="0" fontId="0" fillId="0" borderId="46" xfId="0" applyBorder="1"/>
    <xf numFmtId="1" fontId="0" fillId="0" borderId="0" xfId="0" applyNumberFormat="1" applyBorder="1"/>
    <xf numFmtId="0" fontId="0" fillId="0" borderId="28" xfId="0" applyBorder="1"/>
    <xf numFmtId="0" fontId="0" fillId="0" borderId="29" xfId="0" applyFont="1" applyBorder="1"/>
    <xf numFmtId="1" fontId="0" fillId="0" borderId="6" xfId="0" applyNumberFormat="1" applyBorder="1"/>
    <xf numFmtId="1" fontId="0" fillId="0" borderId="47" xfId="0" applyNumberFormat="1" applyBorder="1"/>
    <xf numFmtId="1" fontId="0" fillId="0" borderId="29" xfId="0" applyNumberFormat="1" applyBorder="1"/>
    <xf numFmtId="0" fontId="8" fillId="0" borderId="0" xfId="0" applyFont="1" applyBorder="1"/>
    <xf numFmtId="0" fontId="8" fillId="0" borderId="36" xfId="0" applyFont="1" applyBorder="1"/>
    <xf numFmtId="1" fontId="8" fillId="0" borderId="6" xfId="0" applyNumberFormat="1" applyFont="1" applyBorder="1"/>
    <xf numFmtId="1" fontId="8" fillId="0" borderId="48" xfId="0" applyNumberFormat="1" applyFont="1" applyBorder="1"/>
    <xf numFmtId="1" fontId="8" fillId="0" borderId="37" xfId="0" applyNumberFormat="1" applyFont="1" applyBorder="1"/>
    <xf numFmtId="1" fontId="8" fillId="0" borderId="41" xfId="0" applyNumberFormat="1" applyFont="1" applyBorder="1"/>
    <xf numFmtId="1" fontId="0" fillId="0" borderId="29" xfId="0" applyNumberFormat="1" applyFill="1" applyBorder="1"/>
    <xf numFmtId="0" fontId="8" fillId="0" borderId="49" xfId="0" applyFont="1" applyBorder="1"/>
    <xf numFmtId="3" fontId="8" fillId="0" borderId="50" xfId="0" applyNumberFormat="1" applyFont="1" applyBorder="1"/>
    <xf numFmtId="0" fontId="8" fillId="0" borderId="51" xfId="0" applyFont="1" applyBorder="1"/>
    <xf numFmtId="1" fontId="8" fillId="0" borderId="52" xfId="0" applyNumberFormat="1" applyFont="1" applyBorder="1"/>
    <xf numFmtId="1" fontId="8" fillId="0" borderId="50" xfId="0" applyNumberFormat="1" applyFont="1" applyBorder="1"/>
    <xf numFmtId="1" fontId="8" fillId="0" borderId="53" xfId="0" applyNumberFormat="1" applyFont="1" applyBorder="1"/>
    <xf numFmtId="1" fontId="8" fillId="0" borderId="53" xfId="0" applyNumberFormat="1" applyFont="1" applyFill="1" applyBorder="1"/>
    <xf numFmtId="1" fontId="8" fillId="0" borderId="0" xfId="0" applyNumberFormat="1" applyFont="1" applyBorder="1"/>
    <xf numFmtId="0" fontId="0" fillId="0" borderId="28" xfId="0" applyFont="1" applyBorder="1" applyAlignment="1">
      <alignment horizontal="center"/>
    </xf>
    <xf numFmtId="0" fontId="6" fillId="0" borderId="12" xfId="0" applyFont="1" applyBorder="1"/>
    <xf numFmtId="0" fontId="6" fillId="0" borderId="14" xfId="0" applyFont="1" applyBorder="1"/>
    <xf numFmtId="0" fontId="7" fillId="0" borderId="11" xfId="1" applyNumberFormat="1" applyFont="1" applyFill="1" applyBorder="1" applyAlignment="1" applyProtection="1"/>
    <xf numFmtId="0" fontId="6" fillId="0" borderId="18" xfId="1" applyNumberFormat="1" applyFont="1" applyFill="1" applyBorder="1" applyAlignment="1" applyProtection="1"/>
    <xf numFmtId="0" fontId="6" fillId="0" borderId="17" xfId="1" applyNumberFormat="1" applyFont="1" applyFill="1" applyBorder="1" applyAlignment="1" applyProtection="1"/>
    <xf numFmtId="0" fontId="6" fillId="0" borderId="19" xfId="1" applyNumberFormat="1" applyFont="1" applyFill="1" applyBorder="1" applyAlignment="1" applyProtection="1"/>
    <xf numFmtId="1" fontId="6" fillId="0" borderId="17" xfId="1" applyNumberFormat="1" applyFont="1" applyFill="1" applyBorder="1" applyAlignment="1" applyProtection="1"/>
    <xf numFmtId="1" fontId="6" fillId="0" borderId="13" xfId="0" applyNumberFormat="1" applyFont="1" applyBorder="1"/>
    <xf numFmtId="0" fontId="7" fillId="0" borderId="15" xfId="1" applyNumberFormat="1" applyFont="1" applyFill="1" applyBorder="1" applyAlignment="1" applyProtection="1"/>
    <xf numFmtId="0" fontId="7" fillId="0" borderId="23" xfId="1" applyNumberFormat="1" applyFont="1" applyFill="1" applyBorder="1" applyAlignment="1" applyProtection="1"/>
    <xf numFmtId="0" fontId="6" fillId="0" borderId="26" xfId="1" applyNumberFormat="1" applyFont="1" applyFill="1" applyBorder="1" applyAlignment="1" applyProtection="1"/>
    <xf numFmtId="0" fontId="6" fillId="0" borderId="25" xfId="0" applyFont="1" applyBorder="1"/>
    <xf numFmtId="0" fontId="6" fillId="0" borderId="27" xfId="1" applyNumberFormat="1" applyFont="1" applyFill="1" applyBorder="1" applyAlignment="1" applyProtection="1"/>
    <xf numFmtId="0" fontId="6" fillId="0" borderId="31" xfId="0" applyFont="1" applyBorder="1"/>
    <xf numFmtId="0" fontId="6" fillId="0" borderId="54" xfId="0" applyFont="1" applyBorder="1"/>
    <xf numFmtId="0" fontId="7" fillId="0" borderId="34" xfId="0" applyFont="1" applyBorder="1"/>
    <xf numFmtId="0" fontId="7" fillId="0" borderId="35" xfId="0" applyFont="1" applyBorder="1"/>
    <xf numFmtId="3" fontId="8" fillId="0" borderId="28" xfId="0" applyNumberFormat="1" applyFont="1" applyBorder="1"/>
    <xf numFmtId="3" fontId="8" fillId="0" borderId="29" xfId="0" applyNumberFormat="1" applyFont="1" applyBorder="1"/>
    <xf numFmtId="3" fontId="8" fillId="0" borderId="31" xfId="0" applyNumberFormat="1" applyFont="1" applyBorder="1"/>
    <xf numFmtId="3" fontId="8" fillId="0" borderId="30" xfId="0" applyNumberFormat="1" applyFont="1" applyBorder="1"/>
    <xf numFmtId="3" fontId="0" fillId="0" borderId="0" xfId="0" applyNumberFormat="1"/>
    <xf numFmtId="3" fontId="0" fillId="0" borderId="38" xfId="0" applyNumberFormat="1" applyBorder="1"/>
    <xf numFmtId="3" fontId="0" fillId="0" borderId="39" xfId="0" applyNumberFormat="1" applyBorder="1"/>
    <xf numFmtId="3" fontId="0" fillId="0" borderId="37" xfId="0" applyNumberFormat="1" applyBorder="1"/>
    <xf numFmtId="3" fontId="0" fillId="0" borderId="40" xfId="0" applyNumberFormat="1" applyBorder="1"/>
    <xf numFmtId="3" fontId="0" fillId="0" borderId="41" xfId="0" applyNumberFormat="1" applyBorder="1"/>
    <xf numFmtId="3" fontId="0" fillId="0" borderId="41" xfId="0" applyNumberFormat="1" applyFill="1" applyBorder="1"/>
    <xf numFmtId="3" fontId="0" fillId="0" borderId="42" xfId="0" applyNumberFormat="1" applyBorder="1"/>
    <xf numFmtId="3" fontId="0" fillId="0" borderId="44" xfId="0" applyNumberFormat="1" applyBorder="1"/>
    <xf numFmtId="3" fontId="0" fillId="0" borderId="4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46" xfId="0" applyNumberFormat="1" applyBorder="1"/>
    <xf numFmtId="3" fontId="0" fillId="0" borderId="0" xfId="0" applyNumberFormat="1" applyBorder="1"/>
    <xf numFmtId="3" fontId="0" fillId="0" borderId="55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1" xfId="0" applyNumberFormat="1" applyBorder="1"/>
    <xf numFmtId="3" fontId="0" fillId="0" borderId="6" xfId="0" applyNumberFormat="1" applyBorder="1"/>
    <xf numFmtId="3" fontId="0" fillId="0" borderId="47" xfId="0" applyNumberFormat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0" xfId="0" applyNumberFormat="1" applyFill="1" applyBorder="1"/>
    <xf numFmtId="3" fontId="0" fillId="0" borderId="5" xfId="0" applyNumberFormat="1" applyBorder="1"/>
    <xf numFmtId="3" fontId="8" fillId="0" borderId="6" xfId="0" applyNumberFormat="1" applyFont="1" applyBorder="1"/>
    <xf numFmtId="3" fontId="8" fillId="0" borderId="48" xfId="0" applyNumberFormat="1" applyFont="1" applyBorder="1"/>
    <xf numFmtId="3" fontId="8" fillId="0" borderId="37" xfId="0" applyNumberFormat="1" applyFont="1" applyBorder="1"/>
    <xf numFmtId="3" fontId="8" fillId="0" borderId="41" xfId="0" applyNumberFormat="1" applyFont="1" applyBorder="1"/>
    <xf numFmtId="3" fontId="0" fillId="0" borderId="29" xfId="0" applyNumberFormat="1" applyFill="1" applyBorder="1"/>
    <xf numFmtId="3" fontId="8" fillId="0" borderId="51" xfId="0" applyNumberFormat="1" applyFont="1" applyBorder="1"/>
    <xf numFmtId="3" fontId="8" fillId="0" borderId="52" xfId="0" applyNumberFormat="1" applyFont="1" applyBorder="1"/>
    <xf numFmtId="3" fontId="8" fillId="0" borderId="53" xfId="0" applyNumberFormat="1" applyFont="1" applyBorder="1"/>
    <xf numFmtId="3" fontId="8" fillId="0" borderId="53" xfId="0" applyNumberFormat="1" applyFont="1" applyFill="1" applyBorder="1"/>
    <xf numFmtId="1" fontId="6" fillId="0" borderId="30" xfId="0" applyNumberFormat="1" applyFont="1" applyBorder="1"/>
    <xf numFmtId="1" fontId="7" fillId="0" borderId="34" xfId="0" applyNumberFormat="1" applyFont="1" applyBorder="1"/>
    <xf numFmtId="1" fontId="7" fillId="0" borderId="33" xfId="0" applyNumberFormat="1" applyFont="1" applyBorder="1"/>
    <xf numFmtId="1" fontId="7" fillId="0" borderId="35" xfId="0" applyNumberFormat="1" applyFont="1" applyBorder="1"/>
  </cellXfs>
  <cellStyles count="2">
    <cellStyle name="Normal" xfId="0" builtinId="0"/>
    <cellStyle name="Result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325"/>
  <sheetViews>
    <sheetView tabSelected="1" workbookViewId="0">
      <pane xSplit="7" ySplit="8" topLeftCell="H162" activePane="bottomRight" state="frozen"/>
      <selection pane="topRight" activeCell="H1" sqref="H1"/>
      <selection pane="bottomLeft" activeCell="A251" sqref="A251"/>
      <selection pane="bottomRight" activeCell="C251" sqref="C251"/>
    </sheetView>
  </sheetViews>
  <sheetFormatPr defaultColWidth="11.7109375" defaultRowHeight="12.75" outlineLevelRow="2" x14ac:dyDescent="0.2"/>
  <cols>
    <col min="1" max="1" width="0" hidden="1" customWidth="1"/>
    <col min="2" max="2" width="5.5703125" customWidth="1"/>
    <col min="3" max="3" width="36.140625" customWidth="1"/>
    <col min="4" max="4" width="9.5703125" customWidth="1"/>
    <col min="5" max="7" width="0" hidden="1" customWidth="1"/>
  </cols>
  <sheetData>
    <row r="1" spans="1:44" ht="18" x14ac:dyDescent="0.25">
      <c r="B1" s="1" t="s">
        <v>0</v>
      </c>
    </row>
    <row r="2" spans="1:44" ht="15" x14ac:dyDescent="0.2">
      <c r="B2" s="2" t="s">
        <v>1</v>
      </c>
    </row>
    <row r="3" spans="1:44" ht="15" x14ac:dyDescent="0.2">
      <c r="B3" s="2"/>
    </row>
    <row r="4" spans="1:44" x14ac:dyDescent="0.2">
      <c r="B4" s="3" t="s">
        <v>2</v>
      </c>
    </row>
    <row r="6" spans="1:44" ht="15" x14ac:dyDescent="0.2">
      <c r="B6" s="4" t="s">
        <v>336</v>
      </c>
    </row>
    <row r="7" spans="1:44" ht="15" x14ac:dyDescent="0.2">
      <c r="B7" s="4"/>
    </row>
    <row r="8" spans="1:44" x14ac:dyDescent="0.2">
      <c r="E8" s="5"/>
      <c r="H8" s="6" t="s">
        <v>3</v>
      </c>
      <c r="I8" s="7" t="s">
        <v>4</v>
      </c>
      <c r="J8" s="7" t="s">
        <v>5</v>
      </c>
      <c r="K8" s="7" t="s">
        <v>6</v>
      </c>
      <c r="L8" s="7" t="s">
        <v>7</v>
      </c>
      <c r="M8" s="7" t="s">
        <v>8</v>
      </c>
      <c r="N8" s="7" t="s">
        <v>9</v>
      </c>
      <c r="O8" s="7" t="s">
        <v>10</v>
      </c>
      <c r="P8" s="7" t="s">
        <v>11</v>
      </c>
      <c r="Q8" s="7" t="s">
        <v>12</v>
      </c>
      <c r="R8" s="7" t="s">
        <v>13</v>
      </c>
      <c r="S8" s="7" t="s">
        <v>14</v>
      </c>
      <c r="T8" s="7" t="s">
        <v>15</v>
      </c>
      <c r="U8" s="7" t="s">
        <v>16</v>
      </c>
      <c r="V8" s="7" t="s">
        <v>17</v>
      </c>
      <c r="W8" s="7" t="s">
        <v>18</v>
      </c>
      <c r="X8" s="7" t="s">
        <v>19</v>
      </c>
      <c r="Y8" s="7" t="s">
        <v>20</v>
      </c>
      <c r="Z8" s="7" t="s">
        <v>21</v>
      </c>
      <c r="AA8" s="7" t="s">
        <v>22</v>
      </c>
      <c r="AB8" s="7" t="s">
        <v>23</v>
      </c>
      <c r="AC8" s="7" t="s">
        <v>24</v>
      </c>
      <c r="AD8" s="7" t="s">
        <v>25</v>
      </c>
      <c r="AE8" s="7" t="s">
        <v>26</v>
      </c>
      <c r="AF8" s="7" t="s">
        <v>27</v>
      </c>
      <c r="AG8" s="7" t="s">
        <v>28</v>
      </c>
      <c r="AH8" s="7" t="s">
        <v>29</v>
      </c>
      <c r="AI8" s="7" t="s">
        <v>30</v>
      </c>
      <c r="AJ8" s="7" t="s">
        <v>31</v>
      </c>
      <c r="AK8" s="7" t="s">
        <v>32</v>
      </c>
      <c r="AL8" s="7" t="s">
        <v>33</v>
      </c>
      <c r="AM8" s="7" t="s">
        <v>34</v>
      </c>
      <c r="AN8" s="7" t="s">
        <v>35</v>
      </c>
      <c r="AO8" s="7" t="s">
        <v>36</v>
      </c>
      <c r="AP8" s="7" t="s">
        <v>37</v>
      </c>
      <c r="AQ8" s="7" t="s">
        <v>38</v>
      </c>
      <c r="AR8" s="8" t="s">
        <v>39</v>
      </c>
    </row>
    <row r="9" spans="1:44" x14ac:dyDescent="0.2">
      <c r="A9" s="9"/>
      <c r="B9" s="10" t="s">
        <v>40</v>
      </c>
      <c r="C9" s="10" t="s">
        <v>41</v>
      </c>
      <c r="D9" s="11" t="s">
        <v>42</v>
      </c>
      <c r="E9" s="12" t="s">
        <v>43</v>
      </c>
      <c r="F9" s="13" t="s">
        <v>44</v>
      </c>
      <c r="G9" s="13" t="s">
        <v>45</v>
      </c>
      <c r="H9" s="14">
        <v>41321</v>
      </c>
      <c r="I9" s="15">
        <f t="shared" ref="I9:Z9" si="0">H9+7</f>
        <v>41328</v>
      </c>
      <c r="J9" s="15">
        <f t="shared" si="0"/>
        <v>41335</v>
      </c>
      <c r="K9" s="15">
        <f t="shared" si="0"/>
        <v>41342</v>
      </c>
      <c r="L9" s="15">
        <f t="shared" si="0"/>
        <v>41349</v>
      </c>
      <c r="M9" s="15">
        <f t="shared" si="0"/>
        <v>41356</v>
      </c>
      <c r="N9" s="15">
        <f t="shared" si="0"/>
        <v>41363</v>
      </c>
      <c r="O9" s="15">
        <f t="shared" si="0"/>
        <v>41370</v>
      </c>
      <c r="P9" s="15">
        <f t="shared" si="0"/>
        <v>41377</v>
      </c>
      <c r="Q9" s="15">
        <f t="shared" si="0"/>
        <v>41384</v>
      </c>
      <c r="R9" s="15">
        <f t="shared" si="0"/>
        <v>41391</v>
      </c>
      <c r="S9" s="15">
        <f t="shared" si="0"/>
        <v>41398</v>
      </c>
      <c r="T9" s="15">
        <f t="shared" si="0"/>
        <v>41405</v>
      </c>
      <c r="U9" s="15">
        <f t="shared" si="0"/>
        <v>41412</v>
      </c>
      <c r="V9" s="15">
        <f t="shared" si="0"/>
        <v>41419</v>
      </c>
      <c r="W9" s="15">
        <f t="shared" si="0"/>
        <v>41426</v>
      </c>
      <c r="X9" s="15">
        <f t="shared" si="0"/>
        <v>41433</v>
      </c>
      <c r="Y9" s="15">
        <f t="shared" si="0"/>
        <v>41440</v>
      </c>
      <c r="Z9" s="15">
        <f t="shared" si="0"/>
        <v>41447</v>
      </c>
      <c r="AA9" s="15" t="s">
        <v>46</v>
      </c>
      <c r="AB9" s="15">
        <f>Z9+14</f>
        <v>41461</v>
      </c>
      <c r="AC9" s="15">
        <f t="shared" ref="AC9:AR9" si="1">AB9+7</f>
        <v>41468</v>
      </c>
      <c r="AD9" s="16">
        <f t="shared" si="1"/>
        <v>41475</v>
      </c>
      <c r="AE9" s="16">
        <f t="shared" si="1"/>
        <v>41482</v>
      </c>
      <c r="AF9" s="15">
        <f t="shared" si="1"/>
        <v>41489</v>
      </c>
      <c r="AG9" s="15">
        <f t="shared" si="1"/>
        <v>41496</v>
      </c>
      <c r="AH9" s="15">
        <f t="shared" si="1"/>
        <v>41503</v>
      </c>
      <c r="AI9" s="15">
        <f t="shared" si="1"/>
        <v>41510</v>
      </c>
      <c r="AJ9" s="15">
        <f t="shared" si="1"/>
        <v>41517</v>
      </c>
      <c r="AK9" s="15">
        <f t="shared" si="1"/>
        <v>41524</v>
      </c>
      <c r="AL9" s="15">
        <f t="shared" si="1"/>
        <v>41531</v>
      </c>
      <c r="AM9" s="15">
        <f t="shared" si="1"/>
        <v>41538</v>
      </c>
      <c r="AN9" s="15">
        <f t="shared" si="1"/>
        <v>41545</v>
      </c>
      <c r="AO9" s="15">
        <f t="shared" si="1"/>
        <v>41552</v>
      </c>
      <c r="AP9" s="15">
        <f t="shared" si="1"/>
        <v>41559</v>
      </c>
      <c r="AQ9" s="15">
        <f t="shared" si="1"/>
        <v>41566</v>
      </c>
      <c r="AR9" s="17">
        <f t="shared" si="1"/>
        <v>41573</v>
      </c>
    </row>
    <row r="10" spans="1:44" outlineLevel="2" x14ac:dyDescent="0.2">
      <c r="A10">
        <v>1100</v>
      </c>
      <c r="B10" s="18"/>
      <c r="D10" s="19"/>
      <c r="E10" s="20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3"/>
    </row>
    <row r="11" spans="1:44" outlineLevel="2" x14ac:dyDescent="0.2">
      <c r="A11" s="24">
        <v>1100</v>
      </c>
      <c r="B11" s="25">
        <v>1101</v>
      </c>
      <c r="C11" s="24" t="s">
        <v>47</v>
      </c>
      <c r="D11" s="24">
        <f>VLOOKUP(B11,TOTALBUD!$A$1:$C$260,3,0)</f>
        <v>4138</v>
      </c>
      <c r="E11" s="26">
        <f>SUM(H11:AX11)-D11</f>
        <v>-6.8965517240940244E-2</v>
      </c>
      <c r="F11" s="24"/>
      <c r="G11" s="24"/>
      <c r="H11" s="27">
        <f>+'GBP Cashflow'!H11+('Euro Cashflow'!H11*Rate)</f>
        <v>0</v>
      </c>
      <c r="I11" s="27">
        <f>+'GBP Cashflow'!I11+('Euro Cashflow'!I11*Rate)</f>
        <v>0</v>
      </c>
      <c r="J11" s="27">
        <f>+'GBP Cashflow'!J11+('Euro Cashflow'!J11*Rate)</f>
        <v>0</v>
      </c>
      <c r="K11" s="27">
        <f>+'GBP Cashflow'!K11+('Euro Cashflow'!K11*Rate)</f>
        <v>0</v>
      </c>
      <c r="L11" s="27">
        <f>+'GBP Cashflow'!L11+('Euro Cashflow'!L11*Rate)</f>
        <v>0</v>
      </c>
      <c r="M11" s="27">
        <f>+'GBP Cashflow'!M11+('Euro Cashflow'!M11*Rate)</f>
        <v>0</v>
      </c>
      <c r="N11" s="27">
        <f>+'GBP Cashflow'!N11+('Euro Cashflow'!N11*Rate)</f>
        <v>0</v>
      </c>
      <c r="O11" s="27">
        <f>+'GBP Cashflow'!O11+('Euro Cashflow'!O11*Rate)</f>
        <v>0</v>
      </c>
      <c r="P11" s="27">
        <f>+'GBP Cashflow'!P11+('Euro Cashflow'!P11*Rate)</f>
        <v>0</v>
      </c>
      <c r="Q11" s="27">
        <f>+'GBP Cashflow'!Q11+('Euro Cashflow'!Q11*Rate)</f>
        <v>0</v>
      </c>
      <c r="R11" s="27">
        <f>+'GBP Cashflow'!R11+('Euro Cashflow'!R11*Rate)</f>
        <v>4137.9310344827591</v>
      </c>
      <c r="S11" s="27">
        <f>+'GBP Cashflow'!S11+('Euro Cashflow'!S11*Rate)</f>
        <v>0</v>
      </c>
      <c r="T11" s="27">
        <f>+'GBP Cashflow'!T11+('Euro Cashflow'!T11*Rate)</f>
        <v>0</v>
      </c>
      <c r="U11" s="27">
        <f>+'GBP Cashflow'!U11+('Euro Cashflow'!U11*Rate)</f>
        <v>0</v>
      </c>
      <c r="V11" s="27">
        <f>+'GBP Cashflow'!V11+('Euro Cashflow'!V11*Rate)</f>
        <v>0</v>
      </c>
      <c r="W11" s="27">
        <f>+'GBP Cashflow'!W11+('Euro Cashflow'!W11*Rate)</f>
        <v>0</v>
      </c>
      <c r="X11" s="27">
        <f>+'GBP Cashflow'!X11+('Euro Cashflow'!X11*Rate)</f>
        <v>0</v>
      </c>
      <c r="Y11" s="27">
        <f>+'GBP Cashflow'!Y11+('Euro Cashflow'!Y11*Rate)</f>
        <v>0</v>
      </c>
      <c r="Z11" s="27">
        <f>+'GBP Cashflow'!Z11+('Euro Cashflow'!Z11*Rate)</f>
        <v>0</v>
      </c>
      <c r="AA11" s="27">
        <f>+'GBP Cashflow'!AA11+('Euro Cashflow'!AA11*Rate)</f>
        <v>0</v>
      </c>
      <c r="AB11" s="27">
        <f>+'GBP Cashflow'!AB11+('Euro Cashflow'!AB11*Rate)</f>
        <v>0</v>
      </c>
      <c r="AC11" s="27">
        <f>+'GBP Cashflow'!AC11+('Euro Cashflow'!AC11*Rate)</f>
        <v>0</v>
      </c>
      <c r="AD11" s="27">
        <f>+'GBP Cashflow'!AD11+('Euro Cashflow'!AD11*Rate)</f>
        <v>0</v>
      </c>
      <c r="AE11" s="27">
        <f>+'GBP Cashflow'!AE11+('Euro Cashflow'!AE11*Rate)</f>
        <v>0</v>
      </c>
      <c r="AF11" s="27">
        <f>+'GBP Cashflow'!AF11+('Euro Cashflow'!AF11*Rate)</f>
        <v>0</v>
      </c>
      <c r="AG11" s="27">
        <f>+'GBP Cashflow'!AG11+('Euro Cashflow'!AG11*Rate)</f>
        <v>0</v>
      </c>
      <c r="AH11" s="27">
        <f>+'GBP Cashflow'!AH11+('Euro Cashflow'!AH11*Rate)</f>
        <v>0</v>
      </c>
      <c r="AI11" s="27">
        <f>+'GBP Cashflow'!AI11+('Euro Cashflow'!AI11*Rate)</f>
        <v>0</v>
      </c>
      <c r="AJ11" s="27">
        <f>+'GBP Cashflow'!AJ11+('Euro Cashflow'!AJ11*Rate)</f>
        <v>0</v>
      </c>
      <c r="AK11" s="27">
        <f>+'GBP Cashflow'!AK11+('Euro Cashflow'!AK11*Rate)</f>
        <v>0</v>
      </c>
      <c r="AL11" s="27">
        <f>+'GBP Cashflow'!AL11+('Euro Cashflow'!AL11*Rate)</f>
        <v>0</v>
      </c>
      <c r="AM11" s="27">
        <f>+'GBP Cashflow'!AM11+('Euro Cashflow'!AM11*Rate)</f>
        <v>0</v>
      </c>
      <c r="AN11" s="27">
        <f>+'GBP Cashflow'!AN11+('Euro Cashflow'!AN11*Rate)</f>
        <v>0</v>
      </c>
      <c r="AO11" s="27">
        <f>+'GBP Cashflow'!AO11+('Euro Cashflow'!AO11*Rate)</f>
        <v>0</v>
      </c>
      <c r="AP11" s="27">
        <f>+'GBP Cashflow'!AP11+('Euro Cashflow'!AP11*Rate)</f>
        <v>0</v>
      </c>
      <c r="AQ11" s="27">
        <f>+'GBP Cashflow'!AQ11+('Euro Cashflow'!AQ11*Rate)</f>
        <v>0</v>
      </c>
      <c r="AR11" s="27">
        <f>+'GBP Cashflow'!AR11+('Euro Cashflow'!AR11*Rate)</f>
        <v>0</v>
      </c>
    </row>
    <row r="12" spans="1:44" outlineLevel="2" x14ac:dyDescent="0.2">
      <c r="A12" s="24">
        <v>1100</v>
      </c>
      <c r="B12" s="25">
        <v>1110</v>
      </c>
      <c r="C12" s="24" t="s">
        <v>48</v>
      </c>
      <c r="D12" s="24">
        <f>VLOOKUP(B12,TOTALBUD!$A$1:$C$260,3,0)</f>
        <v>36897</v>
      </c>
      <c r="E12" s="26">
        <f>SUM(H12:AX12)-D12</f>
        <v>-0.44827586206520209</v>
      </c>
      <c r="F12" s="24"/>
      <c r="G12" s="24"/>
      <c r="H12" s="27">
        <f>+'GBP Cashflow'!H12+('Euro Cashflow'!H12*Rate)</f>
        <v>0</v>
      </c>
      <c r="I12" s="27">
        <f>+'GBP Cashflow'!I12+('Euro Cashflow'!I12*Rate)</f>
        <v>0</v>
      </c>
      <c r="J12" s="27">
        <f>+'GBP Cashflow'!J12+('Euro Cashflow'!J12*Rate)</f>
        <v>0</v>
      </c>
      <c r="K12" s="27">
        <f>+'GBP Cashflow'!K12+('Euro Cashflow'!K12*Rate)</f>
        <v>0</v>
      </c>
      <c r="L12" s="27">
        <f>+'GBP Cashflow'!L12+('Euro Cashflow'!L12*Rate)</f>
        <v>0</v>
      </c>
      <c r="M12" s="27">
        <f>+'GBP Cashflow'!M12+('Euro Cashflow'!M12*Rate)</f>
        <v>0</v>
      </c>
      <c r="N12" s="27">
        <f>+'GBP Cashflow'!N12+('Euro Cashflow'!N12*Rate)</f>
        <v>0</v>
      </c>
      <c r="O12" s="27">
        <f>+'GBP Cashflow'!O12+('Euro Cashflow'!O12*Rate)</f>
        <v>0</v>
      </c>
      <c r="P12" s="27">
        <f>+'GBP Cashflow'!P12+('Euro Cashflow'!P12*Rate)</f>
        <v>0</v>
      </c>
      <c r="Q12" s="27">
        <f>+'GBP Cashflow'!Q12+('Euro Cashflow'!Q12*Rate)</f>
        <v>0</v>
      </c>
      <c r="R12" s="27">
        <f>+'GBP Cashflow'!R12+('Euro Cashflow'!R12*Rate)</f>
        <v>36896.551724137935</v>
      </c>
      <c r="S12" s="27">
        <f>+'GBP Cashflow'!S12+('Euro Cashflow'!S12*Rate)</f>
        <v>0</v>
      </c>
      <c r="T12" s="27">
        <f>+'GBP Cashflow'!T12+('Euro Cashflow'!T12*Rate)</f>
        <v>0</v>
      </c>
      <c r="U12" s="27">
        <f>+'GBP Cashflow'!U12+('Euro Cashflow'!U12*Rate)</f>
        <v>0</v>
      </c>
      <c r="V12" s="27">
        <f>+'GBP Cashflow'!V12+('Euro Cashflow'!V12*Rate)</f>
        <v>0</v>
      </c>
      <c r="W12" s="27">
        <f>+'GBP Cashflow'!W12+('Euro Cashflow'!W12*Rate)</f>
        <v>0</v>
      </c>
      <c r="X12" s="27">
        <f>+'GBP Cashflow'!X12+('Euro Cashflow'!X12*Rate)</f>
        <v>0</v>
      </c>
      <c r="Y12" s="27">
        <f>+'GBP Cashflow'!Y12+('Euro Cashflow'!Y12*Rate)</f>
        <v>0</v>
      </c>
      <c r="Z12" s="27">
        <f>+'GBP Cashflow'!Z12+('Euro Cashflow'!Z12*Rate)</f>
        <v>0</v>
      </c>
      <c r="AA12" s="27">
        <f>+'GBP Cashflow'!AA12+('Euro Cashflow'!AA12*Rate)</f>
        <v>0</v>
      </c>
      <c r="AB12" s="27">
        <f>+'GBP Cashflow'!AB12+('Euro Cashflow'!AB12*Rate)</f>
        <v>0</v>
      </c>
      <c r="AC12" s="27">
        <f>+'GBP Cashflow'!AC12+('Euro Cashflow'!AC12*Rate)</f>
        <v>0</v>
      </c>
      <c r="AD12" s="27">
        <f>+'GBP Cashflow'!AD12+('Euro Cashflow'!AD12*Rate)</f>
        <v>0</v>
      </c>
      <c r="AE12" s="27">
        <f>+'GBP Cashflow'!AE12+('Euro Cashflow'!AE12*Rate)</f>
        <v>0</v>
      </c>
      <c r="AF12" s="27">
        <f>+'GBP Cashflow'!AF12+('Euro Cashflow'!AF12*Rate)</f>
        <v>0</v>
      </c>
      <c r="AG12" s="27">
        <f>+'GBP Cashflow'!AG12+('Euro Cashflow'!AG12*Rate)</f>
        <v>0</v>
      </c>
      <c r="AH12" s="27">
        <f>+'GBP Cashflow'!AH12+('Euro Cashflow'!AH12*Rate)</f>
        <v>0</v>
      </c>
      <c r="AI12" s="27">
        <f>+'GBP Cashflow'!AI12+('Euro Cashflow'!AI12*Rate)</f>
        <v>0</v>
      </c>
      <c r="AJ12" s="27">
        <f>+'GBP Cashflow'!AJ12+('Euro Cashflow'!AJ12*Rate)</f>
        <v>0</v>
      </c>
      <c r="AK12" s="27">
        <f>+'GBP Cashflow'!AK12+('Euro Cashflow'!AK12*Rate)</f>
        <v>0</v>
      </c>
      <c r="AL12" s="27">
        <f>+'GBP Cashflow'!AL12+('Euro Cashflow'!AL12*Rate)</f>
        <v>0</v>
      </c>
      <c r="AM12" s="27">
        <f>+'GBP Cashflow'!AM12+('Euro Cashflow'!AM12*Rate)</f>
        <v>0</v>
      </c>
      <c r="AN12" s="27">
        <f>+'GBP Cashflow'!AN12+('Euro Cashflow'!AN12*Rate)</f>
        <v>0</v>
      </c>
      <c r="AO12" s="27">
        <f>+'GBP Cashflow'!AO12+('Euro Cashflow'!AO12*Rate)</f>
        <v>0</v>
      </c>
      <c r="AP12" s="27">
        <f>+'GBP Cashflow'!AP12+('Euro Cashflow'!AP12*Rate)</f>
        <v>0</v>
      </c>
      <c r="AQ12" s="27">
        <f>+'GBP Cashflow'!AQ12+('Euro Cashflow'!AQ12*Rate)</f>
        <v>0</v>
      </c>
      <c r="AR12" s="27">
        <f>+'GBP Cashflow'!AR12+('Euro Cashflow'!AR12*Rate)</f>
        <v>0</v>
      </c>
    </row>
    <row r="13" spans="1:44" outlineLevel="2" x14ac:dyDescent="0.2">
      <c r="A13" s="24">
        <v>1100</v>
      </c>
      <c r="B13" s="25">
        <v>1120</v>
      </c>
      <c r="C13" s="24" t="s">
        <v>49</v>
      </c>
      <c r="D13" s="24">
        <f>VLOOKUP(B13,TOTALBUD!$A$1:$C$260,3,0)</f>
        <v>82759</v>
      </c>
      <c r="E13" s="26">
        <f>SUM(H13:AX13)-D13</f>
        <v>-0.37931034482608084</v>
      </c>
      <c r="F13" s="24"/>
      <c r="G13" s="24"/>
      <c r="H13" s="27">
        <f>+'GBP Cashflow'!H13+('Euro Cashflow'!H13*Rate)</f>
        <v>0</v>
      </c>
      <c r="I13" s="27">
        <f>+'GBP Cashflow'!I13+('Euro Cashflow'!I13*Rate)</f>
        <v>0</v>
      </c>
      <c r="J13" s="27">
        <f>+'GBP Cashflow'!J13+('Euro Cashflow'!J13*Rate)</f>
        <v>0</v>
      </c>
      <c r="K13" s="27">
        <f>+'GBP Cashflow'!K13+('Euro Cashflow'!K13*Rate)</f>
        <v>0</v>
      </c>
      <c r="L13" s="27">
        <f>+'GBP Cashflow'!L13+('Euro Cashflow'!L13*Rate)</f>
        <v>0</v>
      </c>
      <c r="M13" s="27">
        <f>+'GBP Cashflow'!M13+('Euro Cashflow'!M13*Rate)</f>
        <v>0</v>
      </c>
      <c r="N13" s="27">
        <f>+'GBP Cashflow'!N13+('Euro Cashflow'!N13*Rate)</f>
        <v>0</v>
      </c>
      <c r="O13" s="27">
        <f>+'GBP Cashflow'!O13+('Euro Cashflow'!O13*Rate)</f>
        <v>0</v>
      </c>
      <c r="P13" s="27">
        <f>+'GBP Cashflow'!P13+('Euro Cashflow'!P13*Rate)</f>
        <v>0</v>
      </c>
      <c r="Q13" s="27">
        <f>+'GBP Cashflow'!Q13+('Euro Cashflow'!Q13*Rate)</f>
        <v>0</v>
      </c>
      <c r="R13" s="27">
        <f>+'GBP Cashflow'!R13+('Euro Cashflow'!R13*Rate)</f>
        <v>82758.620689655174</v>
      </c>
      <c r="S13" s="27">
        <f>+'GBP Cashflow'!S13+('Euro Cashflow'!S13*Rate)</f>
        <v>0</v>
      </c>
      <c r="T13" s="27">
        <f>+'GBP Cashflow'!T13+('Euro Cashflow'!T13*Rate)</f>
        <v>0</v>
      </c>
      <c r="U13" s="27">
        <f>+'GBP Cashflow'!U13+('Euro Cashflow'!U13*Rate)</f>
        <v>0</v>
      </c>
      <c r="V13" s="27">
        <f>+'GBP Cashflow'!V13+('Euro Cashflow'!V13*Rate)</f>
        <v>0</v>
      </c>
      <c r="W13" s="27">
        <f>+'GBP Cashflow'!W13+('Euro Cashflow'!W13*Rate)</f>
        <v>0</v>
      </c>
      <c r="X13" s="27">
        <f>+'GBP Cashflow'!X13+('Euro Cashflow'!X13*Rate)</f>
        <v>0</v>
      </c>
      <c r="Y13" s="27">
        <f>+'GBP Cashflow'!Y13+('Euro Cashflow'!Y13*Rate)</f>
        <v>0</v>
      </c>
      <c r="Z13" s="27">
        <f>+'GBP Cashflow'!Z13+('Euro Cashflow'!Z13*Rate)</f>
        <v>0</v>
      </c>
      <c r="AA13" s="27">
        <f>+'GBP Cashflow'!AA13+('Euro Cashflow'!AA13*Rate)</f>
        <v>0</v>
      </c>
      <c r="AB13" s="27">
        <f>+'GBP Cashflow'!AB13+('Euro Cashflow'!AB13*Rate)</f>
        <v>0</v>
      </c>
      <c r="AC13" s="27">
        <f>+'GBP Cashflow'!AC13+('Euro Cashflow'!AC13*Rate)</f>
        <v>0</v>
      </c>
      <c r="AD13" s="27">
        <f>+'GBP Cashflow'!AD13+('Euro Cashflow'!AD13*Rate)</f>
        <v>0</v>
      </c>
      <c r="AE13" s="27">
        <f>+'GBP Cashflow'!AE13+('Euro Cashflow'!AE13*Rate)</f>
        <v>0</v>
      </c>
      <c r="AF13" s="27">
        <f>+'GBP Cashflow'!AF13+('Euro Cashflow'!AF13*Rate)</f>
        <v>0</v>
      </c>
      <c r="AG13" s="27">
        <f>+'GBP Cashflow'!AG13+('Euro Cashflow'!AG13*Rate)</f>
        <v>0</v>
      </c>
      <c r="AH13" s="27">
        <f>+'GBP Cashflow'!AH13+('Euro Cashflow'!AH13*Rate)</f>
        <v>0</v>
      </c>
      <c r="AI13" s="27">
        <f>+'GBP Cashflow'!AI13+('Euro Cashflow'!AI13*Rate)</f>
        <v>0</v>
      </c>
      <c r="AJ13" s="27">
        <f>+'GBP Cashflow'!AJ13+('Euro Cashflow'!AJ13*Rate)</f>
        <v>0</v>
      </c>
      <c r="AK13" s="27">
        <f>+'GBP Cashflow'!AK13+('Euro Cashflow'!AK13*Rate)</f>
        <v>0</v>
      </c>
      <c r="AL13" s="27">
        <f>+'GBP Cashflow'!AL13+('Euro Cashflow'!AL13*Rate)</f>
        <v>0</v>
      </c>
      <c r="AM13" s="27">
        <f>+'GBP Cashflow'!AM13+('Euro Cashflow'!AM13*Rate)</f>
        <v>0</v>
      </c>
      <c r="AN13" s="27">
        <f>+'GBP Cashflow'!AN13+('Euro Cashflow'!AN13*Rate)</f>
        <v>0</v>
      </c>
      <c r="AO13" s="27">
        <f>+'GBP Cashflow'!AO13+('Euro Cashflow'!AO13*Rate)</f>
        <v>0</v>
      </c>
      <c r="AP13" s="27">
        <f>+'GBP Cashflow'!AP13+('Euro Cashflow'!AP13*Rate)</f>
        <v>0</v>
      </c>
      <c r="AQ13" s="27">
        <f>+'GBP Cashflow'!AQ13+('Euro Cashflow'!AQ13*Rate)</f>
        <v>0</v>
      </c>
      <c r="AR13" s="27">
        <f>+'GBP Cashflow'!AR13+('Euro Cashflow'!AR13*Rate)</f>
        <v>0</v>
      </c>
    </row>
    <row r="14" spans="1:44" outlineLevel="2" x14ac:dyDescent="0.2">
      <c r="A14" s="24">
        <v>1100</v>
      </c>
      <c r="B14" s="25">
        <v>1130</v>
      </c>
      <c r="C14" s="24" t="s">
        <v>50</v>
      </c>
      <c r="D14" s="24">
        <f>VLOOKUP(B14,TOTALBUD!$A$1:$C$260,3,0)</f>
        <v>2759</v>
      </c>
      <c r="E14" s="26">
        <f>SUM(H14:AX14)-D14</f>
        <v>-0.37931034482744508</v>
      </c>
      <c r="F14" s="24"/>
      <c r="G14" s="24"/>
      <c r="H14" s="27">
        <f>+'GBP Cashflow'!H14+('Euro Cashflow'!H14*Rate)</f>
        <v>0</v>
      </c>
      <c r="I14" s="27">
        <f>+'GBP Cashflow'!I14+('Euro Cashflow'!I14*Rate)</f>
        <v>0</v>
      </c>
      <c r="J14" s="27">
        <f>+'GBP Cashflow'!J14+('Euro Cashflow'!J14*Rate)</f>
        <v>0</v>
      </c>
      <c r="K14" s="27">
        <f>+'GBP Cashflow'!K14+('Euro Cashflow'!K14*Rate)</f>
        <v>0</v>
      </c>
      <c r="L14" s="27">
        <f>+'GBP Cashflow'!L14+('Euro Cashflow'!L14*Rate)</f>
        <v>0</v>
      </c>
      <c r="M14" s="27">
        <f>+'GBP Cashflow'!M14+('Euro Cashflow'!M14*Rate)</f>
        <v>0</v>
      </c>
      <c r="N14" s="27">
        <f>+'GBP Cashflow'!N14+('Euro Cashflow'!N14*Rate)</f>
        <v>0</v>
      </c>
      <c r="O14" s="27">
        <f>+'GBP Cashflow'!O14+('Euro Cashflow'!O14*Rate)</f>
        <v>0</v>
      </c>
      <c r="P14" s="27">
        <f>+'GBP Cashflow'!P14+('Euro Cashflow'!P14*Rate)</f>
        <v>0</v>
      </c>
      <c r="Q14" s="27">
        <f>+'GBP Cashflow'!Q14+('Euro Cashflow'!Q14*Rate)</f>
        <v>0</v>
      </c>
      <c r="R14" s="27">
        <f>+'GBP Cashflow'!R14+('Euro Cashflow'!R14*Rate)</f>
        <v>2758.6206896551726</v>
      </c>
      <c r="S14" s="27">
        <f>+'GBP Cashflow'!S14+('Euro Cashflow'!S14*Rate)</f>
        <v>0</v>
      </c>
      <c r="T14" s="27">
        <f>+'GBP Cashflow'!T14+('Euro Cashflow'!T14*Rate)</f>
        <v>0</v>
      </c>
      <c r="U14" s="27">
        <f>+'GBP Cashflow'!U14+('Euro Cashflow'!U14*Rate)</f>
        <v>0</v>
      </c>
      <c r="V14" s="27">
        <f>+'GBP Cashflow'!V14+('Euro Cashflow'!V14*Rate)</f>
        <v>0</v>
      </c>
      <c r="W14" s="27">
        <f>+'GBP Cashflow'!W14+('Euro Cashflow'!W14*Rate)</f>
        <v>0</v>
      </c>
      <c r="X14" s="27">
        <f>+'GBP Cashflow'!X14+('Euro Cashflow'!X14*Rate)</f>
        <v>0</v>
      </c>
      <c r="Y14" s="27">
        <f>+'GBP Cashflow'!Y14+('Euro Cashflow'!Y14*Rate)</f>
        <v>0</v>
      </c>
      <c r="Z14" s="27">
        <f>+'GBP Cashflow'!Z14+('Euro Cashflow'!Z14*Rate)</f>
        <v>0</v>
      </c>
      <c r="AA14" s="27">
        <f>+'GBP Cashflow'!AA14+('Euro Cashflow'!AA14*Rate)</f>
        <v>0</v>
      </c>
      <c r="AB14" s="27">
        <f>+'GBP Cashflow'!AB14+('Euro Cashflow'!AB14*Rate)</f>
        <v>0</v>
      </c>
      <c r="AC14" s="27">
        <f>+'GBP Cashflow'!AC14+('Euro Cashflow'!AC14*Rate)</f>
        <v>0</v>
      </c>
      <c r="AD14" s="27">
        <f>+'GBP Cashflow'!AD14+('Euro Cashflow'!AD14*Rate)</f>
        <v>0</v>
      </c>
      <c r="AE14" s="27">
        <f>+'GBP Cashflow'!AE14+('Euro Cashflow'!AE14*Rate)</f>
        <v>0</v>
      </c>
      <c r="AF14" s="27">
        <f>+'GBP Cashflow'!AF14+('Euro Cashflow'!AF14*Rate)</f>
        <v>0</v>
      </c>
      <c r="AG14" s="27">
        <f>+'GBP Cashflow'!AG14+('Euro Cashflow'!AG14*Rate)</f>
        <v>0</v>
      </c>
      <c r="AH14" s="27">
        <f>+'GBP Cashflow'!AH14+('Euro Cashflow'!AH14*Rate)</f>
        <v>0</v>
      </c>
      <c r="AI14" s="27">
        <f>+'GBP Cashflow'!AI14+('Euro Cashflow'!AI14*Rate)</f>
        <v>0</v>
      </c>
      <c r="AJ14" s="27">
        <f>+'GBP Cashflow'!AJ14+('Euro Cashflow'!AJ14*Rate)</f>
        <v>0</v>
      </c>
      <c r="AK14" s="27">
        <f>+'GBP Cashflow'!AK14+('Euro Cashflow'!AK14*Rate)</f>
        <v>0</v>
      </c>
      <c r="AL14" s="27">
        <f>+'GBP Cashflow'!AL14+('Euro Cashflow'!AL14*Rate)</f>
        <v>0</v>
      </c>
      <c r="AM14" s="27">
        <f>+'GBP Cashflow'!AM14+('Euro Cashflow'!AM14*Rate)</f>
        <v>0</v>
      </c>
      <c r="AN14" s="27">
        <f>+'GBP Cashflow'!AN14+('Euro Cashflow'!AN14*Rate)</f>
        <v>0</v>
      </c>
      <c r="AO14" s="27">
        <f>+'GBP Cashflow'!AO14+('Euro Cashflow'!AO14*Rate)</f>
        <v>0</v>
      </c>
      <c r="AP14" s="27">
        <f>+'GBP Cashflow'!AP14+('Euro Cashflow'!AP14*Rate)</f>
        <v>0</v>
      </c>
      <c r="AQ14" s="27">
        <f>+'GBP Cashflow'!AQ14+('Euro Cashflow'!AQ14*Rate)</f>
        <v>0</v>
      </c>
      <c r="AR14" s="27">
        <f>+'GBP Cashflow'!AR14+('Euro Cashflow'!AR14*Rate)</f>
        <v>0</v>
      </c>
    </row>
    <row r="15" spans="1:44" outlineLevel="1" x14ac:dyDescent="0.2">
      <c r="A15" s="28" t="s">
        <v>51</v>
      </c>
      <c r="B15" s="29">
        <v>1100</v>
      </c>
      <c r="C15" s="30" t="s">
        <v>52</v>
      </c>
      <c r="D15" s="31">
        <f>VLOOKUP(B15,TOTALBUD!$A$1:$C$260,3,0)</f>
        <v>126553</v>
      </c>
      <c r="E15" s="32">
        <f>SUBTOTAL(9,$E$10:$E$14)</f>
        <v>-1.2758620689596682</v>
      </c>
      <c r="F15" s="30"/>
      <c r="G15" s="30"/>
      <c r="H15" s="33">
        <f>SUBTOTAL(9,$H$10:$H$14)</f>
        <v>0</v>
      </c>
      <c r="I15" s="34">
        <f>SUBTOTAL(9,$I$10:$I$14)</f>
        <v>0</v>
      </c>
      <c r="J15" s="34">
        <f>SUBTOTAL(9,$J$10:$J$14)</f>
        <v>0</v>
      </c>
      <c r="K15" s="34">
        <f>SUBTOTAL(9,$K$10:$K$14)</f>
        <v>0</v>
      </c>
      <c r="L15" s="34">
        <f>SUBTOTAL(9,$L$10:$L$14)</f>
        <v>0</v>
      </c>
      <c r="M15" s="34">
        <f>SUBTOTAL(9,$M$10:$M$14)</f>
        <v>0</v>
      </c>
      <c r="N15" s="34">
        <f>SUBTOTAL(9,$N$10:$N$14)</f>
        <v>0</v>
      </c>
      <c r="O15" s="34">
        <f>SUBTOTAL(9,$O$10:$O$14)</f>
        <v>0</v>
      </c>
      <c r="P15" s="34">
        <f>SUBTOTAL(9,$P$10:$P$14)</f>
        <v>0</v>
      </c>
      <c r="Q15" s="34">
        <f>SUBTOTAL(9,$Q$10:$Q$14)</f>
        <v>0</v>
      </c>
      <c r="R15" s="34">
        <f>SUBTOTAL(9,$R$10:$R$14)</f>
        <v>126551.72413793104</v>
      </c>
      <c r="S15" s="34">
        <f>SUBTOTAL(9,$S$10:$S$14)</f>
        <v>0</v>
      </c>
      <c r="T15" s="34">
        <f>SUBTOTAL(9,$T$10:$T$14)</f>
        <v>0</v>
      </c>
      <c r="U15" s="34">
        <f>SUBTOTAL(9,$U$10:$U$14)</f>
        <v>0</v>
      </c>
      <c r="V15" s="34">
        <f>SUBTOTAL(9,$V$10:$V$14)</f>
        <v>0</v>
      </c>
      <c r="W15" s="34">
        <f>SUBTOTAL(9,$W$10:$W$14)</f>
        <v>0</v>
      </c>
      <c r="X15" s="34">
        <f>SUBTOTAL(9,$X$10:$X$14)</f>
        <v>0</v>
      </c>
      <c r="Y15" s="34">
        <f>SUBTOTAL(9,$Y$10:$Y$14)</f>
        <v>0</v>
      </c>
      <c r="Z15" s="34">
        <f>SUBTOTAL(9,$Z$10:$Z$14)</f>
        <v>0</v>
      </c>
      <c r="AA15" s="35"/>
      <c r="AB15" s="34">
        <f>SUBTOTAL(9,$AB$10:$AB$14)</f>
        <v>0</v>
      </c>
      <c r="AC15" s="34">
        <f>SUBTOTAL(9,$AC$10:$AC$14)</f>
        <v>0</v>
      </c>
      <c r="AD15" s="34">
        <f>SUBTOTAL(9,$AD$10:$AD$14)</f>
        <v>0</v>
      </c>
      <c r="AE15" s="34">
        <f>SUBTOTAL(9,$AE$10:$AE$14)</f>
        <v>0</v>
      </c>
      <c r="AF15" s="34">
        <f>SUBTOTAL(9,$AF$10:$AF$14)</f>
        <v>0</v>
      </c>
      <c r="AG15" s="34">
        <f>SUBTOTAL(9,$AG$10:$AG$14)</f>
        <v>0</v>
      </c>
      <c r="AH15" s="34">
        <f>SUBTOTAL(9,$AH$10:$AH$14)</f>
        <v>0</v>
      </c>
      <c r="AI15" s="34">
        <f>SUBTOTAL(9,$AI$10:$AI$14)</f>
        <v>0</v>
      </c>
      <c r="AJ15" s="34">
        <f>SUBTOTAL(9,$AJ$10:$AJ$14)</f>
        <v>0</v>
      </c>
      <c r="AK15" s="34">
        <f>SUBTOTAL(9,$AK$10:$AK$14)</f>
        <v>0</v>
      </c>
      <c r="AL15" s="34">
        <f>SUBTOTAL(9,$AL$10:$AL$14)</f>
        <v>0</v>
      </c>
      <c r="AM15" s="34">
        <f>SUBTOTAL(9,$AM$10:$AM$14)</f>
        <v>0</v>
      </c>
      <c r="AN15" s="34">
        <f>SUBTOTAL(9,$AN$10:$AN$14)</f>
        <v>0</v>
      </c>
      <c r="AO15" s="34">
        <f>SUBTOTAL(9,$AO$10:$AO$14)</f>
        <v>0</v>
      </c>
      <c r="AP15" s="34">
        <f>SUBTOTAL(9,$AP$10:$AP$14)</f>
        <v>0</v>
      </c>
      <c r="AQ15" s="34">
        <f>SUBTOTAL(9,$AQ$10:$AQ$14)</f>
        <v>0</v>
      </c>
      <c r="AR15" s="36">
        <f>SUBTOTAL(9,$AR$10:$AR$14)</f>
        <v>0</v>
      </c>
    </row>
    <row r="16" spans="1:44" outlineLevel="2" x14ac:dyDescent="0.2">
      <c r="A16" s="24">
        <v>1200</v>
      </c>
      <c r="B16" s="25"/>
      <c r="C16" s="24"/>
      <c r="D16" s="37"/>
      <c r="E16" s="26"/>
      <c r="F16" s="24"/>
      <c r="G16" s="24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40"/>
    </row>
    <row r="17" spans="1:44" outlineLevel="2" x14ac:dyDescent="0.2">
      <c r="A17" s="24">
        <v>1200</v>
      </c>
      <c r="B17" s="25">
        <v>1210</v>
      </c>
      <c r="C17" s="24" t="s">
        <v>53</v>
      </c>
      <c r="D17" s="37">
        <f>VLOOKUP(B17,TOTALBUD!$A$1:$C$260,3,0)</f>
        <v>103448</v>
      </c>
      <c r="E17" s="26">
        <f>SUM(H17:AX17)-D17</f>
        <v>0.27586206898558885</v>
      </c>
      <c r="F17" s="24"/>
      <c r="G17" s="24"/>
      <c r="H17" s="38">
        <f>+'GBP Cashflow'!H17+('Euro Cashflow'!H17*Rate)</f>
        <v>0</v>
      </c>
      <c r="I17" s="38">
        <f>+'GBP Cashflow'!I17+('Euro Cashflow'!I17*Rate)</f>
        <v>0</v>
      </c>
      <c r="J17" s="38">
        <f>+'GBP Cashflow'!J17+('Euro Cashflow'!J17*Rate)</f>
        <v>0</v>
      </c>
      <c r="K17" s="38">
        <f>+'GBP Cashflow'!K17+('Euro Cashflow'!K17*Rate)</f>
        <v>0</v>
      </c>
      <c r="L17" s="38">
        <f>+'GBP Cashflow'!L17+('Euro Cashflow'!L17*Rate)</f>
        <v>0</v>
      </c>
      <c r="M17" s="38">
        <f>+'GBP Cashflow'!M17+('Euro Cashflow'!M17*Rate)</f>
        <v>0</v>
      </c>
      <c r="N17" s="38">
        <f>+'GBP Cashflow'!N17+('Euro Cashflow'!N17*Rate)</f>
        <v>0</v>
      </c>
      <c r="O17" s="38">
        <f>+'GBP Cashflow'!O17+('Euro Cashflow'!O17*Rate)</f>
        <v>0</v>
      </c>
      <c r="P17" s="38">
        <f>+'GBP Cashflow'!P17+('Euro Cashflow'!P17*Rate)</f>
        <v>0</v>
      </c>
      <c r="Q17" s="38">
        <f>+'GBP Cashflow'!Q17+('Euro Cashflow'!Q17*Rate)</f>
        <v>20689.655172413793</v>
      </c>
      <c r="R17" s="38">
        <f>+'GBP Cashflow'!R17+('Euro Cashflow'!R17*Rate)</f>
        <v>6896.551724137933</v>
      </c>
      <c r="S17" s="38">
        <f>+'GBP Cashflow'!S17+('Euro Cashflow'!S17*Rate)</f>
        <v>6896.551724137933</v>
      </c>
      <c r="T17" s="38">
        <f>+'GBP Cashflow'!T17+('Euro Cashflow'!T17*Rate)</f>
        <v>6896.551724137933</v>
      </c>
      <c r="U17" s="38">
        <f>+'GBP Cashflow'!U17+('Euro Cashflow'!U17*Rate)</f>
        <v>6896.551724137933</v>
      </c>
      <c r="V17" s="38">
        <f>+'GBP Cashflow'!V17+('Euro Cashflow'!V17*Rate)</f>
        <v>6896.551724137933</v>
      </c>
      <c r="W17" s="38">
        <f>+'GBP Cashflow'!W17+('Euro Cashflow'!W17*Rate)</f>
        <v>6896.551724137933</v>
      </c>
      <c r="X17" s="38">
        <f>+'GBP Cashflow'!X17+('Euro Cashflow'!X17*Rate)</f>
        <v>6896.551724137933</v>
      </c>
      <c r="Y17" s="38">
        <f>+'GBP Cashflow'!Y17+('Euro Cashflow'!Y17*Rate)</f>
        <v>6896.551724137933</v>
      </c>
      <c r="Z17" s="38">
        <f>+'GBP Cashflow'!Z17+('Euro Cashflow'!Z17*Rate)</f>
        <v>6896.551724137933</v>
      </c>
      <c r="AA17" s="38">
        <f>+'GBP Cashflow'!AA17+('Euro Cashflow'!AA17*Rate)</f>
        <v>0</v>
      </c>
      <c r="AB17" s="38">
        <f>+'GBP Cashflow'!AB17+('Euro Cashflow'!AB17*Rate)</f>
        <v>0</v>
      </c>
      <c r="AC17" s="38">
        <f>+'GBP Cashflow'!AC17+('Euro Cashflow'!AC17*Rate)</f>
        <v>0</v>
      </c>
      <c r="AD17" s="38">
        <f>+'GBP Cashflow'!AD17+('Euro Cashflow'!AD17*Rate)</f>
        <v>0</v>
      </c>
      <c r="AE17" s="38">
        <f>+'GBP Cashflow'!AE17+('Euro Cashflow'!AE17*Rate)</f>
        <v>0</v>
      </c>
      <c r="AF17" s="38">
        <f>+'GBP Cashflow'!AF17+('Euro Cashflow'!AF17*Rate)</f>
        <v>0</v>
      </c>
      <c r="AG17" s="38">
        <f>+'GBP Cashflow'!AG17+('Euro Cashflow'!AG17*Rate)</f>
        <v>0</v>
      </c>
      <c r="AH17" s="38">
        <f>+'GBP Cashflow'!AH17+('Euro Cashflow'!AH17*Rate)</f>
        <v>0</v>
      </c>
      <c r="AI17" s="38">
        <f>+'GBP Cashflow'!AI17+('Euro Cashflow'!AI17*Rate)</f>
        <v>10344.827586206897</v>
      </c>
      <c r="AJ17" s="38">
        <f>+'GBP Cashflow'!AJ17+('Euro Cashflow'!AJ17*Rate)</f>
        <v>0</v>
      </c>
      <c r="AK17" s="38">
        <f>+'GBP Cashflow'!AK17+('Euro Cashflow'!AK17*Rate)</f>
        <v>0</v>
      </c>
      <c r="AL17" s="38">
        <f>+'GBP Cashflow'!AL17+('Euro Cashflow'!AL17*Rate)</f>
        <v>0</v>
      </c>
      <c r="AM17" s="38">
        <f>+'GBP Cashflow'!AM17+('Euro Cashflow'!AM17*Rate)</f>
        <v>0</v>
      </c>
      <c r="AN17" s="38">
        <f>+'GBP Cashflow'!AN17+('Euro Cashflow'!AN17*Rate)</f>
        <v>0</v>
      </c>
      <c r="AO17" s="38">
        <f>+'GBP Cashflow'!AO17+('Euro Cashflow'!AO17*Rate)</f>
        <v>0</v>
      </c>
      <c r="AP17" s="38">
        <f>+'GBP Cashflow'!AP17+('Euro Cashflow'!AP17*Rate)</f>
        <v>0</v>
      </c>
      <c r="AQ17" s="38">
        <f>+'GBP Cashflow'!AQ17+('Euro Cashflow'!AQ17*Rate)</f>
        <v>0</v>
      </c>
      <c r="AR17" s="38">
        <f>+'GBP Cashflow'!AR17+('Euro Cashflow'!AR17*Rate)</f>
        <v>10344.827586206897</v>
      </c>
    </row>
    <row r="18" spans="1:44" outlineLevel="2" x14ac:dyDescent="0.2">
      <c r="A18" s="24">
        <v>1200</v>
      </c>
      <c r="B18" s="25">
        <v>1260</v>
      </c>
      <c r="C18" s="24" t="s">
        <v>54</v>
      </c>
      <c r="D18" s="37">
        <f>VLOOKUP(B18,TOTALBUD!$A$1:$C$260,3,0)</f>
        <v>4960</v>
      </c>
      <c r="E18" s="26">
        <f>SUM(H18:AX18)-D18</f>
        <v>0</v>
      </c>
      <c r="F18" s="24"/>
      <c r="G18" s="24"/>
      <c r="H18" s="38">
        <f>+'GBP Cashflow'!H18+('Euro Cashflow'!H18*Rate)</f>
        <v>0</v>
      </c>
      <c r="I18" s="38">
        <f>+'GBP Cashflow'!I18+('Euro Cashflow'!I18*Rate)</f>
        <v>620</v>
      </c>
      <c r="J18" s="38">
        <f>+'GBP Cashflow'!J18+('Euro Cashflow'!J18*Rate)</f>
        <v>0</v>
      </c>
      <c r="K18" s="38">
        <f>+'GBP Cashflow'!K18+('Euro Cashflow'!K18*Rate)</f>
        <v>0</v>
      </c>
      <c r="L18" s="38">
        <f>+'GBP Cashflow'!L18+('Euro Cashflow'!L18*Rate)</f>
        <v>620</v>
      </c>
      <c r="M18" s="38">
        <f>+'GBP Cashflow'!M18+('Euro Cashflow'!M18*Rate)</f>
        <v>0</v>
      </c>
      <c r="N18" s="38">
        <f>+'GBP Cashflow'!N18+('Euro Cashflow'!N18*Rate)</f>
        <v>620</v>
      </c>
      <c r="O18" s="38">
        <f>+'GBP Cashflow'!O18+('Euro Cashflow'!O18*Rate)</f>
        <v>0</v>
      </c>
      <c r="P18" s="38">
        <f>+'GBP Cashflow'!P18+('Euro Cashflow'!P18*Rate)</f>
        <v>0</v>
      </c>
      <c r="Q18" s="38">
        <f>+'GBP Cashflow'!Q18+('Euro Cashflow'!Q18*Rate)</f>
        <v>620</v>
      </c>
      <c r="R18" s="38">
        <f>+'GBP Cashflow'!R18+('Euro Cashflow'!R18*Rate)</f>
        <v>0</v>
      </c>
      <c r="S18" s="38">
        <f>+'GBP Cashflow'!S18+('Euro Cashflow'!S18*Rate)</f>
        <v>0</v>
      </c>
      <c r="T18" s="38">
        <f>+'GBP Cashflow'!T18+('Euro Cashflow'!T18*Rate)</f>
        <v>0</v>
      </c>
      <c r="U18" s="38">
        <f>+'GBP Cashflow'!U18+('Euro Cashflow'!U18*Rate)</f>
        <v>620</v>
      </c>
      <c r="V18" s="38">
        <f>+'GBP Cashflow'!V18+('Euro Cashflow'!V18*Rate)</f>
        <v>0</v>
      </c>
      <c r="W18" s="38">
        <f>+'GBP Cashflow'!W18+('Euro Cashflow'!W18*Rate)</f>
        <v>0</v>
      </c>
      <c r="X18" s="38">
        <f>+'GBP Cashflow'!X18+('Euro Cashflow'!X18*Rate)</f>
        <v>620</v>
      </c>
      <c r="Y18" s="38">
        <f>+'GBP Cashflow'!Y18+('Euro Cashflow'!Y18*Rate)</f>
        <v>0</v>
      </c>
      <c r="Z18" s="38">
        <f>+'GBP Cashflow'!Z18+('Euro Cashflow'!Z18*Rate)</f>
        <v>620</v>
      </c>
      <c r="AA18" s="38">
        <f>+'GBP Cashflow'!AA18+('Euro Cashflow'!AA18*Rate)</f>
        <v>0</v>
      </c>
      <c r="AB18" s="38">
        <f>+'GBP Cashflow'!AB18+('Euro Cashflow'!AB18*Rate)</f>
        <v>0</v>
      </c>
      <c r="AC18" s="38">
        <f>+'GBP Cashflow'!AC18+('Euro Cashflow'!AC18*Rate)</f>
        <v>0</v>
      </c>
      <c r="AD18" s="38">
        <f>+'GBP Cashflow'!AD18+('Euro Cashflow'!AD18*Rate)</f>
        <v>0</v>
      </c>
      <c r="AE18" s="38">
        <f>+'GBP Cashflow'!AE18+('Euro Cashflow'!AE18*Rate)</f>
        <v>0</v>
      </c>
      <c r="AF18" s="38">
        <f>+'GBP Cashflow'!AF18+('Euro Cashflow'!AF18*Rate)</f>
        <v>620</v>
      </c>
      <c r="AG18" s="38">
        <f>+'GBP Cashflow'!AG18+('Euro Cashflow'!AG18*Rate)</f>
        <v>0</v>
      </c>
      <c r="AH18" s="38">
        <f>+'GBP Cashflow'!AH18+('Euro Cashflow'!AH18*Rate)</f>
        <v>0</v>
      </c>
      <c r="AI18" s="38">
        <f>+'GBP Cashflow'!AI18+('Euro Cashflow'!AI18*Rate)</f>
        <v>0</v>
      </c>
      <c r="AJ18" s="38">
        <f>+'GBP Cashflow'!AJ18+('Euro Cashflow'!AJ18*Rate)</f>
        <v>0</v>
      </c>
      <c r="AK18" s="38">
        <f>+'GBP Cashflow'!AK18+('Euro Cashflow'!AK18*Rate)</f>
        <v>0</v>
      </c>
      <c r="AL18" s="38">
        <f>+'GBP Cashflow'!AL18+('Euro Cashflow'!AL18*Rate)</f>
        <v>0</v>
      </c>
      <c r="AM18" s="38">
        <f>+'GBP Cashflow'!AM18+('Euro Cashflow'!AM18*Rate)</f>
        <v>0</v>
      </c>
      <c r="AN18" s="38">
        <f>+'GBP Cashflow'!AN18+('Euro Cashflow'!AN18*Rate)</f>
        <v>0</v>
      </c>
      <c r="AO18" s="38">
        <f>+'GBP Cashflow'!AO18+('Euro Cashflow'!AO18*Rate)</f>
        <v>0</v>
      </c>
      <c r="AP18" s="38">
        <f>+'GBP Cashflow'!AP18+('Euro Cashflow'!AP18*Rate)</f>
        <v>0</v>
      </c>
      <c r="AQ18" s="38">
        <f>+'GBP Cashflow'!AQ18+('Euro Cashflow'!AQ18*Rate)</f>
        <v>0</v>
      </c>
      <c r="AR18" s="38">
        <f>+'GBP Cashflow'!AR18+('Euro Cashflow'!AR18*Rate)</f>
        <v>0</v>
      </c>
    </row>
    <row r="19" spans="1:44" outlineLevel="2" x14ac:dyDescent="0.2">
      <c r="A19" s="24">
        <v>1200</v>
      </c>
      <c r="B19" s="25">
        <v>1270</v>
      </c>
      <c r="C19" s="24" t="s">
        <v>55</v>
      </c>
      <c r="D19" s="37">
        <f>VLOOKUP(B19,TOTALBUD!$A$1:$C$260,3,0)</f>
        <v>10250</v>
      </c>
      <c r="E19" s="26">
        <f>SUM(H19:AX19)-D19</f>
        <v>0</v>
      </c>
      <c r="F19" s="24"/>
      <c r="G19" s="24"/>
      <c r="H19" s="38">
        <f>+'GBP Cashflow'!H19+('Euro Cashflow'!H19*Rate)</f>
        <v>0</v>
      </c>
      <c r="I19" s="38">
        <f>+'GBP Cashflow'!I19+('Euro Cashflow'!I19*Rate)</f>
        <v>0</v>
      </c>
      <c r="J19" s="38">
        <f>+'GBP Cashflow'!J19+('Euro Cashflow'!J19*Rate)</f>
        <v>0</v>
      </c>
      <c r="K19" s="38">
        <f>+'GBP Cashflow'!K19+('Euro Cashflow'!K19*Rate)</f>
        <v>0</v>
      </c>
      <c r="L19" s="38">
        <f>+'GBP Cashflow'!L19+('Euro Cashflow'!L19*Rate)</f>
        <v>0</v>
      </c>
      <c r="M19" s="38">
        <f>+'GBP Cashflow'!M19+('Euro Cashflow'!M19*Rate)</f>
        <v>0</v>
      </c>
      <c r="N19" s="38">
        <f>+'GBP Cashflow'!N19+('Euro Cashflow'!N19*Rate)</f>
        <v>0</v>
      </c>
      <c r="O19" s="38">
        <f>+'GBP Cashflow'!O19+('Euro Cashflow'!O19*Rate)</f>
        <v>0</v>
      </c>
      <c r="P19" s="38">
        <f>+'GBP Cashflow'!P19+('Euro Cashflow'!P19*Rate)</f>
        <v>0</v>
      </c>
      <c r="Q19" s="38">
        <f>+'GBP Cashflow'!Q19+('Euro Cashflow'!Q19*Rate)</f>
        <v>1025</v>
      </c>
      <c r="R19" s="38">
        <f>+'GBP Cashflow'!R19+('Euro Cashflow'!R19*Rate)</f>
        <v>1025</v>
      </c>
      <c r="S19" s="38">
        <f>+'GBP Cashflow'!S19+('Euro Cashflow'!S19*Rate)</f>
        <v>1025</v>
      </c>
      <c r="T19" s="38">
        <f>+'GBP Cashflow'!T19+('Euro Cashflow'!T19*Rate)</f>
        <v>1025</v>
      </c>
      <c r="U19" s="38">
        <f>+'GBP Cashflow'!U19+('Euro Cashflow'!U19*Rate)</f>
        <v>1025</v>
      </c>
      <c r="V19" s="38">
        <f>+'GBP Cashflow'!V19+('Euro Cashflow'!V19*Rate)</f>
        <v>1025</v>
      </c>
      <c r="W19" s="38">
        <f>+'GBP Cashflow'!W19+('Euro Cashflow'!W19*Rate)</f>
        <v>1025</v>
      </c>
      <c r="X19" s="38">
        <f>+'GBP Cashflow'!X19+('Euro Cashflow'!X19*Rate)</f>
        <v>1025</v>
      </c>
      <c r="Y19" s="38">
        <f>+'GBP Cashflow'!Y19+('Euro Cashflow'!Y19*Rate)</f>
        <v>1025</v>
      </c>
      <c r="Z19" s="38">
        <f>+'GBP Cashflow'!Z19+('Euro Cashflow'!Z19*Rate)</f>
        <v>1025</v>
      </c>
      <c r="AA19" s="38">
        <f>+'GBP Cashflow'!AA19+('Euro Cashflow'!AA19*Rate)</f>
        <v>0</v>
      </c>
      <c r="AB19" s="38">
        <f>+'GBP Cashflow'!AB19+('Euro Cashflow'!AB19*Rate)</f>
        <v>0</v>
      </c>
      <c r="AC19" s="38">
        <f>+'GBP Cashflow'!AC19+('Euro Cashflow'!AC19*Rate)</f>
        <v>0</v>
      </c>
      <c r="AD19" s="38">
        <f>+'GBP Cashflow'!AD19+('Euro Cashflow'!AD19*Rate)</f>
        <v>0</v>
      </c>
      <c r="AE19" s="38">
        <f>+'GBP Cashflow'!AE19+('Euro Cashflow'!AE19*Rate)</f>
        <v>0</v>
      </c>
      <c r="AF19" s="38">
        <f>+'GBP Cashflow'!AF19+('Euro Cashflow'!AF19*Rate)</f>
        <v>0</v>
      </c>
      <c r="AG19" s="38">
        <f>+'GBP Cashflow'!AG19+('Euro Cashflow'!AG19*Rate)</f>
        <v>0</v>
      </c>
      <c r="AH19" s="38">
        <f>+'GBP Cashflow'!AH19+('Euro Cashflow'!AH19*Rate)</f>
        <v>0</v>
      </c>
      <c r="AI19" s="38">
        <f>+'GBP Cashflow'!AI19+('Euro Cashflow'!AI19*Rate)</f>
        <v>0</v>
      </c>
      <c r="AJ19" s="38">
        <f>+'GBP Cashflow'!AJ19+('Euro Cashflow'!AJ19*Rate)</f>
        <v>0</v>
      </c>
      <c r="AK19" s="38">
        <f>+'GBP Cashflow'!AK19+('Euro Cashflow'!AK19*Rate)</f>
        <v>0</v>
      </c>
      <c r="AL19" s="38">
        <f>+'GBP Cashflow'!AL19+('Euro Cashflow'!AL19*Rate)</f>
        <v>0</v>
      </c>
      <c r="AM19" s="38">
        <f>+'GBP Cashflow'!AM19+('Euro Cashflow'!AM19*Rate)</f>
        <v>0</v>
      </c>
      <c r="AN19" s="38">
        <f>+'GBP Cashflow'!AN19+('Euro Cashflow'!AN19*Rate)</f>
        <v>0</v>
      </c>
      <c r="AO19" s="38">
        <f>+'GBP Cashflow'!AO19+('Euro Cashflow'!AO19*Rate)</f>
        <v>0</v>
      </c>
      <c r="AP19" s="38">
        <f>+'GBP Cashflow'!AP19+('Euro Cashflow'!AP19*Rate)</f>
        <v>0</v>
      </c>
      <c r="AQ19" s="38">
        <f>+'GBP Cashflow'!AQ19+('Euro Cashflow'!AQ19*Rate)</f>
        <v>0</v>
      </c>
      <c r="AR19" s="38">
        <f>+'GBP Cashflow'!AR19+('Euro Cashflow'!AR19*Rate)</f>
        <v>0</v>
      </c>
    </row>
    <row r="20" spans="1:44" outlineLevel="2" x14ac:dyDescent="0.2">
      <c r="A20" s="24">
        <v>1200</v>
      </c>
      <c r="B20" s="25">
        <v>1290</v>
      </c>
      <c r="C20" s="24" t="s">
        <v>56</v>
      </c>
      <c r="D20" s="37">
        <f>VLOOKUP(B20,TOTALBUD!$A$1:$C$260,3,0)</f>
        <v>3000</v>
      </c>
      <c r="E20" s="26">
        <f>SUM(H20:AX20)-D20</f>
        <v>0</v>
      </c>
      <c r="F20" s="24"/>
      <c r="G20" s="24"/>
      <c r="H20" s="38">
        <f>+'GBP Cashflow'!H20+('Euro Cashflow'!H20*Rate)</f>
        <v>0</v>
      </c>
      <c r="I20" s="38">
        <f>+'GBP Cashflow'!I20+('Euro Cashflow'!I20*Rate)</f>
        <v>0</v>
      </c>
      <c r="J20" s="38">
        <f>+'GBP Cashflow'!J20+('Euro Cashflow'!J20*Rate)</f>
        <v>0</v>
      </c>
      <c r="K20" s="38">
        <f>+'GBP Cashflow'!K20+('Euro Cashflow'!K20*Rate)</f>
        <v>0</v>
      </c>
      <c r="L20" s="38">
        <f>+'GBP Cashflow'!L20+('Euro Cashflow'!L20*Rate)</f>
        <v>0</v>
      </c>
      <c r="M20" s="38">
        <f>+'GBP Cashflow'!M20+('Euro Cashflow'!M20*Rate)</f>
        <v>0</v>
      </c>
      <c r="N20" s="38">
        <f>+'GBP Cashflow'!N20+('Euro Cashflow'!N20*Rate)</f>
        <v>0</v>
      </c>
      <c r="O20" s="38">
        <f>+'GBP Cashflow'!O20+('Euro Cashflow'!O20*Rate)</f>
        <v>0</v>
      </c>
      <c r="P20" s="38">
        <f>+'GBP Cashflow'!P20+('Euro Cashflow'!P20*Rate)</f>
        <v>0</v>
      </c>
      <c r="Q20" s="38">
        <f>+'GBP Cashflow'!Q20+('Euro Cashflow'!Q20*Rate)</f>
        <v>0</v>
      </c>
      <c r="R20" s="38">
        <f>+'GBP Cashflow'!R20+('Euro Cashflow'!R20*Rate)</f>
        <v>1500</v>
      </c>
      <c r="S20" s="38">
        <f>+'GBP Cashflow'!S20+('Euro Cashflow'!S20*Rate)</f>
        <v>0</v>
      </c>
      <c r="T20" s="38">
        <f>+'GBP Cashflow'!T20+('Euro Cashflow'!T20*Rate)</f>
        <v>375</v>
      </c>
      <c r="U20" s="38">
        <f>+'GBP Cashflow'!U20+('Euro Cashflow'!U20*Rate)</f>
        <v>0</v>
      </c>
      <c r="V20" s="38">
        <f>+'GBP Cashflow'!V20+('Euro Cashflow'!V20*Rate)</f>
        <v>375</v>
      </c>
      <c r="W20" s="38">
        <f>+'GBP Cashflow'!W20+('Euro Cashflow'!W20*Rate)</f>
        <v>0</v>
      </c>
      <c r="X20" s="38">
        <f>+'GBP Cashflow'!X20+('Euro Cashflow'!X20*Rate)</f>
        <v>375</v>
      </c>
      <c r="Y20" s="38">
        <f>+'GBP Cashflow'!Y20+('Euro Cashflow'!Y20*Rate)</f>
        <v>0</v>
      </c>
      <c r="Z20" s="38">
        <f>+'GBP Cashflow'!Z20+('Euro Cashflow'!Z20*Rate)</f>
        <v>375</v>
      </c>
      <c r="AA20" s="38">
        <f>+'GBP Cashflow'!AA20+('Euro Cashflow'!AA20*Rate)</f>
        <v>0</v>
      </c>
      <c r="AB20" s="38">
        <f>+'GBP Cashflow'!AB20+('Euro Cashflow'!AB20*Rate)</f>
        <v>0</v>
      </c>
      <c r="AC20" s="38">
        <f>+'GBP Cashflow'!AC20+('Euro Cashflow'!AC20*Rate)</f>
        <v>0</v>
      </c>
      <c r="AD20" s="38">
        <f>+'GBP Cashflow'!AD20+('Euro Cashflow'!AD20*Rate)</f>
        <v>0</v>
      </c>
      <c r="AE20" s="38">
        <f>+'GBP Cashflow'!AE20+('Euro Cashflow'!AE20*Rate)</f>
        <v>0</v>
      </c>
      <c r="AF20" s="38">
        <f>+'GBP Cashflow'!AF20+('Euro Cashflow'!AF20*Rate)</f>
        <v>0</v>
      </c>
      <c r="AG20" s="38">
        <f>+'GBP Cashflow'!AG20+('Euro Cashflow'!AG20*Rate)</f>
        <v>0</v>
      </c>
      <c r="AH20" s="38">
        <f>+'GBP Cashflow'!AH20+('Euro Cashflow'!AH20*Rate)</f>
        <v>0</v>
      </c>
      <c r="AI20" s="38">
        <f>+'GBP Cashflow'!AI20+('Euro Cashflow'!AI20*Rate)</f>
        <v>0</v>
      </c>
      <c r="AJ20" s="38">
        <f>+'GBP Cashflow'!AJ20+('Euro Cashflow'!AJ20*Rate)</f>
        <v>0</v>
      </c>
      <c r="AK20" s="38">
        <f>+'GBP Cashflow'!AK20+('Euro Cashflow'!AK20*Rate)</f>
        <v>0</v>
      </c>
      <c r="AL20" s="38">
        <f>+'GBP Cashflow'!AL20+('Euro Cashflow'!AL20*Rate)</f>
        <v>0</v>
      </c>
      <c r="AM20" s="38">
        <f>+'GBP Cashflow'!AM20+('Euro Cashflow'!AM20*Rate)</f>
        <v>0</v>
      </c>
      <c r="AN20" s="38">
        <f>+'GBP Cashflow'!AN20+('Euro Cashflow'!AN20*Rate)</f>
        <v>0</v>
      </c>
      <c r="AO20" s="38">
        <f>+'GBP Cashflow'!AO20+('Euro Cashflow'!AO20*Rate)</f>
        <v>0</v>
      </c>
      <c r="AP20" s="38">
        <f>+'GBP Cashflow'!AP20+('Euro Cashflow'!AP20*Rate)</f>
        <v>0</v>
      </c>
      <c r="AQ20" s="38">
        <f>+'GBP Cashflow'!AQ20+('Euro Cashflow'!AQ20*Rate)</f>
        <v>0</v>
      </c>
      <c r="AR20" s="38">
        <f>+'GBP Cashflow'!AR20+('Euro Cashflow'!AR20*Rate)</f>
        <v>0</v>
      </c>
    </row>
    <row r="21" spans="1:44" outlineLevel="1" x14ac:dyDescent="0.2">
      <c r="A21" s="28" t="s">
        <v>57</v>
      </c>
      <c r="B21" s="29">
        <v>1200</v>
      </c>
      <c r="C21" s="30" t="s">
        <v>58</v>
      </c>
      <c r="D21" s="31">
        <f>VLOOKUP(B21,TOTALBUD!$A$1:$C$260,3,0)</f>
        <v>121658</v>
      </c>
      <c r="E21" s="32">
        <f>SUBTOTAL(9,$E$16:$E$20)</f>
        <v>0.27586206898558885</v>
      </c>
      <c r="F21" s="30"/>
      <c r="G21" s="30"/>
      <c r="H21" s="33">
        <f>SUBTOTAL(9,$H$16:$H$20)</f>
        <v>0</v>
      </c>
      <c r="I21" s="34">
        <f>SUBTOTAL(9,$I$16:$I$20)</f>
        <v>620</v>
      </c>
      <c r="J21" s="34">
        <f>SUBTOTAL(9,$J$16:$J$20)</f>
        <v>0</v>
      </c>
      <c r="K21" s="34">
        <f>SUBTOTAL(9,$K$16:$K$20)</f>
        <v>0</v>
      </c>
      <c r="L21" s="34">
        <f>SUBTOTAL(9,$L$16:$L$20)</f>
        <v>620</v>
      </c>
      <c r="M21" s="34">
        <f>SUBTOTAL(9,$M$16:$M$20)</f>
        <v>0</v>
      </c>
      <c r="N21" s="34">
        <f>SUBTOTAL(9,$N$16:$N$20)</f>
        <v>620</v>
      </c>
      <c r="O21" s="34">
        <f>SUBTOTAL(9,$O$16:$O$20)</f>
        <v>0</v>
      </c>
      <c r="P21" s="34">
        <f>SUBTOTAL(9,$P$16:$P$20)</f>
        <v>0</v>
      </c>
      <c r="Q21" s="34">
        <f>SUBTOTAL(9,$Q$16:$Q$20)</f>
        <v>22334.655172413793</v>
      </c>
      <c r="R21" s="34">
        <f>SUBTOTAL(9,$R$16:$R$20)</f>
        <v>9421.551724137933</v>
      </c>
      <c r="S21" s="34">
        <f>SUBTOTAL(9,$S$16:$S$20)</f>
        <v>7921.551724137933</v>
      </c>
      <c r="T21" s="34">
        <f>SUBTOTAL(9,$T$16:$T$20)</f>
        <v>8296.551724137933</v>
      </c>
      <c r="U21" s="34">
        <f>SUBTOTAL(9,$U$16:$U$20)</f>
        <v>8541.551724137933</v>
      </c>
      <c r="V21" s="34">
        <f>SUBTOTAL(9,$V$16:$V$20)</f>
        <v>8296.551724137933</v>
      </c>
      <c r="W21" s="34">
        <f>SUBTOTAL(9,$W$16:$W$20)</f>
        <v>7921.551724137933</v>
      </c>
      <c r="X21" s="34">
        <f>SUBTOTAL(9,$X$16:$X$20)</f>
        <v>8916.551724137933</v>
      </c>
      <c r="Y21" s="34">
        <f>SUBTOTAL(9,$Y$16:$Y$20)</f>
        <v>7921.551724137933</v>
      </c>
      <c r="Z21" s="34">
        <f>SUBTOTAL(9,$Z$16:$Z$20)</f>
        <v>8916.551724137933</v>
      </c>
      <c r="AA21" s="35"/>
      <c r="AB21" s="34">
        <f>SUBTOTAL(9,$AB$16:$AB$20)</f>
        <v>0</v>
      </c>
      <c r="AC21" s="34">
        <f>SUBTOTAL(9,$AC$16:$AC$20)</f>
        <v>0</v>
      </c>
      <c r="AD21" s="34">
        <f>SUBTOTAL(9,$AD$16:$AD$20)</f>
        <v>0</v>
      </c>
      <c r="AE21" s="34">
        <f>SUBTOTAL(9,$AE$16:$AE$20)</f>
        <v>0</v>
      </c>
      <c r="AF21" s="34">
        <f>SUBTOTAL(9,$AF$16:$AF$20)</f>
        <v>620</v>
      </c>
      <c r="AG21" s="34">
        <f>SUBTOTAL(9,$AG$16:$AG$20)</f>
        <v>0</v>
      </c>
      <c r="AH21" s="34">
        <f>SUBTOTAL(9,$AH$16:$AH$20)</f>
        <v>0</v>
      </c>
      <c r="AI21" s="34">
        <f>SUBTOTAL(9,$AI$16:$AI$20)</f>
        <v>10344.827586206897</v>
      </c>
      <c r="AJ21" s="34">
        <f>SUBTOTAL(9,$AJ$16:$AJ$20)</f>
        <v>0</v>
      </c>
      <c r="AK21" s="34">
        <f>SUBTOTAL(9,$AK$16:$AK$20)</f>
        <v>0</v>
      </c>
      <c r="AL21" s="34">
        <f>SUBTOTAL(9,$AL$16:$AL$20)</f>
        <v>0</v>
      </c>
      <c r="AM21" s="34">
        <f>SUBTOTAL(9,$AM$16:$AM$20)</f>
        <v>0</v>
      </c>
      <c r="AN21" s="34">
        <f>SUBTOTAL(9,$AN$16:$AN$20)</f>
        <v>0</v>
      </c>
      <c r="AO21" s="34">
        <f>SUBTOTAL(9,$AO$16:$AO$20)</f>
        <v>0</v>
      </c>
      <c r="AP21" s="34">
        <f>SUBTOTAL(9,$AP$16:$AP$20)</f>
        <v>0</v>
      </c>
      <c r="AQ21" s="34">
        <f>SUBTOTAL(9,$AQ$16:$AQ$20)</f>
        <v>0</v>
      </c>
      <c r="AR21" s="36">
        <f>SUBTOTAL(9,$AR$16:$AR$20)</f>
        <v>10344.827586206897</v>
      </c>
    </row>
    <row r="22" spans="1:44" outlineLevel="2" x14ac:dyDescent="0.2">
      <c r="A22" s="24">
        <v>1300</v>
      </c>
      <c r="B22" s="25"/>
      <c r="C22" s="24"/>
      <c r="D22" s="37"/>
      <c r="E22" s="26"/>
      <c r="F22" s="24"/>
      <c r="G22" s="24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40"/>
    </row>
    <row r="23" spans="1:44" outlineLevel="2" x14ac:dyDescent="0.2">
      <c r="A23" s="24">
        <v>1300</v>
      </c>
      <c r="B23" s="25">
        <v>1310</v>
      </c>
      <c r="C23" s="24" t="s">
        <v>59</v>
      </c>
      <c r="D23" s="37">
        <f>VLOOKUP(B23,TOTALBUD!$A$1:$C$260,3,0)</f>
        <v>211207</v>
      </c>
      <c r="E23" s="26">
        <f t="shared" ref="E23:E28" si="2">SUM(H23:AX23)-D23</f>
        <v>-0.10344827582594007</v>
      </c>
      <c r="F23" s="24"/>
      <c r="G23" s="24"/>
      <c r="H23" s="38">
        <f>+'GBP Cashflow'!H23+('Euro Cashflow'!H23*Rate)</f>
        <v>4224.1379310344828</v>
      </c>
      <c r="I23" s="38">
        <f>+'GBP Cashflow'!I23+('Euro Cashflow'!I23*Rate)</f>
        <v>4224.1379310344828</v>
      </c>
      <c r="J23" s="38">
        <f>+'GBP Cashflow'!J23+('Euro Cashflow'!J23*Rate)</f>
        <v>4224.1379310344828</v>
      </c>
      <c r="K23" s="38">
        <f>+'GBP Cashflow'!K23+('Euro Cashflow'!K23*Rate)</f>
        <v>4224.1379310344828</v>
      </c>
      <c r="L23" s="38">
        <f>+'GBP Cashflow'!L23+('Euro Cashflow'!L23*Rate)</f>
        <v>4224.1379310344828</v>
      </c>
      <c r="M23" s="38">
        <f>+'GBP Cashflow'!M23+('Euro Cashflow'!M23*Rate)</f>
        <v>4224.1379310344828</v>
      </c>
      <c r="N23" s="38">
        <f>+'GBP Cashflow'!N23+('Euro Cashflow'!N23*Rate)</f>
        <v>4224.1379310344828</v>
      </c>
      <c r="O23" s="38">
        <f>+'GBP Cashflow'!O23+('Euro Cashflow'!O23*Rate)</f>
        <v>4224.1379310344828</v>
      </c>
      <c r="P23" s="38">
        <f>+'GBP Cashflow'!P23+('Euro Cashflow'!P23*Rate)</f>
        <v>4224.1379310344828</v>
      </c>
      <c r="Q23" s="38">
        <f>+'GBP Cashflow'!Q23+('Euro Cashflow'!Q23*Rate)</f>
        <v>4224.1379310344828</v>
      </c>
      <c r="R23" s="38">
        <f>+'GBP Cashflow'!R23+('Euro Cashflow'!R23*Rate)</f>
        <v>14080.459770114947</v>
      </c>
      <c r="S23" s="38">
        <f>+'GBP Cashflow'!S23+('Euro Cashflow'!S23*Rate)</f>
        <v>14080.459770114947</v>
      </c>
      <c r="T23" s="38">
        <f>+'GBP Cashflow'!T23+('Euro Cashflow'!T23*Rate)</f>
        <v>14080.459770114947</v>
      </c>
      <c r="U23" s="38">
        <f>+'GBP Cashflow'!U23+('Euro Cashflow'!U23*Rate)</f>
        <v>14080.459770114947</v>
      </c>
      <c r="V23" s="38">
        <f>+'GBP Cashflow'!V23+('Euro Cashflow'!V23*Rate)</f>
        <v>14080.459770114947</v>
      </c>
      <c r="W23" s="38">
        <f>+'GBP Cashflow'!W23+('Euro Cashflow'!W23*Rate)</f>
        <v>14080.459770114947</v>
      </c>
      <c r="X23" s="38">
        <f>+'GBP Cashflow'!X23+('Euro Cashflow'!X23*Rate)</f>
        <v>14080.459770114947</v>
      </c>
      <c r="Y23" s="38">
        <f>+'GBP Cashflow'!Y23+('Euro Cashflow'!Y23*Rate)</f>
        <v>14080.459770114947</v>
      </c>
      <c r="Z23" s="38">
        <f>+'GBP Cashflow'!Z23+('Euro Cashflow'!Z23*Rate)</f>
        <v>14080.459770114947</v>
      </c>
      <c r="AA23" s="38">
        <f>+'GBP Cashflow'!AA23+('Euro Cashflow'!AA23*Rate)</f>
        <v>0</v>
      </c>
      <c r="AB23" s="38">
        <f>+'GBP Cashflow'!AB23+('Euro Cashflow'!AB23*Rate)</f>
        <v>0</v>
      </c>
      <c r="AC23" s="38">
        <f>+'GBP Cashflow'!AC23+('Euro Cashflow'!AC23*Rate)</f>
        <v>0</v>
      </c>
      <c r="AD23" s="38">
        <f>+'GBP Cashflow'!AD23+('Euro Cashflow'!AD23*Rate)</f>
        <v>0</v>
      </c>
      <c r="AE23" s="38">
        <f>+'GBP Cashflow'!AE23+('Euro Cashflow'!AE23*Rate)</f>
        <v>0</v>
      </c>
      <c r="AF23" s="38">
        <f>+'GBP Cashflow'!AF23+('Euro Cashflow'!AF23*Rate)</f>
        <v>0</v>
      </c>
      <c r="AG23" s="38">
        <f>+'GBP Cashflow'!AG23+('Euro Cashflow'!AG23*Rate)</f>
        <v>0</v>
      </c>
      <c r="AH23" s="38">
        <f>+'GBP Cashflow'!AH23+('Euro Cashflow'!AH23*Rate)</f>
        <v>0</v>
      </c>
      <c r="AI23" s="38">
        <f>+'GBP Cashflow'!AI23+('Euro Cashflow'!AI23*Rate)</f>
        <v>21120.689655172417</v>
      </c>
      <c r="AJ23" s="38">
        <f>+'GBP Cashflow'!AJ23+('Euro Cashflow'!AJ23*Rate)</f>
        <v>0</v>
      </c>
      <c r="AK23" s="38">
        <f>+'GBP Cashflow'!AK23+('Euro Cashflow'!AK23*Rate)</f>
        <v>0</v>
      </c>
      <c r="AL23" s="38">
        <f>+'GBP Cashflow'!AL23+('Euro Cashflow'!AL23*Rate)</f>
        <v>0</v>
      </c>
      <c r="AM23" s="38">
        <f>+'GBP Cashflow'!AM23+('Euro Cashflow'!AM23*Rate)</f>
        <v>0</v>
      </c>
      <c r="AN23" s="38">
        <f>+'GBP Cashflow'!AN23+('Euro Cashflow'!AN23*Rate)</f>
        <v>0</v>
      </c>
      <c r="AO23" s="38">
        <f>+'GBP Cashflow'!AO23+('Euro Cashflow'!AO23*Rate)</f>
        <v>0</v>
      </c>
      <c r="AP23" s="38">
        <f>+'GBP Cashflow'!AP23+('Euro Cashflow'!AP23*Rate)</f>
        <v>0</v>
      </c>
      <c r="AQ23" s="38">
        <f>+'GBP Cashflow'!AQ23+('Euro Cashflow'!AQ23*Rate)</f>
        <v>0</v>
      </c>
      <c r="AR23" s="38">
        <f>+'GBP Cashflow'!AR23+('Euro Cashflow'!AR23*Rate)</f>
        <v>21120.689655172417</v>
      </c>
    </row>
    <row r="24" spans="1:44" outlineLevel="2" x14ac:dyDescent="0.2">
      <c r="A24" s="24">
        <v>1300</v>
      </c>
      <c r="B24" s="25">
        <v>1320</v>
      </c>
      <c r="C24" s="24" t="s">
        <v>60</v>
      </c>
      <c r="D24" s="37">
        <f>VLOOKUP(B24,TOTALBUD!$A$1:$C$260,3,0)</f>
        <v>7661</v>
      </c>
      <c r="E24" s="26">
        <f t="shared" si="2"/>
        <v>0</v>
      </c>
      <c r="F24" s="24"/>
      <c r="G24" s="24"/>
      <c r="H24" s="38">
        <f>+'GBP Cashflow'!H24+('Euro Cashflow'!H24*Rate)</f>
        <v>403</v>
      </c>
      <c r="I24" s="38">
        <f>+'GBP Cashflow'!I24+('Euro Cashflow'!I24*Rate)</f>
        <v>403</v>
      </c>
      <c r="J24" s="38">
        <f>+'GBP Cashflow'!J24+('Euro Cashflow'!J24*Rate)</f>
        <v>403</v>
      </c>
      <c r="K24" s="38">
        <f>+'GBP Cashflow'!K24+('Euro Cashflow'!K24*Rate)</f>
        <v>403</v>
      </c>
      <c r="L24" s="38">
        <f>+'GBP Cashflow'!L24+('Euro Cashflow'!L24*Rate)</f>
        <v>403</v>
      </c>
      <c r="M24" s="38">
        <f>+'GBP Cashflow'!M24+('Euro Cashflow'!M24*Rate)</f>
        <v>403</v>
      </c>
      <c r="N24" s="38">
        <f>+'GBP Cashflow'!N24+('Euro Cashflow'!N24*Rate)</f>
        <v>403</v>
      </c>
      <c r="O24" s="38">
        <f>+'GBP Cashflow'!O24+('Euro Cashflow'!O24*Rate)</f>
        <v>403</v>
      </c>
      <c r="P24" s="38">
        <f>+'GBP Cashflow'!P24+('Euro Cashflow'!P24*Rate)</f>
        <v>403</v>
      </c>
      <c r="Q24" s="38">
        <f>+'GBP Cashflow'!Q24+('Euro Cashflow'!Q24*Rate)</f>
        <v>403</v>
      </c>
      <c r="R24" s="38">
        <f>+'GBP Cashflow'!R24+('Euro Cashflow'!R24*Rate)</f>
        <v>403</v>
      </c>
      <c r="S24" s="38">
        <f>+'GBP Cashflow'!S24+('Euro Cashflow'!S24*Rate)</f>
        <v>403</v>
      </c>
      <c r="T24" s="38">
        <f>+'GBP Cashflow'!T24+('Euro Cashflow'!T24*Rate)</f>
        <v>403</v>
      </c>
      <c r="U24" s="38">
        <f>+'GBP Cashflow'!U24+('Euro Cashflow'!U24*Rate)</f>
        <v>403</v>
      </c>
      <c r="V24" s="38">
        <f>+'GBP Cashflow'!V24+('Euro Cashflow'!V24*Rate)</f>
        <v>403</v>
      </c>
      <c r="W24" s="38">
        <f>+'GBP Cashflow'!W24+('Euro Cashflow'!W24*Rate)</f>
        <v>403</v>
      </c>
      <c r="X24" s="38">
        <f>+'GBP Cashflow'!X24+('Euro Cashflow'!X24*Rate)</f>
        <v>403</v>
      </c>
      <c r="Y24" s="38">
        <f>+'GBP Cashflow'!Y24+('Euro Cashflow'!Y24*Rate)</f>
        <v>403</v>
      </c>
      <c r="Z24" s="38">
        <f>+'GBP Cashflow'!Z24+('Euro Cashflow'!Z24*Rate)</f>
        <v>407</v>
      </c>
      <c r="AA24" s="38">
        <f>+'GBP Cashflow'!AA24+('Euro Cashflow'!AA24*Rate)</f>
        <v>0</v>
      </c>
      <c r="AB24" s="38">
        <f>+'GBP Cashflow'!AB24+('Euro Cashflow'!AB24*Rate)</f>
        <v>0</v>
      </c>
      <c r="AC24" s="38">
        <f>+'GBP Cashflow'!AC24+('Euro Cashflow'!AC24*Rate)</f>
        <v>0</v>
      </c>
      <c r="AD24" s="38">
        <f>+'GBP Cashflow'!AD24+('Euro Cashflow'!AD24*Rate)</f>
        <v>0</v>
      </c>
      <c r="AE24" s="38">
        <f>+'GBP Cashflow'!AE24+('Euro Cashflow'!AE24*Rate)</f>
        <v>0</v>
      </c>
      <c r="AF24" s="38">
        <f>+'GBP Cashflow'!AF24+('Euro Cashflow'!AF24*Rate)</f>
        <v>0</v>
      </c>
      <c r="AG24" s="38">
        <f>+'GBP Cashflow'!AG24+('Euro Cashflow'!AG24*Rate)</f>
        <v>0</v>
      </c>
      <c r="AH24" s="38">
        <f>+'GBP Cashflow'!AH24+('Euro Cashflow'!AH24*Rate)</f>
        <v>0</v>
      </c>
      <c r="AI24" s="38">
        <f>+'GBP Cashflow'!AI24+('Euro Cashflow'!AI24*Rate)</f>
        <v>0</v>
      </c>
      <c r="AJ24" s="38">
        <f>+'GBP Cashflow'!AJ24+('Euro Cashflow'!AJ24*Rate)</f>
        <v>0</v>
      </c>
      <c r="AK24" s="38">
        <f>+'GBP Cashflow'!AK24+('Euro Cashflow'!AK24*Rate)</f>
        <v>0</v>
      </c>
      <c r="AL24" s="38">
        <f>+'GBP Cashflow'!AL24+('Euro Cashflow'!AL24*Rate)</f>
        <v>0</v>
      </c>
      <c r="AM24" s="38">
        <f>+'GBP Cashflow'!AM24+('Euro Cashflow'!AM24*Rate)</f>
        <v>0</v>
      </c>
      <c r="AN24" s="38">
        <f>+'GBP Cashflow'!AN24+('Euro Cashflow'!AN24*Rate)</f>
        <v>0</v>
      </c>
      <c r="AO24" s="38">
        <f>+'GBP Cashflow'!AO24+('Euro Cashflow'!AO24*Rate)</f>
        <v>0</v>
      </c>
      <c r="AP24" s="38">
        <f>+'GBP Cashflow'!AP24+('Euro Cashflow'!AP24*Rate)</f>
        <v>0</v>
      </c>
      <c r="AQ24" s="38">
        <f>+'GBP Cashflow'!AQ24+('Euro Cashflow'!AQ24*Rate)</f>
        <v>0</v>
      </c>
      <c r="AR24" s="38">
        <f>+'GBP Cashflow'!AR24+('Euro Cashflow'!AR24*Rate)</f>
        <v>0</v>
      </c>
    </row>
    <row r="25" spans="1:44" outlineLevel="2" x14ac:dyDescent="0.2">
      <c r="A25" s="24">
        <v>1300</v>
      </c>
      <c r="B25" s="25">
        <v>1330</v>
      </c>
      <c r="C25" s="24" t="s">
        <v>61</v>
      </c>
      <c r="D25" s="37">
        <f>VLOOKUP(B25,TOTALBUD!$A$1:$C$260,3,0)</f>
        <v>10345</v>
      </c>
      <c r="E25" s="26">
        <f t="shared" si="2"/>
        <v>-0.17241379309962213</v>
      </c>
      <c r="F25" s="24"/>
      <c r="G25" s="24"/>
      <c r="H25" s="38">
        <f>+'GBP Cashflow'!H25+('Euro Cashflow'!H25*Rate)</f>
        <v>0</v>
      </c>
      <c r="I25" s="38">
        <f>+'GBP Cashflow'!I25+('Euro Cashflow'!I25*Rate)</f>
        <v>0</v>
      </c>
      <c r="J25" s="38">
        <f>+'GBP Cashflow'!J25+('Euro Cashflow'!J25*Rate)</f>
        <v>0</v>
      </c>
      <c r="K25" s="38">
        <f>+'GBP Cashflow'!K25+('Euro Cashflow'!K25*Rate)</f>
        <v>0</v>
      </c>
      <c r="L25" s="38">
        <f>+'GBP Cashflow'!L25+('Euro Cashflow'!L25*Rate)</f>
        <v>0</v>
      </c>
      <c r="M25" s="38">
        <f>+'GBP Cashflow'!M25+('Euro Cashflow'!M25*Rate)</f>
        <v>0</v>
      </c>
      <c r="N25" s="38">
        <f>+'GBP Cashflow'!N25+('Euro Cashflow'!N25*Rate)</f>
        <v>0</v>
      </c>
      <c r="O25" s="38">
        <f>+'GBP Cashflow'!O25+('Euro Cashflow'!O25*Rate)</f>
        <v>0</v>
      </c>
      <c r="P25" s="38">
        <f>+'GBP Cashflow'!P25+('Euro Cashflow'!P25*Rate)</f>
        <v>0</v>
      </c>
      <c r="Q25" s="38">
        <f>+'GBP Cashflow'!Q25+('Euro Cashflow'!Q25*Rate)</f>
        <v>1034.4827586206898</v>
      </c>
      <c r="R25" s="38">
        <f>+'GBP Cashflow'!R25+('Euro Cashflow'!R25*Rate)</f>
        <v>1034.4827586206898</v>
      </c>
      <c r="S25" s="38">
        <f>+'GBP Cashflow'!S25+('Euro Cashflow'!S25*Rate)</f>
        <v>1034.4827586206898</v>
      </c>
      <c r="T25" s="38">
        <f>+'GBP Cashflow'!T25+('Euro Cashflow'!T25*Rate)</f>
        <v>1034.4827586206898</v>
      </c>
      <c r="U25" s="38">
        <f>+'GBP Cashflow'!U25+('Euro Cashflow'!U25*Rate)</f>
        <v>1034.4827586206898</v>
      </c>
      <c r="V25" s="38">
        <f>+'GBP Cashflow'!V25+('Euro Cashflow'!V25*Rate)</f>
        <v>1034.4827586206898</v>
      </c>
      <c r="W25" s="38">
        <f>+'GBP Cashflow'!W25+('Euro Cashflow'!W25*Rate)</f>
        <v>1034.4827586206898</v>
      </c>
      <c r="X25" s="38">
        <f>+'GBP Cashflow'!X25+('Euro Cashflow'!X25*Rate)</f>
        <v>1034.4827586206898</v>
      </c>
      <c r="Y25" s="38">
        <f>+'GBP Cashflow'!Y25+('Euro Cashflow'!Y25*Rate)</f>
        <v>1034.4827586206898</v>
      </c>
      <c r="Z25" s="38">
        <f>+'GBP Cashflow'!Z25+('Euro Cashflow'!Z25*Rate)</f>
        <v>1034.4827586206898</v>
      </c>
      <c r="AA25" s="38">
        <f>+'GBP Cashflow'!AA25+('Euro Cashflow'!AA25*Rate)</f>
        <v>0</v>
      </c>
      <c r="AB25" s="38">
        <f>+'GBP Cashflow'!AB25+('Euro Cashflow'!AB25*Rate)</f>
        <v>0</v>
      </c>
      <c r="AC25" s="38">
        <f>+'GBP Cashflow'!AC25+('Euro Cashflow'!AC25*Rate)</f>
        <v>0</v>
      </c>
      <c r="AD25" s="38">
        <f>+'GBP Cashflow'!AD25+('Euro Cashflow'!AD25*Rate)</f>
        <v>0</v>
      </c>
      <c r="AE25" s="38">
        <f>+'GBP Cashflow'!AE25+('Euro Cashflow'!AE25*Rate)</f>
        <v>0</v>
      </c>
      <c r="AF25" s="38">
        <f>+'GBP Cashflow'!AF25+('Euro Cashflow'!AF25*Rate)</f>
        <v>0</v>
      </c>
      <c r="AG25" s="38">
        <f>+'GBP Cashflow'!AG25+('Euro Cashflow'!AG25*Rate)</f>
        <v>0</v>
      </c>
      <c r="AH25" s="38">
        <f>+'GBP Cashflow'!AH25+('Euro Cashflow'!AH25*Rate)</f>
        <v>0</v>
      </c>
      <c r="AI25" s="38">
        <f>+'GBP Cashflow'!AI25+('Euro Cashflow'!AI25*Rate)</f>
        <v>0</v>
      </c>
      <c r="AJ25" s="38">
        <f>+'GBP Cashflow'!AJ25+('Euro Cashflow'!AJ25*Rate)</f>
        <v>0</v>
      </c>
      <c r="AK25" s="38">
        <f>+'GBP Cashflow'!AK25+('Euro Cashflow'!AK25*Rate)</f>
        <v>0</v>
      </c>
      <c r="AL25" s="38">
        <f>+'GBP Cashflow'!AL25+('Euro Cashflow'!AL25*Rate)</f>
        <v>0</v>
      </c>
      <c r="AM25" s="38">
        <f>+'GBP Cashflow'!AM25+('Euro Cashflow'!AM25*Rate)</f>
        <v>0</v>
      </c>
      <c r="AN25" s="38">
        <f>+'GBP Cashflow'!AN25+('Euro Cashflow'!AN25*Rate)</f>
        <v>0</v>
      </c>
      <c r="AO25" s="38">
        <f>+'GBP Cashflow'!AO25+('Euro Cashflow'!AO25*Rate)</f>
        <v>0</v>
      </c>
      <c r="AP25" s="38">
        <f>+'GBP Cashflow'!AP25+('Euro Cashflow'!AP25*Rate)</f>
        <v>0</v>
      </c>
      <c r="AQ25" s="38">
        <f>+'GBP Cashflow'!AQ25+('Euro Cashflow'!AQ25*Rate)</f>
        <v>0</v>
      </c>
      <c r="AR25" s="38">
        <f>+'GBP Cashflow'!AR25+('Euro Cashflow'!AR25*Rate)</f>
        <v>0</v>
      </c>
    </row>
    <row r="26" spans="1:44" outlineLevel="2" x14ac:dyDescent="0.2">
      <c r="A26" s="24">
        <v>1300</v>
      </c>
      <c r="B26" s="25">
        <v>1360</v>
      </c>
      <c r="C26" s="24" t="s">
        <v>54</v>
      </c>
      <c r="D26" s="37">
        <f>VLOOKUP(B26,TOTALBUD!$A$1:$C$260,3,0)</f>
        <v>10040</v>
      </c>
      <c r="E26" s="26">
        <f t="shared" si="2"/>
        <v>0</v>
      </c>
      <c r="F26" s="24"/>
      <c r="G26" s="24"/>
      <c r="H26" s="38">
        <f>+'GBP Cashflow'!H26+('Euro Cashflow'!H26*Rate)</f>
        <v>620</v>
      </c>
      <c r="I26" s="38">
        <f>+'GBP Cashflow'!I26+('Euro Cashflow'!I26*Rate)</f>
        <v>620</v>
      </c>
      <c r="J26" s="38">
        <f>+'GBP Cashflow'!J26+('Euro Cashflow'!J26*Rate)</f>
        <v>620</v>
      </c>
      <c r="K26" s="38">
        <f>+'GBP Cashflow'!K26+('Euro Cashflow'!K26*Rate)</f>
        <v>620</v>
      </c>
      <c r="L26" s="38">
        <f>+'GBP Cashflow'!L26+('Euro Cashflow'!L26*Rate)</f>
        <v>620</v>
      </c>
      <c r="M26" s="38">
        <f>+'GBP Cashflow'!M26+('Euro Cashflow'!M26*Rate)</f>
        <v>620</v>
      </c>
      <c r="N26" s="38">
        <f>+'GBP Cashflow'!N26+('Euro Cashflow'!N26*Rate)</f>
        <v>620</v>
      </c>
      <c r="O26" s="38">
        <f>+'GBP Cashflow'!O26+('Euro Cashflow'!O26*Rate)</f>
        <v>620</v>
      </c>
      <c r="P26" s="38">
        <f>+'GBP Cashflow'!P26+('Euro Cashflow'!P26*Rate)</f>
        <v>990</v>
      </c>
      <c r="Q26" s="38">
        <f>+'GBP Cashflow'!Q26+('Euro Cashflow'!Q26*Rate)</f>
        <v>620</v>
      </c>
      <c r="R26" s="38">
        <f>+'GBP Cashflow'!R26+('Euro Cashflow'!R26*Rate)</f>
        <v>370</v>
      </c>
      <c r="S26" s="38">
        <f>+'GBP Cashflow'!S26+('Euro Cashflow'!S26*Rate)</f>
        <v>620</v>
      </c>
      <c r="T26" s="38">
        <f>+'GBP Cashflow'!T26+('Euro Cashflow'!T26*Rate)</f>
        <v>0</v>
      </c>
      <c r="U26" s="38">
        <f>+'GBP Cashflow'!U26+('Euro Cashflow'!U26*Rate)</f>
        <v>620</v>
      </c>
      <c r="V26" s="38">
        <f>+'GBP Cashflow'!V26+('Euro Cashflow'!V26*Rate)</f>
        <v>0</v>
      </c>
      <c r="W26" s="38">
        <f>+'GBP Cashflow'!W26+('Euro Cashflow'!W26*Rate)</f>
        <v>620</v>
      </c>
      <c r="X26" s="38">
        <f>+'GBP Cashflow'!X26+('Euro Cashflow'!X26*Rate)</f>
        <v>0</v>
      </c>
      <c r="Y26" s="38">
        <f>+'GBP Cashflow'!Y26+('Euro Cashflow'!Y26*Rate)</f>
        <v>620</v>
      </c>
      <c r="Z26" s="38">
        <f>+'GBP Cashflow'!Z26+('Euro Cashflow'!Z26*Rate)</f>
        <v>620</v>
      </c>
      <c r="AA26" s="38">
        <f>+'GBP Cashflow'!AA26+('Euro Cashflow'!AA26*Rate)</f>
        <v>0</v>
      </c>
      <c r="AB26" s="38">
        <f>+'GBP Cashflow'!AB26+('Euro Cashflow'!AB26*Rate)</f>
        <v>0</v>
      </c>
      <c r="AC26" s="38">
        <f>+'GBP Cashflow'!AC26+('Euro Cashflow'!AC26*Rate)</f>
        <v>0</v>
      </c>
      <c r="AD26" s="38">
        <f>+'GBP Cashflow'!AD26+('Euro Cashflow'!AD26*Rate)</f>
        <v>0</v>
      </c>
      <c r="AE26" s="38">
        <f>+'GBP Cashflow'!AE26+('Euro Cashflow'!AE26*Rate)</f>
        <v>0</v>
      </c>
      <c r="AF26" s="38">
        <f>+'GBP Cashflow'!AF26+('Euro Cashflow'!AF26*Rate)</f>
        <v>0</v>
      </c>
      <c r="AG26" s="38">
        <f>+'GBP Cashflow'!AG26+('Euro Cashflow'!AG26*Rate)</f>
        <v>0</v>
      </c>
      <c r="AH26" s="38">
        <f>+'GBP Cashflow'!AH26+('Euro Cashflow'!AH26*Rate)</f>
        <v>0</v>
      </c>
      <c r="AI26" s="38">
        <f>+'GBP Cashflow'!AI26+('Euro Cashflow'!AI26*Rate)</f>
        <v>0</v>
      </c>
      <c r="AJ26" s="38">
        <f>+'GBP Cashflow'!AJ26+('Euro Cashflow'!AJ26*Rate)</f>
        <v>0</v>
      </c>
      <c r="AK26" s="38">
        <f>+'GBP Cashflow'!AK26+('Euro Cashflow'!AK26*Rate)</f>
        <v>0</v>
      </c>
      <c r="AL26" s="38">
        <f>+'GBP Cashflow'!AL26+('Euro Cashflow'!AL26*Rate)</f>
        <v>0</v>
      </c>
      <c r="AM26" s="38">
        <f>+'GBP Cashflow'!AM26+('Euro Cashflow'!AM26*Rate)</f>
        <v>0</v>
      </c>
      <c r="AN26" s="38">
        <f>+'GBP Cashflow'!AN26+('Euro Cashflow'!AN26*Rate)</f>
        <v>0</v>
      </c>
      <c r="AO26" s="38">
        <f>+'GBP Cashflow'!AO26+('Euro Cashflow'!AO26*Rate)</f>
        <v>0</v>
      </c>
      <c r="AP26" s="38">
        <f>+'GBP Cashflow'!AP26+('Euro Cashflow'!AP26*Rate)</f>
        <v>0</v>
      </c>
      <c r="AQ26" s="38">
        <f>+'GBP Cashflow'!AQ26+('Euro Cashflow'!AQ26*Rate)</f>
        <v>0</v>
      </c>
      <c r="AR26" s="38">
        <f>+'GBP Cashflow'!AR26+('Euro Cashflow'!AR26*Rate)</f>
        <v>0</v>
      </c>
    </row>
    <row r="27" spans="1:44" outlineLevel="2" x14ac:dyDescent="0.2">
      <c r="A27" s="24">
        <v>1300</v>
      </c>
      <c r="B27" s="25">
        <v>1370</v>
      </c>
      <c r="C27" s="24" t="s">
        <v>55</v>
      </c>
      <c r="D27" s="37">
        <f>VLOOKUP(B27,TOTALBUD!$A$1:$C$260,3,0)</f>
        <v>30010</v>
      </c>
      <c r="E27" s="26">
        <f t="shared" si="2"/>
        <v>0</v>
      </c>
      <c r="F27" s="24"/>
      <c r="G27" s="24"/>
      <c r="H27" s="38">
        <f>+'GBP Cashflow'!H27+('Euro Cashflow'!H27*Rate)</f>
        <v>945</v>
      </c>
      <c r="I27" s="38">
        <f>+'GBP Cashflow'!I27+('Euro Cashflow'!I27*Rate)</f>
        <v>945</v>
      </c>
      <c r="J27" s="38">
        <f>+'GBP Cashflow'!J27+('Euro Cashflow'!J27*Rate)</f>
        <v>945</v>
      </c>
      <c r="K27" s="38">
        <f>+'GBP Cashflow'!K27+('Euro Cashflow'!K27*Rate)</f>
        <v>945</v>
      </c>
      <c r="L27" s="38">
        <f>+'GBP Cashflow'!L27+('Euro Cashflow'!L27*Rate)</f>
        <v>945</v>
      </c>
      <c r="M27" s="38">
        <f>+'GBP Cashflow'!M27+('Euro Cashflow'!M27*Rate)</f>
        <v>945</v>
      </c>
      <c r="N27" s="38">
        <f>+'GBP Cashflow'!N27+('Euro Cashflow'!N27*Rate)</f>
        <v>945</v>
      </c>
      <c r="O27" s="38">
        <f>+'GBP Cashflow'!O27+('Euro Cashflow'!O27*Rate)</f>
        <v>945</v>
      </c>
      <c r="P27" s="38">
        <f>+'GBP Cashflow'!P27+('Euro Cashflow'!P27*Rate)</f>
        <v>945</v>
      </c>
      <c r="Q27" s="38">
        <f>+'GBP Cashflow'!Q27+('Euro Cashflow'!Q27*Rate)</f>
        <v>2060</v>
      </c>
      <c r="R27" s="38">
        <f>+'GBP Cashflow'!R27+('Euro Cashflow'!R27*Rate)</f>
        <v>2510</v>
      </c>
      <c r="S27" s="38">
        <f>+'GBP Cashflow'!S27+('Euro Cashflow'!S27*Rate)</f>
        <v>2515</v>
      </c>
      <c r="T27" s="38">
        <f>+'GBP Cashflow'!T27+('Euro Cashflow'!T27*Rate)</f>
        <v>2060</v>
      </c>
      <c r="U27" s="38">
        <f>+'GBP Cashflow'!U27+('Euro Cashflow'!U27*Rate)</f>
        <v>2060</v>
      </c>
      <c r="V27" s="38">
        <f>+'GBP Cashflow'!V27+('Euro Cashflow'!V27*Rate)</f>
        <v>2060</v>
      </c>
      <c r="W27" s="38">
        <f>+'GBP Cashflow'!W27+('Euro Cashflow'!W27*Rate)</f>
        <v>2060</v>
      </c>
      <c r="X27" s="38">
        <f>+'GBP Cashflow'!X27+('Euro Cashflow'!X27*Rate)</f>
        <v>2060</v>
      </c>
      <c r="Y27" s="38">
        <f>+'GBP Cashflow'!Y27+('Euro Cashflow'!Y27*Rate)</f>
        <v>2060</v>
      </c>
      <c r="Z27" s="38">
        <f>+'GBP Cashflow'!Z27+('Euro Cashflow'!Z27*Rate)</f>
        <v>2060</v>
      </c>
      <c r="AA27" s="38">
        <f>+'GBP Cashflow'!AA27+('Euro Cashflow'!AA27*Rate)</f>
        <v>0</v>
      </c>
      <c r="AB27" s="38">
        <f>+'GBP Cashflow'!AB27+('Euro Cashflow'!AB27*Rate)</f>
        <v>0</v>
      </c>
      <c r="AC27" s="38">
        <f>+'GBP Cashflow'!AC27+('Euro Cashflow'!AC27*Rate)</f>
        <v>0</v>
      </c>
      <c r="AD27" s="38">
        <f>+'GBP Cashflow'!AD27+('Euro Cashflow'!AD27*Rate)</f>
        <v>0</v>
      </c>
      <c r="AE27" s="38">
        <f>+'GBP Cashflow'!AE27+('Euro Cashflow'!AE27*Rate)</f>
        <v>0</v>
      </c>
      <c r="AF27" s="38">
        <f>+'GBP Cashflow'!AF27+('Euro Cashflow'!AF27*Rate)</f>
        <v>0</v>
      </c>
      <c r="AG27" s="38">
        <f>+'GBP Cashflow'!AG27+('Euro Cashflow'!AG27*Rate)</f>
        <v>0</v>
      </c>
      <c r="AH27" s="38">
        <f>+'GBP Cashflow'!AH27+('Euro Cashflow'!AH27*Rate)</f>
        <v>0</v>
      </c>
      <c r="AI27" s="38">
        <f>+'GBP Cashflow'!AI27+('Euro Cashflow'!AI27*Rate)</f>
        <v>0</v>
      </c>
      <c r="AJ27" s="38">
        <f>+'GBP Cashflow'!AJ27+('Euro Cashflow'!AJ27*Rate)</f>
        <v>0</v>
      </c>
      <c r="AK27" s="38">
        <f>+'GBP Cashflow'!AK27+('Euro Cashflow'!AK27*Rate)</f>
        <v>0</v>
      </c>
      <c r="AL27" s="38">
        <f>+'GBP Cashflow'!AL27+('Euro Cashflow'!AL27*Rate)</f>
        <v>0</v>
      </c>
      <c r="AM27" s="38">
        <f>+'GBP Cashflow'!AM27+('Euro Cashflow'!AM27*Rate)</f>
        <v>0</v>
      </c>
      <c r="AN27" s="38">
        <f>+'GBP Cashflow'!AN27+('Euro Cashflow'!AN27*Rate)</f>
        <v>0</v>
      </c>
      <c r="AO27" s="38">
        <f>+'GBP Cashflow'!AO27+('Euro Cashflow'!AO27*Rate)</f>
        <v>0</v>
      </c>
      <c r="AP27" s="38">
        <f>+'GBP Cashflow'!AP27+('Euro Cashflow'!AP27*Rate)</f>
        <v>0</v>
      </c>
      <c r="AQ27" s="38">
        <f>+'GBP Cashflow'!AQ27+('Euro Cashflow'!AQ27*Rate)</f>
        <v>0</v>
      </c>
      <c r="AR27" s="38">
        <f>+'GBP Cashflow'!AR27+('Euro Cashflow'!AR27*Rate)</f>
        <v>0</v>
      </c>
    </row>
    <row r="28" spans="1:44" outlineLevel="2" x14ac:dyDescent="0.2">
      <c r="A28" s="24">
        <v>1300</v>
      </c>
      <c r="B28" s="25">
        <v>1390</v>
      </c>
      <c r="C28" s="24" t="s">
        <v>56</v>
      </c>
      <c r="D28" s="37">
        <f>VLOOKUP(B28,TOTALBUD!$A$1:$C$260,3,0)</f>
        <v>2000</v>
      </c>
      <c r="E28" s="26">
        <f t="shared" si="2"/>
        <v>0</v>
      </c>
      <c r="F28" s="24"/>
      <c r="G28" s="24"/>
      <c r="H28" s="38">
        <f>+'GBP Cashflow'!H28+('Euro Cashflow'!H28*Rate)</f>
        <v>0</v>
      </c>
      <c r="I28" s="38">
        <f>+'GBP Cashflow'!I28+('Euro Cashflow'!I28*Rate)</f>
        <v>0</v>
      </c>
      <c r="J28" s="38">
        <f>+'GBP Cashflow'!J28+('Euro Cashflow'!J28*Rate)</f>
        <v>0</v>
      </c>
      <c r="K28" s="38">
        <f>+'GBP Cashflow'!K28+('Euro Cashflow'!K28*Rate)</f>
        <v>0</v>
      </c>
      <c r="L28" s="38">
        <f>+'GBP Cashflow'!L28+('Euro Cashflow'!L28*Rate)</f>
        <v>0</v>
      </c>
      <c r="M28" s="38">
        <f>+'GBP Cashflow'!M28+('Euro Cashflow'!M28*Rate)</f>
        <v>0</v>
      </c>
      <c r="N28" s="38">
        <f>+'GBP Cashflow'!N28+('Euro Cashflow'!N28*Rate)</f>
        <v>0</v>
      </c>
      <c r="O28" s="38">
        <f>+'GBP Cashflow'!O28+('Euro Cashflow'!O28*Rate)</f>
        <v>0</v>
      </c>
      <c r="P28" s="38">
        <f>+'GBP Cashflow'!P28+('Euro Cashflow'!P28*Rate)</f>
        <v>250</v>
      </c>
      <c r="Q28" s="38">
        <f>+'GBP Cashflow'!Q28+('Euro Cashflow'!Q28*Rate)</f>
        <v>250</v>
      </c>
      <c r="R28" s="38">
        <f>+'GBP Cashflow'!R28+('Euro Cashflow'!R28*Rate)</f>
        <v>250</v>
      </c>
      <c r="S28" s="38">
        <f>+'GBP Cashflow'!S28+('Euro Cashflow'!S28*Rate)</f>
        <v>250</v>
      </c>
      <c r="T28" s="38">
        <f>+'GBP Cashflow'!T28+('Euro Cashflow'!T28*Rate)</f>
        <v>250</v>
      </c>
      <c r="U28" s="38">
        <f>+'GBP Cashflow'!U28+('Euro Cashflow'!U28*Rate)</f>
        <v>250</v>
      </c>
      <c r="V28" s="38">
        <f>+'GBP Cashflow'!V28+('Euro Cashflow'!V28*Rate)</f>
        <v>250</v>
      </c>
      <c r="W28" s="38">
        <f>+'GBP Cashflow'!W28+('Euro Cashflow'!W28*Rate)</f>
        <v>250</v>
      </c>
      <c r="X28" s="38">
        <f>+'GBP Cashflow'!X28+('Euro Cashflow'!X28*Rate)</f>
        <v>0</v>
      </c>
      <c r="Y28" s="38">
        <f>+'GBP Cashflow'!Y28+('Euro Cashflow'!Y28*Rate)</f>
        <v>0</v>
      </c>
      <c r="Z28" s="38">
        <f>+'GBP Cashflow'!Z28+('Euro Cashflow'!Z28*Rate)</f>
        <v>0</v>
      </c>
      <c r="AA28" s="38">
        <f>+'GBP Cashflow'!AA28+('Euro Cashflow'!AA28*Rate)</f>
        <v>0</v>
      </c>
      <c r="AB28" s="38">
        <f>+'GBP Cashflow'!AB28+('Euro Cashflow'!AB28*Rate)</f>
        <v>0</v>
      </c>
      <c r="AC28" s="38">
        <f>+'GBP Cashflow'!AC28+('Euro Cashflow'!AC28*Rate)</f>
        <v>0</v>
      </c>
      <c r="AD28" s="38">
        <f>+'GBP Cashflow'!AD28+('Euro Cashflow'!AD28*Rate)</f>
        <v>0</v>
      </c>
      <c r="AE28" s="38">
        <f>+'GBP Cashflow'!AE28+('Euro Cashflow'!AE28*Rate)</f>
        <v>0</v>
      </c>
      <c r="AF28" s="38">
        <f>+'GBP Cashflow'!AF28+('Euro Cashflow'!AF28*Rate)</f>
        <v>0</v>
      </c>
      <c r="AG28" s="38">
        <f>+'GBP Cashflow'!AG28+('Euro Cashflow'!AG28*Rate)</f>
        <v>0</v>
      </c>
      <c r="AH28" s="38">
        <f>+'GBP Cashflow'!AH28+('Euro Cashflow'!AH28*Rate)</f>
        <v>0</v>
      </c>
      <c r="AI28" s="38">
        <f>+'GBP Cashflow'!AI28+('Euro Cashflow'!AI28*Rate)</f>
        <v>0</v>
      </c>
      <c r="AJ28" s="38">
        <f>+'GBP Cashflow'!AJ28+('Euro Cashflow'!AJ28*Rate)</f>
        <v>0</v>
      </c>
      <c r="AK28" s="38">
        <f>+'GBP Cashflow'!AK28+('Euro Cashflow'!AK28*Rate)</f>
        <v>0</v>
      </c>
      <c r="AL28" s="38">
        <f>+'GBP Cashflow'!AL28+('Euro Cashflow'!AL28*Rate)</f>
        <v>0</v>
      </c>
      <c r="AM28" s="38">
        <f>+'GBP Cashflow'!AM28+('Euro Cashflow'!AM28*Rate)</f>
        <v>0</v>
      </c>
      <c r="AN28" s="38">
        <f>+'GBP Cashflow'!AN28+('Euro Cashflow'!AN28*Rate)</f>
        <v>0</v>
      </c>
      <c r="AO28" s="38">
        <f>+'GBP Cashflow'!AO28+('Euro Cashflow'!AO28*Rate)</f>
        <v>0</v>
      </c>
      <c r="AP28" s="38">
        <f>+'GBP Cashflow'!AP28+('Euro Cashflow'!AP28*Rate)</f>
        <v>0</v>
      </c>
      <c r="AQ28" s="38">
        <f>+'GBP Cashflow'!AQ28+('Euro Cashflow'!AQ28*Rate)</f>
        <v>0</v>
      </c>
      <c r="AR28" s="38">
        <f>+'GBP Cashflow'!AR28+('Euro Cashflow'!AR28*Rate)</f>
        <v>0</v>
      </c>
    </row>
    <row r="29" spans="1:44" outlineLevel="1" x14ac:dyDescent="0.2">
      <c r="A29" s="28" t="s">
        <v>62</v>
      </c>
      <c r="B29" s="29">
        <v>1300</v>
      </c>
      <c r="C29" s="30" t="s">
        <v>63</v>
      </c>
      <c r="D29" s="31">
        <f>VLOOKUP(B29,TOTALBUD!$A$1:$C$260,3,0)</f>
        <v>271263</v>
      </c>
      <c r="E29" s="32">
        <f>SUBTOTAL(9,$E$22:$E$28)</f>
        <v>-0.2758620689255622</v>
      </c>
      <c r="F29" s="30"/>
      <c r="G29" s="30"/>
      <c r="H29" s="33">
        <f>SUBTOTAL(9,$H$22:$H$28)</f>
        <v>6192.1379310344828</v>
      </c>
      <c r="I29" s="34">
        <f>SUBTOTAL(9,$I$22:$I$28)</f>
        <v>6192.1379310344828</v>
      </c>
      <c r="J29" s="34">
        <f>SUBTOTAL(9,$J$22:$J$28)</f>
        <v>6192.1379310344828</v>
      </c>
      <c r="K29" s="34">
        <f>SUBTOTAL(9,$K$22:$K$28)</f>
        <v>6192.1379310344828</v>
      </c>
      <c r="L29" s="34">
        <f>SUBTOTAL(9,$L$22:$L$28)</f>
        <v>6192.1379310344828</v>
      </c>
      <c r="M29" s="34">
        <f>SUBTOTAL(9,$M$22:$M$28)</f>
        <v>6192.1379310344828</v>
      </c>
      <c r="N29" s="34">
        <f>SUBTOTAL(9,$N$22:$N$28)</f>
        <v>6192.1379310344828</v>
      </c>
      <c r="O29" s="34">
        <f>SUBTOTAL(9,$O$22:$O$28)</f>
        <v>6192.1379310344828</v>
      </c>
      <c r="P29" s="34">
        <f>SUBTOTAL(9,$P$22:$P$28)</f>
        <v>6812.1379310344828</v>
      </c>
      <c r="Q29" s="34">
        <f>SUBTOTAL(9,$Q$22:$Q$28)</f>
        <v>8591.6206896551721</v>
      </c>
      <c r="R29" s="34">
        <f>SUBTOTAL(9,$R$22:$R$28)</f>
        <v>18647.942528735635</v>
      </c>
      <c r="S29" s="34">
        <f>SUBTOTAL(9,$S$22:$S$28)</f>
        <v>18902.942528735635</v>
      </c>
      <c r="T29" s="34">
        <f>SUBTOTAL(9,$T$22:$T$28)</f>
        <v>17827.942528735635</v>
      </c>
      <c r="U29" s="34">
        <f>SUBTOTAL(9,$U$22:$U$28)</f>
        <v>18447.942528735635</v>
      </c>
      <c r="V29" s="34">
        <f>SUBTOTAL(9,$V$22:$V$28)</f>
        <v>17827.942528735635</v>
      </c>
      <c r="W29" s="34">
        <f>SUBTOTAL(9,$W$22:$W$28)</f>
        <v>18447.942528735635</v>
      </c>
      <c r="X29" s="34">
        <f>SUBTOTAL(9,$X$22:$X$28)</f>
        <v>17577.942528735635</v>
      </c>
      <c r="Y29" s="34">
        <f>SUBTOTAL(9,$Y$22:$Y$28)</f>
        <v>18197.942528735635</v>
      </c>
      <c r="Z29" s="34">
        <f>SUBTOTAL(9,$Z$22:$Z$28)</f>
        <v>18201.942528735635</v>
      </c>
      <c r="AA29" s="35"/>
      <c r="AB29" s="34">
        <f>SUBTOTAL(9,$AB$22:$AB$28)</f>
        <v>0</v>
      </c>
      <c r="AC29" s="34">
        <f>SUBTOTAL(9,$AC$22:$AC$28)</f>
        <v>0</v>
      </c>
      <c r="AD29" s="34">
        <f>SUBTOTAL(9,$AD$22:$AD$28)</f>
        <v>0</v>
      </c>
      <c r="AE29" s="34">
        <f>SUBTOTAL(9,$AE$22:$AE$28)</f>
        <v>0</v>
      </c>
      <c r="AF29" s="34">
        <f>SUBTOTAL(9,$AF$22:$AF$28)</f>
        <v>0</v>
      </c>
      <c r="AG29" s="34">
        <f>SUBTOTAL(9,$AG$22:$AG$28)</f>
        <v>0</v>
      </c>
      <c r="AH29" s="34">
        <f>SUBTOTAL(9,$AH$22:$AH$28)</f>
        <v>0</v>
      </c>
      <c r="AI29" s="34">
        <f>SUBTOTAL(9,$AI$22:$AI$28)</f>
        <v>21120.689655172417</v>
      </c>
      <c r="AJ29" s="34">
        <f>SUBTOTAL(9,$AJ$22:$AJ$28)</f>
        <v>0</v>
      </c>
      <c r="AK29" s="34">
        <f>SUBTOTAL(9,$AK$22:$AK$28)</f>
        <v>0</v>
      </c>
      <c r="AL29" s="34">
        <f>SUBTOTAL(9,$AL$22:$AL$28)</f>
        <v>0</v>
      </c>
      <c r="AM29" s="34">
        <f>SUBTOTAL(9,$AM$22:$AM$28)</f>
        <v>0</v>
      </c>
      <c r="AN29" s="34">
        <f>SUBTOTAL(9,$AN$22:$AN$28)</f>
        <v>0</v>
      </c>
      <c r="AO29" s="34">
        <f>SUBTOTAL(9,$AO$22:$AO$28)</f>
        <v>0</v>
      </c>
      <c r="AP29" s="34">
        <f>SUBTOTAL(9,$AP$22:$AP$28)</f>
        <v>0</v>
      </c>
      <c r="AQ29" s="34">
        <f>SUBTOTAL(9,$AQ$22:$AQ$28)</f>
        <v>0</v>
      </c>
      <c r="AR29" s="36">
        <f>SUBTOTAL(9,$AR$22:$AR$28)</f>
        <v>21120.689655172417</v>
      </c>
    </row>
    <row r="30" spans="1:44" outlineLevel="2" x14ac:dyDescent="0.2">
      <c r="A30" s="24">
        <v>1400</v>
      </c>
      <c r="B30" s="25"/>
      <c r="C30" s="24"/>
      <c r="D30" s="37"/>
      <c r="E30" s="26"/>
      <c r="F30" s="24"/>
      <c r="G30" s="24"/>
      <c r="H30" s="38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40"/>
    </row>
    <row r="31" spans="1:44" outlineLevel="2" x14ac:dyDescent="0.2">
      <c r="A31" s="24">
        <v>1400</v>
      </c>
      <c r="B31" s="25">
        <v>1410</v>
      </c>
      <c r="C31" s="24" t="s">
        <v>64</v>
      </c>
      <c r="D31" s="37">
        <f>VLOOKUP(B31,TOTALBUD!$A$1:$C$260,3,0)</f>
        <v>373138</v>
      </c>
      <c r="E31" s="26">
        <f>SUM(H31:AX31)-D31</f>
        <v>-6.8965517217293382E-2</v>
      </c>
      <c r="F31" s="24"/>
      <c r="G31" s="24"/>
      <c r="H31" s="38">
        <f>+'GBP Cashflow'!H31+('Euro Cashflow'!H31*Rate)</f>
        <v>0</v>
      </c>
      <c r="I31" s="38">
        <f>+'GBP Cashflow'!I31+('Euro Cashflow'!I31*Rate)</f>
        <v>0</v>
      </c>
      <c r="J31" s="38">
        <f>+'GBP Cashflow'!J31+('Euro Cashflow'!J31*Rate)</f>
        <v>0</v>
      </c>
      <c r="K31" s="38">
        <f>+'GBP Cashflow'!K31+('Euro Cashflow'!K31*Rate)</f>
        <v>0</v>
      </c>
      <c r="L31" s="38">
        <f>+'GBP Cashflow'!L31+('Euro Cashflow'!L31*Rate)</f>
        <v>0</v>
      </c>
      <c r="M31" s="38">
        <f>+'GBP Cashflow'!M31+('Euro Cashflow'!M31*Rate)</f>
        <v>0</v>
      </c>
      <c r="N31" s="38">
        <f>+'GBP Cashflow'!N31+('Euro Cashflow'!N31*Rate)</f>
        <v>0</v>
      </c>
      <c r="O31" s="38">
        <f>+'GBP Cashflow'!O31+('Euro Cashflow'!O31*Rate)</f>
        <v>0</v>
      </c>
      <c r="P31" s="38">
        <f>+'GBP Cashflow'!P31+('Euro Cashflow'!P31*Rate)</f>
        <v>0</v>
      </c>
      <c r="Q31" s="38">
        <f>+'GBP Cashflow'!Q31+('Euro Cashflow'!Q31*Rate)</f>
        <v>0</v>
      </c>
      <c r="R31" s="38">
        <f>+'GBP Cashflow'!R31+('Euro Cashflow'!R31*Rate)</f>
        <v>41462.436781609198</v>
      </c>
      <c r="S31" s="38">
        <f>+'GBP Cashflow'!S31+('Euro Cashflow'!S31*Rate)</f>
        <v>41459.436781609198</v>
      </c>
      <c r="T31" s="38">
        <f>+'GBP Cashflow'!T31+('Euro Cashflow'!T31*Rate)</f>
        <v>41459.436781609198</v>
      </c>
      <c r="U31" s="38">
        <f>+'GBP Cashflow'!U31+('Euro Cashflow'!U31*Rate)</f>
        <v>41459.436781609198</v>
      </c>
      <c r="V31" s="38">
        <f>+'GBP Cashflow'!V31+('Euro Cashflow'!V31*Rate)</f>
        <v>41459.436781609198</v>
      </c>
      <c r="W31" s="38">
        <f>+'GBP Cashflow'!W31+('Euro Cashflow'!W31*Rate)</f>
        <v>41459.436781609198</v>
      </c>
      <c r="X31" s="38">
        <f>+'GBP Cashflow'!X31+('Euro Cashflow'!X31*Rate)</f>
        <v>41459.436781609198</v>
      </c>
      <c r="Y31" s="38">
        <f>+'GBP Cashflow'!Y31+('Euro Cashflow'!Y31*Rate)</f>
        <v>41459.436781609198</v>
      </c>
      <c r="Z31" s="38">
        <f>+'GBP Cashflow'!Z31+('Euro Cashflow'!Z31*Rate)</f>
        <v>41459.436781609198</v>
      </c>
      <c r="AA31" s="38">
        <f>+'GBP Cashflow'!AA31+('Euro Cashflow'!AA31*Rate)</f>
        <v>0</v>
      </c>
      <c r="AB31" s="38">
        <f>+'GBP Cashflow'!AB31+('Euro Cashflow'!AB31*Rate)</f>
        <v>0</v>
      </c>
      <c r="AC31" s="38">
        <f>+'GBP Cashflow'!AC31+('Euro Cashflow'!AC31*Rate)</f>
        <v>0</v>
      </c>
      <c r="AD31" s="38">
        <f>+'GBP Cashflow'!AD31+('Euro Cashflow'!AD31*Rate)</f>
        <v>0</v>
      </c>
      <c r="AE31" s="38">
        <f>+'GBP Cashflow'!AE31+('Euro Cashflow'!AE31*Rate)</f>
        <v>0</v>
      </c>
      <c r="AF31" s="38">
        <f>+'GBP Cashflow'!AF31+('Euro Cashflow'!AF31*Rate)</f>
        <v>0</v>
      </c>
      <c r="AG31" s="38">
        <f>+'GBP Cashflow'!AG31+('Euro Cashflow'!AG31*Rate)</f>
        <v>0</v>
      </c>
      <c r="AH31" s="38">
        <f>+'GBP Cashflow'!AH31+('Euro Cashflow'!AH31*Rate)</f>
        <v>0</v>
      </c>
      <c r="AI31" s="38">
        <f>+'GBP Cashflow'!AI31+('Euro Cashflow'!AI31*Rate)</f>
        <v>0</v>
      </c>
      <c r="AJ31" s="38">
        <f>+'GBP Cashflow'!AJ31+('Euro Cashflow'!AJ31*Rate)</f>
        <v>0</v>
      </c>
      <c r="AK31" s="38">
        <f>+'GBP Cashflow'!AK31+('Euro Cashflow'!AK31*Rate)</f>
        <v>0</v>
      </c>
      <c r="AL31" s="38">
        <f>+'GBP Cashflow'!AL31+('Euro Cashflow'!AL31*Rate)</f>
        <v>0</v>
      </c>
      <c r="AM31" s="38">
        <f>+'GBP Cashflow'!AM31+('Euro Cashflow'!AM31*Rate)</f>
        <v>0</v>
      </c>
      <c r="AN31" s="38">
        <f>+'GBP Cashflow'!AN31+('Euro Cashflow'!AN31*Rate)</f>
        <v>0</v>
      </c>
      <c r="AO31" s="38">
        <f>+'GBP Cashflow'!AO31+('Euro Cashflow'!AO31*Rate)</f>
        <v>0</v>
      </c>
      <c r="AP31" s="38">
        <f>+'GBP Cashflow'!AP31+('Euro Cashflow'!AP31*Rate)</f>
        <v>0</v>
      </c>
      <c r="AQ31" s="38">
        <f>+'GBP Cashflow'!AQ31+('Euro Cashflow'!AQ31*Rate)</f>
        <v>0</v>
      </c>
      <c r="AR31" s="38">
        <f>+'GBP Cashflow'!AR31+('Euro Cashflow'!AR31*Rate)</f>
        <v>0</v>
      </c>
    </row>
    <row r="32" spans="1:44" outlineLevel="2" x14ac:dyDescent="0.2">
      <c r="A32" s="24">
        <v>1400</v>
      </c>
      <c r="B32" s="25">
        <v>1420</v>
      </c>
      <c r="C32" s="24" t="s">
        <v>54</v>
      </c>
      <c r="D32" s="37">
        <f>VLOOKUP(B32,TOTALBUD!$A$1:$C$260,3,0)</f>
        <v>6160</v>
      </c>
      <c r="E32" s="26">
        <f>SUM(H32:AX32)-D32</f>
        <v>0</v>
      </c>
      <c r="F32" s="24"/>
      <c r="G32" s="24"/>
      <c r="H32" s="38">
        <f>+'GBP Cashflow'!H32+('Euro Cashflow'!H32*Rate)</f>
        <v>0</v>
      </c>
      <c r="I32" s="38">
        <f>+'GBP Cashflow'!I32+('Euro Cashflow'!I32*Rate)</f>
        <v>0</v>
      </c>
      <c r="J32" s="38">
        <f>+'GBP Cashflow'!J32+('Euro Cashflow'!J32*Rate)</f>
        <v>0</v>
      </c>
      <c r="K32" s="38">
        <f>+'GBP Cashflow'!K32+('Euro Cashflow'!K32*Rate)</f>
        <v>0</v>
      </c>
      <c r="L32" s="38">
        <f>+'GBP Cashflow'!L32+('Euro Cashflow'!L32*Rate)</f>
        <v>0</v>
      </c>
      <c r="M32" s="38">
        <f>+'GBP Cashflow'!M32+('Euro Cashflow'!M32*Rate)</f>
        <v>0</v>
      </c>
      <c r="N32" s="38">
        <f>+'GBP Cashflow'!N32+('Euro Cashflow'!N32*Rate)</f>
        <v>0</v>
      </c>
      <c r="O32" s="38">
        <f>+'GBP Cashflow'!O32+('Euro Cashflow'!O32*Rate)</f>
        <v>0</v>
      </c>
      <c r="P32" s="38">
        <f>+'GBP Cashflow'!P32+('Euro Cashflow'!P32*Rate)</f>
        <v>0</v>
      </c>
      <c r="Q32" s="38">
        <f>+'GBP Cashflow'!Q32+('Euro Cashflow'!Q32*Rate)</f>
        <v>1720</v>
      </c>
      <c r="R32" s="38">
        <f>+'GBP Cashflow'!R32+('Euro Cashflow'!R32*Rate)</f>
        <v>500</v>
      </c>
      <c r="S32" s="38">
        <f>+'GBP Cashflow'!S32+('Euro Cashflow'!S32*Rate)</f>
        <v>500</v>
      </c>
      <c r="T32" s="38">
        <f>+'GBP Cashflow'!T32+('Euro Cashflow'!T32*Rate)</f>
        <v>1720</v>
      </c>
      <c r="U32" s="38">
        <f>+'GBP Cashflow'!U32+('Euro Cashflow'!U32*Rate)</f>
        <v>0</v>
      </c>
      <c r="V32" s="38">
        <f>+'GBP Cashflow'!V32+('Euro Cashflow'!V32*Rate)</f>
        <v>0</v>
      </c>
      <c r="W32" s="38">
        <f>+'GBP Cashflow'!W32+('Euro Cashflow'!W32*Rate)</f>
        <v>1720</v>
      </c>
      <c r="X32" s="38">
        <f>+'GBP Cashflow'!X32+('Euro Cashflow'!X32*Rate)</f>
        <v>0</v>
      </c>
      <c r="Y32" s="38">
        <f>+'GBP Cashflow'!Y32+('Euro Cashflow'!Y32*Rate)</f>
        <v>0</v>
      </c>
      <c r="Z32" s="38">
        <f>+'GBP Cashflow'!Z32+('Euro Cashflow'!Z32*Rate)</f>
        <v>0</v>
      </c>
      <c r="AA32" s="38">
        <f>+'GBP Cashflow'!AA32+('Euro Cashflow'!AA32*Rate)</f>
        <v>0</v>
      </c>
      <c r="AB32" s="38">
        <f>+'GBP Cashflow'!AB32+('Euro Cashflow'!AB32*Rate)</f>
        <v>0</v>
      </c>
      <c r="AC32" s="38">
        <f>+'GBP Cashflow'!AC32+('Euro Cashflow'!AC32*Rate)</f>
        <v>0</v>
      </c>
      <c r="AD32" s="38">
        <f>+'GBP Cashflow'!AD32+('Euro Cashflow'!AD32*Rate)</f>
        <v>0</v>
      </c>
      <c r="AE32" s="38">
        <f>+'GBP Cashflow'!AE32+('Euro Cashflow'!AE32*Rate)</f>
        <v>0</v>
      </c>
      <c r="AF32" s="38">
        <f>+'GBP Cashflow'!AF32+('Euro Cashflow'!AF32*Rate)</f>
        <v>0</v>
      </c>
      <c r="AG32" s="38">
        <f>+'GBP Cashflow'!AG32+('Euro Cashflow'!AG32*Rate)</f>
        <v>0</v>
      </c>
      <c r="AH32" s="38">
        <f>+'GBP Cashflow'!AH32+('Euro Cashflow'!AH32*Rate)</f>
        <v>0</v>
      </c>
      <c r="AI32" s="38">
        <f>+'GBP Cashflow'!AI32+('Euro Cashflow'!AI32*Rate)</f>
        <v>0</v>
      </c>
      <c r="AJ32" s="38">
        <f>+'GBP Cashflow'!AJ32+('Euro Cashflow'!AJ32*Rate)</f>
        <v>0</v>
      </c>
      <c r="AK32" s="38">
        <f>+'GBP Cashflow'!AK32+('Euro Cashflow'!AK32*Rate)</f>
        <v>0</v>
      </c>
      <c r="AL32" s="38">
        <f>+'GBP Cashflow'!AL32+('Euro Cashflow'!AL32*Rate)</f>
        <v>0</v>
      </c>
      <c r="AM32" s="38">
        <f>+'GBP Cashflow'!AM32+('Euro Cashflow'!AM32*Rate)</f>
        <v>0</v>
      </c>
      <c r="AN32" s="38">
        <f>+'GBP Cashflow'!AN32+('Euro Cashflow'!AN32*Rate)</f>
        <v>0</v>
      </c>
      <c r="AO32" s="38">
        <f>+'GBP Cashflow'!AO32+('Euro Cashflow'!AO32*Rate)</f>
        <v>0</v>
      </c>
      <c r="AP32" s="38">
        <f>+'GBP Cashflow'!AP32+('Euro Cashflow'!AP32*Rate)</f>
        <v>0</v>
      </c>
      <c r="AQ32" s="38">
        <f>+'GBP Cashflow'!AQ32+('Euro Cashflow'!AQ32*Rate)</f>
        <v>0</v>
      </c>
      <c r="AR32" s="38">
        <f>+'GBP Cashflow'!AR32+('Euro Cashflow'!AR32*Rate)</f>
        <v>0</v>
      </c>
    </row>
    <row r="33" spans="1:44" outlineLevel="2" x14ac:dyDescent="0.2">
      <c r="A33" s="24">
        <v>1400</v>
      </c>
      <c r="B33" s="25">
        <v>1430</v>
      </c>
      <c r="C33" s="24" t="s">
        <v>55</v>
      </c>
      <c r="D33" s="37">
        <f>VLOOKUP(B33,TOTALBUD!$A$1:$C$260,3,0)</f>
        <v>27850</v>
      </c>
      <c r="E33" s="26">
        <f>SUM(H33:AX33)-D33</f>
        <v>0</v>
      </c>
      <c r="F33" s="24"/>
      <c r="G33" s="24"/>
      <c r="H33" s="38">
        <f>+'GBP Cashflow'!H33+('Euro Cashflow'!H33*Rate)</f>
        <v>0</v>
      </c>
      <c r="I33" s="38">
        <f>+'GBP Cashflow'!I33+('Euro Cashflow'!I33*Rate)</f>
        <v>0</v>
      </c>
      <c r="J33" s="38">
        <f>+'GBP Cashflow'!J33+('Euro Cashflow'!J33*Rate)</f>
        <v>0</v>
      </c>
      <c r="K33" s="38">
        <f>+'GBP Cashflow'!K33+('Euro Cashflow'!K33*Rate)</f>
        <v>0</v>
      </c>
      <c r="L33" s="38">
        <f>+'GBP Cashflow'!L33+('Euro Cashflow'!L33*Rate)</f>
        <v>0</v>
      </c>
      <c r="M33" s="38">
        <f>+'GBP Cashflow'!M33+('Euro Cashflow'!M33*Rate)</f>
        <v>0</v>
      </c>
      <c r="N33" s="38">
        <f>+'GBP Cashflow'!N33+('Euro Cashflow'!N33*Rate)</f>
        <v>0</v>
      </c>
      <c r="O33" s="38">
        <f>+'GBP Cashflow'!O33+('Euro Cashflow'!O33*Rate)</f>
        <v>0</v>
      </c>
      <c r="P33" s="38">
        <f>+'GBP Cashflow'!P33+('Euro Cashflow'!P33*Rate)</f>
        <v>14350</v>
      </c>
      <c r="Q33" s="38">
        <f>+'GBP Cashflow'!Q33+('Euro Cashflow'!Q33*Rate)</f>
        <v>350</v>
      </c>
      <c r="R33" s="38">
        <f>+'GBP Cashflow'!R33+('Euro Cashflow'!R33*Rate)</f>
        <v>3350</v>
      </c>
      <c r="S33" s="38">
        <f>+'GBP Cashflow'!S33+('Euro Cashflow'!S33*Rate)</f>
        <v>3350</v>
      </c>
      <c r="T33" s="38">
        <f>+'GBP Cashflow'!T33+('Euro Cashflow'!T33*Rate)</f>
        <v>2100</v>
      </c>
      <c r="U33" s="38">
        <f>+'GBP Cashflow'!U33+('Euro Cashflow'!U33*Rate)</f>
        <v>2100</v>
      </c>
      <c r="V33" s="38">
        <f>+'GBP Cashflow'!V33+('Euro Cashflow'!V33*Rate)</f>
        <v>850</v>
      </c>
      <c r="W33" s="38">
        <f>+'GBP Cashflow'!W33+('Euro Cashflow'!W33*Rate)</f>
        <v>350</v>
      </c>
      <c r="X33" s="38">
        <f>+'GBP Cashflow'!X33+('Euro Cashflow'!X33*Rate)</f>
        <v>350</v>
      </c>
      <c r="Y33" s="38">
        <f>+'GBP Cashflow'!Y33+('Euro Cashflow'!Y33*Rate)</f>
        <v>350</v>
      </c>
      <c r="Z33" s="38">
        <f>+'GBP Cashflow'!Z33+('Euro Cashflow'!Z33*Rate)</f>
        <v>350</v>
      </c>
      <c r="AA33" s="38">
        <f>+'GBP Cashflow'!AA33+('Euro Cashflow'!AA33*Rate)</f>
        <v>0</v>
      </c>
      <c r="AB33" s="38">
        <f>+'GBP Cashflow'!AB33+('Euro Cashflow'!AB33*Rate)</f>
        <v>0</v>
      </c>
      <c r="AC33" s="38">
        <f>+'GBP Cashflow'!AC33+('Euro Cashflow'!AC33*Rate)</f>
        <v>0</v>
      </c>
      <c r="AD33" s="38">
        <f>+'GBP Cashflow'!AD33+('Euro Cashflow'!AD33*Rate)</f>
        <v>0</v>
      </c>
      <c r="AE33" s="38">
        <f>+'GBP Cashflow'!AE33+('Euro Cashflow'!AE33*Rate)</f>
        <v>0</v>
      </c>
      <c r="AF33" s="38">
        <f>+'GBP Cashflow'!AF33+('Euro Cashflow'!AF33*Rate)</f>
        <v>0</v>
      </c>
      <c r="AG33" s="38">
        <f>+'GBP Cashflow'!AG33+('Euro Cashflow'!AG33*Rate)</f>
        <v>0</v>
      </c>
      <c r="AH33" s="38">
        <f>+'GBP Cashflow'!AH33+('Euro Cashflow'!AH33*Rate)</f>
        <v>0</v>
      </c>
      <c r="AI33" s="38">
        <f>+'GBP Cashflow'!AI33+('Euro Cashflow'!AI33*Rate)</f>
        <v>0</v>
      </c>
      <c r="AJ33" s="38">
        <f>+'GBP Cashflow'!AJ33+('Euro Cashflow'!AJ33*Rate)</f>
        <v>0</v>
      </c>
      <c r="AK33" s="38">
        <f>+'GBP Cashflow'!AK33+('Euro Cashflow'!AK33*Rate)</f>
        <v>0</v>
      </c>
      <c r="AL33" s="38">
        <f>+'GBP Cashflow'!AL33+('Euro Cashflow'!AL33*Rate)</f>
        <v>0</v>
      </c>
      <c r="AM33" s="38">
        <f>+'GBP Cashflow'!AM33+('Euro Cashflow'!AM33*Rate)</f>
        <v>0</v>
      </c>
      <c r="AN33" s="38">
        <f>+'GBP Cashflow'!AN33+('Euro Cashflow'!AN33*Rate)</f>
        <v>0</v>
      </c>
      <c r="AO33" s="38">
        <f>+'GBP Cashflow'!AO33+('Euro Cashflow'!AO33*Rate)</f>
        <v>0</v>
      </c>
      <c r="AP33" s="38">
        <f>+'GBP Cashflow'!AP33+('Euro Cashflow'!AP33*Rate)</f>
        <v>0</v>
      </c>
      <c r="AQ33" s="38">
        <f>+'GBP Cashflow'!AQ33+('Euro Cashflow'!AQ33*Rate)</f>
        <v>0</v>
      </c>
      <c r="AR33" s="38">
        <f>+'GBP Cashflow'!AR33+('Euro Cashflow'!AR33*Rate)</f>
        <v>0</v>
      </c>
    </row>
    <row r="34" spans="1:44" outlineLevel="2" x14ac:dyDescent="0.2">
      <c r="A34" s="24">
        <v>1400</v>
      </c>
      <c r="B34" s="25">
        <v>1450</v>
      </c>
      <c r="C34" s="24" t="s">
        <v>65</v>
      </c>
      <c r="D34" s="37">
        <f>VLOOKUP(B34,TOTALBUD!$A$1:$C$260,3,0)</f>
        <v>15000</v>
      </c>
      <c r="E34" s="26">
        <f>SUM(H34:AX34)-D34</f>
        <v>0</v>
      </c>
      <c r="F34" s="24"/>
      <c r="G34" s="24"/>
      <c r="H34" s="38">
        <f>+'GBP Cashflow'!H34+('Euro Cashflow'!H34*Rate)</f>
        <v>0</v>
      </c>
      <c r="I34" s="38">
        <f>+'GBP Cashflow'!I34+('Euro Cashflow'!I34*Rate)</f>
        <v>0</v>
      </c>
      <c r="J34" s="38">
        <f>+'GBP Cashflow'!J34+('Euro Cashflow'!J34*Rate)</f>
        <v>0</v>
      </c>
      <c r="K34" s="38">
        <f>+'GBP Cashflow'!K34+('Euro Cashflow'!K34*Rate)</f>
        <v>0</v>
      </c>
      <c r="L34" s="38">
        <f>+'GBP Cashflow'!L34+('Euro Cashflow'!L34*Rate)</f>
        <v>0</v>
      </c>
      <c r="M34" s="38">
        <f>+'GBP Cashflow'!M34+('Euro Cashflow'!M34*Rate)</f>
        <v>0</v>
      </c>
      <c r="N34" s="38">
        <f>+'GBP Cashflow'!N34+('Euro Cashflow'!N34*Rate)</f>
        <v>0</v>
      </c>
      <c r="O34" s="38">
        <f>+'GBP Cashflow'!O34+('Euro Cashflow'!O34*Rate)</f>
        <v>0</v>
      </c>
      <c r="P34" s="38">
        <f>+'GBP Cashflow'!P34+('Euro Cashflow'!P34*Rate)</f>
        <v>1500</v>
      </c>
      <c r="Q34" s="38">
        <f>+'GBP Cashflow'!Q34+('Euro Cashflow'!Q34*Rate)</f>
        <v>1500</v>
      </c>
      <c r="R34" s="38">
        <f>+'GBP Cashflow'!R34+('Euro Cashflow'!R34*Rate)</f>
        <v>1500</v>
      </c>
      <c r="S34" s="38">
        <f>+'GBP Cashflow'!S34+('Euro Cashflow'!S34*Rate)</f>
        <v>1500</v>
      </c>
      <c r="T34" s="38">
        <f>+'GBP Cashflow'!T34+('Euro Cashflow'!T34*Rate)</f>
        <v>1500</v>
      </c>
      <c r="U34" s="38">
        <f>+'GBP Cashflow'!U34+('Euro Cashflow'!U34*Rate)</f>
        <v>1500</v>
      </c>
      <c r="V34" s="38">
        <f>+'GBP Cashflow'!V34+('Euro Cashflow'!V34*Rate)</f>
        <v>1500</v>
      </c>
      <c r="W34" s="38">
        <f>+'GBP Cashflow'!W34+('Euro Cashflow'!W34*Rate)</f>
        <v>1500</v>
      </c>
      <c r="X34" s="38">
        <f>+'GBP Cashflow'!X34+('Euro Cashflow'!X34*Rate)</f>
        <v>1500</v>
      </c>
      <c r="Y34" s="38">
        <f>+'GBP Cashflow'!Y34+('Euro Cashflow'!Y34*Rate)</f>
        <v>1500</v>
      </c>
      <c r="Z34" s="38">
        <f>+'GBP Cashflow'!Z34+('Euro Cashflow'!Z34*Rate)</f>
        <v>0</v>
      </c>
      <c r="AA34" s="38">
        <f>+'GBP Cashflow'!AA34+('Euro Cashflow'!AA34*Rate)</f>
        <v>0</v>
      </c>
      <c r="AB34" s="38">
        <f>+'GBP Cashflow'!AB34+('Euro Cashflow'!AB34*Rate)</f>
        <v>0</v>
      </c>
      <c r="AC34" s="38">
        <f>+'GBP Cashflow'!AC34+('Euro Cashflow'!AC34*Rate)</f>
        <v>0</v>
      </c>
      <c r="AD34" s="38">
        <f>+'GBP Cashflow'!AD34+('Euro Cashflow'!AD34*Rate)</f>
        <v>0</v>
      </c>
      <c r="AE34" s="38">
        <f>+'GBP Cashflow'!AE34+('Euro Cashflow'!AE34*Rate)</f>
        <v>0</v>
      </c>
      <c r="AF34" s="38">
        <f>+'GBP Cashflow'!AF34+('Euro Cashflow'!AF34*Rate)</f>
        <v>0</v>
      </c>
      <c r="AG34" s="38">
        <f>+'GBP Cashflow'!AG34+('Euro Cashflow'!AG34*Rate)</f>
        <v>0</v>
      </c>
      <c r="AH34" s="38">
        <f>+'GBP Cashflow'!AH34+('Euro Cashflow'!AH34*Rate)</f>
        <v>0</v>
      </c>
      <c r="AI34" s="38">
        <f>+'GBP Cashflow'!AI34+('Euro Cashflow'!AI34*Rate)</f>
        <v>0</v>
      </c>
      <c r="AJ34" s="38">
        <f>+'GBP Cashflow'!AJ34+('Euro Cashflow'!AJ34*Rate)</f>
        <v>0</v>
      </c>
      <c r="AK34" s="38">
        <f>+'GBP Cashflow'!AK34+('Euro Cashflow'!AK34*Rate)</f>
        <v>0</v>
      </c>
      <c r="AL34" s="38">
        <f>+'GBP Cashflow'!AL34+('Euro Cashflow'!AL34*Rate)</f>
        <v>0</v>
      </c>
      <c r="AM34" s="38">
        <f>+'GBP Cashflow'!AM34+('Euro Cashflow'!AM34*Rate)</f>
        <v>0</v>
      </c>
      <c r="AN34" s="38">
        <f>+'GBP Cashflow'!AN34+('Euro Cashflow'!AN34*Rate)</f>
        <v>0</v>
      </c>
      <c r="AO34" s="38">
        <f>+'GBP Cashflow'!AO34+('Euro Cashflow'!AO34*Rate)</f>
        <v>0</v>
      </c>
      <c r="AP34" s="38">
        <f>+'GBP Cashflow'!AP34+('Euro Cashflow'!AP34*Rate)</f>
        <v>0</v>
      </c>
      <c r="AQ34" s="38">
        <f>+'GBP Cashflow'!AQ34+('Euro Cashflow'!AQ34*Rate)</f>
        <v>0</v>
      </c>
      <c r="AR34" s="38">
        <f>+'GBP Cashflow'!AR34+('Euro Cashflow'!AR34*Rate)</f>
        <v>0</v>
      </c>
    </row>
    <row r="35" spans="1:44" outlineLevel="1" x14ac:dyDescent="0.2">
      <c r="A35" s="41" t="s">
        <v>66</v>
      </c>
      <c r="B35" s="29">
        <v>1400</v>
      </c>
      <c r="C35" s="30" t="s">
        <v>67</v>
      </c>
      <c r="D35" s="31">
        <f>VLOOKUP(B35,TOTALBUD!$A$1:$C$260,3,0)</f>
        <v>422148</v>
      </c>
      <c r="E35" s="32">
        <f>SUBTOTAL(9,$E$30:$E$34)</f>
        <v>-6.8965517217293382E-2</v>
      </c>
      <c r="F35" s="30"/>
      <c r="G35" s="30"/>
      <c r="H35" s="33">
        <f>SUBTOTAL(9,$H$30:$H$34)</f>
        <v>0</v>
      </c>
      <c r="I35" s="34">
        <f>SUBTOTAL(9,$I$30:$I$34)</f>
        <v>0</v>
      </c>
      <c r="J35" s="34">
        <f>SUBTOTAL(9,$J$30:$J$34)</f>
        <v>0</v>
      </c>
      <c r="K35" s="34">
        <f>SUBTOTAL(9,$K$30:$K$34)</f>
        <v>0</v>
      </c>
      <c r="L35" s="34">
        <f>SUBTOTAL(9,$L$30:$L$34)</f>
        <v>0</v>
      </c>
      <c r="M35" s="34">
        <f>SUBTOTAL(9,$M$30:$M$34)</f>
        <v>0</v>
      </c>
      <c r="N35" s="34">
        <f>SUBTOTAL(9,$N$30:$N$34)</f>
        <v>0</v>
      </c>
      <c r="O35" s="34">
        <f>SUBTOTAL(9,$O$30:$O$34)</f>
        <v>0</v>
      </c>
      <c r="P35" s="34">
        <f>SUBTOTAL(9,$P$30:$P$34)</f>
        <v>15850</v>
      </c>
      <c r="Q35" s="34">
        <f>SUBTOTAL(9,$Q$30:$Q$34)</f>
        <v>3570</v>
      </c>
      <c r="R35" s="34">
        <f>SUBTOTAL(9,$R$30:$R$34)</f>
        <v>46812.436781609198</v>
      </c>
      <c r="S35" s="34">
        <f>SUBTOTAL(9,$S$30:$S$34)</f>
        <v>46809.436781609198</v>
      </c>
      <c r="T35" s="34">
        <f>SUBTOTAL(9,$T$30:$T$34)</f>
        <v>46779.436781609198</v>
      </c>
      <c r="U35" s="34">
        <f>SUBTOTAL(9,$U$30:$U$34)</f>
        <v>45059.436781609198</v>
      </c>
      <c r="V35" s="34">
        <f>SUBTOTAL(9,$V$30:$V$34)</f>
        <v>43809.436781609198</v>
      </c>
      <c r="W35" s="34">
        <f>SUBTOTAL(9,$W$30:$W$34)</f>
        <v>45029.436781609198</v>
      </c>
      <c r="X35" s="34">
        <f>SUBTOTAL(9,$X$30:$X$34)</f>
        <v>43309.436781609198</v>
      </c>
      <c r="Y35" s="34">
        <f>SUBTOTAL(9,$Y$30:$Y$34)</f>
        <v>43309.436781609198</v>
      </c>
      <c r="Z35" s="34">
        <f>SUBTOTAL(9,$Z$30:$Z$34)</f>
        <v>41809.436781609198</v>
      </c>
      <c r="AA35" s="35"/>
      <c r="AB35" s="34">
        <f>SUBTOTAL(9,$AB$30:$AB$34)</f>
        <v>0</v>
      </c>
      <c r="AC35" s="34">
        <f>SUBTOTAL(9,$AC$30:$AC$34)</f>
        <v>0</v>
      </c>
      <c r="AD35" s="34">
        <f>SUBTOTAL(9,$AD$30:$AD$34)</f>
        <v>0</v>
      </c>
      <c r="AE35" s="34">
        <f>SUBTOTAL(9,$AE$30:$AE$34)</f>
        <v>0</v>
      </c>
      <c r="AF35" s="34">
        <f>SUBTOTAL(9,$AF$30:$AF$34)</f>
        <v>0</v>
      </c>
      <c r="AG35" s="34">
        <f>SUBTOTAL(9,$AG$30:$AG$34)</f>
        <v>0</v>
      </c>
      <c r="AH35" s="34">
        <f>SUBTOTAL(9,$AH$30:$AH$34)</f>
        <v>0</v>
      </c>
      <c r="AI35" s="34">
        <f>SUBTOTAL(9,$AI$30:$AI$34)</f>
        <v>0</v>
      </c>
      <c r="AJ35" s="34">
        <f>SUBTOTAL(9,$AJ$30:$AJ$34)</f>
        <v>0</v>
      </c>
      <c r="AK35" s="34">
        <f>SUBTOTAL(9,$AK$30:$AK$34)</f>
        <v>0</v>
      </c>
      <c r="AL35" s="34">
        <f>SUBTOTAL(9,$AL$30:$AL$34)</f>
        <v>0</v>
      </c>
      <c r="AM35" s="34">
        <f>SUBTOTAL(9,$AM$30:$AM$34)</f>
        <v>0</v>
      </c>
      <c r="AN35" s="34">
        <f>SUBTOTAL(9,$AN$30:$AN$34)</f>
        <v>0</v>
      </c>
      <c r="AO35" s="34">
        <f>SUBTOTAL(9,$AO$30:$AO$34)</f>
        <v>0</v>
      </c>
      <c r="AP35" s="34">
        <f>SUBTOTAL(9,$AP$30:$AP$34)</f>
        <v>0</v>
      </c>
      <c r="AQ35" s="34">
        <f>SUBTOTAL(9,$AQ$30:$AQ$34)</f>
        <v>0</v>
      </c>
      <c r="AR35" s="36">
        <f>SUBTOTAL(9,$AR$30:$AR$34)</f>
        <v>0</v>
      </c>
    </row>
    <row r="36" spans="1:44" outlineLevel="1" x14ac:dyDescent="0.2">
      <c r="A36" s="41"/>
      <c r="B36" s="42"/>
      <c r="C36" s="43" t="s">
        <v>68</v>
      </c>
      <c r="D36" s="44">
        <f>SUBTOTAL(9,$D$10:$D$34)/2</f>
        <v>730548</v>
      </c>
      <c r="E36" s="45"/>
      <c r="F36" s="43"/>
      <c r="G36" s="43"/>
      <c r="H36" s="46">
        <f t="shared" ref="H36:AR36" si="3">SUBTOTAL(9,H$10:H$34)</f>
        <v>6192.1379310344828</v>
      </c>
      <c r="I36" s="46">
        <f t="shared" si="3"/>
        <v>6812.1379310344828</v>
      </c>
      <c r="J36" s="46">
        <f t="shared" si="3"/>
        <v>6192.1379310344828</v>
      </c>
      <c r="K36" s="46">
        <f t="shared" si="3"/>
        <v>6192.1379310344828</v>
      </c>
      <c r="L36" s="46">
        <f t="shared" si="3"/>
        <v>6812.1379310344828</v>
      </c>
      <c r="M36" s="46">
        <f t="shared" si="3"/>
        <v>6192.1379310344828</v>
      </c>
      <c r="N36" s="46">
        <f t="shared" si="3"/>
        <v>6812.1379310344828</v>
      </c>
      <c r="O36" s="46">
        <f t="shared" si="3"/>
        <v>6192.1379310344828</v>
      </c>
      <c r="P36" s="46">
        <f t="shared" si="3"/>
        <v>22662.137931034482</v>
      </c>
      <c r="Q36" s="46">
        <f t="shared" si="3"/>
        <v>34496.275862068964</v>
      </c>
      <c r="R36" s="46">
        <f t="shared" si="3"/>
        <v>201433.65517241383</v>
      </c>
      <c r="S36" s="46">
        <f t="shared" si="3"/>
        <v>73633.931034482768</v>
      </c>
      <c r="T36" s="46">
        <f t="shared" si="3"/>
        <v>72903.931034482768</v>
      </c>
      <c r="U36" s="46">
        <f t="shared" si="3"/>
        <v>72048.931034482768</v>
      </c>
      <c r="V36" s="46">
        <f t="shared" si="3"/>
        <v>69933.931034482768</v>
      </c>
      <c r="W36" s="46">
        <f t="shared" si="3"/>
        <v>71398.931034482768</v>
      </c>
      <c r="X36" s="46">
        <f t="shared" si="3"/>
        <v>69803.931034482768</v>
      </c>
      <c r="Y36" s="46">
        <f t="shared" si="3"/>
        <v>69428.931034482768</v>
      </c>
      <c r="Z36" s="46">
        <f t="shared" si="3"/>
        <v>68927.931034482768</v>
      </c>
      <c r="AA36" s="46">
        <f t="shared" si="3"/>
        <v>0</v>
      </c>
      <c r="AB36" s="46">
        <f t="shared" si="3"/>
        <v>0</v>
      </c>
      <c r="AC36" s="46">
        <f t="shared" si="3"/>
        <v>0</v>
      </c>
      <c r="AD36" s="46">
        <f t="shared" si="3"/>
        <v>0</v>
      </c>
      <c r="AE36" s="46">
        <f t="shared" si="3"/>
        <v>0</v>
      </c>
      <c r="AF36" s="46">
        <f t="shared" si="3"/>
        <v>620</v>
      </c>
      <c r="AG36" s="46">
        <f t="shared" si="3"/>
        <v>0</v>
      </c>
      <c r="AH36" s="46">
        <f t="shared" si="3"/>
        <v>0</v>
      </c>
      <c r="AI36" s="46">
        <f t="shared" si="3"/>
        <v>31465.517241379312</v>
      </c>
      <c r="AJ36" s="46">
        <f t="shared" si="3"/>
        <v>0</v>
      </c>
      <c r="AK36" s="46">
        <f t="shared" si="3"/>
        <v>0</v>
      </c>
      <c r="AL36" s="46">
        <f t="shared" si="3"/>
        <v>0</v>
      </c>
      <c r="AM36" s="46">
        <f t="shared" si="3"/>
        <v>0</v>
      </c>
      <c r="AN36" s="46">
        <f t="shared" si="3"/>
        <v>0</v>
      </c>
      <c r="AO36" s="46">
        <f t="shared" si="3"/>
        <v>0</v>
      </c>
      <c r="AP36" s="46">
        <f t="shared" si="3"/>
        <v>0</v>
      </c>
      <c r="AQ36" s="46">
        <f t="shared" si="3"/>
        <v>0</v>
      </c>
      <c r="AR36" s="46">
        <f t="shared" si="3"/>
        <v>31465.517241379312</v>
      </c>
    </row>
    <row r="37" spans="1:44" outlineLevel="2" x14ac:dyDescent="0.2">
      <c r="A37" s="24">
        <v>1600</v>
      </c>
      <c r="B37" s="25"/>
      <c r="C37" s="24"/>
      <c r="D37" s="37"/>
      <c r="E37" s="26"/>
      <c r="F37" s="24"/>
      <c r="G37" s="24"/>
      <c r="H37" s="3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40"/>
    </row>
    <row r="38" spans="1:44" outlineLevel="2" x14ac:dyDescent="0.2">
      <c r="A38" s="24">
        <v>1600</v>
      </c>
      <c r="B38" s="25">
        <v>1610</v>
      </c>
      <c r="C38" s="24" t="s">
        <v>69</v>
      </c>
      <c r="D38" s="37">
        <f>VLOOKUP(B38,TOTALBUD!$A$1:$C$260,3,0)</f>
        <v>113680</v>
      </c>
      <c r="E38" s="26">
        <f t="shared" ref="E38:E48" si="4">SUM(H38:AX38)-D38</f>
        <v>0</v>
      </c>
      <c r="F38" s="24"/>
      <c r="G38" s="24"/>
      <c r="H38" s="38">
        <f>+'GBP Cashflow'!H38+('Euro Cashflow'!H38*Rate)</f>
        <v>0</v>
      </c>
      <c r="I38" s="38">
        <f>+'GBP Cashflow'!I38+('Euro Cashflow'!I38*Rate)</f>
        <v>0</v>
      </c>
      <c r="J38" s="38">
        <f>+'GBP Cashflow'!J38+('Euro Cashflow'!J38*Rate)</f>
        <v>0</v>
      </c>
      <c r="K38" s="38">
        <f>+'GBP Cashflow'!K38+('Euro Cashflow'!K38*Rate)</f>
        <v>0</v>
      </c>
      <c r="L38" s="38">
        <f>+'GBP Cashflow'!L38+('Euro Cashflow'!L38*Rate)</f>
        <v>0</v>
      </c>
      <c r="M38" s="38">
        <f>+'GBP Cashflow'!M38+('Euro Cashflow'!M38*Rate)</f>
        <v>0</v>
      </c>
      <c r="N38" s="38">
        <f>+'GBP Cashflow'!N38+('Euro Cashflow'!N38*Rate)</f>
        <v>0</v>
      </c>
      <c r="O38" s="38">
        <f>+'GBP Cashflow'!O38+('Euro Cashflow'!O38*Rate)</f>
        <v>0</v>
      </c>
      <c r="P38" s="38">
        <f>+'GBP Cashflow'!P38+('Euro Cashflow'!P38*Rate)</f>
        <v>39500</v>
      </c>
      <c r="Q38" s="38">
        <f>+'GBP Cashflow'!Q38+('Euro Cashflow'!Q38*Rate)</f>
        <v>0</v>
      </c>
      <c r="R38" s="38">
        <f>+'GBP Cashflow'!R38+('Euro Cashflow'!R38*Rate)</f>
        <v>12631</v>
      </c>
      <c r="S38" s="38">
        <f>+'GBP Cashflow'!S38+('Euro Cashflow'!S38*Rate)</f>
        <v>12631</v>
      </c>
      <c r="T38" s="38">
        <f>+'GBP Cashflow'!T38+('Euro Cashflow'!T38*Rate)</f>
        <v>12631</v>
      </c>
      <c r="U38" s="38">
        <f>+'GBP Cashflow'!U38+('Euro Cashflow'!U38*Rate)</f>
        <v>12631</v>
      </c>
      <c r="V38" s="38">
        <f>+'GBP Cashflow'!V38+('Euro Cashflow'!V38*Rate)</f>
        <v>12631</v>
      </c>
      <c r="W38" s="38">
        <f>+'GBP Cashflow'!W38+('Euro Cashflow'!W38*Rate)</f>
        <v>12631</v>
      </c>
      <c r="X38" s="38">
        <f>+'GBP Cashflow'!X38+('Euro Cashflow'!X38*Rate)</f>
        <v>12631</v>
      </c>
      <c r="Y38" s="38">
        <f>+'GBP Cashflow'!Y38+('Euro Cashflow'!Y38*Rate)</f>
        <v>12631</v>
      </c>
      <c r="Z38" s="38">
        <f>+'GBP Cashflow'!Z38+('Euro Cashflow'!Z38*Rate)</f>
        <v>12632</v>
      </c>
      <c r="AA38" s="38">
        <f>+'GBP Cashflow'!AA38+('Euro Cashflow'!AA38*Rate)</f>
        <v>0</v>
      </c>
      <c r="AB38" s="38">
        <f>+'GBP Cashflow'!AB38+('Euro Cashflow'!AB38*Rate)</f>
        <v>0</v>
      </c>
      <c r="AC38" s="38">
        <f>+'GBP Cashflow'!AC38+('Euro Cashflow'!AC38*Rate)</f>
        <v>0</v>
      </c>
      <c r="AD38" s="38">
        <f>+'GBP Cashflow'!AD38+('Euro Cashflow'!AD38*Rate)</f>
        <v>0</v>
      </c>
      <c r="AE38" s="38">
        <f>+'GBP Cashflow'!AE38+('Euro Cashflow'!AE38*Rate)</f>
        <v>0</v>
      </c>
      <c r="AF38" s="38">
        <f>+'GBP Cashflow'!AF38+('Euro Cashflow'!AF38*Rate)</f>
        <v>-39500</v>
      </c>
      <c r="AG38" s="38">
        <f>+'GBP Cashflow'!AG38+('Euro Cashflow'!AG38*Rate)</f>
        <v>0</v>
      </c>
      <c r="AH38" s="38">
        <f>+'GBP Cashflow'!AH38+('Euro Cashflow'!AH38*Rate)</f>
        <v>0</v>
      </c>
      <c r="AI38" s="38">
        <f>+'GBP Cashflow'!AI38+('Euro Cashflow'!AI38*Rate)</f>
        <v>0</v>
      </c>
      <c r="AJ38" s="38">
        <f>+'GBP Cashflow'!AJ38+('Euro Cashflow'!AJ38*Rate)</f>
        <v>0</v>
      </c>
      <c r="AK38" s="38">
        <f>+'GBP Cashflow'!AK38+('Euro Cashflow'!AK38*Rate)</f>
        <v>0</v>
      </c>
      <c r="AL38" s="38">
        <f>+'GBP Cashflow'!AL38+('Euro Cashflow'!AL38*Rate)</f>
        <v>0</v>
      </c>
      <c r="AM38" s="38">
        <f>+'GBP Cashflow'!AM38+('Euro Cashflow'!AM38*Rate)</f>
        <v>0</v>
      </c>
      <c r="AN38" s="38">
        <f>+'GBP Cashflow'!AN38+('Euro Cashflow'!AN38*Rate)</f>
        <v>0</v>
      </c>
      <c r="AO38" s="38">
        <f>+'GBP Cashflow'!AO38+('Euro Cashflow'!AO38*Rate)</f>
        <v>0</v>
      </c>
      <c r="AP38" s="38">
        <f>+'GBP Cashflow'!AP38+('Euro Cashflow'!AP38*Rate)</f>
        <v>0</v>
      </c>
      <c r="AQ38" s="38">
        <f>+'GBP Cashflow'!AQ38+('Euro Cashflow'!AQ38*Rate)</f>
        <v>0</v>
      </c>
      <c r="AR38" s="38">
        <f>+'GBP Cashflow'!AR38+('Euro Cashflow'!AR38*Rate)</f>
        <v>0</v>
      </c>
    </row>
    <row r="39" spans="1:44" outlineLevel="2" x14ac:dyDescent="0.2">
      <c r="A39" s="24">
        <v>1600</v>
      </c>
      <c r="B39" s="25">
        <v>1615</v>
      </c>
      <c r="C39" s="24" t="s">
        <v>70</v>
      </c>
      <c r="D39" s="37">
        <f>VLOOKUP(B39,TOTALBUD!$A$1:$C$260,3,0)</f>
        <v>32816</v>
      </c>
      <c r="E39" s="26">
        <f t="shared" si="4"/>
        <v>0</v>
      </c>
      <c r="F39" s="24"/>
      <c r="G39" s="24"/>
      <c r="H39" s="38">
        <f>+'GBP Cashflow'!H39+('Euro Cashflow'!H39*Rate)</f>
        <v>0</v>
      </c>
      <c r="I39" s="38">
        <f>+'GBP Cashflow'!I39+('Euro Cashflow'!I39*Rate)</f>
        <v>0</v>
      </c>
      <c r="J39" s="38">
        <f>+'GBP Cashflow'!J39+('Euro Cashflow'!J39*Rate)</f>
        <v>0</v>
      </c>
      <c r="K39" s="38">
        <f>+'GBP Cashflow'!K39+('Euro Cashflow'!K39*Rate)</f>
        <v>0</v>
      </c>
      <c r="L39" s="38">
        <f>+'GBP Cashflow'!L39+('Euro Cashflow'!L39*Rate)</f>
        <v>0</v>
      </c>
      <c r="M39" s="38">
        <f>+'GBP Cashflow'!M39+('Euro Cashflow'!M39*Rate)</f>
        <v>0</v>
      </c>
      <c r="N39" s="38">
        <f>+'GBP Cashflow'!N39+('Euro Cashflow'!N39*Rate)</f>
        <v>0</v>
      </c>
      <c r="O39" s="38">
        <f>+'GBP Cashflow'!O39+('Euro Cashflow'!O39*Rate)</f>
        <v>0</v>
      </c>
      <c r="P39" s="38">
        <f>+'GBP Cashflow'!P39+('Euro Cashflow'!P39*Rate)</f>
        <v>29300</v>
      </c>
      <c r="Q39" s="38">
        <f>+'GBP Cashflow'!Q39+('Euro Cashflow'!Q39*Rate)</f>
        <v>0</v>
      </c>
      <c r="R39" s="38">
        <f>+'GBP Cashflow'!R39+('Euro Cashflow'!R39*Rate)</f>
        <v>3646</v>
      </c>
      <c r="S39" s="38">
        <f>+'GBP Cashflow'!S39+('Euro Cashflow'!S39*Rate)</f>
        <v>3646</v>
      </c>
      <c r="T39" s="38">
        <f>+'GBP Cashflow'!T39+('Euro Cashflow'!T39*Rate)</f>
        <v>3646</v>
      </c>
      <c r="U39" s="38">
        <f>+'GBP Cashflow'!U39+('Euro Cashflow'!U39*Rate)</f>
        <v>3646</v>
      </c>
      <c r="V39" s="38">
        <f>+'GBP Cashflow'!V39+('Euro Cashflow'!V39*Rate)</f>
        <v>3646</v>
      </c>
      <c r="W39" s="38">
        <f>+'GBP Cashflow'!W39+('Euro Cashflow'!W39*Rate)</f>
        <v>3646</v>
      </c>
      <c r="X39" s="38">
        <f>+'GBP Cashflow'!X39+('Euro Cashflow'!X39*Rate)</f>
        <v>3646</v>
      </c>
      <c r="Y39" s="38">
        <f>+'GBP Cashflow'!Y39+('Euro Cashflow'!Y39*Rate)</f>
        <v>3646</v>
      </c>
      <c r="Z39" s="38">
        <f>+'GBP Cashflow'!Z39+('Euro Cashflow'!Z39*Rate)</f>
        <v>3648</v>
      </c>
      <c r="AA39" s="38">
        <f>+'GBP Cashflow'!AA39+('Euro Cashflow'!AA39*Rate)</f>
        <v>0</v>
      </c>
      <c r="AB39" s="38">
        <f>+'GBP Cashflow'!AB39+('Euro Cashflow'!AB39*Rate)</f>
        <v>0</v>
      </c>
      <c r="AC39" s="38">
        <f>+'GBP Cashflow'!AC39+('Euro Cashflow'!AC39*Rate)</f>
        <v>0</v>
      </c>
      <c r="AD39" s="38">
        <f>+'GBP Cashflow'!AD39+('Euro Cashflow'!AD39*Rate)</f>
        <v>0</v>
      </c>
      <c r="AE39" s="38">
        <f>+'GBP Cashflow'!AE39+('Euro Cashflow'!AE39*Rate)</f>
        <v>0</v>
      </c>
      <c r="AF39" s="38">
        <f>+'GBP Cashflow'!AF39+('Euro Cashflow'!AF39*Rate)</f>
        <v>-29300</v>
      </c>
      <c r="AG39" s="38">
        <f>+'GBP Cashflow'!AG39+('Euro Cashflow'!AG39*Rate)</f>
        <v>0</v>
      </c>
      <c r="AH39" s="38">
        <f>+'GBP Cashflow'!AH39+('Euro Cashflow'!AH39*Rate)</f>
        <v>0</v>
      </c>
      <c r="AI39" s="38">
        <f>+'GBP Cashflow'!AI39+('Euro Cashflow'!AI39*Rate)</f>
        <v>0</v>
      </c>
      <c r="AJ39" s="38">
        <f>+'GBP Cashflow'!AJ39+('Euro Cashflow'!AJ39*Rate)</f>
        <v>0</v>
      </c>
      <c r="AK39" s="38">
        <f>+'GBP Cashflow'!AK39+('Euro Cashflow'!AK39*Rate)</f>
        <v>0</v>
      </c>
      <c r="AL39" s="38">
        <f>+'GBP Cashflow'!AL39+('Euro Cashflow'!AL39*Rate)</f>
        <v>0</v>
      </c>
      <c r="AM39" s="38">
        <f>+'GBP Cashflow'!AM39+('Euro Cashflow'!AM39*Rate)</f>
        <v>0</v>
      </c>
      <c r="AN39" s="38">
        <f>+'GBP Cashflow'!AN39+('Euro Cashflow'!AN39*Rate)</f>
        <v>0</v>
      </c>
      <c r="AO39" s="38">
        <f>+'GBP Cashflow'!AO39+('Euro Cashflow'!AO39*Rate)</f>
        <v>0</v>
      </c>
      <c r="AP39" s="38">
        <f>+'GBP Cashflow'!AP39+('Euro Cashflow'!AP39*Rate)</f>
        <v>0</v>
      </c>
      <c r="AQ39" s="38">
        <f>+'GBP Cashflow'!AQ39+('Euro Cashflow'!AQ39*Rate)</f>
        <v>0</v>
      </c>
      <c r="AR39" s="38">
        <f>+'GBP Cashflow'!AR39+('Euro Cashflow'!AR39*Rate)</f>
        <v>0</v>
      </c>
    </row>
    <row r="40" spans="1:44" outlineLevel="2" x14ac:dyDescent="0.2">
      <c r="A40" s="24">
        <v>1600</v>
      </c>
      <c r="B40" s="25">
        <v>1620</v>
      </c>
      <c r="C40" s="24" t="s">
        <v>71</v>
      </c>
      <c r="D40" s="37">
        <f>VLOOKUP(B40,TOTALBUD!$A$1:$C$260,3,0)</f>
        <v>10000</v>
      </c>
      <c r="E40" s="26">
        <f t="shared" si="4"/>
        <v>0</v>
      </c>
      <c r="F40" s="24"/>
      <c r="G40" s="24"/>
      <c r="H40" s="38">
        <f>+'GBP Cashflow'!H40+('Euro Cashflow'!H40*Rate)</f>
        <v>0</v>
      </c>
      <c r="I40" s="38">
        <f>+'GBP Cashflow'!I40+('Euro Cashflow'!I40*Rate)</f>
        <v>0</v>
      </c>
      <c r="J40" s="38">
        <f>+'GBP Cashflow'!J40+('Euro Cashflow'!J40*Rate)</f>
        <v>0</v>
      </c>
      <c r="K40" s="38">
        <f>+'GBP Cashflow'!K40+('Euro Cashflow'!K40*Rate)</f>
        <v>0</v>
      </c>
      <c r="L40" s="38">
        <f>+'GBP Cashflow'!L40+('Euro Cashflow'!L40*Rate)</f>
        <v>0</v>
      </c>
      <c r="M40" s="38">
        <f>+'GBP Cashflow'!M40+('Euro Cashflow'!M40*Rate)</f>
        <v>0</v>
      </c>
      <c r="N40" s="38">
        <f>+'GBP Cashflow'!N40+('Euro Cashflow'!N40*Rate)</f>
        <v>0</v>
      </c>
      <c r="O40" s="38">
        <f>+'GBP Cashflow'!O40+('Euro Cashflow'!O40*Rate)</f>
        <v>0</v>
      </c>
      <c r="P40" s="38">
        <f>+'GBP Cashflow'!P40+('Euro Cashflow'!P40*Rate)</f>
        <v>0</v>
      </c>
      <c r="Q40" s="38">
        <f>+'GBP Cashflow'!Q40+('Euro Cashflow'!Q40*Rate)</f>
        <v>0</v>
      </c>
      <c r="R40" s="38">
        <f>+'GBP Cashflow'!R40+('Euro Cashflow'!R40*Rate)</f>
        <v>0</v>
      </c>
      <c r="S40" s="38">
        <f>+'GBP Cashflow'!S40+('Euro Cashflow'!S40*Rate)</f>
        <v>0</v>
      </c>
      <c r="T40" s="38">
        <f>+'GBP Cashflow'!T40+('Euro Cashflow'!T40*Rate)</f>
        <v>10000</v>
      </c>
      <c r="U40" s="38">
        <f>+'GBP Cashflow'!U40+('Euro Cashflow'!U40*Rate)</f>
        <v>0</v>
      </c>
      <c r="V40" s="38">
        <f>+'GBP Cashflow'!V40+('Euro Cashflow'!V40*Rate)</f>
        <v>0</v>
      </c>
      <c r="W40" s="38">
        <f>+'GBP Cashflow'!W40+('Euro Cashflow'!W40*Rate)</f>
        <v>0</v>
      </c>
      <c r="X40" s="38">
        <f>+'GBP Cashflow'!X40+('Euro Cashflow'!X40*Rate)</f>
        <v>0</v>
      </c>
      <c r="Y40" s="38">
        <f>+'GBP Cashflow'!Y40+('Euro Cashflow'!Y40*Rate)</f>
        <v>0</v>
      </c>
      <c r="Z40" s="38">
        <f>+'GBP Cashflow'!Z40+('Euro Cashflow'!Z40*Rate)</f>
        <v>0</v>
      </c>
      <c r="AA40" s="38">
        <f>+'GBP Cashflow'!AA40+('Euro Cashflow'!AA40*Rate)</f>
        <v>0</v>
      </c>
      <c r="AB40" s="38">
        <f>+'GBP Cashflow'!AB40+('Euro Cashflow'!AB40*Rate)</f>
        <v>0</v>
      </c>
      <c r="AC40" s="38">
        <f>+'GBP Cashflow'!AC40+('Euro Cashflow'!AC40*Rate)</f>
        <v>0</v>
      </c>
      <c r="AD40" s="38">
        <f>+'GBP Cashflow'!AD40+('Euro Cashflow'!AD40*Rate)</f>
        <v>0</v>
      </c>
      <c r="AE40" s="38">
        <f>+'GBP Cashflow'!AE40+('Euro Cashflow'!AE40*Rate)</f>
        <v>0</v>
      </c>
      <c r="AF40" s="38">
        <f>+'GBP Cashflow'!AF40+('Euro Cashflow'!AF40*Rate)</f>
        <v>0</v>
      </c>
      <c r="AG40" s="38">
        <f>+'GBP Cashflow'!AG40+('Euro Cashflow'!AG40*Rate)</f>
        <v>0</v>
      </c>
      <c r="AH40" s="38">
        <f>+'GBP Cashflow'!AH40+('Euro Cashflow'!AH40*Rate)</f>
        <v>0</v>
      </c>
      <c r="AI40" s="38">
        <f>+'GBP Cashflow'!AI40+('Euro Cashflow'!AI40*Rate)</f>
        <v>0</v>
      </c>
      <c r="AJ40" s="38">
        <f>+'GBP Cashflow'!AJ40+('Euro Cashflow'!AJ40*Rate)</f>
        <v>0</v>
      </c>
      <c r="AK40" s="38">
        <f>+'GBP Cashflow'!AK40+('Euro Cashflow'!AK40*Rate)</f>
        <v>0</v>
      </c>
      <c r="AL40" s="38">
        <f>+'GBP Cashflow'!AL40+('Euro Cashflow'!AL40*Rate)</f>
        <v>0</v>
      </c>
      <c r="AM40" s="38">
        <f>+'GBP Cashflow'!AM40+('Euro Cashflow'!AM40*Rate)</f>
        <v>0</v>
      </c>
      <c r="AN40" s="38">
        <f>+'GBP Cashflow'!AN40+('Euro Cashflow'!AN40*Rate)</f>
        <v>0</v>
      </c>
      <c r="AO40" s="38">
        <f>+'GBP Cashflow'!AO40+('Euro Cashflow'!AO40*Rate)</f>
        <v>0</v>
      </c>
      <c r="AP40" s="38">
        <f>+'GBP Cashflow'!AP40+('Euro Cashflow'!AP40*Rate)</f>
        <v>0</v>
      </c>
      <c r="AQ40" s="38">
        <f>+'GBP Cashflow'!AQ40+('Euro Cashflow'!AQ40*Rate)</f>
        <v>0</v>
      </c>
      <c r="AR40" s="38">
        <f>+'GBP Cashflow'!AR40+('Euro Cashflow'!AR40*Rate)</f>
        <v>0</v>
      </c>
    </row>
    <row r="41" spans="1:44" outlineLevel="2" x14ac:dyDescent="0.2">
      <c r="A41" s="24">
        <v>1600</v>
      </c>
      <c r="B41" s="25">
        <v>1630</v>
      </c>
      <c r="C41" s="24" t="s">
        <v>72</v>
      </c>
      <c r="D41" s="37">
        <f>VLOOKUP(B41,TOTALBUD!$A$1:$C$260,3,0)</f>
        <v>20000</v>
      </c>
      <c r="E41" s="26">
        <f t="shared" si="4"/>
        <v>0</v>
      </c>
      <c r="F41" s="24"/>
      <c r="G41" s="24"/>
      <c r="H41" s="38">
        <f>+'GBP Cashflow'!H41+('Euro Cashflow'!H41*Rate)</f>
        <v>5000</v>
      </c>
      <c r="I41" s="38">
        <f>+'GBP Cashflow'!I41+('Euro Cashflow'!I41*Rate)</f>
        <v>5000</v>
      </c>
      <c r="J41" s="38">
        <f>+'GBP Cashflow'!J41+('Euro Cashflow'!J41*Rate)</f>
        <v>0</v>
      </c>
      <c r="K41" s="38">
        <f>+'GBP Cashflow'!K41+('Euro Cashflow'!K41*Rate)</f>
        <v>0</v>
      </c>
      <c r="L41" s="38">
        <f>+'GBP Cashflow'!L41+('Euro Cashflow'!L41*Rate)</f>
        <v>5000</v>
      </c>
      <c r="M41" s="38">
        <f>+'GBP Cashflow'!M41+('Euro Cashflow'!M41*Rate)</f>
        <v>0</v>
      </c>
      <c r="N41" s="38">
        <f>+'GBP Cashflow'!N41+('Euro Cashflow'!N41*Rate)</f>
        <v>0</v>
      </c>
      <c r="O41" s="38">
        <f>+'GBP Cashflow'!O41+('Euro Cashflow'!O41*Rate)</f>
        <v>3000</v>
      </c>
      <c r="P41" s="38">
        <f>+'GBP Cashflow'!P41+('Euro Cashflow'!P41*Rate)</f>
        <v>0</v>
      </c>
      <c r="Q41" s="38">
        <f>+'GBP Cashflow'!Q41+('Euro Cashflow'!Q41*Rate)</f>
        <v>0</v>
      </c>
      <c r="R41" s="38">
        <f>+'GBP Cashflow'!R41+('Euro Cashflow'!R41*Rate)</f>
        <v>2000</v>
      </c>
      <c r="S41" s="38">
        <f>+'GBP Cashflow'!S41+('Euro Cashflow'!S41*Rate)</f>
        <v>0</v>
      </c>
      <c r="T41" s="38">
        <f>+'GBP Cashflow'!T41+('Euro Cashflow'!T41*Rate)</f>
        <v>0</v>
      </c>
      <c r="U41" s="38">
        <f>+'GBP Cashflow'!U41+('Euro Cashflow'!U41*Rate)</f>
        <v>0</v>
      </c>
      <c r="V41" s="38">
        <f>+'GBP Cashflow'!V41+('Euro Cashflow'!V41*Rate)</f>
        <v>0</v>
      </c>
      <c r="W41" s="38">
        <f>+'GBP Cashflow'!W41+('Euro Cashflow'!W41*Rate)</f>
        <v>0</v>
      </c>
      <c r="X41" s="38">
        <f>+'GBP Cashflow'!X41+('Euro Cashflow'!X41*Rate)</f>
        <v>0</v>
      </c>
      <c r="Y41" s="38">
        <f>+'GBP Cashflow'!Y41+('Euro Cashflow'!Y41*Rate)</f>
        <v>0</v>
      </c>
      <c r="Z41" s="38">
        <f>+'GBP Cashflow'!Z41+('Euro Cashflow'!Z41*Rate)</f>
        <v>0</v>
      </c>
      <c r="AA41" s="38">
        <f>+'GBP Cashflow'!AA41+('Euro Cashflow'!AA41*Rate)</f>
        <v>0</v>
      </c>
      <c r="AB41" s="38">
        <f>+'GBP Cashflow'!AB41+('Euro Cashflow'!AB41*Rate)</f>
        <v>0</v>
      </c>
      <c r="AC41" s="38">
        <f>+'GBP Cashflow'!AC41+('Euro Cashflow'!AC41*Rate)</f>
        <v>0</v>
      </c>
      <c r="AD41" s="38">
        <f>+'GBP Cashflow'!AD41+('Euro Cashflow'!AD41*Rate)</f>
        <v>0</v>
      </c>
      <c r="AE41" s="38">
        <f>+'GBP Cashflow'!AE41+('Euro Cashflow'!AE41*Rate)</f>
        <v>0</v>
      </c>
      <c r="AF41" s="38">
        <f>+'GBP Cashflow'!AF41+('Euro Cashflow'!AF41*Rate)</f>
        <v>0</v>
      </c>
      <c r="AG41" s="38">
        <f>+'GBP Cashflow'!AG41+('Euro Cashflow'!AG41*Rate)</f>
        <v>0</v>
      </c>
      <c r="AH41" s="38">
        <f>+'GBP Cashflow'!AH41+('Euro Cashflow'!AH41*Rate)</f>
        <v>0</v>
      </c>
      <c r="AI41" s="38">
        <f>+'GBP Cashflow'!AI41+('Euro Cashflow'!AI41*Rate)</f>
        <v>0</v>
      </c>
      <c r="AJ41" s="38">
        <f>+'GBP Cashflow'!AJ41+('Euro Cashflow'!AJ41*Rate)</f>
        <v>0</v>
      </c>
      <c r="AK41" s="38">
        <f>+'GBP Cashflow'!AK41+('Euro Cashflow'!AK41*Rate)</f>
        <v>0</v>
      </c>
      <c r="AL41" s="38">
        <f>+'GBP Cashflow'!AL41+('Euro Cashflow'!AL41*Rate)</f>
        <v>0</v>
      </c>
      <c r="AM41" s="38">
        <f>+'GBP Cashflow'!AM41+('Euro Cashflow'!AM41*Rate)</f>
        <v>0</v>
      </c>
      <c r="AN41" s="38">
        <f>+'GBP Cashflow'!AN41+('Euro Cashflow'!AN41*Rate)</f>
        <v>0</v>
      </c>
      <c r="AO41" s="38">
        <f>+'GBP Cashflow'!AO41+('Euro Cashflow'!AO41*Rate)</f>
        <v>0</v>
      </c>
      <c r="AP41" s="38">
        <f>+'GBP Cashflow'!AP41+('Euro Cashflow'!AP41*Rate)</f>
        <v>0</v>
      </c>
      <c r="AQ41" s="38">
        <f>+'GBP Cashflow'!AQ41+('Euro Cashflow'!AQ41*Rate)</f>
        <v>0</v>
      </c>
      <c r="AR41" s="38">
        <f>+'GBP Cashflow'!AR41+('Euro Cashflow'!AR41*Rate)</f>
        <v>0</v>
      </c>
    </row>
    <row r="42" spans="1:44" outlineLevel="2" x14ac:dyDescent="0.2">
      <c r="A42" s="24">
        <v>1600</v>
      </c>
      <c r="B42" s="25">
        <v>1635</v>
      </c>
      <c r="C42" s="24" t="s">
        <v>73</v>
      </c>
      <c r="D42" s="37">
        <f>VLOOKUP(B42,TOTALBUD!$A$1:$C$260,3,0)</f>
        <v>6000</v>
      </c>
      <c r="E42" s="26">
        <f t="shared" si="4"/>
        <v>0</v>
      </c>
      <c r="F42" s="24"/>
      <c r="G42" s="24"/>
      <c r="H42" s="38">
        <f>+'GBP Cashflow'!H42+('Euro Cashflow'!H42*Rate)</f>
        <v>0</v>
      </c>
      <c r="I42" s="38">
        <f>+'GBP Cashflow'!I42+('Euro Cashflow'!I42*Rate)</f>
        <v>0</v>
      </c>
      <c r="J42" s="38">
        <f>+'GBP Cashflow'!J42+('Euro Cashflow'!J42*Rate)</f>
        <v>1500</v>
      </c>
      <c r="K42" s="38">
        <f>+'GBP Cashflow'!K42+('Euro Cashflow'!K42*Rate)</f>
        <v>0</v>
      </c>
      <c r="L42" s="38">
        <f>+'GBP Cashflow'!L42+('Euro Cashflow'!L42*Rate)</f>
        <v>0</v>
      </c>
      <c r="M42" s="38">
        <f>+'GBP Cashflow'!M42+('Euro Cashflow'!M42*Rate)</f>
        <v>1500</v>
      </c>
      <c r="N42" s="38">
        <f>+'GBP Cashflow'!N42+('Euro Cashflow'!N42*Rate)</f>
        <v>0</v>
      </c>
      <c r="O42" s="38">
        <f>+'GBP Cashflow'!O42+('Euro Cashflow'!O42*Rate)</f>
        <v>0</v>
      </c>
      <c r="P42" s="38">
        <f>+'GBP Cashflow'!P42+('Euro Cashflow'!P42*Rate)</f>
        <v>1500</v>
      </c>
      <c r="Q42" s="38">
        <f>+'GBP Cashflow'!Q42+('Euro Cashflow'!Q42*Rate)</f>
        <v>0</v>
      </c>
      <c r="R42" s="38">
        <f>+'GBP Cashflow'!R42+('Euro Cashflow'!R42*Rate)</f>
        <v>1500</v>
      </c>
      <c r="S42" s="38">
        <f>+'GBP Cashflow'!S42+('Euro Cashflow'!S42*Rate)</f>
        <v>0</v>
      </c>
      <c r="T42" s="38">
        <f>+'GBP Cashflow'!T42+('Euro Cashflow'!T42*Rate)</f>
        <v>0</v>
      </c>
      <c r="U42" s="38">
        <f>+'GBP Cashflow'!U42+('Euro Cashflow'!U42*Rate)</f>
        <v>0</v>
      </c>
      <c r="V42" s="38">
        <f>+'GBP Cashflow'!V42+('Euro Cashflow'!V42*Rate)</f>
        <v>0</v>
      </c>
      <c r="W42" s="38">
        <f>+'GBP Cashflow'!W42+('Euro Cashflow'!W42*Rate)</f>
        <v>0</v>
      </c>
      <c r="X42" s="38">
        <f>+'GBP Cashflow'!X42+('Euro Cashflow'!X42*Rate)</f>
        <v>0</v>
      </c>
      <c r="Y42" s="38">
        <f>+'GBP Cashflow'!Y42+('Euro Cashflow'!Y42*Rate)</f>
        <v>0</v>
      </c>
      <c r="Z42" s="38">
        <f>+'GBP Cashflow'!Z42+('Euro Cashflow'!Z42*Rate)</f>
        <v>0</v>
      </c>
      <c r="AA42" s="38">
        <f>+'GBP Cashflow'!AA42+('Euro Cashflow'!AA42*Rate)</f>
        <v>0</v>
      </c>
      <c r="AB42" s="38">
        <f>+'GBP Cashflow'!AB42+('Euro Cashflow'!AB42*Rate)</f>
        <v>0</v>
      </c>
      <c r="AC42" s="38">
        <f>+'GBP Cashflow'!AC42+('Euro Cashflow'!AC42*Rate)</f>
        <v>0</v>
      </c>
      <c r="AD42" s="38">
        <f>+'GBP Cashflow'!AD42+('Euro Cashflow'!AD42*Rate)</f>
        <v>0</v>
      </c>
      <c r="AE42" s="38">
        <f>+'GBP Cashflow'!AE42+('Euro Cashflow'!AE42*Rate)</f>
        <v>0</v>
      </c>
      <c r="AF42" s="38">
        <f>+'GBP Cashflow'!AF42+('Euro Cashflow'!AF42*Rate)</f>
        <v>0</v>
      </c>
      <c r="AG42" s="38">
        <f>+'GBP Cashflow'!AG42+('Euro Cashflow'!AG42*Rate)</f>
        <v>0</v>
      </c>
      <c r="AH42" s="38">
        <f>+'GBP Cashflow'!AH42+('Euro Cashflow'!AH42*Rate)</f>
        <v>0</v>
      </c>
      <c r="AI42" s="38">
        <f>+'GBP Cashflow'!AI42+('Euro Cashflow'!AI42*Rate)</f>
        <v>0</v>
      </c>
      <c r="AJ42" s="38">
        <f>+'GBP Cashflow'!AJ42+('Euro Cashflow'!AJ42*Rate)</f>
        <v>0</v>
      </c>
      <c r="AK42" s="38">
        <f>+'GBP Cashflow'!AK42+('Euro Cashflow'!AK42*Rate)</f>
        <v>0</v>
      </c>
      <c r="AL42" s="38">
        <f>+'GBP Cashflow'!AL42+('Euro Cashflow'!AL42*Rate)</f>
        <v>0</v>
      </c>
      <c r="AM42" s="38">
        <f>+'GBP Cashflow'!AM42+('Euro Cashflow'!AM42*Rate)</f>
        <v>0</v>
      </c>
      <c r="AN42" s="38">
        <f>+'GBP Cashflow'!AN42+('Euro Cashflow'!AN42*Rate)</f>
        <v>0</v>
      </c>
      <c r="AO42" s="38">
        <f>+'GBP Cashflow'!AO42+('Euro Cashflow'!AO42*Rate)</f>
        <v>0</v>
      </c>
      <c r="AP42" s="38">
        <f>+'GBP Cashflow'!AP42+('Euro Cashflow'!AP42*Rate)</f>
        <v>0</v>
      </c>
      <c r="AQ42" s="38">
        <f>+'GBP Cashflow'!AQ42+('Euro Cashflow'!AQ42*Rate)</f>
        <v>0</v>
      </c>
      <c r="AR42" s="38">
        <f>+'GBP Cashflow'!AR42+('Euro Cashflow'!AR42*Rate)</f>
        <v>0</v>
      </c>
    </row>
    <row r="43" spans="1:44" outlineLevel="2" x14ac:dyDescent="0.2">
      <c r="A43" s="24">
        <v>1600</v>
      </c>
      <c r="B43" s="25">
        <v>1650</v>
      </c>
      <c r="C43" s="24" t="s">
        <v>74</v>
      </c>
      <c r="D43" s="37">
        <f>VLOOKUP(B43,TOTALBUD!$A$1:$C$260,3,0)</f>
        <v>12000</v>
      </c>
      <c r="E43" s="26">
        <f t="shared" si="4"/>
        <v>0</v>
      </c>
      <c r="F43" s="24"/>
      <c r="G43" s="24"/>
      <c r="H43" s="38">
        <f>+'GBP Cashflow'!H43+('Euro Cashflow'!H43*Rate)</f>
        <v>0</v>
      </c>
      <c r="I43" s="38">
        <f>+'GBP Cashflow'!I43+('Euro Cashflow'!I43*Rate)</f>
        <v>0</v>
      </c>
      <c r="J43" s="38">
        <f>+'GBP Cashflow'!J43+('Euro Cashflow'!J43*Rate)</f>
        <v>0</v>
      </c>
      <c r="K43" s="38">
        <f>+'GBP Cashflow'!K43+('Euro Cashflow'!K43*Rate)</f>
        <v>0</v>
      </c>
      <c r="L43" s="38">
        <f>+'GBP Cashflow'!L43+('Euro Cashflow'!L43*Rate)</f>
        <v>0</v>
      </c>
      <c r="M43" s="38">
        <f>+'GBP Cashflow'!M43+('Euro Cashflow'!M43*Rate)</f>
        <v>0</v>
      </c>
      <c r="N43" s="38">
        <f>+'GBP Cashflow'!N43+('Euro Cashflow'!N43*Rate)</f>
        <v>0</v>
      </c>
      <c r="O43" s="38">
        <f>+'GBP Cashflow'!O43+('Euro Cashflow'!O43*Rate)</f>
        <v>0</v>
      </c>
      <c r="P43" s="38">
        <f>+'GBP Cashflow'!P43+('Euro Cashflow'!P43*Rate)</f>
        <v>3000</v>
      </c>
      <c r="Q43" s="38">
        <f>+'GBP Cashflow'!Q43+('Euro Cashflow'!Q43*Rate)</f>
        <v>3000</v>
      </c>
      <c r="R43" s="38">
        <f>+'GBP Cashflow'!R43+('Euro Cashflow'!R43*Rate)</f>
        <v>1500</v>
      </c>
      <c r="S43" s="38">
        <f>+'GBP Cashflow'!S43+('Euro Cashflow'!S43*Rate)</f>
        <v>1500</v>
      </c>
      <c r="T43" s="38">
        <f>+'GBP Cashflow'!T43+('Euro Cashflow'!T43*Rate)</f>
        <v>750</v>
      </c>
      <c r="U43" s="38">
        <f>+'GBP Cashflow'!U43+('Euro Cashflow'!U43*Rate)</f>
        <v>750</v>
      </c>
      <c r="V43" s="38">
        <f>+'GBP Cashflow'!V43+('Euro Cashflow'!V43*Rate)</f>
        <v>750</v>
      </c>
      <c r="W43" s="38">
        <f>+'GBP Cashflow'!W43+('Euro Cashflow'!W43*Rate)</f>
        <v>750</v>
      </c>
      <c r="X43" s="38">
        <f>+'GBP Cashflow'!X43+('Euro Cashflow'!X43*Rate)</f>
        <v>0</v>
      </c>
      <c r="Y43" s="38">
        <f>+'GBP Cashflow'!Y43+('Euro Cashflow'!Y43*Rate)</f>
        <v>0</v>
      </c>
      <c r="Z43" s="38">
        <f>+'GBP Cashflow'!Z43+('Euro Cashflow'!Z43*Rate)</f>
        <v>0</v>
      </c>
      <c r="AA43" s="38">
        <f>+'GBP Cashflow'!AA43+('Euro Cashflow'!AA43*Rate)</f>
        <v>0</v>
      </c>
      <c r="AB43" s="38">
        <f>+'GBP Cashflow'!AB43+('Euro Cashflow'!AB43*Rate)</f>
        <v>0</v>
      </c>
      <c r="AC43" s="38">
        <f>+'GBP Cashflow'!AC43+('Euro Cashflow'!AC43*Rate)</f>
        <v>0</v>
      </c>
      <c r="AD43" s="38">
        <f>+'GBP Cashflow'!AD43+('Euro Cashflow'!AD43*Rate)</f>
        <v>0</v>
      </c>
      <c r="AE43" s="38">
        <f>+'GBP Cashflow'!AE43+('Euro Cashflow'!AE43*Rate)</f>
        <v>0</v>
      </c>
      <c r="AF43" s="38">
        <f>+'GBP Cashflow'!AF43+('Euro Cashflow'!AF43*Rate)</f>
        <v>0</v>
      </c>
      <c r="AG43" s="38">
        <f>+'GBP Cashflow'!AG43+('Euro Cashflow'!AG43*Rate)</f>
        <v>0</v>
      </c>
      <c r="AH43" s="38">
        <f>+'GBP Cashflow'!AH43+('Euro Cashflow'!AH43*Rate)</f>
        <v>0</v>
      </c>
      <c r="AI43" s="38">
        <f>+'GBP Cashflow'!AI43+('Euro Cashflow'!AI43*Rate)</f>
        <v>0</v>
      </c>
      <c r="AJ43" s="38">
        <f>+'GBP Cashflow'!AJ43+('Euro Cashflow'!AJ43*Rate)</f>
        <v>0</v>
      </c>
      <c r="AK43" s="38">
        <f>+'GBP Cashflow'!AK43+('Euro Cashflow'!AK43*Rate)</f>
        <v>0</v>
      </c>
      <c r="AL43" s="38">
        <f>+'GBP Cashflow'!AL43+('Euro Cashflow'!AL43*Rate)</f>
        <v>0</v>
      </c>
      <c r="AM43" s="38">
        <f>+'GBP Cashflow'!AM43+('Euro Cashflow'!AM43*Rate)</f>
        <v>0</v>
      </c>
      <c r="AN43" s="38">
        <f>+'GBP Cashflow'!AN43+('Euro Cashflow'!AN43*Rate)</f>
        <v>0</v>
      </c>
      <c r="AO43" s="38">
        <f>+'GBP Cashflow'!AO43+('Euro Cashflow'!AO43*Rate)</f>
        <v>0</v>
      </c>
      <c r="AP43" s="38">
        <f>+'GBP Cashflow'!AP43+('Euro Cashflow'!AP43*Rate)</f>
        <v>0</v>
      </c>
      <c r="AQ43" s="38">
        <f>+'GBP Cashflow'!AQ43+('Euro Cashflow'!AQ43*Rate)</f>
        <v>0</v>
      </c>
      <c r="AR43" s="38">
        <f>+'GBP Cashflow'!AR43+('Euro Cashflow'!AR43*Rate)</f>
        <v>0</v>
      </c>
    </row>
    <row r="44" spans="1:44" outlineLevel="2" x14ac:dyDescent="0.2">
      <c r="A44" s="24">
        <v>1600</v>
      </c>
      <c r="B44" s="25">
        <v>1655</v>
      </c>
      <c r="C44" s="24" t="s">
        <v>75</v>
      </c>
      <c r="D44" s="37">
        <f>VLOOKUP(B44,TOTALBUD!$A$1:$C$260,3,0)</f>
        <v>23800</v>
      </c>
      <c r="E44" s="26">
        <f t="shared" si="4"/>
        <v>0</v>
      </c>
      <c r="F44" s="24"/>
      <c r="G44" s="24"/>
      <c r="H44" s="38">
        <f>+'GBP Cashflow'!H44+('Euro Cashflow'!H44*Rate)</f>
        <v>0</v>
      </c>
      <c r="I44" s="38">
        <f>+'GBP Cashflow'!I44+('Euro Cashflow'!I44*Rate)</f>
        <v>0</v>
      </c>
      <c r="J44" s="38">
        <f>+'GBP Cashflow'!J44+('Euro Cashflow'!J44*Rate)</f>
        <v>0</v>
      </c>
      <c r="K44" s="38">
        <f>+'GBP Cashflow'!K44+('Euro Cashflow'!K44*Rate)</f>
        <v>0</v>
      </c>
      <c r="L44" s="38">
        <f>+'GBP Cashflow'!L44+('Euro Cashflow'!L44*Rate)</f>
        <v>0</v>
      </c>
      <c r="M44" s="38">
        <f>+'GBP Cashflow'!M44+('Euro Cashflow'!M44*Rate)</f>
        <v>0</v>
      </c>
      <c r="N44" s="38">
        <f>+'GBP Cashflow'!N44+('Euro Cashflow'!N44*Rate)</f>
        <v>0</v>
      </c>
      <c r="O44" s="38">
        <f>+'GBP Cashflow'!O44+('Euro Cashflow'!O44*Rate)</f>
        <v>0</v>
      </c>
      <c r="P44" s="38">
        <f>+'GBP Cashflow'!P44+('Euro Cashflow'!P44*Rate)</f>
        <v>0</v>
      </c>
      <c r="Q44" s="38">
        <f>+'GBP Cashflow'!Q44+('Euro Cashflow'!Q44*Rate)</f>
        <v>0</v>
      </c>
      <c r="R44" s="38">
        <f>+'GBP Cashflow'!R44+('Euro Cashflow'!R44*Rate)</f>
        <v>4760</v>
      </c>
      <c r="S44" s="38">
        <f>+'GBP Cashflow'!S44+('Euro Cashflow'!S44*Rate)</f>
        <v>4760</v>
      </c>
      <c r="T44" s="38">
        <f>+'GBP Cashflow'!T44+('Euro Cashflow'!T44*Rate)</f>
        <v>4760</v>
      </c>
      <c r="U44" s="38">
        <f>+'GBP Cashflow'!U44+('Euro Cashflow'!U44*Rate)</f>
        <v>4760</v>
      </c>
      <c r="V44" s="38">
        <f>+'GBP Cashflow'!V44+('Euro Cashflow'!V44*Rate)</f>
        <v>4760</v>
      </c>
      <c r="W44" s="38">
        <f>+'GBP Cashflow'!W44+('Euro Cashflow'!W44*Rate)</f>
        <v>0</v>
      </c>
      <c r="X44" s="38">
        <f>+'GBP Cashflow'!X44+('Euro Cashflow'!X44*Rate)</f>
        <v>0</v>
      </c>
      <c r="Y44" s="38">
        <f>+'GBP Cashflow'!Y44+('Euro Cashflow'!Y44*Rate)</f>
        <v>0</v>
      </c>
      <c r="Z44" s="38">
        <f>+'GBP Cashflow'!Z44+('Euro Cashflow'!Z44*Rate)</f>
        <v>0</v>
      </c>
      <c r="AA44" s="38">
        <f>+'GBP Cashflow'!AA44+('Euro Cashflow'!AA44*Rate)</f>
        <v>0</v>
      </c>
      <c r="AB44" s="38">
        <f>+'GBP Cashflow'!AB44+('Euro Cashflow'!AB44*Rate)</f>
        <v>0</v>
      </c>
      <c r="AC44" s="38">
        <f>+'GBP Cashflow'!AC44+('Euro Cashflow'!AC44*Rate)</f>
        <v>0</v>
      </c>
      <c r="AD44" s="38">
        <f>+'GBP Cashflow'!AD44+('Euro Cashflow'!AD44*Rate)</f>
        <v>0</v>
      </c>
      <c r="AE44" s="38">
        <f>+'GBP Cashflow'!AE44+('Euro Cashflow'!AE44*Rate)</f>
        <v>0</v>
      </c>
      <c r="AF44" s="38">
        <f>+'GBP Cashflow'!AF44+('Euro Cashflow'!AF44*Rate)</f>
        <v>0</v>
      </c>
      <c r="AG44" s="38">
        <f>+'GBP Cashflow'!AG44+('Euro Cashflow'!AG44*Rate)</f>
        <v>0</v>
      </c>
      <c r="AH44" s="38">
        <f>+'GBP Cashflow'!AH44+('Euro Cashflow'!AH44*Rate)</f>
        <v>0</v>
      </c>
      <c r="AI44" s="38">
        <f>+'GBP Cashflow'!AI44+('Euro Cashflow'!AI44*Rate)</f>
        <v>0</v>
      </c>
      <c r="AJ44" s="38">
        <f>+'GBP Cashflow'!AJ44+('Euro Cashflow'!AJ44*Rate)</f>
        <v>0</v>
      </c>
      <c r="AK44" s="38">
        <f>+'GBP Cashflow'!AK44+('Euro Cashflow'!AK44*Rate)</f>
        <v>0</v>
      </c>
      <c r="AL44" s="38">
        <f>+'GBP Cashflow'!AL44+('Euro Cashflow'!AL44*Rate)</f>
        <v>0</v>
      </c>
      <c r="AM44" s="38">
        <f>+'GBP Cashflow'!AM44+('Euro Cashflow'!AM44*Rate)</f>
        <v>0</v>
      </c>
      <c r="AN44" s="38">
        <f>+'GBP Cashflow'!AN44+('Euro Cashflow'!AN44*Rate)</f>
        <v>0</v>
      </c>
      <c r="AO44" s="38">
        <f>+'GBP Cashflow'!AO44+('Euro Cashflow'!AO44*Rate)</f>
        <v>0</v>
      </c>
      <c r="AP44" s="38">
        <f>+'GBP Cashflow'!AP44+('Euro Cashflow'!AP44*Rate)</f>
        <v>0</v>
      </c>
      <c r="AQ44" s="38">
        <f>+'GBP Cashflow'!AQ44+('Euro Cashflow'!AQ44*Rate)</f>
        <v>0</v>
      </c>
      <c r="AR44" s="38">
        <f>+'GBP Cashflow'!AR44+('Euro Cashflow'!AR44*Rate)</f>
        <v>0</v>
      </c>
    </row>
    <row r="45" spans="1:44" outlineLevel="2" x14ac:dyDescent="0.2">
      <c r="A45" s="24">
        <v>1600</v>
      </c>
      <c r="B45" s="25">
        <v>1670</v>
      </c>
      <c r="C45" s="24" t="s">
        <v>54</v>
      </c>
      <c r="D45" s="37">
        <f>VLOOKUP(B45,TOTALBUD!$A$1:$C$260,3,0)</f>
        <v>5500</v>
      </c>
      <c r="E45" s="26">
        <f t="shared" si="4"/>
        <v>0</v>
      </c>
      <c r="F45" s="24"/>
      <c r="G45" s="24"/>
      <c r="H45" s="38">
        <f>+'GBP Cashflow'!H45+('Euro Cashflow'!H45*Rate)</f>
        <v>0</v>
      </c>
      <c r="I45" s="38">
        <f>+'GBP Cashflow'!I45+('Euro Cashflow'!I45*Rate)</f>
        <v>0</v>
      </c>
      <c r="J45" s="38">
        <f>+'GBP Cashflow'!J45+('Euro Cashflow'!J45*Rate)</f>
        <v>0</v>
      </c>
      <c r="K45" s="38">
        <f>+'GBP Cashflow'!K45+('Euro Cashflow'!K45*Rate)</f>
        <v>0</v>
      </c>
      <c r="L45" s="38">
        <f>+'GBP Cashflow'!L45+('Euro Cashflow'!L45*Rate)</f>
        <v>0</v>
      </c>
      <c r="M45" s="38">
        <f>+'GBP Cashflow'!M45+('Euro Cashflow'!M45*Rate)</f>
        <v>0</v>
      </c>
      <c r="N45" s="38">
        <f>+'GBP Cashflow'!N45+('Euro Cashflow'!N45*Rate)</f>
        <v>0</v>
      </c>
      <c r="O45" s="38">
        <f>+'GBP Cashflow'!O45+('Euro Cashflow'!O45*Rate)</f>
        <v>0</v>
      </c>
      <c r="P45" s="38">
        <f>+'GBP Cashflow'!P45+('Euro Cashflow'!P45*Rate)</f>
        <v>0</v>
      </c>
      <c r="Q45" s="38">
        <f>+'GBP Cashflow'!Q45+('Euro Cashflow'!Q45*Rate)</f>
        <v>0</v>
      </c>
      <c r="R45" s="38">
        <f>+'GBP Cashflow'!R45+('Euro Cashflow'!R45*Rate)</f>
        <v>1250</v>
      </c>
      <c r="S45" s="38">
        <f>+'GBP Cashflow'!S45+('Euro Cashflow'!S45*Rate)</f>
        <v>1250</v>
      </c>
      <c r="T45" s="38">
        <f>+'GBP Cashflow'!T45+('Euro Cashflow'!T45*Rate)</f>
        <v>750</v>
      </c>
      <c r="U45" s="38">
        <f>+'GBP Cashflow'!U45+('Euro Cashflow'!U45*Rate)</f>
        <v>750</v>
      </c>
      <c r="V45" s="38">
        <f>+'GBP Cashflow'!V45+('Euro Cashflow'!V45*Rate)</f>
        <v>750</v>
      </c>
      <c r="W45" s="38">
        <f>+'GBP Cashflow'!W45+('Euro Cashflow'!W45*Rate)</f>
        <v>750</v>
      </c>
      <c r="X45" s="38">
        <f>+'GBP Cashflow'!X45+('Euro Cashflow'!X45*Rate)</f>
        <v>0</v>
      </c>
      <c r="Y45" s="38">
        <f>+'GBP Cashflow'!Y45+('Euro Cashflow'!Y45*Rate)</f>
        <v>0</v>
      </c>
      <c r="Z45" s="38">
        <f>+'GBP Cashflow'!Z45+('Euro Cashflow'!Z45*Rate)</f>
        <v>0</v>
      </c>
      <c r="AA45" s="38">
        <f>+'GBP Cashflow'!AA45+('Euro Cashflow'!AA45*Rate)</f>
        <v>0</v>
      </c>
      <c r="AB45" s="38">
        <f>+'GBP Cashflow'!AB45+('Euro Cashflow'!AB45*Rate)</f>
        <v>0</v>
      </c>
      <c r="AC45" s="38">
        <f>+'GBP Cashflow'!AC45+('Euro Cashflow'!AC45*Rate)</f>
        <v>0</v>
      </c>
      <c r="AD45" s="38">
        <f>+'GBP Cashflow'!AD45+('Euro Cashflow'!AD45*Rate)</f>
        <v>0</v>
      </c>
      <c r="AE45" s="38">
        <f>+'GBP Cashflow'!AE45+('Euro Cashflow'!AE45*Rate)</f>
        <v>0</v>
      </c>
      <c r="AF45" s="38">
        <f>+'GBP Cashflow'!AF45+('Euro Cashflow'!AF45*Rate)</f>
        <v>0</v>
      </c>
      <c r="AG45" s="38">
        <f>+'GBP Cashflow'!AG45+('Euro Cashflow'!AG45*Rate)</f>
        <v>0</v>
      </c>
      <c r="AH45" s="38">
        <f>+'GBP Cashflow'!AH45+('Euro Cashflow'!AH45*Rate)</f>
        <v>0</v>
      </c>
      <c r="AI45" s="38">
        <f>+'GBP Cashflow'!AI45+('Euro Cashflow'!AI45*Rate)</f>
        <v>0</v>
      </c>
      <c r="AJ45" s="38">
        <f>+'GBP Cashflow'!AJ45+('Euro Cashflow'!AJ45*Rate)</f>
        <v>0</v>
      </c>
      <c r="AK45" s="38">
        <f>+'GBP Cashflow'!AK45+('Euro Cashflow'!AK45*Rate)</f>
        <v>0</v>
      </c>
      <c r="AL45" s="38">
        <f>+'GBP Cashflow'!AL45+('Euro Cashflow'!AL45*Rate)</f>
        <v>0</v>
      </c>
      <c r="AM45" s="38">
        <f>+'GBP Cashflow'!AM45+('Euro Cashflow'!AM45*Rate)</f>
        <v>0</v>
      </c>
      <c r="AN45" s="38">
        <f>+'GBP Cashflow'!AN45+('Euro Cashflow'!AN45*Rate)</f>
        <v>0</v>
      </c>
      <c r="AO45" s="38">
        <f>+'GBP Cashflow'!AO45+('Euro Cashflow'!AO45*Rate)</f>
        <v>0</v>
      </c>
      <c r="AP45" s="38">
        <f>+'GBP Cashflow'!AP45+('Euro Cashflow'!AP45*Rate)</f>
        <v>0</v>
      </c>
      <c r="AQ45" s="38">
        <f>+'GBP Cashflow'!AQ45+('Euro Cashflow'!AQ45*Rate)</f>
        <v>0</v>
      </c>
      <c r="AR45" s="38">
        <f>+'GBP Cashflow'!AR45+('Euro Cashflow'!AR45*Rate)</f>
        <v>0</v>
      </c>
    </row>
    <row r="46" spans="1:44" outlineLevel="2" x14ac:dyDescent="0.2">
      <c r="A46" s="24">
        <v>1600</v>
      </c>
      <c r="B46" s="25">
        <v>1675</v>
      </c>
      <c r="C46" s="24" t="s">
        <v>76</v>
      </c>
      <c r="D46" s="37">
        <f>VLOOKUP(B46,TOTALBUD!$A$1:$C$260,3,0)</f>
        <v>4200</v>
      </c>
      <c r="E46" s="26">
        <f t="shared" si="4"/>
        <v>0</v>
      </c>
      <c r="F46" s="24"/>
      <c r="G46" s="24"/>
      <c r="H46" s="38">
        <f>+'GBP Cashflow'!H46+('Euro Cashflow'!H46*Rate)</f>
        <v>0</v>
      </c>
      <c r="I46" s="38">
        <f>+'GBP Cashflow'!I46+('Euro Cashflow'!I46*Rate)</f>
        <v>0</v>
      </c>
      <c r="J46" s="38">
        <f>+'GBP Cashflow'!J46+('Euro Cashflow'!J46*Rate)</f>
        <v>0</v>
      </c>
      <c r="K46" s="38">
        <f>+'GBP Cashflow'!K46+('Euro Cashflow'!K46*Rate)</f>
        <v>0</v>
      </c>
      <c r="L46" s="38">
        <f>+'GBP Cashflow'!L46+('Euro Cashflow'!L46*Rate)</f>
        <v>0</v>
      </c>
      <c r="M46" s="38">
        <f>+'GBP Cashflow'!M46+('Euro Cashflow'!M46*Rate)</f>
        <v>0</v>
      </c>
      <c r="N46" s="38">
        <f>+'GBP Cashflow'!N46+('Euro Cashflow'!N46*Rate)</f>
        <v>0</v>
      </c>
      <c r="O46" s="38">
        <f>+'GBP Cashflow'!O46+('Euro Cashflow'!O46*Rate)</f>
        <v>0</v>
      </c>
      <c r="P46" s="38">
        <f>+'GBP Cashflow'!P46+('Euro Cashflow'!P46*Rate)</f>
        <v>0</v>
      </c>
      <c r="Q46" s="38">
        <f>+'GBP Cashflow'!Q46+('Euro Cashflow'!Q46*Rate)</f>
        <v>0</v>
      </c>
      <c r="R46" s="38">
        <f>+'GBP Cashflow'!R46+('Euro Cashflow'!R46*Rate)</f>
        <v>2100</v>
      </c>
      <c r="S46" s="38">
        <f>+'GBP Cashflow'!S46+('Euro Cashflow'!S46*Rate)</f>
        <v>2100</v>
      </c>
      <c r="T46" s="38">
        <f>+'GBP Cashflow'!T46+('Euro Cashflow'!T46*Rate)</f>
        <v>0</v>
      </c>
      <c r="U46" s="38">
        <f>+'GBP Cashflow'!U46+('Euro Cashflow'!U46*Rate)</f>
        <v>0</v>
      </c>
      <c r="V46" s="38">
        <f>+'GBP Cashflow'!V46+('Euro Cashflow'!V46*Rate)</f>
        <v>0</v>
      </c>
      <c r="W46" s="38">
        <f>+'GBP Cashflow'!W46+('Euro Cashflow'!W46*Rate)</f>
        <v>0</v>
      </c>
      <c r="X46" s="38">
        <f>+'GBP Cashflow'!X46+('Euro Cashflow'!X46*Rate)</f>
        <v>0</v>
      </c>
      <c r="Y46" s="38">
        <f>+'GBP Cashflow'!Y46+('Euro Cashflow'!Y46*Rate)</f>
        <v>0</v>
      </c>
      <c r="Z46" s="38">
        <f>+'GBP Cashflow'!Z46+('Euro Cashflow'!Z46*Rate)</f>
        <v>0</v>
      </c>
      <c r="AA46" s="38">
        <f>+'GBP Cashflow'!AA46+('Euro Cashflow'!AA46*Rate)</f>
        <v>0</v>
      </c>
      <c r="AB46" s="38">
        <f>+'GBP Cashflow'!AB46+('Euro Cashflow'!AB46*Rate)</f>
        <v>0</v>
      </c>
      <c r="AC46" s="38">
        <f>+'GBP Cashflow'!AC46+('Euro Cashflow'!AC46*Rate)</f>
        <v>0</v>
      </c>
      <c r="AD46" s="38">
        <f>+'GBP Cashflow'!AD46+('Euro Cashflow'!AD46*Rate)</f>
        <v>0</v>
      </c>
      <c r="AE46" s="38">
        <f>+'GBP Cashflow'!AE46+('Euro Cashflow'!AE46*Rate)</f>
        <v>0</v>
      </c>
      <c r="AF46" s="38">
        <f>+'GBP Cashflow'!AF46+('Euro Cashflow'!AF46*Rate)</f>
        <v>0</v>
      </c>
      <c r="AG46" s="38">
        <f>+'GBP Cashflow'!AG46+('Euro Cashflow'!AG46*Rate)</f>
        <v>0</v>
      </c>
      <c r="AH46" s="38">
        <f>+'GBP Cashflow'!AH46+('Euro Cashflow'!AH46*Rate)</f>
        <v>0</v>
      </c>
      <c r="AI46" s="38">
        <f>+'GBP Cashflow'!AI46+('Euro Cashflow'!AI46*Rate)</f>
        <v>0</v>
      </c>
      <c r="AJ46" s="38">
        <f>+'GBP Cashflow'!AJ46+('Euro Cashflow'!AJ46*Rate)</f>
        <v>0</v>
      </c>
      <c r="AK46" s="38">
        <f>+'GBP Cashflow'!AK46+('Euro Cashflow'!AK46*Rate)</f>
        <v>0</v>
      </c>
      <c r="AL46" s="38">
        <f>+'GBP Cashflow'!AL46+('Euro Cashflow'!AL46*Rate)</f>
        <v>0</v>
      </c>
      <c r="AM46" s="38">
        <f>+'GBP Cashflow'!AM46+('Euro Cashflow'!AM46*Rate)</f>
        <v>0</v>
      </c>
      <c r="AN46" s="38">
        <f>+'GBP Cashflow'!AN46+('Euro Cashflow'!AN46*Rate)</f>
        <v>0</v>
      </c>
      <c r="AO46" s="38">
        <f>+'GBP Cashflow'!AO46+('Euro Cashflow'!AO46*Rate)</f>
        <v>0</v>
      </c>
      <c r="AP46" s="38">
        <f>+'GBP Cashflow'!AP46+('Euro Cashflow'!AP46*Rate)</f>
        <v>0</v>
      </c>
      <c r="AQ46" s="38">
        <f>+'GBP Cashflow'!AQ46+('Euro Cashflow'!AQ46*Rate)</f>
        <v>0</v>
      </c>
      <c r="AR46" s="38">
        <f>+'GBP Cashflow'!AR46+('Euro Cashflow'!AR46*Rate)</f>
        <v>0</v>
      </c>
    </row>
    <row r="47" spans="1:44" outlineLevel="2" x14ac:dyDescent="0.2">
      <c r="A47" s="24">
        <v>1600</v>
      </c>
      <c r="B47" s="25">
        <v>1680</v>
      </c>
      <c r="C47" s="24" t="s">
        <v>77</v>
      </c>
      <c r="D47" s="37">
        <f>VLOOKUP(B47,TOTALBUD!$A$1:$C$260,3,0)</f>
        <v>1560</v>
      </c>
      <c r="E47" s="26">
        <f t="shared" si="4"/>
        <v>0</v>
      </c>
      <c r="F47" s="24"/>
      <c r="G47" s="24"/>
      <c r="H47" s="38">
        <f>+'GBP Cashflow'!H47+('Euro Cashflow'!H47*Rate)</f>
        <v>0</v>
      </c>
      <c r="I47" s="38">
        <f>+'GBP Cashflow'!I47+('Euro Cashflow'!I47*Rate)</f>
        <v>0</v>
      </c>
      <c r="J47" s="38">
        <f>+'GBP Cashflow'!J47+('Euro Cashflow'!J47*Rate)</f>
        <v>0</v>
      </c>
      <c r="K47" s="38">
        <f>+'GBP Cashflow'!K47+('Euro Cashflow'!K47*Rate)</f>
        <v>0</v>
      </c>
      <c r="L47" s="38">
        <f>+'GBP Cashflow'!L47+('Euro Cashflow'!L47*Rate)</f>
        <v>0</v>
      </c>
      <c r="M47" s="38">
        <f>+'GBP Cashflow'!M47+('Euro Cashflow'!M47*Rate)</f>
        <v>0</v>
      </c>
      <c r="N47" s="38">
        <f>+'GBP Cashflow'!N47+('Euro Cashflow'!N47*Rate)</f>
        <v>0</v>
      </c>
      <c r="O47" s="38">
        <f>+'GBP Cashflow'!O47+('Euro Cashflow'!O47*Rate)</f>
        <v>0</v>
      </c>
      <c r="P47" s="38">
        <f>+'GBP Cashflow'!P47+('Euro Cashflow'!P47*Rate)</f>
        <v>0</v>
      </c>
      <c r="Q47" s="38">
        <f>+'GBP Cashflow'!Q47+('Euro Cashflow'!Q47*Rate)</f>
        <v>0</v>
      </c>
      <c r="R47" s="38">
        <f>+'GBP Cashflow'!R47+('Euro Cashflow'!R47*Rate)</f>
        <v>780</v>
      </c>
      <c r="S47" s="38">
        <f>+'GBP Cashflow'!S47+('Euro Cashflow'!S47*Rate)</f>
        <v>780</v>
      </c>
      <c r="T47" s="38">
        <f>+'GBP Cashflow'!T47+('Euro Cashflow'!T47*Rate)</f>
        <v>0</v>
      </c>
      <c r="U47" s="38">
        <f>+'GBP Cashflow'!U47+('Euro Cashflow'!U47*Rate)</f>
        <v>0</v>
      </c>
      <c r="V47" s="38">
        <f>+'GBP Cashflow'!V47+('Euro Cashflow'!V47*Rate)</f>
        <v>0</v>
      </c>
      <c r="W47" s="38">
        <f>+'GBP Cashflow'!W47+('Euro Cashflow'!W47*Rate)</f>
        <v>0</v>
      </c>
      <c r="X47" s="38">
        <f>+'GBP Cashflow'!X47+('Euro Cashflow'!X47*Rate)</f>
        <v>0</v>
      </c>
      <c r="Y47" s="38">
        <f>+'GBP Cashflow'!Y47+('Euro Cashflow'!Y47*Rate)</f>
        <v>0</v>
      </c>
      <c r="Z47" s="38">
        <f>+'GBP Cashflow'!Z47+('Euro Cashflow'!Z47*Rate)</f>
        <v>0</v>
      </c>
      <c r="AA47" s="38">
        <f>+'GBP Cashflow'!AA47+('Euro Cashflow'!AA47*Rate)</f>
        <v>0</v>
      </c>
      <c r="AB47" s="38">
        <f>+'GBP Cashflow'!AB47+('Euro Cashflow'!AB47*Rate)</f>
        <v>0</v>
      </c>
      <c r="AC47" s="38">
        <f>+'GBP Cashflow'!AC47+('Euro Cashflow'!AC47*Rate)</f>
        <v>0</v>
      </c>
      <c r="AD47" s="38">
        <f>+'GBP Cashflow'!AD47+('Euro Cashflow'!AD47*Rate)</f>
        <v>0</v>
      </c>
      <c r="AE47" s="38">
        <f>+'GBP Cashflow'!AE47+('Euro Cashflow'!AE47*Rate)</f>
        <v>0</v>
      </c>
      <c r="AF47" s="38">
        <f>+'GBP Cashflow'!AF47+('Euro Cashflow'!AF47*Rate)</f>
        <v>0</v>
      </c>
      <c r="AG47" s="38">
        <f>+'GBP Cashflow'!AG47+('Euro Cashflow'!AG47*Rate)</f>
        <v>0</v>
      </c>
      <c r="AH47" s="38">
        <f>+'GBP Cashflow'!AH47+('Euro Cashflow'!AH47*Rate)</f>
        <v>0</v>
      </c>
      <c r="AI47" s="38">
        <f>+'GBP Cashflow'!AI47+('Euro Cashflow'!AI47*Rate)</f>
        <v>0</v>
      </c>
      <c r="AJ47" s="38">
        <f>+'GBP Cashflow'!AJ47+('Euro Cashflow'!AJ47*Rate)</f>
        <v>0</v>
      </c>
      <c r="AK47" s="38">
        <f>+'GBP Cashflow'!AK47+('Euro Cashflow'!AK47*Rate)</f>
        <v>0</v>
      </c>
      <c r="AL47" s="38">
        <f>+'GBP Cashflow'!AL47+('Euro Cashflow'!AL47*Rate)</f>
        <v>0</v>
      </c>
      <c r="AM47" s="38">
        <f>+'GBP Cashflow'!AM47+('Euro Cashflow'!AM47*Rate)</f>
        <v>0</v>
      </c>
      <c r="AN47" s="38">
        <f>+'GBP Cashflow'!AN47+('Euro Cashflow'!AN47*Rate)</f>
        <v>0</v>
      </c>
      <c r="AO47" s="38">
        <f>+'GBP Cashflow'!AO47+('Euro Cashflow'!AO47*Rate)</f>
        <v>0</v>
      </c>
      <c r="AP47" s="38">
        <f>+'GBP Cashflow'!AP47+('Euro Cashflow'!AP47*Rate)</f>
        <v>0</v>
      </c>
      <c r="AQ47" s="38">
        <f>+'GBP Cashflow'!AQ47+('Euro Cashflow'!AQ47*Rate)</f>
        <v>0</v>
      </c>
      <c r="AR47" s="38">
        <f>+'GBP Cashflow'!AR47+('Euro Cashflow'!AR47*Rate)</f>
        <v>0</v>
      </c>
    </row>
    <row r="48" spans="1:44" outlineLevel="2" x14ac:dyDescent="0.2">
      <c r="A48" s="24">
        <v>1600</v>
      </c>
      <c r="B48" s="25">
        <v>1690</v>
      </c>
      <c r="C48" s="24" t="s">
        <v>78</v>
      </c>
      <c r="D48" s="37">
        <f>VLOOKUP(B48,TOTALBUD!$A$1:$C$260,3,0)</f>
        <v>151960</v>
      </c>
      <c r="E48" s="26">
        <f t="shared" si="4"/>
        <v>0</v>
      </c>
      <c r="F48" s="24"/>
      <c r="G48" s="24"/>
      <c r="H48" s="38">
        <f>+'GBP Cashflow'!H48+('Euro Cashflow'!H48*Rate)</f>
        <v>0</v>
      </c>
      <c r="I48" s="38">
        <f>+'GBP Cashflow'!I48+('Euro Cashflow'!I48*Rate)</f>
        <v>0</v>
      </c>
      <c r="J48" s="38">
        <f>+'GBP Cashflow'!J48+('Euro Cashflow'!J48*Rate)</f>
        <v>0</v>
      </c>
      <c r="K48" s="38">
        <f>+'GBP Cashflow'!K48+('Euro Cashflow'!K48*Rate)</f>
        <v>0</v>
      </c>
      <c r="L48" s="38">
        <f>+'GBP Cashflow'!L48+('Euro Cashflow'!L48*Rate)</f>
        <v>0</v>
      </c>
      <c r="M48" s="38">
        <f>+'GBP Cashflow'!M48+('Euro Cashflow'!M48*Rate)</f>
        <v>0</v>
      </c>
      <c r="N48" s="38">
        <f>+'GBP Cashflow'!N48+('Euro Cashflow'!N48*Rate)</f>
        <v>0</v>
      </c>
      <c r="O48" s="38">
        <f>+'GBP Cashflow'!O48+('Euro Cashflow'!O48*Rate)</f>
        <v>0</v>
      </c>
      <c r="P48" s="38">
        <f>+'GBP Cashflow'!P48+('Euro Cashflow'!P48*Rate)</f>
        <v>0</v>
      </c>
      <c r="Q48" s="38">
        <f>+'GBP Cashflow'!Q48+('Euro Cashflow'!Q48*Rate)</f>
        <v>0</v>
      </c>
      <c r="R48" s="38">
        <f>+'GBP Cashflow'!R48+('Euro Cashflow'!R48*Rate)</f>
        <v>16884</v>
      </c>
      <c r="S48" s="38">
        <f>+'GBP Cashflow'!S48+('Euro Cashflow'!S48*Rate)</f>
        <v>16884</v>
      </c>
      <c r="T48" s="38">
        <f>+'GBP Cashflow'!T48+('Euro Cashflow'!T48*Rate)</f>
        <v>16884</v>
      </c>
      <c r="U48" s="38">
        <f>+'GBP Cashflow'!U48+('Euro Cashflow'!U48*Rate)</f>
        <v>16884</v>
      </c>
      <c r="V48" s="38">
        <f>+'GBP Cashflow'!V48+('Euro Cashflow'!V48*Rate)</f>
        <v>16884</v>
      </c>
      <c r="W48" s="38">
        <f>+'GBP Cashflow'!W48+('Euro Cashflow'!W48*Rate)</f>
        <v>16884</v>
      </c>
      <c r="X48" s="38">
        <f>+'GBP Cashflow'!X48+('Euro Cashflow'!X48*Rate)</f>
        <v>16884</v>
      </c>
      <c r="Y48" s="38">
        <f>+'GBP Cashflow'!Y48+('Euro Cashflow'!Y48*Rate)</f>
        <v>16884</v>
      </c>
      <c r="Z48" s="38">
        <f>+'GBP Cashflow'!Z48+('Euro Cashflow'!Z48*Rate)</f>
        <v>16888</v>
      </c>
      <c r="AA48" s="38">
        <f>+'GBP Cashflow'!AA48+('Euro Cashflow'!AA48*Rate)</f>
        <v>0</v>
      </c>
      <c r="AB48" s="38">
        <f>+'GBP Cashflow'!AB48+('Euro Cashflow'!AB48*Rate)</f>
        <v>0</v>
      </c>
      <c r="AC48" s="38">
        <f>+'GBP Cashflow'!AC48+('Euro Cashflow'!AC48*Rate)</f>
        <v>0</v>
      </c>
      <c r="AD48" s="38">
        <f>+'GBP Cashflow'!AD48+('Euro Cashflow'!AD48*Rate)</f>
        <v>0</v>
      </c>
      <c r="AE48" s="38">
        <f>+'GBP Cashflow'!AE48+('Euro Cashflow'!AE48*Rate)</f>
        <v>0</v>
      </c>
      <c r="AF48" s="38">
        <f>+'GBP Cashflow'!AF48+('Euro Cashflow'!AF48*Rate)</f>
        <v>0</v>
      </c>
      <c r="AG48" s="38">
        <f>+'GBP Cashflow'!AG48+('Euro Cashflow'!AG48*Rate)</f>
        <v>0</v>
      </c>
      <c r="AH48" s="38">
        <f>+'GBP Cashflow'!AH48+('Euro Cashflow'!AH48*Rate)</f>
        <v>0</v>
      </c>
      <c r="AI48" s="38">
        <f>+'GBP Cashflow'!AI48+('Euro Cashflow'!AI48*Rate)</f>
        <v>0</v>
      </c>
      <c r="AJ48" s="38">
        <f>+'GBP Cashflow'!AJ48+('Euro Cashflow'!AJ48*Rate)</f>
        <v>0</v>
      </c>
      <c r="AK48" s="38">
        <f>+'GBP Cashflow'!AK48+('Euro Cashflow'!AK48*Rate)</f>
        <v>0</v>
      </c>
      <c r="AL48" s="38">
        <f>+'GBP Cashflow'!AL48+('Euro Cashflow'!AL48*Rate)</f>
        <v>0</v>
      </c>
      <c r="AM48" s="38">
        <f>+'GBP Cashflow'!AM48+('Euro Cashflow'!AM48*Rate)</f>
        <v>0</v>
      </c>
      <c r="AN48" s="38">
        <f>+'GBP Cashflow'!AN48+('Euro Cashflow'!AN48*Rate)</f>
        <v>0</v>
      </c>
      <c r="AO48" s="38">
        <f>+'GBP Cashflow'!AO48+('Euro Cashflow'!AO48*Rate)</f>
        <v>0</v>
      </c>
      <c r="AP48" s="38">
        <f>+'GBP Cashflow'!AP48+('Euro Cashflow'!AP48*Rate)</f>
        <v>0</v>
      </c>
      <c r="AQ48" s="38">
        <f>+'GBP Cashflow'!AQ48+('Euro Cashflow'!AQ48*Rate)</f>
        <v>0</v>
      </c>
      <c r="AR48" s="38">
        <f>+'GBP Cashflow'!AR48+('Euro Cashflow'!AR48*Rate)</f>
        <v>0</v>
      </c>
    </row>
    <row r="49" spans="1:44" outlineLevel="1" x14ac:dyDescent="0.2">
      <c r="A49" s="28" t="s">
        <v>79</v>
      </c>
      <c r="B49" s="29">
        <v>1600</v>
      </c>
      <c r="C49" s="30" t="s">
        <v>80</v>
      </c>
      <c r="D49" s="31">
        <f>VLOOKUP(B49,TOTALBUD!$A$1:$C$260,3,0)</f>
        <v>381516</v>
      </c>
      <c r="E49" s="32">
        <f>SUBTOTAL(9,$E$37:$E$48)</f>
        <v>0</v>
      </c>
      <c r="F49" s="30"/>
      <c r="G49" s="30"/>
      <c r="H49" s="33">
        <f>SUBTOTAL(9,$H$37:$H$48)</f>
        <v>5000</v>
      </c>
      <c r="I49" s="34">
        <f>SUBTOTAL(9,$I$37:$I$48)</f>
        <v>5000</v>
      </c>
      <c r="J49" s="34">
        <f>SUBTOTAL(9,$J$37:$J$48)</f>
        <v>1500</v>
      </c>
      <c r="K49" s="34">
        <f>SUBTOTAL(9,$K$37:$K$48)</f>
        <v>0</v>
      </c>
      <c r="L49" s="34">
        <f>SUBTOTAL(9,$L$37:$L$48)</f>
        <v>5000</v>
      </c>
      <c r="M49" s="34">
        <f>SUBTOTAL(9,$M$37:$M$48)</f>
        <v>1500</v>
      </c>
      <c r="N49" s="34">
        <f>SUBTOTAL(9,$N$37:$N$48)</f>
        <v>0</v>
      </c>
      <c r="O49" s="34">
        <f>SUBTOTAL(9,$O$37:$O$48)</f>
        <v>3000</v>
      </c>
      <c r="P49" s="34">
        <f>SUBTOTAL(9,$P$37:$P$48)</f>
        <v>73300</v>
      </c>
      <c r="Q49" s="34">
        <f>SUBTOTAL(9,$Q$37:$Q$48)</f>
        <v>3000</v>
      </c>
      <c r="R49" s="34">
        <f>SUBTOTAL(9,$R$37:$R$48)</f>
        <v>47051</v>
      </c>
      <c r="S49" s="34">
        <f>SUBTOTAL(9,$S$37:$S$48)</f>
        <v>43551</v>
      </c>
      <c r="T49" s="34">
        <f>SUBTOTAL(9,$T$37:$T$48)</f>
        <v>49421</v>
      </c>
      <c r="U49" s="34">
        <f>SUBTOTAL(9,$U$37:$U$48)</f>
        <v>39421</v>
      </c>
      <c r="V49" s="34">
        <f>SUBTOTAL(9,$V$37:$V$48)</f>
        <v>39421</v>
      </c>
      <c r="W49" s="34">
        <f>SUBTOTAL(9,$W$37:$W$48)</f>
        <v>34661</v>
      </c>
      <c r="X49" s="34">
        <f>SUBTOTAL(9,$X$37:$X$48)</f>
        <v>33161</v>
      </c>
      <c r="Y49" s="34">
        <f>SUBTOTAL(9,$Y$37:$Y$48)</f>
        <v>33161</v>
      </c>
      <c r="Z49" s="34">
        <f>SUBTOTAL(9,$Z$37:$Z$48)</f>
        <v>33168</v>
      </c>
      <c r="AA49" s="35"/>
      <c r="AB49" s="34">
        <f>SUBTOTAL(9,$AB$37:$AB$48)</f>
        <v>0</v>
      </c>
      <c r="AC49" s="34">
        <f>SUBTOTAL(9,$AC$37:$AC$48)</f>
        <v>0</v>
      </c>
      <c r="AD49" s="34">
        <f>SUBTOTAL(9,$AD$37:$AD$48)</f>
        <v>0</v>
      </c>
      <c r="AE49" s="34">
        <f>SUBTOTAL(9,$AE$37:$AE$48)</f>
        <v>0</v>
      </c>
      <c r="AF49" s="34">
        <f>SUBTOTAL(9,$AF$37:$AF$48)</f>
        <v>-68800</v>
      </c>
      <c r="AG49" s="34">
        <f>SUBTOTAL(9,$AG$37:$AG$48)</f>
        <v>0</v>
      </c>
      <c r="AH49" s="34">
        <f>SUBTOTAL(9,$AH$37:$AH$48)</f>
        <v>0</v>
      </c>
      <c r="AI49" s="34">
        <f>SUBTOTAL(9,$AI$37:$AI$48)</f>
        <v>0</v>
      </c>
      <c r="AJ49" s="34">
        <f>SUBTOTAL(9,$AJ$37:$AJ$48)</f>
        <v>0</v>
      </c>
      <c r="AK49" s="34">
        <f>SUBTOTAL(9,$AK$37:$AK$48)</f>
        <v>0</v>
      </c>
      <c r="AL49" s="34">
        <f>SUBTOTAL(9,$AL$37:$AL$48)</f>
        <v>0</v>
      </c>
      <c r="AM49" s="34">
        <f>SUBTOTAL(9,$AM$37:$AM$48)</f>
        <v>0</v>
      </c>
      <c r="AN49" s="34">
        <f>SUBTOTAL(9,$AN$37:$AN$48)</f>
        <v>0</v>
      </c>
      <c r="AO49" s="34">
        <f>SUBTOTAL(9,$AO$37:$AO$48)</f>
        <v>0</v>
      </c>
      <c r="AP49" s="34">
        <f>SUBTOTAL(9,$AP$37:$AP$48)</f>
        <v>0</v>
      </c>
      <c r="AQ49" s="34">
        <f>SUBTOTAL(9,$AQ$37:$AQ$48)</f>
        <v>0</v>
      </c>
      <c r="AR49" s="36">
        <f>SUBTOTAL(9,$AR$37:$AR$48)</f>
        <v>0</v>
      </c>
    </row>
    <row r="50" spans="1:44" outlineLevel="2" x14ac:dyDescent="0.2">
      <c r="A50" s="24">
        <v>2000</v>
      </c>
      <c r="B50" s="25"/>
      <c r="C50" s="24"/>
      <c r="D50" s="37"/>
      <c r="E50" s="26"/>
      <c r="F50" s="24"/>
      <c r="G50" s="24"/>
      <c r="H50" s="38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40"/>
    </row>
    <row r="51" spans="1:44" outlineLevel="2" x14ac:dyDescent="0.2">
      <c r="A51" s="24">
        <v>2000</v>
      </c>
      <c r="B51" s="25">
        <v>2010</v>
      </c>
      <c r="C51" s="24" t="s">
        <v>81</v>
      </c>
      <c r="D51" s="37">
        <f>VLOOKUP(B51,TOTALBUD!$A$1:$C$260,3,0)</f>
        <v>58000</v>
      </c>
      <c r="E51" s="26">
        <f t="shared" ref="E51:E60" si="5">SUM(H51:AX51)-D51</f>
        <v>0</v>
      </c>
      <c r="F51" s="24"/>
      <c r="G51" s="24"/>
      <c r="H51" s="38">
        <f>+'GBP Cashflow'!H51+('Euro Cashflow'!H51*Rate)</f>
        <v>18000</v>
      </c>
      <c r="I51" s="38">
        <f>+'GBP Cashflow'!I51+('Euro Cashflow'!I51*Rate)</f>
        <v>2000</v>
      </c>
      <c r="J51" s="38">
        <f>+'GBP Cashflow'!J51+('Euro Cashflow'!J51*Rate)</f>
        <v>2000</v>
      </c>
      <c r="K51" s="38">
        <f>+'GBP Cashflow'!K51+('Euro Cashflow'!K51*Rate)</f>
        <v>2000</v>
      </c>
      <c r="L51" s="38">
        <f>+'GBP Cashflow'!L51+('Euro Cashflow'!L51*Rate)</f>
        <v>2000</v>
      </c>
      <c r="M51" s="38">
        <f>+'GBP Cashflow'!M51+('Euro Cashflow'!M51*Rate)</f>
        <v>2000</v>
      </c>
      <c r="N51" s="38">
        <f>+'GBP Cashflow'!N51+('Euro Cashflow'!N51*Rate)</f>
        <v>2000</v>
      </c>
      <c r="O51" s="38">
        <f>+'GBP Cashflow'!O51+('Euro Cashflow'!O51*Rate)</f>
        <v>2000</v>
      </c>
      <c r="P51" s="38">
        <f>+'GBP Cashflow'!P51+('Euro Cashflow'!P51*Rate)</f>
        <v>2000</v>
      </c>
      <c r="Q51" s="38">
        <f>+'GBP Cashflow'!Q51+('Euro Cashflow'!Q51*Rate)</f>
        <v>2000</v>
      </c>
      <c r="R51" s="38">
        <f>+'GBP Cashflow'!R51+('Euro Cashflow'!R51*Rate)</f>
        <v>2000</v>
      </c>
      <c r="S51" s="38">
        <f>+'GBP Cashflow'!S51+('Euro Cashflow'!S51*Rate)</f>
        <v>2000</v>
      </c>
      <c r="T51" s="38">
        <f>+'GBP Cashflow'!T51+('Euro Cashflow'!T51*Rate)</f>
        <v>2000</v>
      </c>
      <c r="U51" s="38">
        <f>+'GBP Cashflow'!U51+('Euro Cashflow'!U51*Rate)</f>
        <v>2000</v>
      </c>
      <c r="V51" s="38">
        <f>+'GBP Cashflow'!V51+('Euro Cashflow'!V51*Rate)</f>
        <v>2000</v>
      </c>
      <c r="W51" s="38">
        <f>+'GBP Cashflow'!W51+('Euro Cashflow'!W51*Rate)</f>
        <v>2000</v>
      </c>
      <c r="X51" s="38">
        <f>+'GBP Cashflow'!X51+('Euro Cashflow'!X51*Rate)</f>
        <v>2000</v>
      </c>
      <c r="Y51" s="38">
        <f>+'GBP Cashflow'!Y51+('Euro Cashflow'!Y51*Rate)</f>
        <v>2000</v>
      </c>
      <c r="Z51" s="38">
        <f>+'GBP Cashflow'!Z51+('Euro Cashflow'!Z51*Rate)</f>
        <v>2000</v>
      </c>
      <c r="AA51" s="38">
        <f>+'GBP Cashflow'!AA51+('Euro Cashflow'!AA51*Rate)</f>
        <v>0</v>
      </c>
      <c r="AB51" s="38">
        <f>+'GBP Cashflow'!AB51+('Euro Cashflow'!AB51*Rate)</f>
        <v>2000</v>
      </c>
      <c r="AC51" s="38">
        <f>+'GBP Cashflow'!AC51+('Euro Cashflow'!AC51*Rate)</f>
        <v>2000</v>
      </c>
      <c r="AD51" s="38">
        <f>+'GBP Cashflow'!AD51+('Euro Cashflow'!AD51*Rate)</f>
        <v>0</v>
      </c>
      <c r="AE51" s="38">
        <f>+'GBP Cashflow'!AE51+('Euro Cashflow'!AE51*Rate)</f>
        <v>0</v>
      </c>
      <c r="AF51" s="38">
        <f>+'GBP Cashflow'!AF51+('Euro Cashflow'!AF51*Rate)</f>
        <v>0</v>
      </c>
      <c r="AG51" s="38">
        <f>+'GBP Cashflow'!AG51+('Euro Cashflow'!AG51*Rate)</f>
        <v>0</v>
      </c>
      <c r="AH51" s="38">
        <f>+'GBP Cashflow'!AH51+('Euro Cashflow'!AH51*Rate)</f>
        <v>0</v>
      </c>
      <c r="AI51" s="38">
        <f>+'GBP Cashflow'!AI51+('Euro Cashflow'!AI51*Rate)</f>
        <v>0</v>
      </c>
      <c r="AJ51" s="38">
        <f>+'GBP Cashflow'!AJ51+('Euro Cashflow'!AJ51*Rate)</f>
        <v>0</v>
      </c>
      <c r="AK51" s="38">
        <f>+'GBP Cashflow'!AK51+('Euro Cashflow'!AK51*Rate)</f>
        <v>0</v>
      </c>
      <c r="AL51" s="38">
        <f>+'GBP Cashflow'!AL51+('Euro Cashflow'!AL51*Rate)</f>
        <v>0</v>
      </c>
      <c r="AM51" s="38">
        <f>+'GBP Cashflow'!AM51+('Euro Cashflow'!AM51*Rate)</f>
        <v>0</v>
      </c>
      <c r="AN51" s="38">
        <f>+'GBP Cashflow'!AN51+('Euro Cashflow'!AN51*Rate)</f>
        <v>0</v>
      </c>
      <c r="AO51" s="38">
        <f>+'GBP Cashflow'!AO51+('Euro Cashflow'!AO51*Rate)</f>
        <v>0</v>
      </c>
      <c r="AP51" s="38">
        <f>+'GBP Cashflow'!AP51+('Euro Cashflow'!AP51*Rate)</f>
        <v>0</v>
      </c>
      <c r="AQ51" s="38">
        <f>+'GBP Cashflow'!AQ51+('Euro Cashflow'!AQ51*Rate)</f>
        <v>0</v>
      </c>
      <c r="AR51" s="38">
        <f>+'GBP Cashflow'!AR51+('Euro Cashflow'!AR51*Rate)</f>
        <v>0</v>
      </c>
    </row>
    <row r="52" spans="1:44" outlineLevel="2" x14ac:dyDescent="0.2">
      <c r="A52" s="24">
        <v>2000</v>
      </c>
      <c r="B52" s="25">
        <v>2030</v>
      </c>
      <c r="C52" s="24" t="s">
        <v>82</v>
      </c>
      <c r="D52" s="37">
        <f>VLOOKUP(B52,TOTALBUD!$A$1:$C$260,3,0)</f>
        <v>37200</v>
      </c>
      <c r="E52" s="26">
        <f t="shared" si="5"/>
        <v>0</v>
      </c>
      <c r="F52" s="24"/>
      <c r="G52" s="24"/>
      <c r="H52" s="38">
        <f>+'GBP Cashflow'!H52+('Euro Cashflow'!H52*Rate)</f>
        <v>12500</v>
      </c>
      <c r="I52" s="38">
        <f>+'GBP Cashflow'!I52+('Euro Cashflow'!I52*Rate)</f>
        <v>1300</v>
      </c>
      <c r="J52" s="38">
        <f>+'GBP Cashflow'!J52+('Euro Cashflow'!J52*Rate)</f>
        <v>1300</v>
      </c>
      <c r="K52" s="38">
        <f>+'GBP Cashflow'!K52+('Euro Cashflow'!K52*Rate)</f>
        <v>1300</v>
      </c>
      <c r="L52" s="38">
        <f>+'GBP Cashflow'!L52+('Euro Cashflow'!L52*Rate)</f>
        <v>1300</v>
      </c>
      <c r="M52" s="38">
        <f>+'GBP Cashflow'!M52+('Euro Cashflow'!M52*Rate)</f>
        <v>1300</v>
      </c>
      <c r="N52" s="38">
        <f>+'GBP Cashflow'!N52+('Euro Cashflow'!N52*Rate)</f>
        <v>1300</v>
      </c>
      <c r="O52" s="38">
        <f>+'GBP Cashflow'!O52+('Euro Cashflow'!O52*Rate)</f>
        <v>1300</v>
      </c>
      <c r="P52" s="38">
        <f>+'GBP Cashflow'!P52+('Euro Cashflow'!P52*Rate)</f>
        <v>1300</v>
      </c>
      <c r="Q52" s="38">
        <f>+'GBP Cashflow'!Q52+('Euro Cashflow'!Q52*Rate)</f>
        <v>1300</v>
      </c>
      <c r="R52" s="38">
        <f>+'GBP Cashflow'!R52+('Euro Cashflow'!R52*Rate)</f>
        <v>1300</v>
      </c>
      <c r="S52" s="38">
        <f>+'GBP Cashflow'!S52+('Euro Cashflow'!S52*Rate)</f>
        <v>1300</v>
      </c>
      <c r="T52" s="38">
        <f>+'GBP Cashflow'!T52+('Euro Cashflow'!T52*Rate)</f>
        <v>1300</v>
      </c>
      <c r="U52" s="38">
        <f>+'GBP Cashflow'!U52+('Euro Cashflow'!U52*Rate)</f>
        <v>1300</v>
      </c>
      <c r="V52" s="38">
        <f>+'GBP Cashflow'!V52+('Euro Cashflow'!V52*Rate)</f>
        <v>1300</v>
      </c>
      <c r="W52" s="38">
        <f>+'GBP Cashflow'!W52+('Euro Cashflow'!W52*Rate)</f>
        <v>1300</v>
      </c>
      <c r="X52" s="38">
        <f>+'GBP Cashflow'!X52+('Euro Cashflow'!X52*Rate)</f>
        <v>1300</v>
      </c>
      <c r="Y52" s="38">
        <f>+'GBP Cashflow'!Y52+('Euro Cashflow'!Y52*Rate)</f>
        <v>1300</v>
      </c>
      <c r="Z52" s="38">
        <f>+'GBP Cashflow'!Z52+('Euro Cashflow'!Z52*Rate)</f>
        <v>1300</v>
      </c>
      <c r="AA52" s="38">
        <f>+'GBP Cashflow'!AA52+('Euro Cashflow'!AA52*Rate)</f>
        <v>0</v>
      </c>
      <c r="AB52" s="38">
        <f>+'GBP Cashflow'!AB52+('Euro Cashflow'!AB52*Rate)</f>
        <v>1300</v>
      </c>
      <c r="AC52" s="38">
        <f>+'GBP Cashflow'!AC52+('Euro Cashflow'!AC52*Rate)</f>
        <v>0</v>
      </c>
      <c r="AD52" s="38">
        <f>+'GBP Cashflow'!AD52+('Euro Cashflow'!AD52*Rate)</f>
        <v>0</v>
      </c>
      <c r="AE52" s="38">
        <f>+'GBP Cashflow'!AE52+('Euro Cashflow'!AE52*Rate)</f>
        <v>0</v>
      </c>
      <c r="AF52" s="38">
        <f>+'GBP Cashflow'!AF52+('Euro Cashflow'!AF52*Rate)</f>
        <v>0</v>
      </c>
      <c r="AG52" s="38">
        <f>+'GBP Cashflow'!AG52+('Euro Cashflow'!AG52*Rate)</f>
        <v>0</v>
      </c>
      <c r="AH52" s="38">
        <f>+'GBP Cashflow'!AH52+('Euro Cashflow'!AH52*Rate)</f>
        <v>0</v>
      </c>
      <c r="AI52" s="38">
        <f>+'GBP Cashflow'!AI52+('Euro Cashflow'!AI52*Rate)</f>
        <v>0</v>
      </c>
      <c r="AJ52" s="38">
        <f>+'GBP Cashflow'!AJ52+('Euro Cashflow'!AJ52*Rate)</f>
        <v>0</v>
      </c>
      <c r="AK52" s="38">
        <f>+'GBP Cashflow'!AK52+('Euro Cashflow'!AK52*Rate)</f>
        <v>0</v>
      </c>
      <c r="AL52" s="38">
        <f>+'GBP Cashflow'!AL52+('Euro Cashflow'!AL52*Rate)</f>
        <v>0</v>
      </c>
      <c r="AM52" s="38">
        <f>+'GBP Cashflow'!AM52+('Euro Cashflow'!AM52*Rate)</f>
        <v>0</v>
      </c>
      <c r="AN52" s="38">
        <f>+'GBP Cashflow'!AN52+('Euro Cashflow'!AN52*Rate)</f>
        <v>0</v>
      </c>
      <c r="AO52" s="38">
        <f>+'GBP Cashflow'!AO52+('Euro Cashflow'!AO52*Rate)</f>
        <v>0</v>
      </c>
      <c r="AP52" s="38">
        <f>+'GBP Cashflow'!AP52+('Euro Cashflow'!AP52*Rate)</f>
        <v>0</v>
      </c>
      <c r="AQ52" s="38">
        <f>+'GBP Cashflow'!AQ52+('Euro Cashflow'!AQ52*Rate)</f>
        <v>0</v>
      </c>
      <c r="AR52" s="38">
        <f>+'GBP Cashflow'!AR52+('Euro Cashflow'!AR52*Rate)</f>
        <v>0</v>
      </c>
    </row>
    <row r="53" spans="1:44" outlineLevel="2" x14ac:dyDescent="0.2">
      <c r="A53" s="24">
        <v>2000</v>
      </c>
      <c r="B53" s="25">
        <v>2040</v>
      </c>
      <c r="C53" s="24" t="s">
        <v>83</v>
      </c>
      <c r="D53" s="37">
        <f>VLOOKUP(B53,TOTALBUD!$A$1:$C$260,3,0)</f>
        <v>13104</v>
      </c>
      <c r="E53" s="26">
        <f t="shared" si="5"/>
        <v>0</v>
      </c>
      <c r="F53" s="24"/>
      <c r="G53" s="24"/>
      <c r="H53" s="38">
        <f>+'GBP Cashflow'!H53+('Euro Cashflow'!H53*Rate)</f>
        <v>0</v>
      </c>
      <c r="I53" s="38">
        <f>+'GBP Cashflow'!I53+('Euro Cashflow'!I53*Rate)</f>
        <v>0</v>
      </c>
      <c r="J53" s="38">
        <f>+'GBP Cashflow'!J53+('Euro Cashflow'!J53*Rate)</f>
        <v>0</v>
      </c>
      <c r="K53" s="38">
        <f>+'GBP Cashflow'!K53+('Euro Cashflow'!K53*Rate)</f>
        <v>0</v>
      </c>
      <c r="L53" s="38">
        <f>+'GBP Cashflow'!L53+('Euro Cashflow'!L53*Rate)</f>
        <v>0</v>
      </c>
      <c r="M53" s="38">
        <f>+'GBP Cashflow'!M53+('Euro Cashflow'!M53*Rate)</f>
        <v>0</v>
      </c>
      <c r="N53" s="38">
        <f>+'GBP Cashflow'!N53+('Euro Cashflow'!N53*Rate)</f>
        <v>1008</v>
      </c>
      <c r="O53" s="38">
        <f>+'GBP Cashflow'!O53+('Euro Cashflow'!O53*Rate)</f>
        <v>1008</v>
      </c>
      <c r="P53" s="38">
        <f>+'GBP Cashflow'!P53+('Euro Cashflow'!P53*Rate)</f>
        <v>1008</v>
      </c>
      <c r="Q53" s="38">
        <f>+'GBP Cashflow'!Q53+('Euro Cashflow'!Q53*Rate)</f>
        <v>1008</v>
      </c>
      <c r="R53" s="38">
        <f>+'GBP Cashflow'!R53+('Euro Cashflow'!R53*Rate)</f>
        <v>1008</v>
      </c>
      <c r="S53" s="38">
        <f>+'GBP Cashflow'!S53+('Euro Cashflow'!S53*Rate)</f>
        <v>1008</v>
      </c>
      <c r="T53" s="38">
        <f>+'GBP Cashflow'!T53+('Euro Cashflow'!T53*Rate)</f>
        <v>1008</v>
      </c>
      <c r="U53" s="38">
        <f>+'GBP Cashflow'!U53+('Euro Cashflow'!U53*Rate)</f>
        <v>1008</v>
      </c>
      <c r="V53" s="38">
        <f>+'GBP Cashflow'!V53+('Euro Cashflow'!V53*Rate)</f>
        <v>1008</v>
      </c>
      <c r="W53" s="38">
        <f>+'GBP Cashflow'!W53+('Euro Cashflow'!W53*Rate)</f>
        <v>1008</v>
      </c>
      <c r="X53" s="38">
        <f>+'GBP Cashflow'!X53+('Euro Cashflow'!X53*Rate)</f>
        <v>1008</v>
      </c>
      <c r="Y53" s="38">
        <f>+'GBP Cashflow'!Y53+('Euro Cashflow'!Y53*Rate)</f>
        <v>1008</v>
      </c>
      <c r="Z53" s="38">
        <f>+'GBP Cashflow'!Z53+('Euro Cashflow'!Z53*Rate)</f>
        <v>1008</v>
      </c>
      <c r="AA53" s="38">
        <f>+'GBP Cashflow'!AA53+('Euro Cashflow'!AA53*Rate)</f>
        <v>0</v>
      </c>
      <c r="AB53" s="38">
        <f>+'GBP Cashflow'!AB53+('Euro Cashflow'!AB53*Rate)</f>
        <v>0</v>
      </c>
      <c r="AC53" s="38">
        <f>+'GBP Cashflow'!AC53+('Euro Cashflow'!AC53*Rate)</f>
        <v>0</v>
      </c>
      <c r="AD53" s="38">
        <f>+'GBP Cashflow'!AD53+('Euro Cashflow'!AD53*Rate)</f>
        <v>0</v>
      </c>
      <c r="AE53" s="38">
        <f>+'GBP Cashflow'!AE53+('Euro Cashflow'!AE53*Rate)</f>
        <v>0</v>
      </c>
      <c r="AF53" s="38">
        <f>+'GBP Cashflow'!AF53+('Euro Cashflow'!AF53*Rate)</f>
        <v>0</v>
      </c>
      <c r="AG53" s="38">
        <f>+'GBP Cashflow'!AG53+('Euro Cashflow'!AG53*Rate)</f>
        <v>0</v>
      </c>
      <c r="AH53" s="38">
        <f>+'GBP Cashflow'!AH53+('Euro Cashflow'!AH53*Rate)</f>
        <v>0</v>
      </c>
      <c r="AI53" s="38">
        <f>+'GBP Cashflow'!AI53+('Euro Cashflow'!AI53*Rate)</f>
        <v>0</v>
      </c>
      <c r="AJ53" s="38">
        <f>+'GBP Cashflow'!AJ53+('Euro Cashflow'!AJ53*Rate)</f>
        <v>0</v>
      </c>
      <c r="AK53" s="38">
        <f>+'GBP Cashflow'!AK53+('Euro Cashflow'!AK53*Rate)</f>
        <v>0</v>
      </c>
      <c r="AL53" s="38">
        <f>+'GBP Cashflow'!AL53+('Euro Cashflow'!AL53*Rate)</f>
        <v>0</v>
      </c>
      <c r="AM53" s="38">
        <f>+'GBP Cashflow'!AM53+('Euro Cashflow'!AM53*Rate)</f>
        <v>0</v>
      </c>
      <c r="AN53" s="38">
        <f>+'GBP Cashflow'!AN53+('Euro Cashflow'!AN53*Rate)</f>
        <v>0</v>
      </c>
      <c r="AO53" s="38">
        <f>+'GBP Cashflow'!AO53+('Euro Cashflow'!AO53*Rate)</f>
        <v>0</v>
      </c>
      <c r="AP53" s="38">
        <f>+'GBP Cashflow'!AP53+('Euro Cashflow'!AP53*Rate)</f>
        <v>0</v>
      </c>
      <c r="AQ53" s="38">
        <f>+'GBP Cashflow'!AQ53+('Euro Cashflow'!AQ53*Rate)</f>
        <v>0</v>
      </c>
      <c r="AR53" s="38">
        <f>+'GBP Cashflow'!AR53+('Euro Cashflow'!AR53*Rate)</f>
        <v>0</v>
      </c>
    </row>
    <row r="54" spans="1:44" outlineLevel="2" x14ac:dyDescent="0.2">
      <c r="A54" s="24">
        <v>2000</v>
      </c>
      <c r="B54" s="25">
        <v>2045</v>
      </c>
      <c r="C54" s="24" t="s">
        <v>84</v>
      </c>
      <c r="D54" s="37">
        <f>VLOOKUP(B54,TOTALBUD!$A$1:$C$260,3,0)</f>
        <v>4704</v>
      </c>
      <c r="E54" s="26">
        <f t="shared" si="5"/>
        <v>0</v>
      </c>
      <c r="F54" s="24"/>
      <c r="G54" s="24"/>
      <c r="H54" s="38">
        <f>+'GBP Cashflow'!H54+('Euro Cashflow'!H54*Rate)</f>
        <v>0</v>
      </c>
      <c r="I54" s="38">
        <f>+'GBP Cashflow'!I54+('Euro Cashflow'!I54*Rate)</f>
        <v>0</v>
      </c>
      <c r="J54" s="38">
        <f>+'GBP Cashflow'!J54+('Euro Cashflow'!J54*Rate)</f>
        <v>0</v>
      </c>
      <c r="K54" s="38">
        <f>+'GBP Cashflow'!K54+('Euro Cashflow'!K54*Rate)</f>
        <v>0</v>
      </c>
      <c r="L54" s="38">
        <f>+'GBP Cashflow'!L54+('Euro Cashflow'!L54*Rate)</f>
        <v>0</v>
      </c>
      <c r="M54" s="38">
        <f>+'GBP Cashflow'!M54+('Euro Cashflow'!M54*Rate)</f>
        <v>0</v>
      </c>
      <c r="N54" s="38">
        <f>+'GBP Cashflow'!N54+('Euro Cashflow'!N54*Rate)</f>
        <v>0</v>
      </c>
      <c r="O54" s="38">
        <f>+'GBP Cashflow'!O54+('Euro Cashflow'!O54*Rate)</f>
        <v>392</v>
      </c>
      <c r="P54" s="38">
        <f>+'GBP Cashflow'!P54+('Euro Cashflow'!P54*Rate)</f>
        <v>392</v>
      </c>
      <c r="Q54" s="38">
        <f>+'GBP Cashflow'!Q54+('Euro Cashflow'!Q54*Rate)</f>
        <v>392</v>
      </c>
      <c r="R54" s="38">
        <f>+'GBP Cashflow'!R54+('Euro Cashflow'!R54*Rate)</f>
        <v>392</v>
      </c>
      <c r="S54" s="38">
        <f>+'GBP Cashflow'!S54+('Euro Cashflow'!S54*Rate)</f>
        <v>392</v>
      </c>
      <c r="T54" s="38">
        <f>+'GBP Cashflow'!T54+('Euro Cashflow'!T54*Rate)</f>
        <v>392</v>
      </c>
      <c r="U54" s="38">
        <f>+'GBP Cashflow'!U54+('Euro Cashflow'!U54*Rate)</f>
        <v>392</v>
      </c>
      <c r="V54" s="38">
        <f>+'GBP Cashflow'!V54+('Euro Cashflow'!V54*Rate)</f>
        <v>392</v>
      </c>
      <c r="W54" s="38">
        <f>+'GBP Cashflow'!W54+('Euro Cashflow'!W54*Rate)</f>
        <v>392</v>
      </c>
      <c r="X54" s="38">
        <f>+'GBP Cashflow'!X54+('Euro Cashflow'!X54*Rate)</f>
        <v>392</v>
      </c>
      <c r="Y54" s="38">
        <f>+'GBP Cashflow'!Y54+('Euro Cashflow'!Y54*Rate)</f>
        <v>392</v>
      </c>
      <c r="Z54" s="38">
        <f>+'GBP Cashflow'!Z54+('Euro Cashflow'!Z54*Rate)</f>
        <v>392</v>
      </c>
      <c r="AA54" s="38">
        <f>+'GBP Cashflow'!AA54+('Euro Cashflow'!AA54*Rate)</f>
        <v>0</v>
      </c>
      <c r="AB54" s="38">
        <f>+'GBP Cashflow'!AB54+('Euro Cashflow'!AB54*Rate)</f>
        <v>0</v>
      </c>
      <c r="AC54" s="38">
        <f>+'GBP Cashflow'!AC54+('Euro Cashflow'!AC54*Rate)</f>
        <v>0</v>
      </c>
      <c r="AD54" s="38">
        <f>+'GBP Cashflow'!AD54+('Euro Cashflow'!AD54*Rate)</f>
        <v>0</v>
      </c>
      <c r="AE54" s="38">
        <f>+'GBP Cashflow'!AE54+('Euro Cashflow'!AE54*Rate)</f>
        <v>0</v>
      </c>
      <c r="AF54" s="38">
        <f>+'GBP Cashflow'!AF54+('Euro Cashflow'!AF54*Rate)</f>
        <v>0</v>
      </c>
      <c r="AG54" s="38">
        <f>+'GBP Cashflow'!AG54+('Euro Cashflow'!AG54*Rate)</f>
        <v>0</v>
      </c>
      <c r="AH54" s="38">
        <f>+'GBP Cashflow'!AH54+('Euro Cashflow'!AH54*Rate)</f>
        <v>0</v>
      </c>
      <c r="AI54" s="38">
        <f>+'GBP Cashflow'!AI54+('Euro Cashflow'!AI54*Rate)</f>
        <v>0</v>
      </c>
      <c r="AJ54" s="38">
        <f>+'GBP Cashflow'!AJ54+('Euro Cashflow'!AJ54*Rate)</f>
        <v>0</v>
      </c>
      <c r="AK54" s="38">
        <f>+'GBP Cashflow'!AK54+('Euro Cashflow'!AK54*Rate)</f>
        <v>0</v>
      </c>
      <c r="AL54" s="38">
        <f>+'GBP Cashflow'!AL54+('Euro Cashflow'!AL54*Rate)</f>
        <v>0</v>
      </c>
      <c r="AM54" s="38">
        <f>+'GBP Cashflow'!AM54+('Euro Cashflow'!AM54*Rate)</f>
        <v>0</v>
      </c>
      <c r="AN54" s="38">
        <f>+'GBP Cashflow'!AN54+('Euro Cashflow'!AN54*Rate)</f>
        <v>0</v>
      </c>
      <c r="AO54" s="38">
        <f>+'GBP Cashflow'!AO54+('Euro Cashflow'!AO54*Rate)</f>
        <v>0</v>
      </c>
      <c r="AP54" s="38">
        <f>+'GBP Cashflow'!AP54+('Euro Cashflow'!AP54*Rate)</f>
        <v>0</v>
      </c>
      <c r="AQ54" s="38">
        <f>+'GBP Cashflow'!AQ54+('Euro Cashflow'!AQ54*Rate)</f>
        <v>0</v>
      </c>
      <c r="AR54" s="38">
        <f>+'GBP Cashflow'!AR54+('Euro Cashflow'!AR54*Rate)</f>
        <v>0</v>
      </c>
    </row>
    <row r="55" spans="1:44" outlineLevel="2" x14ac:dyDescent="0.2">
      <c r="A55" s="24">
        <v>2000</v>
      </c>
      <c r="B55" s="25">
        <v>2050</v>
      </c>
      <c r="C55" s="24" t="s">
        <v>85</v>
      </c>
      <c r="D55" s="37">
        <f>VLOOKUP(B55,TOTALBUD!$A$1:$C$260,3,0)</f>
        <v>23408</v>
      </c>
      <c r="E55" s="26">
        <f t="shared" si="5"/>
        <v>0</v>
      </c>
      <c r="F55" s="24"/>
      <c r="G55" s="24"/>
      <c r="H55" s="38">
        <f>+'GBP Cashflow'!H55+('Euro Cashflow'!H55*Rate)</f>
        <v>1120</v>
      </c>
      <c r="I55" s="38">
        <f>+'GBP Cashflow'!I55+('Euro Cashflow'!I55*Rate)</f>
        <v>1120</v>
      </c>
      <c r="J55" s="38">
        <f>+'GBP Cashflow'!J55+('Euro Cashflow'!J55*Rate)</f>
        <v>1120</v>
      </c>
      <c r="K55" s="38">
        <f>+'GBP Cashflow'!K55+('Euro Cashflow'!K55*Rate)</f>
        <v>1120</v>
      </c>
      <c r="L55" s="38">
        <f>+'GBP Cashflow'!L55+('Euro Cashflow'!L55*Rate)</f>
        <v>1120</v>
      </c>
      <c r="M55" s="38">
        <f>+'GBP Cashflow'!M55+('Euro Cashflow'!M55*Rate)</f>
        <v>1120</v>
      </c>
      <c r="N55" s="38">
        <f>+'GBP Cashflow'!N55+('Euro Cashflow'!N55*Rate)</f>
        <v>1120</v>
      </c>
      <c r="O55" s="38">
        <f>+'GBP Cashflow'!O55+('Euro Cashflow'!O55*Rate)</f>
        <v>1120</v>
      </c>
      <c r="P55" s="38">
        <f>+'GBP Cashflow'!P55+('Euro Cashflow'!P55*Rate)</f>
        <v>1120</v>
      </c>
      <c r="Q55" s="38">
        <f>+'GBP Cashflow'!Q55+('Euro Cashflow'!Q55*Rate)</f>
        <v>1120</v>
      </c>
      <c r="R55" s="38">
        <f>+'GBP Cashflow'!R55+('Euro Cashflow'!R55*Rate)</f>
        <v>1232</v>
      </c>
      <c r="S55" s="38">
        <f>+'GBP Cashflow'!S55+('Euro Cashflow'!S55*Rate)</f>
        <v>1232</v>
      </c>
      <c r="T55" s="38">
        <f>+'GBP Cashflow'!T55+('Euro Cashflow'!T55*Rate)</f>
        <v>1232</v>
      </c>
      <c r="U55" s="38">
        <f>+'GBP Cashflow'!U55+('Euro Cashflow'!U55*Rate)</f>
        <v>1232</v>
      </c>
      <c r="V55" s="38">
        <f>+'GBP Cashflow'!V55+('Euro Cashflow'!V55*Rate)</f>
        <v>1232</v>
      </c>
      <c r="W55" s="38">
        <f>+'GBP Cashflow'!W55+('Euro Cashflow'!W55*Rate)</f>
        <v>1232</v>
      </c>
      <c r="X55" s="38">
        <f>+'GBP Cashflow'!X55+('Euro Cashflow'!X55*Rate)</f>
        <v>1232</v>
      </c>
      <c r="Y55" s="38">
        <f>+'GBP Cashflow'!Y55+('Euro Cashflow'!Y55*Rate)</f>
        <v>1232</v>
      </c>
      <c r="Z55" s="38">
        <f>+'GBP Cashflow'!Z55+('Euro Cashflow'!Z55*Rate)</f>
        <v>1232</v>
      </c>
      <c r="AA55" s="38">
        <f>+'GBP Cashflow'!AA55+('Euro Cashflow'!AA55*Rate)</f>
        <v>0</v>
      </c>
      <c r="AB55" s="38">
        <f>+'GBP Cashflow'!AB55+('Euro Cashflow'!AB55*Rate)</f>
        <v>1120</v>
      </c>
      <c r="AC55" s="38">
        <f>+'GBP Cashflow'!AC55+('Euro Cashflow'!AC55*Rate)</f>
        <v>0</v>
      </c>
      <c r="AD55" s="38">
        <f>+'GBP Cashflow'!AD55+('Euro Cashflow'!AD55*Rate)</f>
        <v>0</v>
      </c>
      <c r="AE55" s="38">
        <f>+'GBP Cashflow'!AE55+('Euro Cashflow'!AE55*Rate)</f>
        <v>0</v>
      </c>
      <c r="AF55" s="38">
        <f>+'GBP Cashflow'!AF55+('Euro Cashflow'!AF55*Rate)</f>
        <v>0</v>
      </c>
      <c r="AG55" s="38">
        <f>+'GBP Cashflow'!AG55+('Euro Cashflow'!AG55*Rate)</f>
        <v>0</v>
      </c>
      <c r="AH55" s="38">
        <f>+'GBP Cashflow'!AH55+('Euro Cashflow'!AH55*Rate)</f>
        <v>0</v>
      </c>
      <c r="AI55" s="38">
        <f>+'GBP Cashflow'!AI55+('Euro Cashflow'!AI55*Rate)</f>
        <v>0</v>
      </c>
      <c r="AJ55" s="38">
        <f>+'GBP Cashflow'!AJ55+('Euro Cashflow'!AJ55*Rate)</f>
        <v>0</v>
      </c>
      <c r="AK55" s="38">
        <f>+'GBP Cashflow'!AK55+('Euro Cashflow'!AK55*Rate)</f>
        <v>0</v>
      </c>
      <c r="AL55" s="38">
        <f>+'GBP Cashflow'!AL55+('Euro Cashflow'!AL55*Rate)</f>
        <v>0</v>
      </c>
      <c r="AM55" s="38">
        <f>+'GBP Cashflow'!AM55+('Euro Cashflow'!AM55*Rate)</f>
        <v>0</v>
      </c>
      <c r="AN55" s="38">
        <f>+'GBP Cashflow'!AN55+('Euro Cashflow'!AN55*Rate)</f>
        <v>0</v>
      </c>
      <c r="AO55" s="38">
        <f>+'GBP Cashflow'!AO55+('Euro Cashflow'!AO55*Rate)</f>
        <v>0</v>
      </c>
      <c r="AP55" s="38">
        <f>+'GBP Cashflow'!AP55+('Euro Cashflow'!AP55*Rate)</f>
        <v>0</v>
      </c>
      <c r="AQ55" s="38">
        <f>+'GBP Cashflow'!AQ55+('Euro Cashflow'!AQ55*Rate)</f>
        <v>0</v>
      </c>
      <c r="AR55" s="38">
        <f>+'GBP Cashflow'!AR55+('Euro Cashflow'!AR55*Rate)</f>
        <v>0</v>
      </c>
    </row>
    <row r="56" spans="1:44" outlineLevel="2" x14ac:dyDescent="0.2">
      <c r="A56" s="24">
        <v>2000</v>
      </c>
      <c r="B56" s="25">
        <v>2060</v>
      </c>
      <c r="C56" s="24" t="s">
        <v>86</v>
      </c>
      <c r="D56" s="37">
        <f>VLOOKUP(B56,TOTALBUD!$A$1:$C$260,3,0)</f>
        <v>5880</v>
      </c>
      <c r="E56" s="26">
        <f t="shared" si="5"/>
        <v>0</v>
      </c>
      <c r="F56" s="24"/>
      <c r="G56" s="24"/>
      <c r="H56" s="38">
        <f>+'GBP Cashflow'!H56+('Euro Cashflow'!H56*Rate)</f>
        <v>0</v>
      </c>
      <c r="I56" s="38">
        <f>+'GBP Cashflow'!I56+('Euro Cashflow'!I56*Rate)</f>
        <v>0</v>
      </c>
      <c r="J56" s="38">
        <f>+'GBP Cashflow'!J56+('Euro Cashflow'!J56*Rate)</f>
        <v>0</v>
      </c>
      <c r="K56" s="38">
        <f>+'GBP Cashflow'!K56+('Euro Cashflow'!K56*Rate)</f>
        <v>0</v>
      </c>
      <c r="L56" s="38">
        <f>+'GBP Cashflow'!L56+('Euro Cashflow'!L56*Rate)</f>
        <v>392</v>
      </c>
      <c r="M56" s="38">
        <f>+'GBP Cashflow'!M56+('Euro Cashflow'!M56*Rate)</f>
        <v>392</v>
      </c>
      <c r="N56" s="38">
        <f>+'GBP Cashflow'!N56+('Euro Cashflow'!N56*Rate)</f>
        <v>392</v>
      </c>
      <c r="O56" s="38">
        <f>+'GBP Cashflow'!O56+('Euro Cashflow'!O56*Rate)</f>
        <v>392</v>
      </c>
      <c r="P56" s="38">
        <f>+'GBP Cashflow'!P56+('Euro Cashflow'!P56*Rate)</f>
        <v>392</v>
      </c>
      <c r="Q56" s="38">
        <f>+'GBP Cashflow'!Q56+('Euro Cashflow'!Q56*Rate)</f>
        <v>392</v>
      </c>
      <c r="R56" s="38">
        <f>+'GBP Cashflow'!R56+('Euro Cashflow'!R56*Rate)</f>
        <v>392</v>
      </c>
      <c r="S56" s="38">
        <f>+'GBP Cashflow'!S56+('Euro Cashflow'!S56*Rate)</f>
        <v>392</v>
      </c>
      <c r="T56" s="38">
        <f>+'GBP Cashflow'!T56+('Euro Cashflow'!T56*Rate)</f>
        <v>392</v>
      </c>
      <c r="U56" s="38">
        <f>+'GBP Cashflow'!U56+('Euro Cashflow'!U56*Rate)</f>
        <v>392</v>
      </c>
      <c r="V56" s="38">
        <f>+'GBP Cashflow'!V56+('Euro Cashflow'!V56*Rate)</f>
        <v>392</v>
      </c>
      <c r="W56" s="38">
        <f>+'GBP Cashflow'!W56+('Euro Cashflow'!W56*Rate)</f>
        <v>392</v>
      </c>
      <c r="X56" s="38">
        <f>+'GBP Cashflow'!X56+('Euro Cashflow'!X56*Rate)</f>
        <v>392</v>
      </c>
      <c r="Y56" s="38">
        <f>+'GBP Cashflow'!Y56+('Euro Cashflow'!Y56*Rate)</f>
        <v>392</v>
      </c>
      <c r="Z56" s="38">
        <f>+'GBP Cashflow'!Z56+('Euro Cashflow'!Z56*Rate)</f>
        <v>392</v>
      </c>
      <c r="AA56" s="38">
        <f>+'GBP Cashflow'!AA56+('Euro Cashflow'!AA56*Rate)</f>
        <v>0</v>
      </c>
      <c r="AB56" s="38">
        <f>+'GBP Cashflow'!AB56+('Euro Cashflow'!AB56*Rate)</f>
        <v>0</v>
      </c>
      <c r="AC56" s="38">
        <f>+'GBP Cashflow'!AC56+('Euro Cashflow'!AC56*Rate)</f>
        <v>0</v>
      </c>
      <c r="AD56" s="38">
        <f>+'GBP Cashflow'!AD56+('Euro Cashflow'!AD56*Rate)</f>
        <v>0</v>
      </c>
      <c r="AE56" s="38">
        <f>+'GBP Cashflow'!AE56+('Euro Cashflow'!AE56*Rate)</f>
        <v>0</v>
      </c>
      <c r="AF56" s="38">
        <f>+'GBP Cashflow'!AF56+('Euro Cashflow'!AF56*Rate)</f>
        <v>0</v>
      </c>
      <c r="AG56" s="38">
        <f>+'GBP Cashflow'!AG56+('Euro Cashflow'!AG56*Rate)</f>
        <v>0</v>
      </c>
      <c r="AH56" s="38">
        <f>+'GBP Cashflow'!AH56+('Euro Cashflow'!AH56*Rate)</f>
        <v>0</v>
      </c>
      <c r="AI56" s="38">
        <f>+'GBP Cashflow'!AI56+('Euro Cashflow'!AI56*Rate)</f>
        <v>0</v>
      </c>
      <c r="AJ56" s="38">
        <f>+'GBP Cashflow'!AJ56+('Euro Cashflow'!AJ56*Rate)</f>
        <v>0</v>
      </c>
      <c r="AK56" s="38">
        <f>+'GBP Cashflow'!AK56+('Euro Cashflow'!AK56*Rate)</f>
        <v>0</v>
      </c>
      <c r="AL56" s="38">
        <f>+'GBP Cashflow'!AL56+('Euro Cashflow'!AL56*Rate)</f>
        <v>0</v>
      </c>
      <c r="AM56" s="38">
        <f>+'GBP Cashflow'!AM56+('Euro Cashflow'!AM56*Rate)</f>
        <v>0</v>
      </c>
      <c r="AN56" s="38">
        <f>+'GBP Cashflow'!AN56+('Euro Cashflow'!AN56*Rate)</f>
        <v>0</v>
      </c>
      <c r="AO56" s="38">
        <f>+'GBP Cashflow'!AO56+('Euro Cashflow'!AO56*Rate)</f>
        <v>0</v>
      </c>
      <c r="AP56" s="38">
        <f>+'GBP Cashflow'!AP56+('Euro Cashflow'!AP56*Rate)</f>
        <v>0</v>
      </c>
      <c r="AQ56" s="38">
        <f>+'GBP Cashflow'!AQ56+('Euro Cashflow'!AQ56*Rate)</f>
        <v>0</v>
      </c>
      <c r="AR56" s="38">
        <f>+'GBP Cashflow'!AR56+('Euro Cashflow'!AR56*Rate)</f>
        <v>0</v>
      </c>
    </row>
    <row r="57" spans="1:44" outlineLevel="2" x14ac:dyDescent="0.2">
      <c r="A57" s="24">
        <v>2000</v>
      </c>
      <c r="B57" s="25">
        <v>2070</v>
      </c>
      <c r="C57" s="24" t="s">
        <v>87</v>
      </c>
      <c r="D57" s="37">
        <f>VLOOKUP(B57,TOTALBUD!$A$1:$C$260,3,0)</f>
        <v>4704</v>
      </c>
      <c r="E57" s="26">
        <f t="shared" si="5"/>
        <v>0</v>
      </c>
      <c r="F57" s="24"/>
      <c r="G57" s="24"/>
      <c r="H57" s="38">
        <f>+'GBP Cashflow'!H57+('Euro Cashflow'!H57*Rate)</f>
        <v>0</v>
      </c>
      <c r="I57" s="38">
        <f>+'GBP Cashflow'!I57+('Euro Cashflow'!I57*Rate)</f>
        <v>0</v>
      </c>
      <c r="J57" s="38">
        <f>+'GBP Cashflow'!J57+('Euro Cashflow'!J57*Rate)</f>
        <v>0</v>
      </c>
      <c r="K57" s="38">
        <f>+'GBP Cashflow'!K57+('Euro Cashflow'!K57*Rate)</f>
        <v>0</v>
      </c>
      <c r="L57" s="38">
        <f>+'GBP Cashflow'!L57+('Euro Cashflow'!L57*Rate)</f>
        <v>0</v>
      </c>
      <c r="M57" s="38">
        <f>+'GBP Cashflow'!M57+('Euro Cashflow'!M57*Rate)</f>
        <v>0</v>
      </c>
      <c r="N57" s="38">
        <f>+'GBP Cashflow'!N57+('Euro Cashflow'!N57*Rate)</f>
        <v>0</v>
      </c>
      <c r="O57" s="38">
        <f>+'GBP Cashflow'!O57+('Euro Cashflow'!O57*Rate)</f>
        <v>392</v>
      </c>
      <c r="P57" s="38">
        <f>+'GBP Cashflow'!P57+('Euro Cashflow'!P57*Rate)</f>
        <v>392</v>
      </c>
      <c r="Q57" s="38">
        <f>+'GBP Cashflow'!Q57+('Euro Cashflow'!Q57*Rate)</f>
        <v>392</v>
      </c>
      <c r="R57" s="38">
        <f>+'GBP Cashflow'!R57+('Euro Cashflow'!R57*Rate)</f>
        <v>392</v>
      </c>
      <c r="S57" s="38">
        <f>+'GBP Cashflow'!S57+('Euro Cashflow'!S57*Rate)</f>
        <v>392</v>
      </c>
      <c r="T57" s="38">
        <f>+'GBP Cashflow'!T57+('Euro Cashflow'!T57*Rate)</f>
        <v>392</v>
      </c>
      <c r="U57" s="38">
        <f>+'GBP Cashflow'!U57+('Euro Cashflow'!U57*Rate)</f>
        <v>392</v>
      </c>
      <c r="V57" s="38">
        <f>+'GBP Cashflow'!V57+('Euro Cashflow'!V57*Rate)</f>
        <v>392</v>
      </c>
      <c r="W57" s="38">
        <f>+'GBP Cashflow'!W57+('Euro Cashflow'!W57*Rate)</f>
        <v>392</v>
      </c>
      <c r="X57" s="38">
        <f>+'GBP Cashflow'!X57+('Euro Cashflow'!X57*Rate)</f>
        <v>392</v>
      </c>
      <c r="Y57" s="38">
        <f>+'GBP Cashflow'!Y57+('Euro Cashflow'!Y57*Rate)</f>
        <v>392</v>
      </c>
      <c r="Z57" s="38">
        <f>+'GBP Cashflow'!Z57+('Euro Cashflow'!Z57*Rate)</f>
        <v>392</v>
      </c>
      <c r="AA57" s="38">
        <f>+'GBP Cashflow'!AA57+('Euro Cashflow'!AA57*Rate)</f>
        <v>0</v>
      </c>
      <c r="AB57" s="38">
        <f>+'GBP Cashflow'!AB57+('Euro Cashflow'!AB57*Rate)</f>
        <v>0</v>
      </c>
      <c r="AC57" s="38">
        <f>+'GBP Cashflow'!AC57+('Euro Cashflow'!AC57*Rate)</f>
        <v>0</v>
      </c>
      <c r="AD57" s="38">
        <f>+'GBP Cashflow'!AD57+('Euro Cashflow'!AD57*Rate)</f>
        <v>0</v>
      </c>
      <c r="AE57" s="38">
        <f>+'GBP Cashflow'!AE57+('Euro Cashflow'!AE57*Rate)</f>
        <v>0</v>
      </c>
      <c r="AF57" s="38">
        <f>+'GBP Cashflow'!AF57+('Euro Cashflow'!AF57*Rate)</f>
        <v>0</v>
      </c>
      <c r="AG57" s="38">
        <f>+'GBP Cashflow'!AG57+('Euro Cashflow'!AG57*Rate)</f>
        <v>0</v>
      </c>
      <c r="AH57" s="38">
        <f>+'GBP Cashflow'!AH57+('Euro Cashflow'!AH57*Rate)</f>
        <v>0</v>
      </c>
      <c r="AI57" s="38">
        <f>+'GBP Cashflow'!AI57+('Euro Cashflow'!AI57*Rate)</f>
        <v>0</v>
      </c>
      <c r="AJ57" s="38">
        <f>+'GBP Cashflow'!AJ57+('Euro Cashflow'!AJ57*Rate)</f>
        <v>0</v>
      </c>
      <c r="AK57" s="38">
        <f>+'GBP Cashflow'!AK57+('Euro Cashflow'!AK57*Rate)</f>
        <v>0</v>
      </c>
      <c r="AL57" s="38">
        <f>+'GBP Cashflow'!AL57+('Euro Cashflow'!AL57*Rate)</f>
        <v>0</v>
      </c>
      <c r="AM57" s="38">
        <f>+'GBP Cashflow'!AM57+('Euro Cashflow'!AM57*Rate)</f>
        <v>0</v>
      </c>
      <c r="AN57" s="38">
        <f>+'GBP Cashflow'!AN57+('Euro Cashflow'!AN57*Rate)</f>
        <v>0</v>
      </c>
      <c r="AO57" s="38">
        <f>+'GBP Cashflow'!AO57+('Euro Cashflow'!AO57*Rate)</f>
        <v>0</v>
      </c>
      <c r="AP57" s="38">
        <f>+'GBP Cashflow'!AP57+('Euro Cashflow'!AP57*Rate)</f>
        <v>0</v>
      </c>
      <c r="AQ57" s="38">
        <f>+'GBP Cashflow'!AQ57+('Euro Cashflow'!AQ57*Rate)</f>
        <v>0</v>
      </c>
      <c r="AR57" s="38">
        <f>+'GBP Cashflow'!AR57+('Euro Cashflow'!AR57*Rate)</f>
        <v>0</v>
      </c>
    </row>
    <row r="58" spans="1:44" outlineLevel="2" x14ac:dyDescent="0.2">
      <c r="A58" s="24">
        <v>2000</v>
      </c>
      <c r="B58" s="25">
        <v>2080</v>
      </c>
      <c r="C58" s="24" t="s">
        <v>88</v>
      </c>
      <c r="D58" s="37">
        <f>VLOOKUP(B58,TOTALBUD!$A$1:$C$260,3,0)</f>
        <v>37800</v>
      </c>
      <c r="E58" s="26">
        <f t="shared" si="5"/>
        <v>0</v>
      </c>
      <c r="F58" s="24"/>
      <c r="G58" s="24"/>
      <c r="H58" s="38">
        <f>+'GBP Cashflow'!H58+('Euro Cashflow'!H58*Rate)</f>
        <v>0</v>
      </c>
      <c r="I58" s="38">
        <f>+'GBP Cashflow'!I58+('Euro Cashflow'!I58*Rate)</f>
        <v>0</v>
      </c>
      <c r="J58" s="38">
        <f>+'GBP Cashflow'!J58+('Euro Cashflow'!J58*Rate)</f>
        <v>0</v>
      </c>
      <c r="K58" s="38">
        <f>+'GBP Cashflow'!K58+('Euro Cashflow'!K58*Rate)</f>
        <v>1800</v>
      </c>
      <c r="L58" s="38">
        <f>+'GBP Cashflow'!L58+('Euro Cashflow'!L58*Rate)</f>
        <v>1800</v>
      </c>
      <c r="M58" s="38">
        <f>+'GBP Cashflow'!M58+('Euro Cashflow'!M58*Rate)</f>
        <v>1800</v>
      </c>
      <c r="N58" s="38">
        <f>+'GBP Cashflow'!N58+('Euro Cashflow'!N58*Rate)</f>
        <v>1800</v>
      </c>
      <c r="O58" s="38">
        <f>+'GBP Cashflow'!O58+('Euro Cashflow'!O58*Rate)</f>
        <v>1800</v>
      </c>
      <c r="P58" s="38">
        <f>+'GBP Cashflow'!P58+('Euro Cashflow'!P58*Rate)</f>
        <v>1800</v>
      </c>
      <c r="Q58" s="38">
        <f>+'GBP Cashflow'!Q58+('Euro Cashflow'!Q58*Rate)</f>
        <v>1800</v>
      </c>
      <c r="R58" s="38">
        <f>+'GBP Cashflow'!R58+('Euro Cashflow'!R58*Rate)</f>
        <v>1800</v>
      </c>
      <c r="S58" s="38">
        <f>+'GBP Cashflow'!S58+('Euro Cashflow'!S58*Rate)</f>
        <v>1800</v>
      </c>
      <c r="T58" s="38">
        <f>+'GBP Cashflow'!T58+('Euro Cashflow'!T58*Rate)</f>
        <v>1800</v>
      </c>
      <c r="U58" s="38">
        <f>+'GBP Cashflow'!U58+('Euro Cashflow'!U58*Rate)</f>
        <v>1800</v>
      </c>
      <c r="V58" s="38">
        <f>+'GBP Cashflow'!V58+('Euro Cashflow'!V58*Rate)</f>
        <v>1800</v>
      </c>
      <c r="W58" s="38">
        <f>+'GBP Cashflow'!W58+('Euro Cashflow'!W58*Rate)</f>
        <v>1800</v>
      </c>
      <c r="X58" s="38">
        <f>+'GBP Cashflow'!X58+('Euro Cashflow'!X58*Rate)</f>
        <v>1800</v>
      </c>
      <c r="Y58" s="38">
        <f>+'GBP Cashflow'!Y58+('Euro Cashflow'!Y58*Rate)</f>
        <v>1800</v>
      </c>
      <c r="Z58" s="38">
        <f>+'GBP Cashflow'!Z58+('Euro Cashflow'!Z58*Rate)</f>
        <v>1800</v>
      </c>
      <c r="AA58" s="38">
        <f>+'GBP Cashflow'!AA58+('Euro Cashflow'!AA58*Rate)</f>
        <v>0</v>
      </c>
      <c r="AB58" s="38">
        <f>+'GBP Cashflow'!AB58+('Euro Cashflow'!AB58*Rate)</f>
        <v>1800</v>
      </c>
      <c r="AC58" s="38">
        <f>+'GBP Cashflow'!AC58+('Euro Cashflow'!AC58*Rate)</f>
        <v>1800</v>
      </c>
      <c r="AD58" s="38">
        <f>+'GBP Cashflow'!AD58+('Euro Cashflow'!AD58*Rate)</f>
        <v>1800</v>
      </c>
      <c r="AE58" s="38">
        <f>+'GBP Cashflow'!AE58+('Euro Cashflow'!AE58*Rate)</f>
        <v>1800</v>
      </c>
      <c r="AF58" s="38">
        <f>+'GBP Cashflow'!AF58+('Euro Cashflow'!AF58*Rate)</f>
        <v>1800</v>
      </c>
      <c r="AG58" s="38">
        <f>+'GBP Cashflow'!AG58+('Euro Cashflow'!AG58*Rate)</f>
        <v>0</v>
      </c>
      <c r="AH58" s="38">
        <f>+'GBP Cashflow'!AH58+('Euro Cashflow'!AH58*Rate)</f>
        <v>0</v>
      </c>
      <c r="AI58" s="38">
        <f>+'GBP Cashflow'!AI58+('Euro Cashflow'!AI58*Rate)</f>
        <v>0</v>
      </c>
      <c r="AJ58" s="38">
        <f>+'GBP Cashflow'!AJ58+('Euro Cashflow'!AJ58*Rate)</f>
        <v>0</v>
      </c>
      <c r="AK58" s="38">
        <f>+'GBP Cashflow'!AK58+('Euro Cashflow'!AK58*Rate)</f>
        <v>0</v>
      </c>
      <c r="AL58" s="38">
        <f>+'GBP Cashflow'!AL58+('Euro Cashflow'!AL58*Rate)</f>
        <v>0</v>
      </c>
      <c r="AM58" s="38">
        <f>+'GBP Cashflow'!AM58+('Euro Cashflow'!AM58*Rate)</f>
        <v>0</v>
      </c>
      <c r="AN58" s="38">
        <f>+'GBP Cashflow'!AN58+('Euro Cashflow'!AN58*Rate)</f>
        <v>0</v>
      </c>
      <c r="AO58" s="38">
        <f>+'GBP Cashflow'!AO58+('Euro Cashflow'!AO58*Rate)</f>
        <v>0</v>
      </c>
      <c r="AP58" s="38">
        <f>+'GBP Cashflow'!AP58+('Euro Cashflow'!AP58*Rate)</f>
        <v>0</v>
      </c>
      <c r="AQ58" s="38">
        <f>+'GBP Cashflow'!AQ58+('Euro Cashflow'!AQ58*Rate)</f>
        <v>0</v>
      </c>
      <c r="AR58" s="38">
        <f>+'GBP Cashflow'!AR58+('Euro Cashflow'!AR58*Rate)</f>
        <v>0</v>
      </c>
    </row>
    <row r="59" spans="1:44" outlineLevel="2" x14ac:dyDescent="0.2">
      <c r="A59" s="24">
        <v>2000</v>
      </c>
      <c r="B59" s="25">
        <v>2085</v>
      </c>
      <c r="C59" s="24" t="s">
        <v>89</v>
      </c>
      <c r="D59" s="37">
        <f>VLOOKUP(B59,TOTALBUD!$A$1:$C$260,3,0)</f>
        <v>13440</v>
      </c>
      <c r="E59" s="26">
        <f t="shared" si="5"/>
        <v>0</v>
      </c>
      <c r="F59" s="24"/>
      <c r="G59" s="24"/>
      <c r="H59" s="38">
        <f>+'GBP Cashflow'!H59+('Euro Cashflow'!H59*Rate)</f>
        <v>0</v>
      </c>
      <c r="I59" s="38">
        <f>+'GBP Cashflow'!I59+('Euro Cashflow'!I59*Rate)</f>
        <v>0</v>
      </c>
      <c r="J59" s="38">
        <f>+'GBP Cashflow'!J59+('Euro Cashflow'!J59*Rate)</f>
        <v>0</v>
      </c>
      <c r="K59" s="38">
        <f>+'GBP Cashflow'!K59+('Euro Cashflow'!K59*Rate)</f>
        <v>0</v>
      </c>
      <c r="L59" s="38">
        <f>+'GBP Cashflow'!L59+('Euro Cashflow'!L59*Rate)</f>
        <v>0</v>
      </c>
      <c r="M59" s="38">
        <f>+'GBP Cashflow'!M59+('Euro Cashflow'!M59*Rate)</f>
        <v>0</v>
      </c>
      <c r="N59" s="38">
        <f>+'GBP Cashflow'!N59+('Euro Cashflow'!N59*Rate)</f>
        <v>0</v>
      </c>
      <c r="O59" s="38">
        <f>+'GBP Cashflow'!O59+('Euro Cashflow'!O59*Rate)</f>
        <v>1120</v>
      </c>
      <c r="P59" s="38">
        <f>+'GBP Cashflow'!P59+('Euro Cashflow'!P59*Rate)</f>
        <v>1120</v>
      </c>
      <c r="Q59" s="38">
        <f>+'GBP Cashflow'!Q59+('Euro Cashflow'!Q59*Rate)</f>
        <v>1120</v>
      </c>
      <c r="R59" s="38">
        <f>+'GBP Cashflow'!R59+('Euro Cashflow'!R59*Rate)</f>
        <v>1120</v>
      </c>
      <c r="S59" s="38">
        <f>+'GBP Cashflow'!S59+('Euro Cashflow'!S59*Rate)</f>
        <v>1120</v>
      </c>
      <c r="T59" s="38">
        <f>+'GBP Cashflow'!T59+('Euro Cashflow'!T59*Rate)</f>
        <v>1120</v>
      </c>
      <c r="U59" s="38">
        <f>+'GBP Cashflow'!U59+('Euro Cashflow'!U59*Rate)</f>
        <v>1120</v>
      </c>
      <c r="V59" s="38">
        <f>+'GBP Cashflow'!V59+('Euro Cashflow'!V59*Rate)</f>
        <v>1120</v>
      </c>
      <c r="W59" s="38">
        <f>+'GBP Cashflow'!W59+('Euro Cashflow'!W59*Rate)</f>
        <v>1120</v>
      </c>
      <c r="X59" s="38">
        <f>+'GBP Cashflow'!X59+('Euro Cashflow'!X59*Rate)</f>
        <v>1120</v>
      </c>
      <c r="Y59" s="38">
        <f>+'GBP Cashflow'!Y59+('Euro Cashflow'!Y59*Rate)</f>
        <v>1120</v>
      </c>
      <c r="Z59" s="38">
        <f>+'GBP Cashflow'!Z59+('Euro Cashflow'!Z59*Rate)</f>
        <v>1120</v>
      </c>
      <c r="AA59" s="38">
        <f>+'GBP Cashflow'!AA59+('Euro Cashflow'!AA59*Rate)</f>
        <v>0</v>
      </c>
      <c r="AB59" s="38">
        <f>+'GBP Cashflow'!AB59+('Euro Cashflow'!AB59*Rate)</f>
        <v>0</v>
      </c>
      <c r="AC59" s="38">
        <f>+'GBP Cashflow'!AC59+('Euro Cashflow'!AC59*Rate)</f>
        <v>0</v>
      </c>
      <c r="AD59" s="38">
        <f>+'GBP Cashflow'!AD59+('Euro Cashflow'!AD59*Rate)</f>
        <v>0</v>
      </c>
      <c r="AE59" s="38">
        <f>+'GBP Cashflow'!AE59+('Euro Cashflow'!AE59*Rate)</f>
        <v>0</v>
      </c>
      <c r="AF59" s="38">
        <f>+'GBP Cashflow'!AF59+('Euro Cashflow'!AF59*Rate)</f>
        <v>0</v>
      </c>
      <c r="AG59" s="38">
        <f>+'GBP Cashflow'!AG59+('Euro Cashflow'!AG59*Rate)</f>
        <v>0</v>
      </c>
      <c r="AH59" s="38">
        <f>+'GBP Cashflow'!AH59+('Euro Cashflow'!AH59*Rate)</f>
        <v>0</v>
      </c>
      <c r="AI59" s="38">
        <f>+'GBP Cashflow'!AI59+('Euro Cashflow'!AI59*Rate)</f>
        <v>0</v>
      </c>
      <c r="AJ59" s="38">
        <f>+'GBP Cashflow'!AJ59+('Euro Cashflow'!AJ59*Rate)</f>
        <v>0</v>
      </c>
      <c r="AK59" s="38">
        <f>+'GBP Cashflow'!AK59+('Euro Cashflow'!AK59*Rate)</f>
        <v>0</v>
      </c>
      <c r="AL59" s="38">
        <f>+'GBP Cashflow'!AL59+('Euro Cashflow'!AL59*Rate)</f>
        <v>0</v>
      </c>
      <c r="AM59" s="38">
        <f>+'GBP Cashflow'!AM59+('Euro Cashflow'!AM59*Rate)</f>
        <v>0</v>
      </c>
      <c r="AN59" s="38">
        <f>+'GBP Cashflow'!AN59+('Euro Cashflow'!AN59*Rate)</f>
        <v>0</v>
      </c>
      <c r="AO59" s="38">
        <f>+'GBP Cashflow'!AO59+('Euro Cashflow'!AO59*Rate)</f>
        <v>0</v>
      </c>
      <c r="AP59" s="38">
        <f>+'GBP Cashflow'!AP59+('Euro Cashflow'!AP59*Rate)</f>
        <v>0</v>
      </c>
      <c r="AQ59" s="38">
        <f>+'GBP Cashflow'!AQ59+('Euro Cashflow'!AQ59*Rate)</f>
        <v>0</v>
      </c>
      <c r="AR59" s="38">
        <f>+'GBP Cashflow'!AR59+('Euro Cashflow'!AR59*Rate)</f>
        <v>0</v>
      </c>
    </row>
    <row r="60" spans="1:44" outlineLevel="2" x14ac:dyDescent="0.2">
      <c r="A60" s="24">
        <v>2000</v>
      </c>
      <c r="B60" s="25">
        <v>2095</v>
      </c>
      <c r="C60" s="24" t="s">
        <v>90</v>
      </c>
      <c r="D60" s="37">
        <f>VLOOKUP(B60,TOTALBUD!$A$1:$C$260,3,0)</f>
        <v>5000</v>
      </c>
      <c r="E60" s="26">
        <f t="shared" si="5"/>
        <v>0</v>
      </c>
      <c r="F60" s="24"/>
      <c r="G60" s="24"/>
      <c r="H60" s="38">
        <f>+'GBP Cashflow'!H60+('Euro Cashflow'!H60*Rate)</f>
        <v>0</v>
      </c>
      <c r="I60" s="38">
        <f>+'GBP Cashflow'!I60+('Euro Cashflow'!I60*Rate)</f>
        <v>0</v>
      </c>
      <c r="J60" s="38">
        <f>+'GBP Cashflow'!J60+('Euro Cashflow'!J60*Rate)</f>
        <v>0</v>
      </c>
      <c r="K60" s="38">
        <f>+'GBP Cashflow'!K60+('Euro Cashflow'!K60*Rate)</f>
        <v>0</v>
      </c>
      <c r="L60" s="38">
        <f>+'GBP Cashflow'!L60+('Euro Cashflow'!L60*Rate)</f>
        <v>2500</v>
      </c>
      <c r="M60" s="38">
        <f>+'GBP Cashflow'!M60+('Euro Cashflow'!M60*Rate)</f>
        <v>500</v>
      </c>
      <c r="N60" s="38">
        <f>+'GBP Cashflow'!N60+('Euro Cashflow'!N60*Rate)</f>
        <v>0</v>
      </c>
      <c r="O60" s="38">
        <f>+'GBP Cashflow'!O60+('Euro Cashflow'!O60*Rate)</f>
        <v>0</v>
      </c>
      <c r="P60" s="38">
        <f>+'GBP Cashflow'!P60+('Euro Cashflow'!P60*Rate)</f>
        <v>0</v>
      </c>
      <c r="Q60" s="38">
        <f>+'GBP Cashflow'!Q60+('Euro Cashflow'!Q60*Rate)</f>
        <v>0</v>
      </c>
      <c r="R60" s="38">
        <f>+'GBP Cashflow'!R60+('Euro Cashflow'!R60*Rate)</f>
        <v>2000</v>
      </c>
      <c r="S60" s="38">
        <f>+'GBP Cashflow'!S60+('Euro Cashflow'!S60*Rate)</f>
        <v>0</v>
      </c>
      <c r="T60" s="38">
        <f>+'GBP Cashflow'!T60+('Euro Cashflow'!T60*Rate)</f>
        <v>0</v>
      </c>
      <c r="U60" s="38">
        <f>+'GBP Cashflow'!U60+('Euro Cashflow'!U60*Rate)</f>
        <v>0</v>
      </c>
      <c r="V60" s="38">
        <f>+'GBP Cashflow'!V60+('Euro Cashflow'!V60*Rate)</f>
        <v>0</v>
      </c>
      <c r="W60" s="38">
        <f>+'GBP Cashflow'!W60+('Euro Cashflow'!W60*Rate)</f>
        <v>0</v>
      </c>
      <c r="X60" s="38">
        <f>+'GBP Cashflow'!X60+('Euro Cashflow'!X60*Rate)</f>
        <v>0</v>
      </c>
      <c r="Y60" s="38">
        <f>+'GBP Cashflow'!Y60+('Euro Cashflow'!Y60*Rate)</f>
        <v>0</v>
      </c>
      <c r="Z60" s="38">
        <f>+'GBP Cashflow'!Z60+('Euro Cashflow'!Z60*Rate)</f>
        <v>0</v>
      </c>
      <c r="AA60" s="38">
        <f>+'GBP Cashflow'!AA60+('Euro Cashflow'!AA60*Rate)</f>
        <v>0</v>
      </c>
      <c r="AB60" s="38">
        <f>+'GBP Cashflow'!AB60+('Euro Cashflow'!AB60*Rate)</f>
        <v>0</v>
      </c>
      <c r="AC60" s="38">
        <f>+'GBP Cashflow'!AC60+('Euro Cashflow'!AC60*Rate)</f>
        <v>0</v>
      </c>
      <c r="AD60" s="38">
        <f>+'GBP Cashflow'!AD60+('Euro Cashflow'!AD60*Rate)</f>
        <v>0</v>
      </c>
      <c r="AE60" s="38">
        <f>+'GBP Cashflow'!AE60+('Euro Cashflow'!AE60*Rate)</f>
        <v>0</v>
      </c>
      <c r="AF60" s="38">
        <f>+'GBP Cashflow'!AF60+('Euro Cashflow'!AF60*Rate)</f>
        <v>0</v>
      </c>
      <c r="AG60" s="38">
        <f>+'GBP Cashflow'!AG60+('Euro Cashflow'!AG60*Rate)</f>
        <v>0</v>
      </c>
      <c r="AH60" s="38">
        <f>+'GBP Cashflow'!AH60+('Euro Cashflow'!AH60*Rate)</f>
        <v>0</v>
      </c>
      <c r="AI60" s="38">
        <f>+'GBP Cashflow'!AI60+('Euro Cashflow'!AI60*Rate)</f>
        <v>0</v>
      </c>
      <c r="AJ60" s="38">
        <f>+'GBP Cashflow'!AJ60+('Euro Cashflow'!AJ60*Rate)</f>
        <v>0</v>
      </c>
      <c r="AK60" s="38">
        <f>+'GBP Cashflow'!AK60+('Euro Cashflow'!AK60*Rate)</f>
        <v>0</v>
      </c>
      <c r="AL60" s="38">
        <f>+'GBP Cashflow'!AL60+('Euro Cashflow'!AL60*Rate)</f>
        <v>0</v>
      </c>
      <c r="AM60" s="38">
        <f>+'GBP Cashflow'!AM60+('Euro Cashflow'!AM60*Rate)</f>
        <v>0</v>
      </c>
      <c r="AN60" s="38">
        <f>+'GBP Cashflow'!AN60+('Euro Cashflow'!AN60*Rate)</f>
        <v>0</v>
      </c>
      <c r="AO60" s="38">
        <f>+'GBP Cashflow'!AO60+('Euro Cashflow'!AO60*Rate)</f>
        <v>0</v>
      </c>
      <c r="AP60" s="38">
        <f>+'GBP Cashflow'!AP60+('Euro Cashflow'!AP60*Rate)</f>
        <v>0</v>
      </c>
      <c r="AQ60" s="38">
        <f>+'GBP Cashflow'!AQ60+('Euro Cashflow'!AQ60*Rate)</f>
        <v>0</v>
      </c>
      <c r="AR60" s="38">
        <f>+'GBP Cashflow'!AR60+('Euro Cashflow'!AR60*Rate)</f>
        <v>0</v>
      </c>
    </row>
    <row r="61" spans="1:44" outlineLevel="1" x14ac:dyDescent="0.2">
      <c r="A61" s="28" t="s">
        <v>91</v>
      </c>
      <c r="B61" s="29">
        <v>2000</v>
      </c>
      <c r="C61" s="30" t="s">
        <v>92</v>
      </c>
      <c r="D61" s="31">
        <f>VLOOKUP(B61,TOTALBUD!$A$1:$C$260,3,0)</f>
        <v>203240</v>
      </c>
      <c r="E61" s="32">
        <f>SUBTOTAL(9,$E$50:$E$60)</f>
        <v>0</v>
      </c>
      <c r="F61" s="30"/>
      <c r="G61" s="30"/>
      <c r="H61" s="33">
        <f>SUBTOTAL(9,$H$50:$H$60)</f>
        <v>31620</v>
      </c>
      <c r="I61" s="34">
        <f>SUBTOTAL(9,$I$50:$I$60)</f>
        <v>4420</v>
      </c>
      <c r="J61" s="34">
        <f>SUBTOTAL(9,$J$50:$J$60)</f>
        <v>4420</v>
      </c>
      <c r="K61" s="34">
        <f>SUBTOTAL(9,$K$50:$K$60)</f>
        <v>6220</v>
      </c>
      <c r="L61" s="34">
        <f>SUBTOTAL(9,$L$50:$L$60)</f>
        <v>9112</v>
      </c>
      <c r="M61" s="34">
        <f>SUBTOTAL(9,$M$50:$M$60)</f>
        <v>7112</v>
      </c>
      <c r="N61" s="34">
        <f>SUBTOTAL(9,$N$50:$N$60)</f>
        <v>7620</v>
      </c>
      <c r="O61" s="34">
        <f>SUBTOTAL(9,$O$50:$O$60)</f>
        <v>9524</v>
      </c>
      <c r="P61" s="34">
        <f>SUBTOTAL(9,$P$50:$P$60)</f>
        <v>9524</v>
      </c>
      <c r="Q61" s="34">
        <f>SUBTOTAL(9,$Q$50:$Q$60)</f>
        <v>9524</v>
      </c>
      <c r="R61" s="34">
        <f>SUBTOTAL(9,$R$50:$R$60)</f>
        <v>11636</v>
      </c>
      <c r="S61" s="34">
        <f>SUBTOTAL(9,$S$50:$S$60)</f>
        <v>9636</v>
      </c>
      <c r="T61" s="34">
        <f>SUBTOTAL(9,$T$50:$T$60)</f>
        <v>9636</v>
      </c>
      <c r="U61" s="34">
        <f>SUBTOTAL(9,$U$50:$U$60)</f>
        <v>9636</v>
      </c>
      <c r="V61" s="34">
        <f>SUBTOTAL(9,$V$50:$V$60)</f>
        <v>9636</v>
      </c>
      <c r="W61" s="34">
        <f>SUBTOTAL(9,$W$50:$W$60)</f>
        <v>9636</v>
      </c>
      <c r="X61" s="34">
        <f>SUBTOTAL(9,$X$50:$X$60)</f>
        <v>9636</v>
      </c>
      <c r="Y61" s="34">
        <f>SUBTOTAL(9,$Y$50:$Y$60)</f>
        <v>9636</v>
      </c>
      <c r="Z61" s="34">
        <f>SUBTOTAL(9,$Z$50:$Z$60)</f>
        <v>9636</v>
      </c>
      <c r="AA61" s="35"/>
      <c r="AB61" s="34">
        <f>SUBTOTAL(9,$AB$50:$AB$60)</f>
        <v>6220</v>
      </c>
      <c r="AC61" s="34">
        <f>SUBTOTAL(9,$AC$50:$AC$60)</f>
        <v>3800</v>
      </c>
      <c r="AD61" s="34">
        <f>SUBTOTAL(9,$AD$50:$AD$60)</f>
        <v>1800</v>
      </c>
      <c r="AE61" s="34">
        <f>SUBTOTAL(9,$AE$50:$AE$60)</f>
        <v>1800</v>
      </c>
      <c r="AF61" s="34">
        <f>SUBTOTAL(9,$AF$50:$AF$60)</f>
        <v>1800</v>
      </c>
      <c r="AG61" s="34">
        <f>SUBTOTAL(9,$AG$50:$AG$60)</f>
        <v>0</v>
      </c>
      <c r="AH61" s="34">
        <f>SUBTOTAL(9,$AH$50:$AH$60)</f>
        <v>0</v>
      </c>
      <c r="AI61" s="34">
        <f>SUBTOTAL(9,$AI$50:$AI$60)</f>
        <v>0</v>
      </c>
      <c r="AJ61" s="34">
        <f>SUBTOTAL(9,$AJ$50:$AJ$60)</f>
        <v>0</v>
      </c>
      <c r="AK61" s="34">
        <f>SUBTOTAL(9,$AK$50:$AK$60)</f>
        <v>0</v>
      </c>
      <c r="AL61" s="34">
        <f>SUBTOTAL(9,$AL$50:$AL$60)</f>
        <v>0</v>
      </c>
      <c r="AM61" s="34">
        <f>SUBTOTAL(9,$AM$50:$AM$60)</f>
        <v>0</v>
      </c>
      <c r="AN61" s="34">
        <f>SUBTOTAL(9,$AN$50:$AN$60)</f>
        <v>0</v>
      </c>
      <c r="AO61" s="34">
        <f>SUBTOTAL(9,$AO$50:$AO$60)</f>
        <v>0</v>
      </c>
      <c r="AP61" s="34">
        <f>SUBTOTAL(9,$AP$50:$AP$60)</f>
        <v>0</v>
      </c>
      <c r="AQ61" s="34">
        <f>SUBTOTAL(9,$AQ$50:$AQ$60)</f>
        <v>0</v>
      </c>
      <c r="AR61" s="36">
        <f>SUBTOTAL(9,$AR$50:$AR$60)</f>
        <v>0</v>
      </c>
    </row>
    <row r="62" spans="1:44" outlineLevel="2" x14ac:dyDescent="0.2">
      <c r="A62" s="24">
        <v>2100</v>
      </c>
      <c r="B62" s="25"/>
      <c r="C62" s="24"/>
      <c r="D62" s="37"/>
      <c r="E62" s="26"/>
      <c r="F62" s="24"/>
      <c r="G62" s="24"/>
      <c r="H62" s="38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40"/>
    </row>
    <row r="63" spans="1:44" outlineLevel="2" x14ac:dyDescent="0.2">
      <c r="A63" s="24">
        <v>2100</v>
      </c>
      <c r="B63" s="25">
        <v>2110</v>
      </c>
      <c r="C63" s="24" t="s">
        <v>93</v>
      </c>
      <c r="D63" s="37">
        <f>VLOOKUP(B63,TOTALBUD!$A$1:$C$260,3,0)</f>
        <v>32400</v>
      </c>
      <c r="E63" s="26">
        <f t="shared" ref="E63:E68" si="6">SUM(H63:AX63)-D63</f>
        <v>0</v>
      </c>
      <c r="F63" s="24"/>
      <c r="G63" s="24"/>
      <c r="H63" s="38">
        <f>+'GBP Cashflow'!H63+('Euro Cashflow'!H63*Rate)</f>
        <v>1800</v>
      </c>
      <c r="I63" s="38">
        <f>+'GBP Cashflow'!I63+('Euro Cashflow'!I63*Rate)</f>
        <v>1800</v>
      </c>
      <c r="J63" s="38">
        <f>+'GBP Cashflow'!J63+('Euro Cashflow'!J63*Rate)</f>
        <v>1800</v>
      </c>
      <c r="K63" s="38">
        <f>+'GBP Cashflow'!K63+('Euro Cashflow'!K63*Rate)</f>
        <v>1800</v>
      </c>
      <c r="L63" s="38">
        <f>+'GBP Cashflow'!L63+('Euro Cashflow'!L63*Rate)</f>
        <v>1800</v>
      </c>
      <c r="M63" s="38">
        <f>+'GBP Cashflow'!M63+('Euro Cashflow'!M63*Rate)</f>
        <v>0</v>
      </c>
      <c r="N63" s="38">
        <f>+'GBP Cashflow'!N63+('Euro Cashflow'!N63*Rate)</f>
        <v>1800</v>
      </c>
      <c r="O63" s="38">
        <f>+'GBP Cashflow'!O63+('Euro Cashflow'!O63*Rate)</f>
        <v>1800</v>
      </c>
      <c r="P63" s="38">
        <f>+'GBP Cashflow'!P63+('Euro Cashflow'!P63*Rate)</f>
        <v>1800</v>
      </c>
      <c r="Q63" s="38">
        <f>+'GBP Cashflow'!Q63+('Euro Cashflow'!Q63*Rate)</f>
        <v>1800</v>
      </c>
      <c r="R63" s="38">
        <f>+'GBP Cashflow'!R63+('Euro Cashflow'!R63*Rate)</f>
        <v>1800</v>
      </c>
      <c r="S63" s="38">
        <f>+'GBP Cashflow'!S63+('Euro Cashflow'!S63*Rate)</f>
        <v>1800</v>
      </c>
      <c r="T63" s="38">
        <f>+'GBP Cashflow'!T63+('Euro Cashflow'!T63*Rate)</f>
        <v>1800</v>
      </c>
      <c r="U63" s="38">
        <f>+'GBP Cashflow'!U63+('Euro Cashflow'!U63*Rate)</f>
        <v>1800</v>
      </c>
      <c r="V63" s="38">
        <f>+'GBP Cashflow'!V63+('Euro Cashflow'!V63*Rate)</f>
        <v>1800</v>
      </c>
      <c r="W63" s="38">
        <f>+'GBP Cashflow'!W63+('Euro Cashflow'!W63*Rate)</f>
        <v>1800</v>
      </c>
      <c r="X63" s="38">
        <f>+'GBP Cashflow'!X63+('Euro Cashflow'!X63*Rate)</f>
        <v>1800</v>
      </c>
      <c r="Y63" s="38">
        <f>+'GBP Cashflow'!Y63+('Euro Cashflow'!Y63*Rate)</f>
        <v>1800</v>
      </c>
      <c r="Z63" s="38">
        <f>+'GBP Cashflow'!Z63+('Euro Cashflow'!Z63*Rate)</f>
        <v>1800</v>
      </c>
      <c r="AA63" s="38">
        <f>+'GBP Cashflow'!AA63+('Euro Cashflow'!AA63*Rate)</f>
        <v>0</v>
      </c>
      <c r="AB63" s="38">
        <f>+'GBP Cashflow'!AB63+('Euro Cashflow'!AB63*Rate)</f>
        <v>0</v>
      </c>
      <c r="AC63" s="38">
        <f>+'GBP Cashflow'!AC63+('Euro Cashflow'!AC63*Rate)</f>
        <v>0</v>
      </c>
      <c r="AD63" s="38">
        <f>+'GBP Cashflow'!AD63+('Euro Cashflow'!AD63*Rate)</f>
        <v>0</v>
      </c>
      <c r="AE63" s="38">
        <f>+'GBP Cashflow'!AE63+('Euro Cashflow'!AE63*Rate)</f>
        <v>0</v>
      </c>
      <c r="AF63" s="38">
        <f>+'GBP Cashflow'!AF63+('Euro Cashflow'!AF63*Rate)</f>
        <v>0</v>
      </c>
      <c r="AG63" s="38">
        <f>+'GBP Cashflow'!AG63+('Euro Cashflow'!AG63*Rate)</f>
        <v>0</v>
      </c>
      <c r="AH63" s="38">
        <f>+'GBP Cashflow'!AH63+('Euro Cashflow'!AH63*Rate)</f>
        <v>0</v>
      </c>
      <c r="AI63" s="38">
        <f>+'GBP Cashflow'!AI63+('Euro Cashflow'!AI63*Rate)</f>
        <v>0</v>
      </c>
      <c r="AJ63" s="38">
        <f>+'GBP Cashflow'!AJ63+('Euro Cashflow'!AJ63*Rate)</f>
        <v>0</v>
      </c>
      <c r="AK63" s="38">
        <f>+'GBP Cashflow'!AK63+('Euro Cashflow'!AK63*Rate)</f>
        <v>0</v>
      </c>
      <c r="AL63" s="38">
        <f>+'GBP Cashflow'!AL63+('Euro Cashflow'!AL63*Rate)</f>
        <v>0</v>
      </c>
      <c r="AM63" s="38">
        <f>+'GBP Cashflow'!AM63+('Euro Cashflow'!AM63*Rate)</f>
        <v>0</v>
      </c>
      <c r="AN63" s="38">
        <f>+'GBP Cashflow'!AN63+('Euro Cashflow'!AN63*Rate)</f>
        <v>0</v>
      </c>
      <c r="AO63" s="38">
        <f>+'GBP Cashflow'!AO63+('Euro Cashflow'!AO63*Rate)</f>
        <v>0</v>
      </c>
      <c r="AP63" s="38">
        <f>+'GBP Cashflow'!AP63+('Euro Cashflow'!AP63*Rate)</f>
        <v>0</v>
      </c>
      <c r="AQ63" s="38">
        <f>+'GBP Cashflow'!AQ63+('Euro Cashflow'!AQ63*Rate)</f>
        <v>0</v>
      </c>
      <c r="AR63" s="38">
        <f>+'GBP Cashflow'!AR63+('Euro Cashflow'!AR63*Rate)</f>
        <v>0</v>
      </c>
    </row>
    <row r="64" spans="1:44" outlineLevel="2" x14ac:dyDescent="0.2">
      <c r="A64" s="24">
        <v>2100</v>
      </c>
      <c r="B64" s="25">
        <v>2120</v>
      </c>
      <c r="C64" s="24" t="s">
        <v>94</v>
      </c>
      <c r="D64" s="37">
        <f>VLOOKUP(B64,TOTALBUD!$A$1:$C$260,3,0)</f>
        <v>15568</v>
      </c>
      <c r="E64" s="26">
        <f t="shared" si="6"/>
        <v>0</v>
      </c>
      <c r="F64" s="24"/>
      <c r="G64" s="24"/>
      <c r="H64" s="38">
        <f>+'GBP Cashflow'!H64+('Euro Cashflow'!H64*Rate)</f>
        <v>0</v>
      </c>
      <c r="I64" s="38">
        <f>+'GBP Cashflow'!I64+('Euro Cashflow'!I64*Rate)</f>
        <v>0</v>
      </c>
      <c r="J64" s="38">
        <f>+'GBP Cashflow'!J64+('Euro Cashflow'!J64*Rate)</f>
        <v>0</v>
      </c>
      <c r="K64" s="38">
        <f>+'GBP Cashflow'!K64+('Euro Cashflow'!K64*Rate)</f>
        <v>0</v>
      </c>
      <c r="L64" s="38">
        <f>+'GBP Cashflow'!L64+('Euro Cashflow'!L64*Rate)</f>
        <v>0</v>
      </c>
      <c r="M64" s="38">
        <f>+'GBP Cashflow'!M64+('Euro Cashflow'!M64*Rate)</f>
        <v>0</v>
      </c>
      <c r="N64" s="38">
        <f>+'GBP Cashflow'!N64+('Euro Cashflow'!N64*Rate)</f>
        <v>1120</v>
      </c>
      <c r="O64" s="38">
        <f>+'GBP Cashflow'!O64+('Euro Cashflow'!O64*Rate)</f>
        <v>1120</v>
      </c>
      <c r="P64" s="38">
        <f>+'GBP Cashflow'!P64+('Euro Cashflow'!P64*Rate)</f>
        <v>1120</v>
      </c>
      <c r="Q64" s="38">
        <f>+'GBP Cashflow'!Q64+('Euro Cashflow'!Q64*Rate)</f>
        <v>1120</v>
      </c>
      <c r="R64" s="38">
        <f>+'GBP Cashflow'!R64+('Euro Cashflow'!R64*Rate)</f>
        <v>1232</v>
      </c>
      <c r="S64" s="38">
        <f>+'GBP Cashflow'!S64+('Euro Cashflow'!S64*Rate)</f>
        <v>1232</v>
      </c>
      <c r="T64" s="38">
        <f>+'GBP Cashflow'!T64+('Euro Cashflow'!T64*Rate)</f>
        <v>1232</v>
      </c>
      <c r="U64" s="38">
        <f>+'GBP Cashflow'!U64+('Euro Cashflow'!U64*Rate)</f>
        <v>1232</v>
      </c>
      <c r="V64" s="38">
        <f>+'GBP Cashflow'!V64+('Euro Cashflow'!V64*Rate)</f>
        <v>1232</v>
      </c>
      <c r="W64" s="38">
        <f>+'GBP Cashflow'!W64+('Euro Cashflow'!W64*Rate)</f>
        <v>1232</v>
      </c>
      <c r="X64" s="38">
        <f>+'GBP Cashflow'!X64+('Euro Cashflow'!X64*Rate)</f>
        <v>1232</v>
      </c>
      <c r="Y64" s="38">
        <f>+'GBP Cashflow'!Y64+('Euro Cashflow'!Y64*Rate)</f>
        <v>1232</v>
      </c>
      <c r="Z64" s="38">
        <f>+'GBP Cashflow'!Z64+('Euro Cashflow'!Z64*Rate)</f>
        <v>1232</v>
      </c>
      <c r="AA64" s="38">
        <f>+'GBP Cashflow'!AA64+('Euro Cashflow'!AA64*Rate)</f>
        <v>0</v>
      </c>
      <c r="AB64" s="38">
        <f>+'GBP Cashflow'!AB64+('Euro Cashflow'!AB64*Rate)</f>
        <v>0</v>
      </c>
      <c r="AC64" s="38">
        <f>+'GBP Cashflow'!AC64+('Euro Cashflow'!AC64*Rate)</f>
        <v>0</v>
      </c>
      <c r="AD64" s="38">
        <f>+'GBP Cashflow'!AD64+('Euro Cashflow'!AD64*Rate)</f>
        <v>0</v>
      </c>
      <c r="AE64" s="38">
        <f>+'GBP Cashflow'!AE64+('Euro Cashflow'!AE64*Rate)</f>
        <v>0</v>
      </c>
      <c r="AF64" s="38">
        <f>+'GBP Cashflow'!AF64+('Euro Cashflow'!AF64*Rate)</f>
        <v>0</v>
      </c>
      <c r="AG64" s="38">
        <f>+'GBP Cashflow'!AG64+('Euro Cashflow'!AG64*Rate)</f>
        <v>0</v>
      </c>
      <c r="AH64" s="38">
        <f>+'GBP Cashflow'!AH64+('Euro Cashflow'!AH64*Rate)</f>
        <v>0</v>
      </c>
      <c r="AI64" s="38">
        <f>+'GBP Cashflow'!AI64+('Euro Cashflow'!AI64*Rate)</f>
        <v>0</v>
      </c>
      <c r="AJ64" s="38">
        <f>+'GBP Cashflow'!AJ64+('Euro Cashflow'!AJ64*Rate)</f>
        <v>0</v>
      </c>
      <c r="AK64" s="38">
        <f>+'GBP Cashflow'!AK64+('Euro Cashflow'!AK64*Rate)</f>
        <v>0</v>
      </c>
      <c r="AL64" s="38">
        <f>+'GBP Cashflow'!AL64+('Euro Cashflow'!AL64*Rate)</f>
        <v>0</v>
      </c>
      <c r="AM64" s="38">
        <f>+'GBP Cashflow'!AM64+('Euro Cashflow'!AM64*Rate)</f>
        <v>0</v>
      </c>
      <c r="AN64" s="38">
        <f>+'GBP Cashflow'!AN64+('Euro Cashflow'!AN64*Rate)</f>
        <v>0</v>
      </c>
      <c r="AO64" s="38">
        <f>+'GBP Cashflow'!AO64+('Euro Cashflow'!AO64*Rate)</f>
        <v>0</v>
      </c>
      <c r="AP64" s="38">
        <f>+'GBP Cashflow'!AP64+('Euro Cashflow'!AP64*Rate)</f>
        <v>0</v>
      </c>
      <c r="AQ64" s="38">
        <f>+'GBP Cashflow'!AQ64+('Euro Cashflow'!AQ64*Rate)</f>
        <v>0</v>
      </c>
      <c r="AR64" s="38">
        <f>+'GBP Cashflow'!AR64+('Euro Cashflow'!AR64*Rate)</f>
        <v>0</v>
      </c>
    </row>
    <row r="65" spans="1:44" outlineLevel="2" x14ac:dyDescent="0.2">
      <c r="A65" s="24">
        <v>2100</v>
      </c>
      <c r="B65" s="25">
        <v>2130</v>
      </c>
      <c r="C65" s="24" t="s">
        <v>95</v>
      </c>
      <c r="D65" s="37">
        <f>VLOOKUP(B65,TOTALBUD!$A$1:$C$260,3,0)</f>
        <v>8624</v>
      </c>
      <c r="E65" s="26">
        <f t="shared" si="6"/>
        <v>0</v>
      </c>
      <c r="F65" s="24"/>
      <c r="G65" s="24"/>
      <c r="H65" s="38">
        <f>+'GBP Cashflow'!H65+('Euro Cashflow'!H65*Rate)</f>
        <v>0</v>
      </c>
      <c r="I65" s="38">
        <f>+'GBP Cashflow'!I65+('Euro Cashflow'!I65*Rate)</f>
        <v>0</v>
      </c>
      <c r="J65" s="38">
        <f>+'GBP Cashflow'!J65+('Euro Cashflow'!J65*Rate)</f>
        <v>0</v>
      </c>
      <c r="K65" s="38">
        <f>+'GBP Cashflow'!K65+('Euro Cashflow'!K65*Rate)</f>
        <v>0</v>
      </c>
      <c r="L65" s="38">
        <f>+'GBP Cashflow'!L65+('Euro Cashflow'!L65*Rate)</f>
        <v>0</v>
      </c>
      <c r="M65" s="38">
        <f>+'GBP Cashflow'!M65+('Euro Cashflow'!M65*Rate)</f>
        <v>0</v>
      </c>
      <c r="N65" s="38">
        <f>+'GBP Cashflow'!N65+('Euro Cashflow'!N65*Rate)</f>
        <v>0</v>
      </c>
      <c r="O65" s="38">
        <f>+'GBP Cashflow'!O65+('Euro Cashflow'!O65*Rate)</f>
        <v>0</v>
      </c>
      <c r="P65" s="38">
        <f>+'GBP Cashflow'!P65+('Euro Cashflow'!P65*Rate)</f>
        <v>784</v>
      </c>
      <c r="Q65" s="38">
        <f>+'GBP Cashflow'!Q65+('Euro Cashflow'!Q65*Rate)</f>
        <v>784</v>
      </c>
      <c r="R65" s="38">
        <f>+'GBP Cashflow'!R65+('Euro Cashflow'!R65*Rate)</f>
        <v>784</v>
      </c>
      <c r="S65" s="38">
        <f>+'GBP Cashflow'!S65+('Euro Cashflow'!S65*Rate)</f>
        <v>784</v>
      </c>
      <c r="T65" s="38">
        <f>+'GBP Cashflow'!T65+('Euro Cashflow'!T65*Rate)</f>
        <v>784</v>
      </c>
      <c r="U65" s="38">
        <f>+'GBP Cashflow'!U65+('Euro Cashflow'!U65*Rate)</f>
        <v>784</v>
      </c>
      <c r="V65" s="38">
        <f>+'GBP Cashflow'!V65+('Euro Cashflow'!V65*Rate)</f>
        <v>784</v>
      </c>
      <c r="W65" s="38">
        <f>+'GBP Cashflow'!W65+('Euro Cashflow'!W65*Rate)</f>
        <v>784</v>
      </c>
      <c r="X65" s="38">
        <f>+'GBP Cashflow'!X65+('Euro Cashflow'!X65*Rate)</f>
        <v>784</v>
      </c>
      <c r="Y65" s="38">
        <f>+'GBP Cashflow'!Y65+('Euro Cashflow'!Y65*Rate)</f>
        <v>784</v>
      </c>
      <c r="Z65" s="38">
        <f>+'GBP Cashflow'!Z65+('Euro Cashflow'!Z65*Rate)</f>
        <v>784</v>
      </c>
      <c r="AA65" s="38">
        <f>+'GBP Cashflow'!AA65+('Euro Cashflow'!AA65*Rate)</f>
        <v>0</v>
      </c>
      <c r="AB65" s="38">
        <f>+'GBP Cashflow'!AB65+('Euro Cashflow'!AB65*Rate)</f>
        <v>0</v>
      </c>
      <c r="AC65" s="38">
        <f>+'GBP Cashflow'!AC65+('Euro Cashflow'!AC65*Rate)</f>
        <v>0</v>
      </c>
      <c r="AD65" s="38">
        <f>+'GBP Cashflow'!AD65+('Euro Cashflow'!AD65*Rate)</f>
        <v>0</v>
      </c>
      <c r="AE65" s="38">
        <f>+'GBP Cashflow'!AE65+('Euro Cashflow'!AE65*Rate)</f>
        <v>0</v>
      </c>
      <c r="AF65" s="38">
        <f>+'GBP Cashflow'!AF65+('Euro Cashflow'!AF65*Rate)</f>
        <v>0</v>
      </c>
      <c r="AG65" s="38">
        <f>+'GBP Cashflow'!AG65+('Euro Cashflow'!AG65*Rate)</f>
        <v>0</v>
      </c>
      <c r="AH65" s="38">
        <f>+'GBP Cashflow'!AH65+('Euro Cashflow'!AH65*Rate)</f>
        <v>0</v>
      </c>
      <c r="AI65" s="38">
        <f>+'GBP Cashflow'!AI65+('Euro Cashflow'!AI65*Rate)</f>
        <v>0</v>
      </c>
      <c r="AJ65" s="38">
        <f>+'GBP Cashflow'!AJ65+('Euro Cashflow'!AJ65*Rate)</f>
        <v>0</v>
      </c>
      <c r="AK65" s="38">
        <f>+'GBP Cashflow'!AK65+('Euro Cashflow'!AK65*Rate)</f>
        <v>0</v>
      </c>
      <c r="AL65" s="38">
        <f>+'GBP Cashflow'!AL65+('Euro Cashflow'!AL65*Rate)</f>
        <v>0</v>
      </c>
      <c r="AM65" s="38">
        <f>+'GBP Cashflow'!AM65+('Euro Cashflow'!AM65*Rate)</f>
        <v>0</v>
      </c>
      <c r="AN65" s="38">
        <f>+'GBP Cashflow'!AN65+('Euro Cashflow'!AN65*Rate)</f>
        <v>0</v>
      </c>
      <c r="AO65" s="38">
        <f>+'GBP Cashflow'!AO65+('Euro Cashflow'!AO65*Rate)</f>
        <v>0</v>
      </c>
      <c r="AP65" s="38">
        <f>+'GBP Cashflow'!AP65+('Euro Cashflow'!AP65*Rate)</f>
        <v>0</v>
      </c>
      <c r="AQ65" s="38">
        <f>+'GBP Cashflow'!AQ65+('Euro Cashflow'!AQ65*Rate)</f>
        <v>0</v>
      </c>
      <c r="AR65" s="38">
        <f>+'GBP Cashflow'!AR65+('Euro Cashflow'!AR65*Rate)</f>
        <v>0</v>
      </c>
    </row>
    <row r="66" spans="1:44" outlineLevel="2" x14ac:dyDescent="0.2">
      <c r="A66" s="24">
        <v>2100</v>
      </c>
      <c r="B66" s="25">
        <v>2150</v>
      </c>
      <c r="C66" s="24" t="s">
        <v>96</v>
      </c>
      <c r="D66" s="37">
        <f>VLOOKUP(B66,TOTALBUD!$A$1:$C$260,3,0)</f>
        <v>3920</v>
      </c>
      <c r="E66" s="26">
        <f t="shared" si="6"/>
        <v>0</v>
      </c>
      <c r="F66" s="24"/>
      <c r="G66" s="24"/>
      <c r="H66" s="38">
        <f>+'GBP Cashflow'!H66+('Euro Cashflow'!H66*Rate)</f>
        <v>0</v>
      </c>
      <c r="I66" s="38">
        <f>+'GBP Cashflow'!I66+('Euro Cashflow'!I66*Rate)</f>
        <v>0</v>
      </c>
      <c r="J66" s="38">
        <f>+'GBP Cashflow'!J66+('Euro Cashflow'!J66*Rate)</f>
        <v>0</v>
      </c>
      <c r="K66" s="38">
        <f>+'GBP Cashflow'!K66+('Euro Cashflow'!K66*Rate)</f>
        <v>0</v>
      </c>
      <c r="L66" s="38">
        <f>+'GBP Cashflow'!L66+('Euro Cashflow'!L66*Rate)</f>
        <v>0</v>
      </c>
      <c r="M66" s="38">
        <f>+'GBP Cashflow'!M66+('Euro Cashflow'!M66*Rate)</f>
        <v>0</v>
      </c>
      <c r="N66" s="38">
        <f>+'GBP Cashflow'!N66+('Euro Cashflow'!N66*Rate)</f>
        <v>0</v>
      </c>
      <c r="O66" s="38">
        <f>+'GBP Cashflow'!O66+('Euro Cashflow'!O66*Rate)</f>
        <v>0</v>
      </c>
      <c r="P66" s="38">
        <f>+'GBP Cashflow'!P66+('Euro Cashflow'!P66*Rate)</f>
        <v>0</v>
      </c>
      <c r="Q66" s="38">
        <f>+'GBP Cashflow'!Q66+('Euro Cashflow'!Q66*Rate)</f>
        <v>392</v>
      </c>
      <c r="R66" s="38">
        <f>+'GBP Cashflow'!R66+('Euro Cashflow'!R66*Rate)</f>
        <v>392</v>
      </c>
      <c r="S66" s="38">
        <f>+'GBP Cashflow'!S66+('Euro Cashflow'!S66*Rate)</f>
        <v>392</v>
      </c>
      <c r="T66" s="38">
        <f>+'GBP Cashflow'!T66+('Euro Cashflow'!T66*Rate)</f>
        <v>392</v>
      </c>
      <c r="U66" s="38">
        <f>+'GBP Cashflow'!U66+('Euro Cashflow'!U66*Rate)</f>
        <v>392</v>
      </c>
      <c r="V66" s="38">
        <f>+'GBP Cashflow'!V66+('Euro Cashflow'!V66*Rate)</f>
        <v>392</v>
      </c>
      <c r="W66" s="38">
        <f>+'GBP Cashflow'!W66+('Euro Cashflow'!W66*Rate)</f>
        <v>392</v>
      </c>
      <c r="X66" s="38">
        <f>+'GBP Cashflow'!X66+('Euro Cashflow'!X66*Rate)</f>
        <v>392</v>
      </c>
      <c r="Y66" s="38">
        <f>+'GBP Cashflow'!Y66+('Euro Cashflow'!Y66*Rate)</f>
        <v>392</v>
      </c>
      <c r="Z66" s="38">
        <f>+'GBP Cashflow'!Z66+('Euro Cashflow'!Z66*Rate)</f>
        <v>392</v>
      </c>
      <c r="AA66" s="38">
        <f>+'GBP Cashflow'!AA66+('Euro Cashflow'!AA66*Rate)</f>
        <v>0</v>
      </c>
      <c r="AB66" s="38">
        <f>+'GBP Cashflow'!AB66+('Euro Cashflow'!AB66*Rate)</f>
        <v>0</v>
      </c>
      <c r="AC66" s="38">
        <f>+'GBP Cashflow'!AC66+('Euro Cashflow'!AC66*Rate)</f>
        <v>0</v>
      </c>
      <c r="AD66" s="38">
        <f>+'GBP Cashflow'!AD66+('Euro Cashflow'!AD66*Rate)</f>
        <v>0</v>
      </c>
      <c r="AE66" s="38">
        <f>+'GBP Cashflow'!AE66+('Euro Cashflow'!AE66*Rate)</f>
        <v>0</v>
      </c>
      <c r="AF66" s="38">
        <f>+'GBP Cashflow'!AF66+('Euro Cashflow'!AF66*Rate)</f>
        <v>0</v>
      </c>
      <c r="AG66" s="38">
        <f>+'GBP Cashflow'!AG66+('Euro Cashflow'!AG66*Rate)</f>
        <v>0</v>
      </c>
      <c r="AH66" s="38">
        <f>+'GBP Cashflow'!AH66+('Euro Cashflow'!AH66*Rate)</f>
        <v>0</v>
      </c>
      <c r="AI66" s="38">
        <f>+'GBP Cashflow'!AI66+('Euro Cashflow'!AI66*Rate)</f>
        <v>0</v>
      </c>
      <c r="AJ66" s="38">
        <f>+'GBP Cashflow'!AJ66+('Euro Cashflow'!AJ66*Rate)</f>
        <v>0</v>
      </c>
      <c r="AK66" s="38">
        <f>+'GBP Cashflow'!AK66+('Euro Cashflow'!AK66*Rate)</f>
        <v>0</v>
      </c>
      <c r="AL66" s="38">
        <f>+'GBP Cashflow'!AL66+('Euro Cashflow'!AL66*Rate)</f>
        <v>0</v>
      </c>
      <c r="AM66" s="38">
        <f>+'GBP Cashflow'!AM66+('Euro Cashflow'!AM66*Rate)</f>
        <v>0</v>
      </c>
      <c r="AN66" s="38">
        <f>+'GBP Cashflow'!AN66+('Euro Cashflow'!AN66*Rate)</f>
        <v>0</v>
      </c>
      <c r="AO66" s="38">
        <f>+'GBP Cashflow'!AO66+('Euro Cashflow'!AO66*Rate)</f>
        <v>0</v>
      </c>
      <c r="AP66" s="38">
        <f>+'GBP Cashflow'!AP66+('Euro Cashflow'!AP66*Rate)</f>
        <v>0</v>
      </c>
      <c r="AQ66" s="38">
        <f>+'GBP Cashflow'!AQ66+('Euro Cashflow'!AQ66*Rate)</f>
        <v>0</v>
      </c>
      <c r="AR66" s="38">
        <f>+'GBP Cashflow'!AR66+('Euro Cashflow'!AR66*Rate)</f>
        <v>0</v>
      </c>
    </row>
    <row r="67" spans="1:44" outlineLevel="2" x14ac:dyDescent="0.2">
      <c r="A67" s="24">
        <v>2100</v>
      </c>
      <c r="B67" s="25">
        <v>2160</v>
      </c>
      <c r="C67" s="24" t="s">
        <v>97</v>
      </c>
      <c r="D67" s="37">
        <f>VLOOKUP(B67,TOTALBUD!$A$1:$C$260,3,0)</f>
        <v>3136</v>
      </c>
      <c r="E67" s="26">
        <f t="shared" si="6"/>
        <v>0</v>
      </c>
      <c r="F67" s="24"/>
      <c r="G67" s="24"/>
      <c r="H67" s="38">
        <f>+'GBP Cashflow'!H67+('Euro Cashflow'!H67*Rate)</f>
        <v>0</v>
      </c>
      <c r="I67" s="38">
        <f>+'GBP Cashflow'!I67+('Euro Cashflow'!I67*Rate)</f>
        <v>0</v>
      </c>
      <c r="J67" s="38">
        <f>+'GBP Cashflow'!J67+('Euro Cashflow'!J67*Rate)</f>
        <v>0</v>
      </c>
      <c r="K67" s="38">
        <f>+'GBP Cashflow'!K67+('Euro Cashflow'!K67*Rate)</f>
        <v>0</v>
      </c>
      <c r="L67" s="38">
        <f>+'GBP Cashflow'!L67+('Euro Cashflow'!L67*Rate)</f>
        <v>0</v>
      </c>
      <c r="M67" s="38">
        <f>+'GBP Cashflow'!M67+('Euro Cashflow'!M67*Rate)</f>
        <v>0</v>
      </c>
      <c r="N67" s="38">
        <f>+'GBP Cashflow'!N67+('Euro Cashflow'!N67*Rate)</f>
        <v>0</v>
      </c>
      <c r="O67" s="38">
        <f>+'GBP Cashflow'!O67+('Euro Cashflow'!O67*Rate)</f>
        <v>0</v>
      </c>
      <c r="P67" s="38">
        <f>+'GBP Cashflow'!P67+('Euro Cashflow'!P67*Rate)</f>
        <v>0</v>
      </c>
      <c r="Q67" s="38">
        <f>+'GBP Cashflow'!Q67+('Euro Cashflow'!Q67*Rate)</f>
        <v>0</v>
      </c>
      <c r="R67" s="38">
        <f>+'GBP Cashflow'!R67+('Euro Cashflow'!R67*Rate)</f>
        <v>0</v>
      </c>
      <c r="S67" s="38">
        <f>+'GBP Cashflow'!S67+('Euro Cashflow'!S67*Rate)</f>
        <v>0</v>
      </c>
      <c r="T67" s="38">
        <f>+'GBP Cashflow'!T67+('Euro Cashflow'!T67*Rate)</f>
        <v>1568</v>
      </c>
      <c r="U67" s="38">
        <f>+'GBP Cashflow'!U67+('Euro Cashflow'!U67*Rate)</f>
        <v>1568</v>
      </c>
      <c r="V67" s="38">
        <f>+'GBP Cashflow'!V67+('Euro Cashflow'!V67*Rate)</f>
        <v>0</v>
      </c>
      <c r="W67" s="38">
        <f>+'GBP Cashflow'!W67+('Euro Cashflow'!W67*Rate)</f>
        <v>0</v>
      </c>
      <c r="X67" s="38">
        <f>+'GBP Cashflow'!X67+('Euro Cashflow'!X67*Rate)</f>
        <v>0</v>
      </c>
      <c r="Y67" s="38">
        <f>+'GBP Cashflow'!Y67+('Euro Cashflow'!Y67*Rate)</f>
        <v>0</v>
      </c>
      <c r="Z67" s="38">
        <f>+'GBP Cashflow'!Z67+('Euro Cashflow'!Z67*Rate)</f>
        <v>0</v>
      </c>
      <c r="AA67" s="38">
        <f>+'GBP Cashflow'!AA67+('Euro Cashflow'!AA67*Rate)</f>
        <v>0</v>
      </c>
      <c r="AB67" s="38">
        <f>+'GBP Cashflow'!AB67+('Euro Cashflow'!AB67*Rate)</f>
        <v>0</v>
      </c>
      <c r="AC67" s="38">
        <f>+'GBP Cashflow'!AC67+('Euro Cashflow'!AC67*Rate)</f>
        <v>0</v>
      </c>
      <c r="AD67" s="38">
        <f>+'GBP Cashflow'!AD67+('Euro Cashflow'!AD67*Rate)</f>
        <v>0</v>
      </c>
      <c r="AE67" s="38">
        <f>+'GBP Cashflow'!AE67+('Euro Cashflow'!AE67*Rate)</f>
        <v>0</v>
      </c>
      <c r="AF67" s="38">
        <f>+'GBP Cashflow'!AF67+('Euro Cashflow'!AF67*Rate)</f>
        <v>0</v>
      </c>
      <c r="AG67" s="38">
        <f>+'GBP Cashflow'!AG67+('Euro Cashflow'!AG67*Rate)</f>
        <v>0</v>
      </c>
      <c r="AH67" s="38">
        <f>+'GBP Cashflow'!AH67+('Euro Cashflow'!AH67*Rate)</f>
        <v>0</v>
      </c>
      <c r="AI67" s="38">
        <f>+'GBP Cashflow'!AI67+('Euro Cashflow'!AI67*Rate)</f>
        <v>0</v>
      </c>
      <c r="AJ67" s="38">
        <f>+'GBP Cashflow'!AJ67+('Euro Cashflow'!AJ67*Rate)</f>
        <v>0</v>
      </c>
      <c r="AK67" s="38">
        <f>+'GBP Cashflow'!AK67+('Euro Cashflow'!AK67*Rate)</f>
        <v>0</v>
      </c>
      <c r="AL67" s="38">
        <f>+'GBP Cashflow'!AL67+('Euro Cashflow'!AL67*Rate)</f>
        <v>0</v>
      </c>
      <c r="AM67" s="38">
        <f>+'GBP Cashflow'!AM67+('Euro Cashflow'!AM67*Rate)</f>
        <v>0</v>
      </c>
      <c r="AN67" s="38">
        <f>+'GBP Cashflow'!AN67+('Euro Cashflow'!AN67*Rate)</f>
        <v>0</v>
      </c>
      <c r="AO67" s="38">
        <f>+'GBP Cashflow'!AO67+('Euro Cashflow'!AO67*Rate)</f>
        <v>0</v>
      </c>
      <c r="AP67" s="38">
        <f>+'GBP Cashflow'!AP67+('Euro Cashflow'!AP67*Rate)</f>
        <v>0</v>
      </c>
      <c r="AQ67" s="38">
        <f>+'GBP Cashflow'!AQ67+('Euro Cashflow'!AQ67*Rate)</f>
        <v>0</v>
      </c>
      <c r="AR67" s="38">
        <f>+'GBP Cashflow'!AR67+('Euro Cashflow'!AR67*Rate)</f>
        <v>0</v>
      </c>
    </row>
    <row r="68" spans="1:44" outlineLevel="2" x14ac:dyDescent="0.2">
      <c r="A68" s="24">
        <v>2100</v>
      </c>
      <c r="B68" s="25">
        <v>2190</v>
      </c>
      <c r="C68" s="24" t="s">
        <v>98</v>
      </c>
      <c r="D68" s="37">
        <f>VLOOKUP(B68,TOTALBUD!$A$1:$C$260,3,0)</f>
        <v>12500</v>
      </c>
      <c r="E68" s="26">
        <f t="shared" si="6"/>
        <v>0</v>
      </c>
      <c r="F68" s="24"/>
      <c r="G68" s="24"/>
      <c r="H68" s="38">
        <f>+'GBP Cashflow'!H68+('Euro Cashflow'!H68*Rate)</f>
        <v>0</v>
      </c>
      <c r="I68" s="38">
        <f>+'GBP Cashflow'!I68+('Euro Cashflow'!I68*Rate)</f>
        <v>0</v>
      </c>
      <c r="J68" s="38">
        <f>+'GBP Cashflow'!J68+('Euro Cashflow'!J68*Rate)</f>
        <v>0</v>
      </c>
      <c r="K68" s="38">
        <f>+'GBP Cashflow'!K68+('Euro Cashflow'!K68*Rate)</f>
        <v>0</v>
      </c>
      <c r="L68" s="38">
        <f>+'GBP Cashflow'!L68+('Euro Cashflow'!L68*Rate)</f>
        <v>0</v>
      </c>
      <c r="M68" s="38">
        <f>+'GBP Cashflow'!M68+('Euro Cashflow'!M68*Rate)</f>
        <v>0</v>
      </c>
      <c r="N68" s="38">
        <f>+'GBP Cashflow'!N68+('Euro Cashflow'!N68*Rate)</f>
        <v>0</v>
      </c>
      <c r="O68" s="38">
        <f>+'GBP Cashflow'!O68+('Euro Cashflow'!O68*Rate)</f>
        <v>0</v>
      </c>
      <c r="P68" s="38">
        <f>+'GBP Cashflow'!P68+('Euro Cashflow'!P68*Rate)</f>
        <v>0</v>
      </c>
      <c r="Q68" s="38">
        <f>+'GBP Cashflow'!Q68+('Euro Cashflow'!Q68*Rate)</f>
        <v>1250</v>
      </c>
      <c r="R68" s="38">
        <f>+'GBP Cashflow'!R68+('Euro Cashflow'!R68*Rate)</f>
        <v>1250</v>
      </c>
      <c r="S68" s="38">
        <f>+'GBP Cashflow'!S68+('Euro Cashflow'!S68*Rate)</f>
        <v>1250</v>
      </c>
      <c r="T68" s="38">
        <f>+'GBP Cashflow'!T68+('Euro Cashflow'!T68*Rate)</f>
        <v>1250</v>
      </c>
      <c r="U68" s="38">
        <f>+'GBP Cashflow'!U68+('Euro Cashflow'!U68*Rate)</f>
        <v>1250</v>
      </c>
      <c r="V68" s="38">
        <f>+'GBP Cashflow'!V68+('Euro Cashflow'!V68*Rate)</f>
        <v>1250</v>
      </c>
      <c r="W68" s="38">
        <f>+'GBP Cashflow'!W68+('Euro Cashflow'!W68*Rate)</f>
        <v>1250</v>
      </c>
      <c r="X68" s="38">
        <f>+'GBP Cashflow'!X68+('Euro Cashflow'!X68*Rate)</f>
        <v>1250</v>
      </c>
      <c r="Y68" s="38">
        <f>+'GBP Cashflow'!Y68+('Euro Cashflow'!Y68*Rate)</f>
        <v>1250</v>
      </c>
      <c r="Z68" s="38">
        <f>+'GBP Cashflow'!Z68+('Euro Cashflow'!Z68*Rate)</f>
        <v>1250</v>
      </c>
      <c r="AA68" s="38">
        <f>+'GBP Cashflow'!AA68+('Euro Cashflow'!AA68*Rate)</f>
        <v>0</v>
      </c>
      <c r="AB68" s="38">
        <f>+'GBP Cashflow'!AB68+('Euro Cashflow'!AB68*Rate)</f>
        <v>0</v>
      </c>
      <c r="AC68" s="38">
        <f>+'GBP Cashflow'!AC68+('Euro Cashflow'!AC68*Rate)</f>
        <v>0</v>
      </c>
      <c r="AD68" s="38">
        <f>+'GBP Cashflow'!AD68+('Euro Cashflow'!AD68*Rate)</f>
        <v>0</v>
      </c>
      <c r="AE68" s="38">
        <f>+'GBP Cashflow'!AE68+('Euro Cashflow'!AE68*Rate)</f>
        <v>0</v>
      </c>
      <c r="AF68" s="38">
        <f>+'GBP Cashflow'!AF68+('Euro Cashflow'!AF68*Rate)</f>
        <v>0</v>
      </c>
      <c r="AG68" s="38">
        <f>+'GBP Cashflow'!AG68+('Euro Cashflow'!AG68*Rate)</f>
        <v>0</v>
      </c>
      <c r="AH68" s="38">
        <f>+'GBP Cashflow'!AH68+('Euro Cashflow'!AH68*Rate)</f>
        <v>0</v>
      </c>
      <c r="AI68" s="38">
        <f>+'GBP Cashflow'!AI68+('Euro Cashflow'!AI68*Rate)</f>
        <v>0</v>
      </c>
      <c r="AJ68" s="38">
        <f>+'GBP Cashflow'!AJ68+('Euro Cashflow'!AJ68*Rate)</f>
        <v>0</v>
      </c>
      <c r="AK68" s="38">
        <f>+'GBP Cashflow'!AK68+('Euro Cashflow'!AK68*Rate)</f>
        <v>0</v>
      </c>
      <c r="AL68" s="38">
        <f>+'GBP Cashflow'!AL68+('Euro Cashflow'!AL68*Rate)</f>
        <v>0</v>
      </c>
      <c r="AM68" s="38">
        <f>+'GBP Cashflow'!AM68+('Euro Cashflow'!AM68*Rate)</f>
        <v>0</v>
      </c>
      <c r="AN68" s="38">
        <f>+'GBP Cashflow'!AN68+('Euro Cashflow'!AN68*Rate)</f>
        <v>0</v>
      </c>
      <c r="AO68" s="38">
        <f>+'GBP Cashflow'!AO68+('Euro Cashflow'!AO68*Rate)</f>
        <v>0</v>
      </c>
      <c r="AP68" s="38">
        <f>+'GBP Cashflow'!AP68+('Euro Cashflow'!AP68*Rate)</f>
        <v>0</v>
      </c>
      <c r="AQ68" s="38">
        <f>+'GBP Cashflow'!AQ68+('Euro Cashflow'!AQ68*Rate)</f>
        <v>0</v>
      </c>
      <c r="AR68" s="38">
        <f>+'GBP Cashflow'!AR68+('Euro Cashflow'!AR68*Rate)</f>
        <v>0</v>
      </c>
    </row>
    <row r="69" spans="1:44" outlineLevel="1" x14ac:dyDescent="0.2">
      <c r="A69" s="28" t="s">
        <v>99</v>
      </c>
      <c r="B69" s="29">
        <v>2100</v>
      </c>
      <c r="C69" s="30" t="s">
        <v>100</v>
      </c>
      <c r="D69" s="31">
        <f>VLOOKUP(B69,TOTALBUD!$A$1:$C$260,3,0)</f>
        <v>76148</v>
      </c>
      <c r="E69" s="32">
        <f>SUBTOTAL(9,$E$62:$E$68)</f>
        <v>0</v>
      </c>
      <c r="F69" s="30"/>
      <c r="G69" s="30"/>
      <c r="H69" s="33">
        <f>SUBTOTAL(9,$H$62:$H$68)</f>
        <v>1800</v>
      </c>
      <c r="I69" s="34">
        <f>SUBTOTAL(9,$I$62:$I$68)</f>
        <v>1800</v>
      </c>
      <c r="J69" s="34">
        <f>SUBTOTAL(9,$J$62:$J$68)</f>
        <v>1800</v>
      </c>
      <c r="K69" s="34">
        <f>SUBTOTAL(9,$K$62:$K$68)</f>
        <v>1800</v>
      </c>
      <c r="L69" s="34">
        <f>SUBTOTAL(9,$L$62:$L$68)</f>
        <v>1800</v>
      </c>
      <c r="M69" s="34">
        <f>SUBTOTAL(9,$M$62:$M$68)</f>
        <v>0</v>
      </c>
      <c r="N69" s="34">
        <f>SUBTOTAL(9,$N$62:$N$68)</f>
        <v>2920</v>
      </c>
      <c r="O69" s="34">
        <f>SUBTOTAL(9,$O$62:$O$68)</f>
        <v>2920</v>
      </c>
      <c r="P69" s="34">
        <f>SUBTOTAL(9,$P$62:$P$68)</f>
        <v>3704</v>
      </c>
      <c r="Q69" s="34">
        <f>SUBTOTAL(9,$Q$62:$Q$68)</f>
        <v>5346</v>
      </c>
      <c r="R69" s="34">
        <f>SUBTOTAL(9,$R$62:$R$68)</f>
        <v>5458</v>
      </c>
      <c r="S69" s="34">
        <f>SUBTOTAL(9,$S$62:$S$68)</f>
        <v>5458</v>
      </c>
      <c r="T69" s="34">
        <f>SUBTOTAL(9,$T$62:$T$68)</f>
        <v>7026</v>
      </c>
      <c r="U69" s="34">
        <f>SUBTOTAL(9,$U$62:$U$68)</f>
        <v>7026</v>
      </c>
      <c r="V69" s="34">
        <f>SUBTOTAL(9,$V$62:$V$68)</f>
        <v>5458</v>
      </c>
      <c r="W69" s="34">
        <f>SUBTOTAL(9,$W$62:$W$68)</f>
        <v>5458</v>
      </c>
      <c r="X69" s="34">
        <f>SUBTOTAL(9,$X$62:$X$68)</f>
        <v>5458</v>
      </c>
      <c r="Y69" s="34">
        <f>SUBTOTAL(9,$Y$62:$Y$68)</f>
        <v>5458</v>
      </c>
      <c r="Z69" s="34">
        <f>SUBTOTAL(9,$Z$62:$Z$68)</f>
        <v>5458</v>
      </c>
      <c r="AA69" s="35"/>
      <c r="AB69" s="34">
        <f>SUBTOTAL(9,$AB$62:$AB$68)</f>
        <v>0</v>
      </c>
      <c r="AC69" s="34">
        <f>SUBTOTAL(9,$AC$62:$AC$68)</f>
        <v>0</v>
      </c>
      <c r="AD69" s="34">
        <f>SUBTOTAL(9,$AD$62:$AD$68)</f>
        <v>0</v>
      </c>
      <c r="AE69" s="34">
        <f>SUBTOTAL(9,$AE$62:$AE$68)</f>
        <v>0</v>
      </c>
      <c r="AF69" s="34">
        <f>SUBTOTAL(9,$AF$62:$AF$68)</f>
        <v>0</v>
      </c>
      <c r="AG69" s="34">
        <f>SUBTOTAL(9,$AG$62:$AG$68)</f>
        <v>0</v>
      </c>
      <c r="AH69" s="34">
        <f>SUBTOTAL(9,$AH$62:$AH$68)</f>
        <v>0</v>
      </c>
      <c r="AI69" s="34">
        <f>SUBTOTAL(9,$AI$62:$AI$68)</f>
        <v>0</v>
      </c>
      <c r="AJ69" s="34">
        <f>SUBTOTAL(9,$AJ$62:$AJ$68)</f>
        <v>0</v>
      </c>
      <c r="AK69" s="34">
        <f>SUBTOTAL(9,$AK$62:$AK$68)</f>
        <v>0</v>
      </c>
      <c r="AL69" s="34">
        <f>SUBTOTAL(9,$AL$62:$AL$68)</f>
        <v>0</v>
      </c>
      <c r="AM69" s="34">
        <f>SUBTOTAL(9,$AM$62:$AM$68)</f>
        <v>0</v>
      </c>
      <c r="AN69" s="34">
        <f>SUBTOTAL(9,$AN$62:$AN$68)</f>
        <v>0</v>
      </c>
      <c r="AO69" s="34">
        <f>SUBTOTAL(9,$AO$62:$AO$68)</f>
        <v>0</v>
      </c>
      <c r="AP69" s="34">
        <f>SUBTOTAL(9,$AP$62:$AP$68)</f>
        <v>0</v>
      </c>
      <c r="AQ69" s="34">
        <f>SUBTOTAL(9,$AQ$62:$AQ$68)</f>
        <v>0</v>
      </c>
      <c r="AR69" s="36">
        <f>SUBTOTAL(9,$AR$62:$AR$68)</f>
        <v>0</v>
      </c>
    </row>
    <row r="70" spans="1:44" outlineLevel="2" x14ac:dyDescent="0.2">
      <c r="A70" s="24">
        <v>2200</v>
      </c>
      <c r="B70" s="25"/>
      <c r="C70" s="24"/>
      <c r="D70" s="37"/>
      <c r="E70" s="26"/>
      <c r="F70" s="24"/>
      <c r="G70" s="24"/>
      <c r="H70" s="38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40"/>
    </row>
    <row r="71" spans="1:44" outlineLevel="2" x14ac:dyDescent="0.2">
      <c r="A71" s="24">
        <v>2200</v>
      </c>
      <c r="B71" s="25">
        <v>2210</v>
      </c>
      <c r="C71" s="24" t="s">
        <v>101</v>
      </c>
      <c r="D71" s="37">
        <f>VLOOKUP(B71,TOTALBUD!$A$1:$C$260,3,0)</f>
        <v>31586</v>
      </c>
      <c r="E71" s="26">
        <f t="shared" ref="E71:E84" si="7">SUM(H71:AX71)-D71</f>
        <v>0.20689655172100174</v>
      </c>
      <c r="F71" s="24"/>
      <c r="G71" s="24"/>
      <c r="H71" s="38">
        <f>+'GBP Cashflow'!H71+('Euro Cashflow'!H71*Rate)</f>
        <v>0</v>
      </c>
      <c r="I71" s="38">
        <f>+'GBP Cashflow'!I71+('Euro Cashflow'!I71*Rate)</f>
        <v>0</v>
      </c>
      <c r="J71" s="38">
        <f>+'GBP Cashflow'!J71+('Euro Cashflow'!J71*Rate)</f>
        <v>0</v>
      </c>
      <c r="K71" s="38">
        <f>+'GBP Cashflow'!K71+('Euro Cashflow'!K71*Rate)</f>
        <v>0</v>
      </c>
      <c r="L71" s="38">
        <f>+'GBP Cashflow'!L71+('Euro Cashflow'!L71*Rate)</f>
        <v>0</v>
      </c>
      <c r="M71" s="38">
        <f>+'GBP Cashflow'!M71+('Euro Cashflow'!M71*Rate)</f>
        <v>0</v>
      </c>
      <c r="N71" s="38">
        <f>+'GBP Cashflow'!N71+('Euro Cashflow'!N71*Rate)</f>
        <v>0</v>
      </c>
      <c r="O71" s="38">
        <f>+'GBP Cashflow'!O71+('Euro Cashflow'!O71*Rate)</f>
        <v>2620.6896551724139</v>
      </c>
      <c r="P71" s="38">
        <f>+'GBP Cashflow'!P71+('Euro Cashflow'!P71*Rate)</f>
        <v>2620.6896551724139</v>
      </c>
      <c r="Q71" s="38">
        <f>+'GBP Cashflow'!Q71+('Euro Cashflow'!Q71*Rate)</f>
        <v>2620.6896551724139</v>
      </c>
      <c r="R71" s="38">
        <f>+'GBP Cashflow'!R71+('Euro Cashflow'!R71*Rate)</f>
        <v>2620.6896551724139</v>
      </c>
      <c r="S71" s="38">
        <f>+'GBP Cashflow'!S71+('Euro Cashflow'!S71*Rate)</f>
        <v>2620.6896551724139</v>
      </c>
      <c r="T71" s="38">
        <f>+'GBP Cashflow'!T71+('Euro Cashflow'!T71*Rate)</f>
        <v>2620.6896551724139</v>
      </c>
      <c r="U71" s="38">
        <f>+'GBP Cashflow'!U71+('Euro Cashflow'!U71*Rate)</f>
        <v>2620.6896551724139</v>
      </c>
      <c r="V71" s="38">
        <f>+'GBP Cashflow'!V71+('Euro Cashflow'!V71*Rate)</f>
        <v>2620.6896551724139</v>
      </c>
      <c r="W71" s="38">
        <f>+'GBP Cashflow'!W71+('Euro Cashflow'!W71*Rate)</f>
        <v>2620.6896551724139</v>
      </c>
      <c r="X71" s="38">
        <f>+'GBP Cashflow'!X71+('Euro Cashflow'!X71*Rate)</f>
        <v>2620.6896551724139</v>
      </c>
      <c r="Y71" s="38">
        <f>+'GBP Cashflow'!Y71+('Euro Cashflow'!Y71*Rate)</f>
        <v>2620.6896551724139</v>
      </c>
      <c r="Z71" s="38">
        <f>+'GBP Cashflow'!Z71+('Euro Cashflow'!Z71*Rate)</f>
        <v>2758.6206896551726</v>
      </c>
      <c r="AA71" s="38">
        <f>+'GBP Cashflow'!AA71+('Euro Cashflow'!AA71*Rate)</f>
        <v>0</v>
      </c>
      <c r="AB71" s="38">
        <f>+'GBP Cashflow'!AB71+('Euro Cashflow'!AB71*Rate)</f>
        <v>0</v>
      </c>
      <c r="AC71" s="38">
        <f>+'GBP Cashflow'!AC71+('Euro Cashflow'!AC71*Rate)</f>
        <v>0</v>
      </c>
      <c r="AD71" s="38">
        <f>+'GBP Cashflow'!AD71+('Euro Cashflow'!AD71*Rate)</f>
        <v>0</v>
      </c>
      <c r="AE71" s="38">
        <f>+'GBP Cashflow'!AE71+('Euro Cashflow'!AE71*Rate)</f>
        <v>0</v>
      </c>
      <c r="AF71" s="38">
        <f>+'GBP Cashflow'!AF71+('Euro Cashflow'!AF71*Rate)</f>
        <v>0</v>
      </c>
      <c r="AG71" s="38">
        <f>+'GBP Cashflow'!AG71+('Euro Cashflow'!AG71*Rate)</f>
        <v>0</v>
      </c>
      <c r="AH71" s="38">
        <f>+'GBP Cashflow'!AH71+('Euro Cashflow'!AH71*Rate)</f>
        <v>0</v>
      </c>
      <c r="AI71" s="38">
        <f>+'GBP Cashflow'!AI71+('Euro Cashflow'!AI71*Rate)</f>
        <v>0</v>
      </c>
      <c r="AJ71" s="38">
        <f>+'GBP Cashflow'!AJ71+('Euro Cashflow'!AJ71*Rate)</f>
        <v>0</v>
      </c>
      <c r="AK71" s="38">
        <f>+'GBP Cashflow'!AK71+('Euro Cashflow'!AK71*Rate)</f>
        <v>0</v>
      </c>
      <c r="AL71" s="38">
        <f>+'GBP Cashflow'!AL71+('Euro Cashflow'!AL71*Rate)</f>
        <v>0</v>
      </c>
      <c r="AM71" s="38">
        <f>+'GBP Cashflow'!AM71+('Euro Cashflow'!AM71*Rate)</f>
        <v>0</v>
      </c>
      <c r="AN71" s="38">
        <f>+'GBP Cashflow'!AN71+('Euro Cashflow'!AN71*Rate)</f>
        <v>0</v>
      </c>
      <c r="AO71" s="38">
        <f>+'GBP Cashflow'!AO71+('Euro Cashflow'!AO71*Rate)</f>
        <v>0</v>
      </c>
      <c r="AP71" s="38">
        <f>+'GBP Cashflow'!AP71+('Euro Cashflow'!AP71*Rate)</f>
        <v>0</v>
      </c>
      <c r="AQ71" s="38">
        <f>+'GBP Cashflow'!AQ71+('Euro Cashflow'!AQ71*Rate)</f>
        <v>0</v>
      </c>
      <c r="AR71" s="38">
        <f>+'GBP Cashflow'!AR71+('Euro Cashflow'!AR71*Rate)</f>
        <v>0</v>
      </c>
    </row>
    <row r="72" spans="1:44" outlineLevel="2" x14ac:dyDescent="0.2">
      <c r="A72" s="24">
        <v>2200</v>
      </c>
      <c r="B72" s="25">
        <v>2220</v>
      </c>
      <c r="C72" s="24" t="s">
        <v>102</v>
      </c>
      <c r="D72" s="37">
        <f>VLOOKUP(B72,TOTALBUD!$A$1:$C$260,3,0)</f>
        <v>18700</v>
      </c>
      <c r="E72" s="26">
        <f t="shared" si="7"/>
        <v>0</v>
      </c>
      <c r="F72" s="24"/>
      <c r="G72" s="24"/>
      <c r="H72" s="38">
        <f>+'GBP Cashflow'!H72+('Euro Cashflow'!H72*Rate)</f>
        <v>0</v>
      </c>
      <c r="I72" s="38">
        <f>+'GBP Cashflow'!I72+('Euro Cashflow'!I72*Rate)</f>
        <v>0</v>
      </c>
      <c r="J72" s="38">
        <f>+'GBP Cashflow'!J72+('Euro Cashflow'!J72*Rate)</f>
        <v>0</v>
      </c>
      <c r="K72" s="38">
        <f>+'GBP Cashflow'!K72+('Euro Cashflow'!K72*Rate)</f>
        <v>0</v>
      </c>
      <c r="L72" s="38">
        <f>+'GBP Cashflow'!L72+('Euro Cashflow'!L72*Rate)</f>
        <v>0</v>
      </c>
      <c r="M72" s="38">
        <f>+'GBP Cashflow'!M72+('Euro Cashflow'!M72*Rate)</f>
        <v>0</v>
      </c>
      <c r="N72" s="38">
        <f>+'GBP Cashflow'!N72+('Euro Cashflow'!N72*Rate)</f>
        <v>0</v>
      </c>
      <c r="O72" s="38">
        <f>+'GBP Cashflow'!O72+('Euro Cashflow'!O72*Rate)</f>
        <v>0</v>
      </c>
      <c r="P72" s="38">
        <f>+'GBP Cashflow'!P72+('Euro Cashflow'!P72*Rate)</f>
        <v>1700</v>
      </c>
      <c r="Q72" s="38">
        <f>+'GBP Cashflow'!Q72+('Euro Cashflow'!Q72*Rate)</f>
        <v>1700</v>
      </c>
      <c r="R72" s="38">
        <f>+'GBP Cashflow'!R72+('Euro Cashflow'!R72*Rate)</f>
        <v>1700</v>
      </c>
      <c r="S72" s="38">
        <f>+'GBP Cashflow'!S72+('Euro Cashflow'!S72*Rate)</f>
        <v>1700</v>
      </c>
      <c r="T72" s="38">
        <f>+'GBP Cashflow'!T72+('Euro Cashflow'!T72*Rate)</f>
        <v>1700</v>
      </c>
      <c r="U72" s="38">
        <f>+'GBP Cashflow'!U72+('Euro Cashflow'!U72*Rate)</f>
        <v>1700</v>
      </c>
      <c r="V72" s="38">
        <f>+'GBP Cashflow'!V72+('Euro Cashflow'!V72*Rate)</f>
        <v>1700</v>
      </c>
      <c r="W72" s="38">
        <f>+'GBP Cashflow'!W72+('Euro Cashflow'!W72*Rate)</f>
        <v>1700</v>
      </c>
      <c r="X72" s="38">
        <f>+'GBP Cashflow'!X72+('Euro Cashflow'!X72*Rate)</f>
        <v>1700</v>
      </c>
      <c r="Y72" s="38">
        <f>+'GBP Cashflow'!Y72+('Euro Cashflow'!Y72*Rate)</f>
        <v>1700</v>
      </c>
      <c r="Z72" s="38">
        <f>+'GBP Cashflow'!Z72+('Euro Cashflow'!Z72*Rate)</f>
        <v>1700</v>
      </c>
      <c r="AA72" s="38">
        <f>+'GBP Cashflow'!AA72+('Euro Cashflow'!AA72*Rate)</f>
        <v>0</v>
      </c>
      <c r="AB72" s="38">
        <f>+'GBP Cashflow'!AB72+('Euro Cashflow'!AB72*Rate)</f>
        <v>0</v>
      </c>
      <c r="AC72" s="38">
        <f>+'GBP Cashflow'!AC72+('Euro Cashflow'!AC72*Rate)</f>
        <v>0</v>
      </c>
      <c r="AD72" s="38">
        <f>+'GBP Cashflow'!AD72+('Euro Cashflow'!AD72*Rate)</f>
        <v>0</v>
      </c>
      <c r="AE72" s="38">
        <f>+'GBP Cashflow'!AE72+('Euro Cashflow'!AE72*Rate)</f>
        <v>0</v>
      </c>
      <c r="AF72" s="38">
        <f>+'GBP Cashflow'!AF72+('Euro Cashflow'!AF72*Rate)</f>
        <v>0</v>
      </c>
      <c r="AG72" s="38">
        <f>+'GBP Cashflow'!AG72+('Euro Cashflow'!AG72*Rate)</f>
        <v>0</v>
      </c>
      <c r="AH72" s="38">
        <f>+'GBP Cashflow'!AH72+('Euro Cashflow'!AH72*Rate)</f>
        <v>0</v>
      </c>
      <c r="AI72" s="38">
        <f>+'GBP Cashflow'!AI72+('Euro Cashflow'!AI72*Rate)</f>
        <v>0</v>
      </c>
      <c r="AJ72" s="38">
        <f>+'GBP Cashflow'!AJ72+('Euro Cashflow'!AJ72*Rate)</f>
        <v>0</v>
      </c>
      <c r="AK72" s="38">
        <f>+'GBP Cashflow'!AK72+('Euro Cashflow'!AK72*Rate)</f>
        <v>0</v>
      </c>
      <c r="AL72" s="38">
        <f>+'GBP Cashflow'!AL72+('Euro Cashflow'!AL72*Rate)</f>
        <v>0</v>
      </c>
      <c r="AM72" s="38">
        <f>+'GBP Cashflow'!AM72+('Euro Cashflow'!AM72*Rate)</f>
        <v>0</v>
      </c>
      <c r="AN72" s="38">
        <f>+'GBP Cashflow'!AN72+('Euro Cashflow'!AN72*Rate)</f>
        <v>0</v>
      </c>
      <c r="AO72" s="38">
        <f>+'GBP Cashflow'!AO72+('Euro Cashflow'!AO72*Rate)</f>
        <v>0</v>
      </c>
      <c r="AP72" s="38">
        <f>+'GBP Cashflow'!AP72+('Euro Cashflow'!AP72*Rate)</f>
        <v>0</v>
      </c>
      <c r="AQ72" s="38">
        <f>+'GBP Cashflow'!AQ72+('Euro Cashflow'!AQ72*Rate)</f>
        <v>0</v>
      </c>
      <c r="AR72" s="38">
        <f>+'GBP Cashflow'!AR72+('Euro Cashflow'!AR72*Rate)</f>
        <v>0</v>
      </c>
    </row>
    <row r="73" spans="1:44" outlineLevel="2" x14ac:dyDescent="0.2">
      <c r="A73" s="24">
        <v>2200</v>
      </c>
      <c r="B73" s="25">
        <v>2230</v>
      </c>
      <c r="C73" s="24" t="s">
        <v>103</v>
      </c>
      <c r="D73" s="37">
        <f>VLOOKUP(B73,TOTALBUD!$A$1:$C$260,3,0)</f>
        <v>9655</v>
      </c>
      <c r="E73" s="26">
        <f t="shared" si="7"/>
        <v>0.17241379310507909</v>
      </c>
      <c r="F73" s="24"/>
      <c r="G73" s="24"/>
      <c r="H73" s="38">
        <f>+'GBP Cashflow'!H73+('Euro Cashflow'!H73*Rate)</f>
        <v>0</v>
      </c>
      <c r="I73" s="38">
        <f>+'GBP Cashflow'!I73+('Euro Cashflow'!I73*Rate)</f>
        <v>0</v>
      </c>
      <c r="J73" s="38">
        <f>+'GBP Cashflow'!J73+('Euro Cashflow'!J73*Rate)</f>
        <v>0</v>
      </c>
      <c r="K73" s="38">
        <f>+'GBP Cashflow'!K73+('Euro Cashflow'!K73*Rate)</f>
        <v>0</v>
      </c>
      <c r="L73" s="38">
        <f>+'GBP Cashflow'!L73+('Euro Cashflow'!L73*Rate)</f>
        <v>0</v>
      </c>
      <c r="M73" s="38">
        <f>+'GBP Cashflow'!M73+('Euro Cashflow'!M73*Rate)</f>
        <v>0</v>
      </c>
      <c r="N73" s="38">
        <f>+'GBP Cashflow'!N73+('Euro Cashflow'!N73*Rate)</f>
        <v>0</v>
      </c>
      <c r="O73" s="38">
        <f>+'GBP Cashflow'!O73+('Euro Cashflow'!O73*Rate)</f>
        <v>0</v>
      </c>
      <c r="P73" s="38">
        <f>+'GBP Cashflow'!P73+('Euro Cashflow'!P73*Rate)</f>
        <v>0</v>
      </c>
      <c r="Q73" s="38">
        <f>+'GBP Cashflow'!Q73+('Euro Cashflow'!Q73*Rate)</f>
        <v>965.51724137931046</v>
      </c>
      <c r="R73" s="38">
        <f>+'GBP Cashflow'!R73+('Euro Cashflow'!R73*Rate)</f>
        <v>965.51724137931046</v>
      </c>
      <c r="S73" s="38">
        <f>+'GBP Cashflow'!S73+('Euro Cashflow'!S73*Rate)</f>
        <v>965.51724137931046</v>
      </c>
      <c r="T73" s="38">
        <f>+'GBP Cashflow'!T73+('Euro Cashflow'!T73*Rate)</f>
        <v>965.51724137931046</v>
      </c>
      <c r="U73" s="38">
        <f>+'GBP Cashflow'!U73+('Euro Cashflow'!U73*Rate)</f>
        <v>965.51724137931046</v>
      </c>
      <c r="V73" s="38">
        <f>+'GBP Cashflow'!V73+('Euro Cashflow'!V73*Rate)</f>
        <v>965.51724137931046</v>
      </c>
      <c r="W73" s="38">
        <f>+'GBP Cashflow'!W73+('Euro Cashflow'!W73*Rate)</f>
        <v>965.51724137931046</v>
      </c>
      <c r="X73" s="38">
        <f>+'GBP Cashflow'!X73+('Euro Cashflow'!X73*Rate)</f>
        <v>965.51724137931046</v>
      </c>
      <c r="Y73" s="38">
        <f>+'GBP Cashflow'!Y73+('Euro Cashflow'!Y73*Rate)</f>
        <v>965.51724137931046</v>
      </c>
      <c r="Z73" s="38">
        <f>+'GBP Cashflow'!Z73+('Euro Cashflow'!Z73*Rate)</f>
        <v>965.51724137931046</v>
      </c>
      <c r="AA73" s="38">
        <f>+'GBP Cashflow'!AA73+('Euro Cashflow'!AA73*Rate)</f>
        <v>0</v>
      </c>
      <c r="AB73" s="38">
        <f>+'GBP Cashflow'!AB73+('Euro Cashflow'!AB73*Rate)</f>
        <v>0</v>
      </c>
      <c r="AC73" s="38">
        <f>+'GBP Cashflow'!AC73+('Euro Cashflow'!AC73*Rate)</f>
        <v>0</v>
      </c>
      <c r="AD73" s="38">
        <f>+'GBP Cashflow'!AD73+('Euro Cashflow'!AD73*Rate)</f>
        <v>0</v>
      </c>
      <c r="AE73" s="38">
        <f>+'GBP Cashflow'!AE73+('Euro Cashflow'!AE73*Rate)</f>
        <v>0</v>
      </c>
      <c r="AF73" s="38">
        <f>+'GBP Cashflow'!AF73+('Euro Cashflow'!AF73*Rate)</f>
        <v>0</v>
      </c>
      <c r="AG73" s="38">
        <f>+'GBP Cashflow'!AG73+('Euro Cashflow'!AG73*Rate)</f>
        <v>0</v>
      </c>
      <c r="AH73" s="38">
        <f>+'GBP Cashflow'!AH73+('Euro Cashflow'!AH73*Rate)</f>
        <v>0</v>
      </c>
      <c r="AI73" s="38">
        <f>+'GBP Cashflow'!AI73+('Euro Cashflow'!AI73*Rate)</f>
        <v>0</v>
      </c>
      <c r="AJ73" s="38">
        <f>+'GBP Cashflow'!AJ73+('Euro Cashflow'!AJ73*Rate)</f>
        <v>0</v>
      </c>
      <c r="AK73" s="38">
        <f>+'GBP Cashflow'!AK73+('Euro Cashflow'!AK73*Rate)</f>
        <v>0</v>
      </c>
      <c r="AL73" s="38">
        <f>+'GBP Cashflow'!AL73+('Euro Cashflow'!AL73*Rate)</f>
        <v>0</v>
      </c>
      <c r="AM73" s="38">
        <f>+'GBP Cashflow'!AM73+('Euro Cashflow'!AM73*Rate)</f>
        <v>0</v>
      </c>
      <c r="AN73" s="38">
        <f>+'GBP Cashflow'!AN73+('Euro Cashflow'!AN73*Rate)</f>
        <v>0</v>
      </c>
      <c r="AO73" s="38">
        <f>+'GBP Cashflow'!AO73+('Euro Cashflow'!AO73*Rate)</f>
        <v>0</v>
      </c>
      <c r="AP73" s="38">
        <f>+'GBP Cashflow'!AP73+('Euro Cashflow'!AP73*Rate)</f>
        <v>0</v>
      </c>
      <c r="AQ73" s="38">
        <f>+'GBP Cashflow'!AQ73+('Euro Cashflow'!AQ73*Rate)</f>
        <v>0</v>
      </c>
      <c r="AR73" s="38">
        <f>+'GBP Cashflow'!AR73+('Euro Cashflow'!AR73*Rate)</f>
        <v>0</v>
      </c>
    </row>
    <row r="74" spans="1:44" outlineLevel="2" x14ac:dyDescent="0.2">
      <c r="A74" s="24">
        <v>2200</v>
      </c>
      <c r="B74" s="25">
        <v>2240</v>
      </c>
      <c r="C74" s="24" t="s">
        <v>104</v>
      </c>
      <c r="D74" s="37">
        <f>VLOOKUP(B74,TOTALBUD!$A$1:$C$260,3,0)</f>
        <v>5517</v>
      </c>
      <c r="E74" s="26">
        <f t="shared" si="7"/>
        <v>0.24137931034510984</v>
      </c>
      <c r="F74" s="24"/>
      <c r="G74" s="24"/>
      <c r="H74" s="38">
        <f>+'GBP Cashflow'!H74+('Euro Cashflow'!H74*Rate)</f>
        <v>0</v>
      </c>
      <c r="I74" s="38">
        <f>+'GBP Cashflow'!I74+('Euro Cashflow'!I74*Rate)</f>
        <v>0</v>
      </c>
      <c r="J74" s="38">
        <f>+'GBP Cashflow'!J74+('Euro Cashflow'!J74*Rate)</f>
        <v>0</v>
      </c>
      <c r="K74" s="38">
        <f>+'GBP Cashflow'!K74+('Euro Cashflow'!K74*Rate)</f>
        <v>0</v>
      </c>
      <c r="L74" s="38">
        <f>+'GBP Cashflow'!L74+('Euro Cashflow'!L74*Rate)</f>
        <v>0</v>
      </c>
      <c r="M74" s="38">
        <f>+'GBP Cashflow'!M74+('Euro Cashflow'!M74*Rate)</f>
        <v>0</v>
      </c>
      <c r="N74" s="38">
        <f>+'GBP Cashflow'!N74+('Euro Cashflow'!N74*Rate)</f>
        <v>0</v>
      </c>
      <c r="O74" s="38">
        <f>+'GBP Cashflow'!O74+('Euro Cashflow'!O74*Rate)</f>
        <v>0</v>
      </c>
      <c r="P74" s="38">
        <f>+'GBP Cashflow'!P74+('Euro Cashflow'!P74*Rate)</f>
        <v>0</v>
      </c>
      <c r="Q74" s="38">
        <f>+'GBP Cashflow'!Q74+('Euro Cashflow'!Q74*Rate)</f>
        <v>551.72413793103453</v>
      </c>
      <c r="R74" s="38">
        <f>+'GBP Cashflow'!R74+('Euro Cashflow'!R74*Rate)</f>
        <v>551.72413793103453</v>
      </c>
      <c r="S74" s="38">
        <f>+'GBP Cashflow'!S74+('Euro Cashflow'!S74*Rate)</f>
        <v>551.72413793103453</v>
      </c>
      <c r="T74" s="38">
        <f>+'GBP Cashflow'!T74+('Euro Cashflow'!T74*Rate)</f>
        <v>551.72413793103453</v>
      </c>
      <c r="U74" s="38">
        <f>+'GBP Cashflow'!U74+('Euro Cashflow'!U74*Rate)</f>
        <v>551.72413793103453</v>
      </c>
      <c r="V74" s="38">
        <f>+'GBP Cashflow'!V74+('Euro Cashflow'!V74*Rate)</f>
        <v>551.72413793103453</v>
      </c>
      <c r="W74" s="38">
        <f>+'GBP Cashflow'!W74+('Euro Cashflow'!W74*Rate)</f>
        <v>551.72413793103453</v>
      </c>
      <c r="X74" s="38">
        <f>+'GBP Cashflow'!X74+('Euro Cashflow'!X74*Rate)</f>
        <v>551.72413793103453</v>
      </c>
      <c r="Y74" s="38">
        <f>+'GBP Cashflow'!Y74+('Euro Cashflow'!Y74*Rate)</f>
        <v>551.72413793103453</v>
      </c>
      <c r="Z74" s="38">
        <f>+'GBP Cashflow'!Z74+('Euro Cashflow'!Z74*Rate)</f>
        <v>551.72413793103453</v>
      </c>
      <c r="AA74" s="38">
        <f>+'GBP Cashflow'!AA74+('Euro Cashflow'!AA74*Rate)</f>
        <v>0</v>
      </c>
      <c r="AB74" s="38">
        <f>+'GBP Cashflow'!AB74+('Euro Cashflow'!AB74*Rate)</f>
        <v>0</v>
      </c>
      <c r="AC74" s="38">
        <f>+'GBP Cashflow'!AC74+('Euro Cashflow'!AC74*Rate)</f>
        <v>0</v>
      </c>
      <c r="AD74" s="38">
        <f>+'GBP Cashflow'!AD74+('Euro Cashflow'!AD74*Rate)</f>
        <v>0</v>
      </c>
      <c r="AE74" s="38">
        <f>+'GBP Cashflow'!AE74+('Euro Cashflow'!AE74*Rate)</f>
        <v>0</v>
      </c>
      <c r="AF74" s="38">
        <f>+'GBP Cashflow'!AF74+('Euro Cashflow'!AF74*Rate)</f>
        <v>0</v>
      </c>
      <c r="AG74" s="38">
        <f>+'GBP Cashflow'!AG74+('Euro Cashflow'!AG74*Rate)</f>
        <v>0</v>
      </c>
      <c r="AH74" s="38">
        <f>+'GBP Cashflow'!AH74+('Euro Cashflow'!AH74*Rate)</f>
        <v>0</v>
      </c>
      <c r="AI74" s="38">
        <f>+'GBP Cashflow'!AI74+('Euro Cashflow'!AI74*Rate)</f>
        <v>0</v>
      </c>
      <c r="AJ74" s="38">
        <f>+'GBP Cashflow'!AJ74+('Euro Cashflow'!AJ74*Rate)</f>
        <v>0</v>
      </c>
      <c r="AK74" s="38">
        <f>+'GBP Cashflow'!AK74+('Euro Cashflow'!AK74*Rate)</f>
        <v>0</v>
      </c>
      <c r="AL74" s="38">
        <f>+'GBP Cashflow'!AL74+('Euro Cashflow'!AL74*Rate)</f>
        <v>0</v>
      </c>
      <c r="AM74" s="38">
        <f>+'GBP Cashflow'!AM74+('Euro Cashflow'!AM74*Rate)</f>
        <v>0</v>
      </c>
      <c r="AN74" s="38">
        <f>+'GBP Cashflow'!AN74+('Euro Cashflow'!AN74*Rate)</f>
        <v>0</v>
      </c>
      <c r="AO74" s="38">
        <f>+'GBP Cashflow'!AO74+('Euro Cashflow'!AO74*Rate)</f>
        <v>0</v>
      </c>
      <c r="AP74" s="38">
        <f>+'GBP Cashflow'!AP74+('Euro Cashflow'!AP74*Rate)</f>
        <v>0</v>
      </c>
      <c r="AQ74" s="38">
        <f>+'GBP Cashflow'!AQ74+('Euro Cashflow'!AQ74*Rate)</f>
        <v>0</v>
      </c>
      <c r="AR74" s="38">
        <f>+'GBP Cashflow'!AR74+('Euro Cashflow'!AR74*Rate)</f>
        <v>0</v>
      </c>
    </row>
    <row r="75" spans="1:44" outlineLevel="2" x14ac:dyDescent="0.2">
      <c r="A75" s="24">
        <v>2200</v>
      </c>
      <c r="B75" s="25">
        <v>2250</v>
      </c>
      <c r="C75" s="24" t="s">
        <v>105</v>
      </c>
      <c r="D75" s="37">
        <f>VLOOKUP(B75,TOTALBUD!$A$1:$C$260,3,0)</f>
        <v>0</v>
      </c>
      <c r="E75" s="26">
        <f t="shared" si="7"/>
        <v>0</v>
      </c>
      <c r="F75" s="24"/>
      <c r="G75" s="24"/>
      <c r="H75" s="38">
        <f>+'GBP Cashflow'!H75+('Euro Cashflow'!H75*Rate)</f>
        <v>0</v>
      </c>
      <c r="I75" s="38">
        <f>+'GBP Cashflow'!I75+('Euro Cashflow'!I75*Rate)</f>
        <v>0</v>
      </c>
      <c r="J75" s="38">
        <f>+'GBP Cashflow'!J75+('Euro Cashflow'!J75*Rate)</f>
        <v>0</v>
      </c>
      <c r="K75" s="38">
        <f>+'GBP Cashflow'!K75+('Euro Cashflow'!K75*Rate)</f>
        <v>0</v>
      </c>
      <c r="L75" s="38">
        <f>+'GBP Cashflow'!L75+('Euro Cashflow'!L75*Rate)</f>
        <v>0</v>
      </c>
      <c r="M75" s="38">
        <f>+'GBP Cashflow'!M75+('Euro Cashflow'!M75*Rate)</f>
        <v>0</v>
      </c>
      <c r="N75" s="38">
        <f>+'GBP Cashflow'!N75+('Euro Cashflow'!N75*Rate)</f>
        <v>0</v>
      </c>
      <c r="O75" s="38">
        <f>+'GBP Cashflow'!O75+('Euro Cashflow'!O75*Rate)</f>
        <v>0</v>
      </c>
      <c r="P75" s="38">
        <f>+'GBP Cashflow'!P75+('Euro Cashflow'!P75*Rate)</f>
        <v>0</v>
      </c>
      <c r="Q75" s="38">
        <f>+'GBP Cashflow'!Q75+('Euro Cashflow'!Q75*Rate)</f>
        <v>0</v>
      </c>
      <c r="R75" s="38">
        <f>+'GBP Cashflow'!R75+('Euro Cashflow'!R75*Rate)</f>
        <v>0</v>
      </c>
      <c r="S75" s="38">
        <f>+'GBP Cashflow'!S75+('Euro Cashflow'!S75*Rate)</f>
        <v>0</v>
      </c>
      <c r="T75" s="38">
        <f>+'GBP Cashflow'!T75+('Euro Cashflow'!T75*Rate)</f>
        <v>0</v>
      </c>
      <c r="U75" s="38">
        <f>+'GBP Cashflow'!U75+('Euro Cashflow'!U75*Rate)</f>
        <v>0</v>
      </c>
      <c r="V75" s="38">
        <f>+'GBP Cashflow'!V75+('Euro Cashflow'!V75*Rate)</f>
        <v>0</v>
      </c>
      <c r="W75" s="38">
        <f>+'GBP Cashflow'!W75+('Euro Cashflow'!W75*Rate)</f>
        <v>0</v>
      </c>
      <c r="X75" s="38">
        <f>+'GBP Cashflow'!X75+('Euro Cashflow'!X75*Rate)</f>
        <v>0</v>
      </c>
      <c r="Y75" s="38">
        <f>+'GBP Cashflow'!Y75+('Euro Cashflow'!Y75*Rate)</f>
        <v>0</v>
      </c>
      <c r="Z75" s="38">
        <f>+'GBP Cashflow'!Z75+('Euro Cashflow'!Z75*Rate)</f>
        <v>0</v>
      </c>
      <c r="AA75" s="38">
        <f>+'GBP Cashflow'!AA75+('Euro Cashflow'!AA75*Rate)</f>
        <v>0</v>
      </c>
      <c r="AB75" s="38">
        <f>+'GBP Cashflow'!AB75+('Euro Cashflow'!AB75*Rate)</f>
        <v>0</v>
      </c>
      <c r="AC75" s="38">
        <f>+'GBP Cashflow'!AC75+('Euro Cashflow'!AC75*Rate)</f>
        <v>0</v>
      </c>
      <c r="AD75" s="38">
        <f>+'GBP Cashflow'!AD75+('Euro Cashflow'!AD75*Rate)</f>
        <v>0</v>
      </c>
      <c r="AE75" s="38">
        <f>+'GBP Cashflow'!AE75+('Euro Cashflow'!AE75*Rate)</f>
        <v>0</v>
      </c>
      <c r="AF75" s="38">
        <f>+'GBP Cashflow'!AF75+('Euro Cashflow'!AF75*Rate)</f>
        <v>0</v>
      </c>
      <c r="AG75" s="38">
        <f>+'GBP Cashflow'!AG75+('Euro Cashflow'!AG75*Rate)</f>
        <v>0</v>
      </c>
      <c r="AH75" s="38">
        <f>+'GBP Cashflow'!AH75+('Euro Cashflow'!AH75*Rate)</f>
        <v>0</v>
      </c>
      <c r="AI75" s="38">
        <f>+'GBP Cashflow'!AI75+('Euro Cashflow'!AI75*Rate)</f>
        <v>0</v>
      </c>
      <c r="AJ75" s="38">
        <f>+'GBP Cashflow'!AJ75+('Euro Cashflow'!AJ75*Rate)</f>
        <v>0</v>
      </c>
      <c r="AK75" s="38">
        <f>+'GBP Cashflow'!AK75+('Euro Cashflow'!AK75*Rate)</f>
        <v>0</v>
      </c>
      <c r="AL75" s="38">
        <f>+'GBP Cashflow'!AL75+('Euro Cashflow'!AL75*Rate)</f>
        <v>0</v>
      </c>
      <c r="AM75" s="38">
        <f>+'GBP Cashflow'!AM75+('Euro Cashflow'!AM75*Rate)</f>
        <v>0</v>
      </c>
      <c r="AN75" s="38">
        <f>+'GBP Cashflow'!AN75+('Euro Cashflow'!AN75*Rate)</f>
        <v>0</v>
      </c>
      <c r="AO75" s="38">
        <f>+'GBP Cashflow'!AO75+('Euro Cashflow'!AO75*Rate)</f>
        <v>0</v>
      </c>
      <c r="AP75" s="38">
        <f>+'GBP Cashflow'!AP75+('Euro Cashflow'!AP75*Rate)</f>
        <v>0</v>
      </c>
      <c r="AQ75" s="38">
        <f>+'GBP Cashflow'!AQ75+('Euro Cashflow'!AQ75*Rate)</f>
        <v>0</v>
      </c>
      <c r="AR75" s="38">
        <f>+'GBP Cashflow'!AR75+('Euro Cashflow'!AR75*Rate)</f>
        <v>0</v>
      </c>
    </row>
    <row r="76" spans="1:44" outlineLevel="2" x14ac:dyDescent="0.2">
      <c r="A76" s="24">
        <v>2200</v>
      </c>
      <c r="B76" s="25">
        <v>2260</v>
      </c>
      <c r="C76" s="24" t="s">
        <v>106</v>
      </c>
      <c r="D76" s="37">
        <f>VLOOKUP(B76,TOTALBUD!$A$1:$C$260,3,0)</f>
        <v>13440</v>
      </c>
      <c r="E76" s="26">
        <f t="shared" si="7"/>
        <v>0</v>
      </c>
      <c r="F76" s="24"/>
      <c r="G76" s="24"/>
      <c r="H76" s="38">
        <f>+'GBP Cashflow'!H76+('Euro Cashflow'!H76*Rate)</f>
        <v>0</v>
      </c>
      <c r="I76" s="38">
        <f>+'GBP Cashflow'!I76+('Euro Cashflow'!I76*Rate)</f>
        <v>0</v>
      </c>
      <c r="J76" s="38">
        <f>+'GBP Cashflow'!J76+('Euro Cashflow'!J76*Rate)</f>
        <v>0</v>
      </c>
      <c r="K76" s="38">
        <f>+'GBP Cashflow'!K76+('Euro Cashflow'!K76*Rate)</f>
        <v>0</v>
      </c>
      <c r="L76" s="38">
        <f>+'GBP Cashflow'!L76+('Euro Cashflow'!L76*Rate)</f>
        <v>0</v>
      </c>
      <c r="M76" s="38">
        <f>+'GBP Cashflow'!M76+('Euro Cashflow'!M76*Rate)</f>
        <v>0</v>
      </c>
      <c r="N76" s="38">
        <f>+'GBP Cashflow'!N76+('Euro Cashflow'!N76*Rate)</f>
        <v>0</v>
      </c>
      <c r="O76" s="38">
        <f>+'GBP Cashflow'!O76+('Euro Cashflow'!O76*Rate)</f>
        <v>0</v>
      </c>
      <c r="P76" s="38">
        <f>+'GBP Cashflow'!P76+('Euro Cashflow'!P76*Rate)</f>
        <v>0</v>
      </c>
      <c r="Q76" s="38">
        <f>+'GBP Cashflow'!Q76+('Euro Cashflow'!Q76*Rate)</f>
        <v>0</v>
      </c>
      <c r="R76" s="38">
        <f>+'GBP Cashflow'!R76+('Euro Cashflow'!R76*Rate)</f>
        <v>0</v>
      </c>
      <c r="S76" s="38">
        <f>+'GBP Cashflow'!S76+('Euro Cashflow'!S76*Rate)</f>
        <v>0</v>
      </c>
      <c r="T76" s="38">
        <f>+'GBP Cashflow'!T76+('Euro Cashflow'!T76*Rate)</f>
        <v>2688</v>
      </c>
      <c r="U76" s="38">
        <f>+'GBP Cashflow'!U76+('Euro Cashflow'!U76*Rate)</f>
        <v>2688</v>
      </c>
      <c r="V76" s="38">
        <f>+'GBP Cashflow'!V76+('Euro Cashflow'!V76*Rate)</f>
        <v>2688</v>
      </c>
      <c r="W76" s="38">
        <f>+'GBP Cashflow'!W76+('Euro Cashflow'!W76*Rate)</f>
        <v>2688</v>
      </c>
      <c r="X76" s="38">
        <f>+'GBP Cashflow'!X76+('Euro Cashflow'!X76*Rate)</f>
        <v>2688</v>
      </c>
      <c r="Y76" s="38">
        <f>+'GBP Cashflow'!Y76+('Euro Cashflow'!Y76*Rate)</f>
        <v>0</v>
      </c>
      <c r="Z76" s="38">
        <f>+'GBP Cashflow'!Z76+('Euro Cashflow'!Z76*Rate)</f>
        <v>0</v>
      </c>
      <c r="AA76" s="38">
        <f>+'GBP Cashflow'!AA76+('Euro Cashflow'!AA76*Rate)</f>
        <v>0</v>
      </c>
      <c r="AB76" s="38">
        <f>+'GBP Cashflow'!AB76+('Euro Cashflow'!AB76*Rate)</f>
        <v>0</v>
      </c>
      <c r="AC76" s="38">
        <f>+'GBP Cashflow'!AC76+('Euro Cashflow'!AC76*Rate)</f>
        <v>0</v>
      </c>
      <c r="AD76" s="38">
        <f>+'GBP Cashflow'!AD76+('Euro Cashflow'!AD76*Rate)</f>
        <v>0</v>
      </c>
      <c r="AE76" s="38">
        <f>+'GBP Cashflow'!AE76+('Euro Cashflow'!AE76*Rate)</f>
        <v>0</v>
      </c>
      <c r="AF76" s="38">
        <f>+'GBP Cashflow'!AF76+('Euro Cashflow'!AF76*Rate)</f>
        <v>0</v>
      </c>
      <c r="AG76" s="38">
        <f>+'GBP Cashflow'!AG76+('Euro Cashflow'!AG76*Rate)</f>
        <v>0</v>
      </c>
      <c r="AH76" s="38">
        <f>+'GBP Cashflow'!AH76+('Euro Cashflow'!AH76*Rate)</f>
        <v>0</v>
      </c>
      <c r="AI76" s="38">
        <f>+'GBP Cashflow'!AI76+('Euro Cashflow'!AI76*Rate)</f>
        <v>0</v>
      </c>
      <c r="AJ76" s="38">
        <f>+'GBP Cashflow'!AJ76+('Euro Cashflow'!AJ76*Rate)</f>
        <v>0</v>
      </c>
      <c r="AK76" s="38">
        <f>+'GBP Cashflow'!AK76+('Euro Cashflow'!AK76*Rate)</f>
        <v>0</v>
      </c>
      <c r="AL76" s="38">
        <f>+'GBP Cashflow'!AL76+('Euro Cashflow'!AL76*Rate)</f>
        <v>0</v>
      </c>
      <c r="AM76" s="38">
        <f>+'GBP Cashflow'!AM76+('Euro Cashflow'!AM76*Rate)</f>
        <v>0</v>
      </c>
      <c r="AN76" s="38">
        <f>+'GBP Cashflow'!AN76+('Euro Cashflow'!AN76*Rate)</f>
        <v>0</v>
      </c>
      <c r="AO76" s="38">
        <f>+'GBP Cashflow'!AO76+('Euro Cashflow'!AO76*Rate)</f>
        <v>0</v>
      </c>
      <c r="AP76" s="38">
        <f>+'GBP Cashflow'!AP76+('Euro Cashflow'!AP76*Rate)</f>
        <v>0</v>
      </c>
      <c r="AQ76" s="38">
        <f>+'GBP Cashflow'!AQ76+('Euro Cashflow'!AQ76*Rate)</f>
        <v>0</v>
      </c>
      <c r="AR76" s="38">
        <f>+'GBP Cashflow'!AR76+('Euro Cashflow'!AR76*Rate)</f>
        <v>0</v>
      </c>
    </row>
    <row r="77" spans="1:44" outlineLevel="2" x14ac:dyDescent="0.2">
      <c r="A77" s="24">
        <v>2200</v>
      </c>
      <c r="B77" s="25">
        <v>2270</v>
      </c>
      <c r="C77" s="24" t="s">
        <v>107</v>
      </c>
      <c r="D77" s="37">
        <f>VLOOKUP(B77,TOTALBUD!$A$1:$C$260,3,0)</f>
        <v>78500</v>
      </c>
      <c r="E77" s="26">
        <f t="shared" si="7"/>
        <v>0</v>
      </c>
      <c r="F77" s="24"/>
      <c r="G77" s="24"/>
      <c r="H77" s="38">
        <f>+'GBP Cashflow'!H77+('Euro Cashflow'!H77*Rate)</f>
        <v>0</v>
      </c>
      <c r="I77" s="38">
        <f>+'GBP Cashflow'!I77+('Euro Cashflow'!I77*Rate)</f>
        <v>0</v>
      </c>
      <c r="J77" s="38">
        <f>+'GBP Cashflow'!J77+('Euro Cashflow'!J77*Rate)</f>
        <v>0</v>
      </c>
      <c r="K77" s="38">
        <f>+'GBP Cashflow'!K77+('Euro Cashflow'!K77*Rate)</f>
        <v>0</v>
      </c>
      <c r="L77" s="38">
        <f>+'GBP Cashflow'!L77+('Euro Cashflow'!L77*Rate)</f>
        <v>0</v>
      </c>
      <c r="M77" s="38">
        <f>+'GBP Cashflow'!M77+('Euro Cashflow'!M77*Rate)</f>
        <v>0</v>
      </c>
      <c r="N77" s="38">
        <f>+'GBP Cashflow'!N77+('Euro Cashflow'!N77*Rate)</f>
        <v>0</v>
      </c>
      <c r="O77" s="38">
        <f>+'GBP Cashflow'!O77+('Euro Cashflow'!O77*Rate)</f>
        <v>0</v>
      </c>
      <c r="P77" s="38">
        <f>+'GBP Cashflow'!P77+('Euro Cashflow'!P77*Rate)</f>
        <v>0</v>
      </c>
      <c r="Q77" s="38">
        <f>+'GBP Cashflow'!Q77+('Euro Cashflow'!Q77*Rate)</f>
        <v>0</v>
      </c>
      <c r="R77" s="38">
        <f>+'GBP Cashflow'!R77+('Euro Cashflow'!R77*Rate)</f>
        <v>0</v>
      </c>
      <c r="S77" s="38">
        <f>+'GBP Cashflow'!S77+('Euro Cashflow'!S77*Rate)</f>
        <v>4000</v>
      </c>
      <c r="T77" s="38">
        <f>+'GBP Cashflow'!T77+('Euro Cashflow'!T77*Rate)</f>
        <v>4000</v>
      </c>
      <c r="U77" s="38">
        <f>+'GBP Cashflow'!U77+('Euro Cashflow'!U77*Rate)</f>
        <v>4000</v>
      </c>
      <c r="V77" s="38">
        <f>+'GBP Cashflow'!V77+('Euro Cashflow'!V77*Rate)</f>
        <v>4000</v>
      </c>
      <c r="W77" s="38">
        <f>+'GBP Cashflow'!W77+('Euro Cashflow'!W77*Rate)</f>
        <v>4000</v>
      </c>
      <c r="X77" s="38">
        <f>+'GBP Cashflow'!X77+('Euro Cashflow'!X77*Rate)</f>
        <v>4000</v>
      </c>
      <c r="Y77" s="38">
        <f>+'GBP Cashflow'!Y77+('Euro Cashflow'!Y77*Rate)</f>
        <v>4000</v>
      </c>
      <c r="Z77" s="38">
        <f>+'GBP Cashflow'!Z77+('Euro Cashflow'!Z77*Rate)</f>
        <v>40000</v>
      </c>
      <c r="AA77" s="38">
        <f>+'GBP Cashflow'!AA77+('Euro Cashflow'!AA77*Rate)</f>
        <v>0</v>
      </c>
      <c r="AB77" s="38">
        <f>+'GBP Cashflow'!AB77+('Euro Cashflow'!AB77*Rate)</f>
        <v>10500</v>
      </c>
      <c r="AC77" s="38">
        <f>+'GBP Cashflow'!AC77+('Euro Cashflow'!AC77*Rate)</f>
        <v>0</v>
      </c>
      <c r="AD77" s="38">
        <f>+'GBP Cashflow'!AD77+('Euro Cashflow'!AD77*Rate)</f>
        <v>0</v>
      </c>
      <c r="AE77" s="38">
        <f>+'GBP Cashflow'!AE77+('Euro Cashflow'!AE77*Rate)</f>
        <v>0</v>
      </c>
      <c r="AF77" s="38">
        <f>+'GBP Cashflow'!AF77+('Euro Cashflow'!AF77*Rate)</f>
        <v>0</v>
      </c>
      <c r="AG77" s="38">
        <f>+'GBP Cashflow'!AG77+('Euro Cashflow'!AG77*Rate)</f>
        <v>0</v>
      </c>
      <c r="AH77" s="38">
        <f>+'GBP Cashflow'!AH77+('Euro Cashflow'!AH77*Rate)</f>
        <v>0</v>
      </c>
      <c r="AI77" s="38">
        <f>+'GBP Cashflow'!AI77+('Euro Cashflow'!AI77*Rate)</f>
        <v>0</v>
      </c>
      <c r="AJ77" s="38">
        <f>+'GBP Cashflow'!AJ77+('Euro Cashflow'!AJ77*Rate)</f>
        <v>0</v>
      </c>
      <c r="AK77" s="38">
        <f>+'GBP Cashflow'!AK77+('Euro Cashflow'!AK77*Rate)</f>
        <v>0</v>
      </c>
      <c r="AL77" s="38">
        <f>+'GBP Cashflow'!AL77+('Euro Cashflow'!AL77*Rate)</f>
        <v>0</v>
      </c>
      <c r="AM77" s="38">
        <f>+'GBP Cashflow'!AM77+('Euro Cashflow'!AM77*Rate)</f>
        <v>0</v>
      </c>
      <c r="AN77" s="38">
        <f>+'GBP Cashflow'!AN77+('Euro Cashflow'!AN77*Rate)</f>
        <v>0</v>
      </c>
      <c r="AO77" s="38">
        <f>+'GBP Cashflow'!AO77+('Euro Cashflow'!AO77*Rate)</f>
        <v>0</v>
      </c>
      <c r="AP77" s="38">
        <f>+'GBP Cashflow'!AP77+('Euro Cashflow'!AP77*Rate)</f>
        <v>0</v>
      </c>
      <c r="AQ77" s="38">
        <f>+'GBP Cashflow'!AQ77+('Euro Cashflow'!AQ77*Rate)</f>
        <v>0</v>
      </c>
      <c r="AR77" s="38">
        <f>+'GBP Cashflow'!AR77+('Euro Cashflow'!AR77*Rate)</f>
        <v>0</v>
      </c>
    </row>
    <row r="78" spans="1:44" outlineLevel="2" x14ac:dyDescent="0.2">
      <c r="A78" s="24">
        <v>2200</v>
      </c>
      <c r="B78" s="25">
        <v>2271</v>
      </c>
      <c r="C78" s="24" t="s">
        <v>108</v>
      </c>
      <c r="D78" s="37">
        <f>VLOOKUP(B78,TOTALBUD!$A$1:$C$260,3,0)</f>
        <v>20000</v>
      </c>
      <c r="E78" s="26">
        <f t="shared" si="7"/>
        <v>0</v>
      </c>
      <c r="F78" s="24"/>
      <c r="G78" s="24"/>
      <c r="H78" s="38">
        <f>+'GBP Cashflow'!H78+('Euro Cashflow'!H78*Rate)</f>
        <v>0</v>
      </c>
      <c r="I78" s="38">
        <f>+'GBP Cashflow'!I78+('Euro Cashflow'!I78*Rate)</f>
        <v>0</v>
      </c>
      <c r="J78" s="38">
        <f>+'GBP Cashflow'!J78+('Euro Cashflow'!J78*Rate)</f>
        <v>0</v>
      </c>
      <c r="K78" s="38">
        <f>+'GBP Cashflow'!K78+('Euro Cashflow'!K78*Rate)</f>
        <v>0</v>
      </c>
      <c r="L78" s="38">
        <f>+'GBP Cashflow'!L78+('Euro Cashflow'!L78*Rate)</f>
        <v>0</v>
      </c>
      <c r="M78" s="38">
        <f>+'GBP Cashflow'!M78+('Euro Cashflow'!M78*Rate)</f>
        <v>0</v>
      </c>
      <c r="N78" s="38">
        <f>+'GBP Cashflow'!N78+('Euro Cashflow'!N78*Rate)</f>
        <v>0</v>
      </c>
      <c r="O78" s="38">
        <f>+'GBP Cashflow'!O78+('Euro Cashflow'!O78*Rate)</f>
        <v>0</v>
      </c>
      <c r="P78" s="38">
        <f>+'GBP Cashflow'!P78+('Euro Cashflow'!P78*Rate)</f>
        <v>0</v>
      </c>
      <c r="Q78" s="38">
        <f>+'GBP Cashflow'!Q78+('Euro Cashflow'!Q78*Rate)</f>
        <v>0</v>
      </c>
      <c r="R78" s="38">
        <f>+'GBP Cashflow'!R78+('Euro Cashflow'!R78*Rate)</f>
        <v>0</v>
      </c>
      <c r="S78" s="38">
        <f>+'GBP Cashflow'!S78+('Euro Cashflow'!S78*Rate)</f>
        <v>0</v>
      </c>
      <c r="T78" s="38">
        <f>+'GBP Cashflow'!T78+('Euro Cashflow'!T78*Rate)</f>
        <v>4000</v>
      </c>
      <c r="U78" s="38">
        <f>+'GBP Cashflow'!U78+('Euro Cashflow'!U78*Rate)</f>
        <v>4000</v>
      </c>
      <c r="V78" s="38">
        <f>+'GBP Cashflow'!V78+('Euro Cashflow'!V78*Rate)</f>
        <v>4000</v>
      </c>
      <c r="W78" s="38">
        <f>+'GBP Cashflow'!W78+('Euro Cashflow'!W78*Rate)</f>
        <v>4000</v>
      </c>
      <c r="X78" s="38">
        <f>+'GBP Cashflow'!X78+('Euro Cashflow'!X78*Rate)</f>
        <v>4000</v>
      </c>
      <c r="Y78" s="38">
        <f>+'GBP Cashflow'!Y78+('Euro Cashflow'!Y78*Rate)</f>
        <v>0</v>
      </c>
      <c r="Z78" s="38">
        <f>+'GBP Cashflow'!Z78+('Euro Cashflow'!Z78*Rate)</f>
        <v>0</v>
      </c>
      <c r="AA78" s="38">
        <f>+'GBP Cashflow'!AA78+('Euro Cashflow'!AA78*Rate)</f>
        <v>0</v>
      </c>
      <c r="AB78" s="38">
        <f>+'GBP Cashflow'!AB78+('Euro Cashflow'!AB78*Rate)</f>
        <v>0</v>
      </c>
      <c r="AC78" s="38">
        <f>+'GBP Cashflow'!AC78+('Euro Cashflow'!AC78*Rate)</f>
        <v>0</v>
      </c>
      <c r="AD78" s="38">
        <f>+'GBP Cashflow'!AD78+('Euro Cashflow'!AD78*Rate)</f>
        <v>0</v>
      </c>
      <c r="AE78" s="38">
        <f>+'GBP Cashflow'!AE78+('Euro Cashflow'!AE78*Rate)</f>
        <v>0</v>
      </c>
      <c r="AF78" s="38">
        <f>+'GBP Cashflow'!AF78+('Euro Cashflow'!AF78*Rate)</f>
        <v>0</v>
      </c>
      <c r="AG78" s="38">
        <f>+'GBP Cashflow'!AG78+('Euro Cashflow'!AG78*Rate)</f>
        <v>0</v>
      </c>
      <c r="AH78" s="38">
        <f>+'GBP Cashflow'!AH78+('Euro Cashflow'!AH78*Rate)</f>
        <v>0</v>
      </c>
      <c r="AI78" s="38">
        <f>+'GBP Cashflow'!AI78+('Euro Cashflow'!AI78*Rate)</f>
        <v>0</v>
      </c>
      <c r="AJ78" s="38">
        <f>+'GBP Cashflow'!AJ78+('Euro Cashflow'!AJ78*Rate)</f>
        <v>0</v>
      </c>
      <c r="AK78" s="38">
        <f>+'GBP Cashflow'!AK78+('Euro Cashflow'!AK78*Rate)</f>
        <v>0</v>
      </c>
      <c r="AL78" s="38">
        <f>+'GBP Cashflow'!AL78+('Euro Cashflow'!AL78*Rate)</f>
        <v>0</v>
      </c>
      <c r="AM78" s="38">
        <f>+'GBP Cashflow'!AM78+('Euro Cashflow'!AM78*Rate)</f>
        <v>0</v>
      </c>
      <c r="AN78" s="38">
        <f>+'GBP Cashflow'!AN78+('Euro Cashflow'!AN78*Rate)</f>
        <v>0</v>
      </c>
      <c r="AO78" s="38">
        <f>+'GBP Cashflow'!AO78+('Euro Cashflow'!AO78*Rate)</f>
        <v>0</v>
      </c>
      <c r="AP78" s="38">
        <f>+'GBP Cashflow'!AP78+('Euro Cashflow'!AP78*Rate)</f>
        <v>0</v>
      </c>
      <c r="AQ78" s="38">
        <f>+'GBP Cashflow'!AQ78+('Euro Cashflow'!AQ78*Rate)</f>
        <v>0</v>
      </c>
      <c r="AR78" s="38">
        <f>+'GBP Cashflow'!AR78+('Euro Cashflow'!AR78*Rate)</f>
        <v>0</v>
      </c>
    </row>
    <row r="79" spans="1:44" outlineLevel="2" x14ac:dyDescent="0.2">
      <c r="A79" s="24">
        <v>2200</v>
      </c>
      <c r="B79" s="25">
        <v>2272</v>
      </c>
      <c r="C79" s="24" t="s">
        <v>109</v>
      </c>
      <c r="D79" s="37">
        <f>VLOOKUP(B79,TOTALBUD!$A$1:$C$260,3,0)</f>
        <v>20000</v>
      </c>
      <c r="E79" s="26">
        <f t="shared" si="7"/>
        <v>0</v>
      </c>
      <c r="F79" s="24"/>
      <c r="G79" s="24"/>
      <c r="H79" s="38">
        <f>+'GBP Cashflow'!H79+('Euro Cashflow'!H79*Rate)</f>
        <v>0</v>
      </c>
      <c r="I79" s="38">
        <f>+'GBP Cashflow'!I79+('Euro Cashflow'!I79*Rate)</f>
        <v>0</v>
      </c>
      <c r="J79" s="38">
        <f>+'GBP Cashflow'!J79+('Euro Cashflow'!J79*Rate)</f>
        <v>0</v>
      </c>
      <c r="K79" s="38">
        <f>+'GBP Cashflow'!K79+('Euro Cashflow'!K79*Rate)</f>
        <v>0</v>
      </c>
      <c r="L79" s="38">
        <f>+'GBP Cashflow'!L79+('Euro Cashflow'!L79*Rate)</f>
        <v>0</v>
      </c>
      <c r="M79" s="38">
        <f>+'GBP Cashflow'!M79+('Euro Cashflow'!M79*Rate)</f>
        <v>0</v>
      </c>
      <c r="N79" s="38">
        <f>+'GBP Cashflow'!N79+('Euro Cashflow'!N79*Rate)</f>
        <v>0</v>
      </c>
      <c r="O79" s="38">
        <f>+'GBP Cashflow'!O79+('Euro Cashflow'!O79*Rate)</f>
        <v>0</v>
      </c>
      <c r="P79" s="38">
        <f>+'GBP Cashflow'!P79+('Euro Cashflow'!P79*Rate)</f>
        <v>0</v>
      </c>
      <c r="Q79" s="38">
        <f>+'GBP Cashflow'!Q79+('Euro Cashflow'!Q79*Rate)</f>
        <v>0</v>
      </c>
      <c r="R79" s="38">
        <f>+'GBP Cashflow'!R79+('Euro Cashflow'!R79*Rate)</f>
        <v>0</v>
      </c>
      <c r="S79" s="38">
        <f>+'GBP Cashflow'!S79+('Euro Cashflow'!S79*Rate)</f>
        <v>0</v>
      </c>
      <c r="T79" s="38">
        <f>+'GBP Cashflow'!T79+('Euro Cashflow'!T79*Rate)</f>
        <v>20000</v>
      </c>
      <c r="U79" s="38">
        <f>+'GBP Cashflow'!U79+('Euro Cashflow'!U79*Rate)</f>
        <v>0</v>
      </c>
      <c r="V79" s="38">
        <f>+'GBP Cashflow'!V79+('Euro Cashflow'!V79*Rate)</f>
        <v>0</v>
      </c>
      <c r="W79" s="38">
        <f>+'GBP Cashflow'!W79+('Euro Cashflow'!W79*Rate)</f>
        <v>0</v>
      </c>
      <c r="X79" s="38">
        <f>+'GBP Cashflow'!X79+('Euro Cashflow'!X79*Rate)</f>
        <v>0</v>
      </c>
      <c r="Y79" s="38">
        <f>+'GBP Cashflow'!Y79+('Euro Cashflow'!Y79*Rate)</f>
        <v>0</v>
      </c>
      <c r="Z79" s="38">
        <f>+'GBP Cashflow'!Z79+('Euro Cashflow'!Z79*Rate)</f>
        <v>0</v>
      </c>
      <c r="AA79" s="38">
        <f>+'GBP Cashflow'!AA79+('Euro Cashflow'!AA79*Rate)</f>
        <v>0</v>
      </c>
      <c r="AB79" s="38">
        <f>+'GBP Cashflow'!AB79+('Euro Cashflow'!AB79*Rate)</f>
        <v>0</v>
      </c>
      <c r="AC79" s="38">
        <f>+'GBP Cashflow'!AC79+('Euro Cashflow'!AC79*Rate)</f>
        <v>0</v>
      </c>
      <c r="AD79" s="38">
        <f>+'GBP Cashflow'!AD79+('Euro Cashflow'!AD79*Rate)</f>
        <v>0</v>
      </c>
      <c r="AE79" s="38">
        <f>+'GBP Cashflow'!AE79+('Euro Cashflow'!AE79*Rate)</f>
        <v>0</v>
      </c>
      <c r="AF79" s="38">
        <f>+'GBP Cashflow'!AF79+('Euro Cashflow'!AF79*Rate)</f>
        <v>0</v>
      </c>
      <c r="AG79" s="38">
        <f>+'GBP Cashflow'!AG79+('Euro Cashflow'!AG79*Rate)</f>
        <v>0</v>
      </c>
      <c r="AH79" s="38">
        <f>+'GBP Cashflow'!AH79+('Euro Cashflow'!AH79*Rate)</f>
        <v>0</v>
      </c>
      <c r="AI79" s="38">
        <f>+'GBP Cashflow'!AI79+('Euro Cashflow'!AI79*Rate)</f>
        <v>0</v>
      </c>
      <c r="AJ79" s="38">
        <f>+'GBP Cashflow'!AJ79+('Euro Cashflow'!AJ79*Rate)</f>
        <v>0</v>
      </c>
      <c r="AK79" s="38">
        <f>+'GBP Cashflow'!AK79+('Euro Cashflow'!AK79*Rate)</f>
        <v>0</v>
      </c>
      <c r="AL79" s="38">
        <f>+'GBP Cashflow'!AL79+('Euro Cashflow'!AL79*Rate)</f>
        <v>0</v>
      </c>
      <c r="AM79" s="38">
        <f>+'GBP Cashflow'!AM79+('Euro Cashflow'!AM79*Rate)</f>
        <v>0</v>
      </c>
      <c r="AN79" s="38">
        <f>+'GBP Cashflow'!AN79+('Euro Cashflow'!AN79*Rate)</f>
        <v>0</v>
      </c>
      <c r="AO79" s="38">
        <f>+'GBP Cashflow'!AO79+('Euro Cashflow'!AO79*Rate)</f>
        <v>0</v>
      </c>
      <c r="AP79" s="38">
        <f>+'GBP Cashflow'!AP79+('Euro Cashflow'!AP79*Rate)</f>
        <v>0</v>
      </c>
      <c r="AQ79" s="38">
        <f>+'GBP Cashflow'!AQ79+('Euro Cashflow'!AQ79*Rate)</f>
        <v>0</v>
      </c>
      <c r="AR79" s="38">
        <f>+'GBP Cashflow'!AR79+('Euro Cashflow'!AR79*Rate)</f>
        <v>0</v>
      </c>
    </row>
    <row r="80" spans="1:44" outlineLevel="2" x14ac:dyDescent="0.2">
      <c r="A80" s="24">
        <v>2200</v>
      </c>
      <c r="B80" s="25">
        <v>2273</v>
      </c>
      <c r="C80" s="24" t="s">
        <v>110</v>
      </c>
      <c r="D80" s="37">
        <f>VLOOKUP(B80,TOTALBUD!$A$1:$C$260,3,0)</f>
        <v>2250</v>
      </c>
      <c r="E80" s="26">
        <f t="shared" si="7"/>
        <v>0</v>
      </c>
      <c r="F80" s="24"/>
      <c r="G80" s="24"/>
      <c r="H80" s="38">
        <f>+'GBP Cashflow'!H80+('Euro Cashflow'!H80*Rate)</f>
        <v>0</v>
      </c>
      <c r="I80" s="38">
        <f>+'GBP Cashflow'!I80+('Euro Cashflow'!I80*Rate)</f>
        <v>0</v>
      </c>
      <c r="J80" s="38">
        <f>+'GBP Cashflow'!J80+('Euro Cashflow'!J80*Rate)</f>
        <v>0</v>
      </c>
      <c r="K80" s="38">
        <f>+'GBP Cashflow'!K80+('Euro Cashflow'!K80*Rate)</f>
        <v>0</v>
      </c>
      <c r="L80" s="38">
        <f>+'GBP Cashflow'!L80+('Euro Cashflow'!L80*Rate)</f>
        <v>0</v>
      </c>
      <c r="M80" s="38">
        <f>+'GBP Cashflow'!M80+('Euro Cashflow'!M80*Rate)</f>
        <v>0</v>
      </c>
      <c r="N80" s="38">
        <f>+'GBP Cashflow'!N80+('Euro Cashflow'!N80*Rate)</f>
        <v>0</v>
      </c>
      <c r="O80" s="38">
        <f>+'GBP Cashflow'!O80+('Euro Cashflow'!O80*Rate)</f>
        <v>0</v>
      </c>
      <c r="P80" s="38">
        <f>+'GBP Cashflow'!P80+('Euro Cashflow'!P80*Rate)</f>
        <v>0</v>
      </c>
      <c r="Q80" s="38">
        <f>+'GBP Cashflow'!Q80+('Euro Cashflow'!Q80*Rate)</f>
        <v>1500</v>
      </c>
      <c r="R80" s="38">
        <f>+'GBP Cashflow'!R80+('Euro Cashflow'!R80*Rate)</f>
        <v>0</v>
      </c>
      <c r="S80" s="38">
        <f>+'GBP Cashflow'!S80+('Euro Cashflow'!S80*Rate)</f>
        <v>0</v>
      </c>
      <c r="T80" s="38">
        <f>+'GBP Cashflow'!T80+('Euro Cashflow'!T80*Rate)</f>
        <v>0</v>
      </c>
      <c r="U80" s="38">
        <f>+'GBP Cashflow'!U80+('Euro Cashflow'!U80*Rate)</f>
        <v>0</v>
      </c>
      <c r="V80" s="38">
        <f>+'GBP Cashflow'!V80+('Euro Cashflow'!V80*Rate)</f>
        <v>0</v>
      </c>
      <c r="W80" s="38">
        <f>+'GBP Cashflow'!W80+('Euro Cashflow'!W80*Rate)</f>
        <v>750</v>
      </c>
      <c r="X80" s="38">
        <f>+'GBP Cashflow'!X80+('Euro Cashflow'!X80*Rate)</f>
        <v>0</v>
      </c>
      <c r="Y80" s="38">
        <f>+'GBP Cashflow'!Y80+('Euro Cashflow'!Y80*Rate)</f>
        <v>0</v>
      </c>
      <c r="Z80" s="38">
        <f>+'GBP Cashflow'!Z80+('Euro Cashflow'!Z80*Rate)</f>
        <v>0</v>
      </c>
      <c r="AA80" s="38">
        <f>+'GBP Cashflow'!AA80+('Euro Cashflow'!AA80*Rate)</f>
        <v>0</v>
      </c>
      <c r="AB80" s="38">
        <f>+'GBP Cashflow'!AB80+('Euro Cashflow'!AB80*Rate)</f>
        <v>0</v>
      </c>
      <c r="AC80" s="38">
        <f>+'GBP Cashflow'!AC80+('Euro Cashflow'!AC80*Rate)</f>
        <v>0</v>
      </c>
      <c r="AD80" s="38">
        <f>+'GBP Cashflow'!AD80+('Euro Cashflow'!AD80*Rate)</f>
        <v>0</v>
      </c>
      <c r="AE80" s="38">
        <f>+'GBP Cashflow'!AE80+('Euro Cashflow'!AE80*Rate)</f>
        <v>0</v>
      </c>
      <c r="AF80" s="38">
        <f>+'GBP Cashflow'!AF80+('Euro Cashflow'!AF80*Rate)</f>
        <v>0</v>
      </c>
      <c r="AG80" s="38">
        <f>+'GBP Cashflow'!AG80+('Euro Cashflow'!AG80*Rate)</f>
        <v>0</v>
      </c>
      <c r="AH80" s="38">
        <f>+'GBP Cashflow'!AH80+('Euro Cashflow'!AH80*Rate)</f>
        <v>0</v>
      </c>
      <c r="AI80" s="38">
        <f>+'GBP Cashflow'!AI80+('Euro Cashflow'!AI80*Rate)</f>
        <v>0</v>
      </c>
      <c r="AJ80" s="38">
        <f>+'GBP Cashflow'!AJ80+('Euro Cashflow'!AJ80*Rate)</f>
        <v>0</v>
      </c>
      <c r="AK80" s="38">
        <f>+'GBP Cashflow'!AK80+('Euro Cashflow'!AK80*Rate)</f>
        <v>0</v>
      </c>
      <c r="AL80" s="38">
        <f>+'GBP Cashflow'!AL80+('Euro Cashflow'!AL80*Rate)</f>
        <v>0</v>
      </c>
      <c r="AM80" s="38">
        <f>+'GBP Cashflow'!AM80+('Euro Cashflow'!AM80*Rate)</f>
        <v>0</v>
      </c>
      <c r="AN80" s="38">
        <f>+'GBP Cashflow'!AN80+('Euro Cashflow'!AN80*Rate)</f>
        <v>0</v>
      </c>
      <c r="AO80" s="38">
        <f>+'GBP Cashflow'!AO80+('Euro Cashflow'!AO80*Rate)</f>
        <v>0</v>
      </c>
      <c r="AP80" s="38">
        <f>+'GBP Cashflow'!AP80+('Euro Cashflow'!AP80*Rate)</f>
        <v>0</v>
      </c>
      <c r="AQ80" s="38">
        <f>+'GBP Cashflow'!AQ80+('Euro Cashflow'!AQ80*Rate)</f>
        <v>0</v>
      </c>
      <c r="AR80" s="38">
        <f>+'GBP Cashflow'!AR80+('Euro Cashflow'!AR80*Rate)</f>
        <v>0</v>
      </c>
    </row>
    <row r="81" spans="1:44" outlineLevel="2" x14ac:dyDescent="0.2">
      <c r="A81" s="24">
        <v>2200</v>
      </c>
      <c r="B81" s="25">
        <v>2280</v>
      </c>
      <c r="C81" s="24" t="s">
        <v>111</v>
      </c>
      <c r="D81" s="37">
        <f>VLOOKUP(B81,TOTALBUD!$A$1:$C$260,3,0)</f>
        <v>16500</v>
      </c>
      <c r="E81" s="26">
        <f t="shared" si="7"/>
        <v>0</v>
      </c>
      <c r="F81" s="24"/>
      <c r="G81" s="24"/>
      <c r="H81" s="38">
        <f>+'GBP Cashflow'!H81+('Euro Cashflow'!H81*Rate)</f>
        <v>0</v>
      </c>
      <c r="I81" s="38">
        <f>+'GBP Cashflow'!I81+('Euro Cashflow'!I81*Rate)</f>
        <v>0</v>
      </c>
      <c r="J81" s="38">
        <f>+'GBP Cashflow'!J81+('Euro Cashflow'!J81*Rate)</f>
        <v>0</v>
      </c>
      <c r="K81" s="38">
        <f>+'GBP Cashflow'!K81+('Euro Cashflow'!K81*Rate)</f>
        <v>0</v>
      </c>
      <c r="L81" s="38">
        <f>+'GBP Cashflow'!L81+('Euro Cashflow'!L81*Rate)</f>
        <v>0</v>
      </c>
      <c r="M81" s="38">
        <f>+'GBP Cashflow'!M81+('Euro Cashflow'!M81*Rate)</f>
        <v>0</v>
      </c>
      <c r="N81" s="38">
        <f>+'GBP Cashflow'!N81+('Euro Cashflow'!N81*Rate)</f>
        <v>0</v>
      </c>
      <c r="O81" s="38">
        <f>+'GBP Cashflow'!O81+('Euro Cashflow'!O81*Rate)</f>
        <v>0</v>
      </c>
      <c r="P81" s="38">
        <f>+'GBP Cashflow'!P81+('Euro Cashflow'!P81*Rate)</f>
        <v>1500</v>
      </c>
      <c r="Q81" s="38">
        <f>+'GBP Cashflow'!Q81+('Euro Cashflow'!Q81*Rate)</f>
        <v>1500</v>
      </c>
      <c r="R81" s="38">
        <f>+'GBP Cashflow'!R81+('Euro Cashflow'!R81*Rate)</f>
        <v>1500</v>
      </c>
      <c r="S81" s="38">
        <f>+'GBP Cashflow'!S81+('Euro Cashflow'!S81*Rate)</f>
        <v>1500</v>
      </c>
      <c r="T81" s="38">
        <f>+'GBP Cashflow'!T81+('Euro Cashflow'!T81*Rate)</f>
        <v>1500</v>
      </c>
      <c r="U81" s="38">
        <f>+'GBP Cashflow'!U81+('Euro Cashflow'!U81*Rate)</f>
        <v>1500</v>
      </c>
      <c r="V81" s="38">
        <f>+'GBP Cashflow'!V81+('Euro Cashflow'!V81*Rate)</f>
        <v>1500</v>
      </c>
      <c r="W81" s="38">
        <f>+'GBP Cashflow'!W81+('Euro Cashflow'!W81*Rate)</f>
        <v>1500</v>
      </c>
      <c r="X81" s="38">
        <f>+'GBP Cashflow'!X81+('Euro Cashflow'!X81*Rate)</f>
        <v>1500</v>
      </c>
      <c r="Y81" s="38">
        <f>+'GBP Cashflow'!Y81+('Euro Cashflow'!Y81*Rate)</f>
        <v>1500</v>
      </c>
      <c r="Z81" s="38">
        <f>+'GBP Cashflow'!Z81+('Euro Cashflow'!Z81*Rate)</f>
        <v>1500</v>
      </c>
      <c r="AA81" s="38">
        <f>+'GBP Cashflow'!AA81+('Euro Cashflow'!AA81*Rate)</f>
        <v>0</v>
      </c>
      <c r="AB81" s="38">
        <f>+'GBP Cashflow'!AB81+('Euro Cashflow'!AB81*Rate)</f>
        <v>0</v>
      </c>
      <c r="AC81" s="38">
        <f>+'GBP Cashflow'!AC81+('Euro Cashflow'!AC81*Rate)</f>
        <v>0</v>
      </c>
      <c r="AD81" s="38">
        <f>+'GBP Cashflow'!AD81+('Euro Cashflow'!AD81*Rate)</f>
        <v>0</v>
      </c>
      <c r="AE81" s="38">
        <f>+'GBP Cashflow'!AE81+('Euro Cashflow'!AE81*Rate)</f>
        <v>0</v>
      </c>
      <c r="AF81" s="38">
        <f>+'GBP Cashflow'!AF81+('Euro Cashflow'!AF81*Rate)</f>
        <v>0</v>
      </c>
      <c r="AG81" s="38">
        <f>+'GBP Cashflow'!AG81+('Euro Cashflow'!AG81*Rate)</f>
        <v>0</v>
      </c>
      <c r="AH81" s="38">
        <f>+'GBP Cashflow'!AH81+('Euro Cashflow'!AH81*Rate)</f>
        <v>0</v>
      </c>
      <c r="AI81" s="38">
        <f>+'GBP Cashflow'!AI81+('Euro Cashflow'!AI81*Rate)</f>
        <v>0</v>
      </c>
      <c r="AJ81" s="38">
        <f>+'GBP Cashflow'!AJ81+('Euro Cashflow'!AJ81*Rate)</f>
        <v>0</v>
      </c>
      <c r="AK81" s="38">
        <f>+'GBP Cashflow'!AK81+('Euro Cashflow'!AK81*Rate)</f>
        <v>0</v>
      </c>
      <c r="AL81" s="38">
        <f>+'GBP Cashflow'!AL81+('Euro Cashflow'!AL81*Rate)</f>
        <v>0</v>
      </c>
      <c r="AM81" s="38">
        <f>+'GBP Cashflow'!AM81+('Euro Cashflow'!AM81*Rate)</f>
        <v>0</v>
      </c>
      <c r="AN81" s="38">
        <f>+'GBP Cashflow'!AN81+('Euro Cashflow'!AN81*Rate)</f>
        <v>0</v>
      </c>
      <c r="AO81" s="38">
        <f>+'GBP Cashflow'!AO81+('Euro Cashflow'!AO81*Rate)</f>
        <v>0</v>
      </c>
      <c r="AP81" s="38">
        <f>+'GBP Cashflow'!AP81+('Euro Cashflow'!AP81*Rate)</f>
        <v>0</v>
      </c>
      <c r="AQ81" s="38">
        <f>+'GBP Cashflow'!AQ81+('Euro Cashflow'!AQ81*Rate)</f>
        <v>0</v>
      </c>
      <c r="AR81" s="38">
        <f>+'GBP Cashflow'!AR81+('Euro Cashflow'!AR81*Rate)</f>
        <v>0</v>
      </c>
    </row>
    <row r="82" spans="1:44" outlineLevel="2" x14ac:dyDescent="0.2">
      <c r="A82" s="24">
        <v>2200</v>
      </c>
      <c r="B82" s="25">
        <v>2290</v>
      </c>
      <c r="C82" s="24" t="s">
        <v>112</v>
      </c>
      <c r="D82" s="37">
        <f>VLOOKUP(B82,TOTALBUD!$A$1:$C$260,3,0)</f>
        <v>12096</v>
      </c>
      <c r="E82" s="26">
        <f t="shared" si="7"/>
        <v>0</v>
      </c>
      <c r="F82" s="24"/>
      <c r="G82" s="24"/>
      <c r="H82" s="38">
        <f>+'GBP Cashflow'!H82+('Euro Cashflow'!H82*Rate)</f>
        <v>0</v>
      </c>
      <c r="I82" s="38">
        <f>+'GBP Cashflow'!I82+('Euro Cashflow'!I82*Rate)</f>
        <v>0</v>
      </c>
      <c r="J82" s="38">
        <f>+'GBP Cashflow'!J82+('Euro Cashflow'!J82*Rate)</f>
        <v>0</v>
      </c>
      <c r="K82" s="38">
        <f>+'GBP Cashflow'!K82+('Euro Cashflow'!K82*Rate)</f>
        <v>0</v>
      </c>
      <c r="L82" s="38">
        <f>+'GBP Cashflow'!L82+('Euro Cashflow'!L82*Rate)</f>
        <v>0</v>
      </c>
      <c r="M82" s="38">
        <f>+'GBP Cashflow'!M82+('Euro Cashflow'!M82*Rate)</f>
        <v>0</v>
      </c>
      <c r="N82" s="38">
        <f>+'GBP Cashflow'!N82+('Euro Cashflow'!N82*Rate)</f>
        <v>0</v>
      </c>
      <c r="O82" s="38">
        <f>+'GBP Cashflow'!O82+('Euro Cashflow'!O82*Rate)</f>
        <v>0</v>
      </c>
      <c r="P82" s="38">
        <f>+'GBP Cashflow'!P82+('Euro Cashflow'!P82*Rate)</f>
        <v>0</v>
      </c>
      <c r="Q82" s="38">
        <f>+'GBP Cashflow'!Q82+('Euro Cashflow'!Q82*Rate)</f>
        <v>0</v>
      </c>
      <c r="R82" s="38">
        <f>+'GBP Cashflow'!R82+('Euro Cashflow'!R82*Rate)</f>
        <v>1344</v>
      </c>
      <c r="S82" s="38">
        <f>+'GBP Cashflow'!S82+('Euro Cashflow'!S82*Rate)</f>
        <v>1344</v>
      </c>
      <c r="T82" s="38">
        <f>+'GBP Cashflow'!T82+('Euro Cashflow'!T82*Rate)</f>
        <v>1344</v>
      </c>
      <c r="U82" s="38">
        <f>+'GBP Cashflow'!U82+('Euro Cashflow'!U82*Rate)</f>
        <v>1344</v>
      </c>
      <c r="V82" s="38">
        <f>+'GBP Cashflow'!V82+('Euro Cashflow'!V82*Rate)</f>
        <v>1344</v>
      </c>
      <c r="W82" s="38">
        <f>+'GBP Cashflow'!W82+('Euro Cashflow'!W82*Rate)</f>
        <v>1344</v>
      </c>
      <c r="X82" s="38">
        <f>+'GBP Cashflow'!X82+('Euro Cashflow'!X82*Rate)</f>
        <v>1344</v>
      </c>
      <c r="Y82" s="38">
        <f>+'GBP Cashflow'!Y82+('Euro Cashflow'!Y82*Rate)</f>
        <v>1344</v>
      </c>
      <c r="Z82" s="38">
        <f>+'GBP Cashflow'!Z82+('Euro Cashflow'!Z82*Rate)</f>
        <v>1344</v>
      </c>
      <c r="AA82" s="38">
        <f>+'GBP Cashflow'!AA82+('Euro Cashflow'!AA82*Rate)</f>
        <v>0</v>
      </c>
      <c r="AB82" s="38">
        <f>+'GBP Cashflow'!AB82+('Euro Cashflow'!AB82*Rate)</f>
        <v>0</v>
      </c>
      <c r="AC82" s="38">
        <f>+'GBP Cashflow'!AC82+('Euro Cashflow'!AC82*Rate)</f>
        <v>0</v>
      </c>
      <c r="AD82" s="38">
        <f>+'GBP Cashflow'!AD82+('Euro Cashflow'!AD82*Rate)</f>
        <v>0</v>
      </c>
      <c r="AE82" s="38">
        <f>+'GBP Cashflow'!AE82+('Euro Cashflow'!AE82*Rate)</f>
        <v>0</v>
      </c>
      <c r="AF82" s="38">
        <f>+'GBP Cashflow'!AF82+('Euro Cashflow'!AF82*Rate)</f>
        <v>0</v>
      </c>
      <c r="AG82" s="38">
        <f>+'GBP Cashflow'!AG82+('Euro Cashflow'!AG82*Rate)</f>
        <v>0</v>
      </c>
      <c r="AH82" s="38">
        <f>+'GBP Cashflow'!AH82+('Euro Cashflow'!AH82*Rate)</f>
        <v>0</v>
      </c>
      <c r="AI82" s="38">
        <f>+'GBP Cashflow'!AI82+('Euro Cashflow'!AI82*Rate)</f>
        <v>0</v>
      </c>
      <c r="AJ82" s="38">
        <f>+'GBP Cashflow'!AJ82+('Euro Cashflow'!AJ82*Rate)</f>
        <v>0</v>
      </c>
      <c r="AK82" s="38">
        <f>+'GBP Cashflow'!AK82+('Euro Cashflow'!AK82*Rate)</f>
        <v>0</v>
      </c>
      <c r="AL82" s="38">
        <f>+'GBP Cashflow'!AL82+('Euro Cashflow'!AL82*Rate)</f>
        <v>0</v>
      </c>
      <c r="AM82" s="38">
        <f>+'GBP Cashflow'!AM82+('Euro Cashflow'!AM82*Rate)</f>
        <v>0</v>
      </c>
      <c r="AN82" s="38">
        <f>+'GBP Cashflow'!AN82+('Euro Cashflow'!AN82*Rate)</f>
        <v>0</v>
      </c>
      <c r="AO82" s="38">
        <f>+'GBP Cashflow'!AO82+('Euro Cashflow'!AO82*Rate)</f>
        <v>0</v>
      </c>
      <c r="AP82" s="38">
        <f>+'GBP Cashflow'!AP82+('Euro Cashflow'!AP82*Rate)</f>
        <v>0</v>
      </c>
      <c r="AQ82" s="38">
        <f>+'GBP Cashflow'!AQ82+('Euro Cashflow'!AQ82*Rate)</f>
        <v>0</v>
      </c>
      <c r="AR82" s="38">
        <f>+'GBP Cashflow'!AR82+('Euro Cashflow'!AR82*Rate)</f>
        <v>0</v>
      </c>
    </row>
    <row r="83" spans="1:44" outlineLevel="2" x14ac:dyDescent="0.2">
      <c r="A83" s="24">
        <v>2200</v>
      </c>
      <c r="B83" s="25">
        <v>2291</v>
      </c>
      <c r="C83" s="24" t="s">
        <v>113</v>
      </c>
      <c r="D83" s="37">
        <f>VLOOKUP(B83,TOTALBUD!$A$1:$C$260,3,0)</f>
        <v>19200</v>
      </c>
      <c r="E83" s="26">
        <f t="shared" si="7"/>
        <v>0</v>
      </c>
      <c r="F83" s="24"/>
      <c r="G83" s="24"/>
      <c r="H83" s="38">
        <f>+'GBP Cashflow'!H83+('Euro Cashflow'!H83*Rate)</f>
        <v>0</v>
      </c>
      <c r="I83" s="38">
        <f>+'GBP Cashflow'!I83+('Euro Cashflow'!I83*Rate)</f>
        <v>0</v>
      </c>
      <c r="J83" s="38">
        <f>+'GBP Cashflow'!J83+('Euro Cashflow'!J83*Rate)</f>
        <v>0</v>
      </c>
      <c r="K83" s="38">
        <f>+'GBP Cashflow'!K83+('Euro Cashflow'!K83*Rate)</f>
        <v>0</v>
      </c>
      <c r="L83" s="38">
        <f>+'GBP Cashflow'!L83+('Euro Cashflow'!L83*Rate)</f>
        <v>0</v>
      </c>
      <c r="M83" s="38">
        <f>+'GBP Cashflow'!M83+('Euro Cashflow'!M83*Rate)</f>
        <v>0</v>
      </c>
      <c r="N83" s="38">
        <f>+'GBP Cashflow'!N83+('Euro Cashflow'!N83*Rate)</f>
        <v>0</v>
      </c>
      <c r="O83" s="38">
        <f>+'GBP Cashflow'!O83+('Euro Cashflow'!O83*Rate)</f>
        <v>0</v>
      </c>
      <c r="P83" s="38">
        <f>+'GBP Cashflow'!P83+('Euro Cashflow'!P83*Rate)</f>
        <v>0</v>
      </c>
      <c r="Q83" s="38">
        <f>+'GBP Cashflow'!Q83+('Euro Cashflow'!Q83*Rate)</f>
        <v>0</v>
      </c>
      <c r="R83" s="38">
        <f>+'GBP Cashflow'!R83+('Euro Cashflow'!R83*Rate)</f>
        <v>2250</v>
      </c>
      <c r="S83" s="38">
        <f>+'GBP Cashflow'!S83+('Euro Cashflow'!S83*Rate)</f>
        <v>1800</v>
      </c>
      <c r="T83" s="38">
        <f>+'GBP Cashflow'!T83+('Euro Cashflow'!T83*Rate)</f>
        <v>1800</v>
      </c>
      <c r="U83" s="38">
        <f>+'GBP Cashflow'!U83+('Euro Cashflow'!U83*Rate)</f>
        <v>2250</v>
      </c>
      <c r="V83" s="38">
        <f>+'GBP Cashflow'!V83+('Euro Cashflow'!V83*Rate)</f>
        <v>1800</v>
      </c>
      <c r="W83" s="38">
        <f>+'GBP Cashflow'!W83+('Euro Cashflow'!W83*Rate)</f>
        <v>2250</v>
      </c>
      <c r="X83" s="38">
        <f>+'GBP Cashflow'!X83+('Euro Cashflow'!X83*Rate)</f>
        <v>1800</v>
      </c>
      <c r="Y83" s="38">
        <f>+'GBP Cashflow'!Y83+('Euro Cashflow'!Y83*Rate)</f>
        <v>2250</v>
      </c>
      <c r="Z83" s="38">
        <f>+'GBP Cashflow'!Z83+('Euro Cashflow'!Z83*Rate)</f>
        <v>3000</v>
      </c>
      <c r="AA83" s="38">
        <f>+'GBP Cashflow'!AA83+('Euro Cashflow'!AA83*Rate)</f>
        <v>0</v>
      </c>
      <c r="AB83" s="38">
        <f>+'GBP Cashflow'!AB83+('Euro Cashflow'!AB83*Rate)</f>
        <v>0</v>
      </c>
      <c r="AC83" s="38">
        <f>+'GBP Cashflow'!AC83+('Euro Cashflow'!AC83*Rate)</f>
        <v>0</v>
      </c>
      <c r="AD83" s="38">
        <f>+'GBP Cashflow'!AD83+('Euro Cashflow'!AD83*Rate)</f>
        <v>0</v>
      </c>
      <c r="AE83" s="38">
        <f>+'GBP Cashflow'!AE83+('Euro Cashflow'!AE83*Rate)</f>
        <v>0</v>
      </c>
      <c r="AF83" s="38">
        <f>+'GBP Cashflow'!AF83+('Euro Cashflow'!AF83*Rate)</f>
        <v>0</v>
      </c>
      <c r="AG83" s="38">
        <f>+'GBP Cashflow'!AG83+('Euro Cashflow'!AG83*Rate)</f>
        <v>0</v>
      </c>
      <c r="AH83" s="38">
        <f>+'GBP Cashflow'!AH83+('Euro Cashflow'!AH83*Rate)</f>
        <v>0</v>
      </c>
      <c r="AI83" s="38">
        <f>+'GBP Cashflow'!AI83+('Euro Cashflow'!AI83*Rate)</f>
        <v>0</v>
      </c>
      <c r="AJ83" s="38">
        <f>+'GBP Cashflow'!AJ83+('Euro Cashflow'!AJ83*Rate)</f>
        <v>0</v>
      </c>
      <c r="AK83" s="38">
        <f>+'GBP Cashflow'!AK83+('Euro Cashflow'!AK83*Rate)</f>
        <v>0</v>
      </c>
      <c r="AL83" s="38">
        <f>+'GBP Cashflow'!AL83+('Euro Cashflow'!AL83*Rate)</f>
        <v>0</v>
      </c>
      <c r="AM83" s="38">
        <f>+'GBP Cashflow'!AM83+('Euro Cashflow'!AM83*Rate)</f>
        <v>0</v>
      </c>
      <c r="AN83" s="38">
        <f>+'GBP Cashflow'!AN83+('Euro Cashflow'!AN83*Rate)</f>
        <v>0</v>
      </c>
      <c r="AO83" s="38">
        <f>+'GBP Cashflow'!AO83+('Euro Cashflow'!AO83*Rate)</f>
        <v>0</v>
      </c>
      <c r="AP83" s="38">
        <f>+'GBP Cashflow'!AP83+('Euro Cashflow'!AP83*Rate)</f>
        <v>0</v>
      </c>
      <c r="AQ83" s="38">
        <f>+'GBP Cashflow'!AQ83+('Euro Cashflow'!AQ83*Rate)</f>
        <v>0</v>
      </c>
      <c r="AR83" s="38">
        <f>+'GBP Cashflow'!AR83+('Euro Cashflow'!AR83*Rate)</f>
        <v>0</v>
      </c>
    </row>
    <row r="84" spans="1:44" outlineLevel="2" x14ac:dyDescent="0.2">
      <c r="A84" s="24">
        <v>2200</v>
      </c>
      <c r="B84" s="25">
        <v>2292</v>
      </c>
      <c r="C84" s="24" t="s">
        <v>114</v>
      </c>
      <c r="D84" s="37">
        <f>VLOOKUP(B84,TOTALBUD!$A$1:$C$260,3,0)</f>
        <v>1000</v>
      </c>
      <c r="E84" s="26">
        <f t="shared" si="7"/>
        <v>0</v>
      </c>
      <c r="F84" s="24"/>
      <c r="G84" s="24"/>
      <c r="H84" s="38">
        <f>+'GBP Cashflow'!H84+('Euro Cashflow'!H84*Rate)</f>
        <v>0</v>
      </c>
      <c r="I84" s="38">
        <f>+'GBP Cashflow'!I84+('Euro Cashflow'!I84*Rate)</f>
        <v>0</v>
      </c>
      <c r="J84" s="38">
        <f>+'GBP Cashflow'!J84+('Euro Cashflow'!J84*Rate)</f>
        <v>0</v>
      </c>
      <c r="K84" s="38">
        <f>+'GBP Cashflow'!K84+('Euro Cashflow'!K84*Rate)</f>
        <v>0</v>
      </c>
      <c r="L84" s="38">
        <f>+'GBP Cashflow'!L84+('Euro Cashflow'!L84*Rate)</f>
        <v>0</v>
      </c>
      <c r="M84" s="38">
        <f>+'GBP Cashflow'!M84+('Euro Cashflow'!M84*Rate)</f>
        <v>0</v>
      </c>
      <c r="N84" s="38">
        <f>+'GBP Cashflow'!N84+('Euro Cashflow'!N84*Rate)</f>
        <v>0</v>
      </c>
      <c r="O84" s="38">
        <f>+'GBP Cashflow'!O84+('Euro Cashflow'!O84*Rate)</f>
        <v>0</v>
      </c>
      <c r="P84" s="38">
        <f>+'GBP Cashflow'!P84+('Euro Cashflow'!P84*Rate)</f>
        <v>0</v>
      </c>
      <c r="Q84" s="38">
        <f>+'GBP Cashflow'!Q84+('Euro Cashflow'!Q84*Rate)</f>
        <v>1000</v>
      </c>
      <c r="R84" s="38">
        <f>+'GBP Cashflow'!R84+('Euro Cashflow'!R84*Rate)</f>
        <v>0</v>
      </c>
      <c r="S84" s="38">
        <f>+'GBP Cashflow'!S84+('Euro Cashflow'!S84*Rate)</f>
        <v>0</v>
      </c>
      <c r="T84" s="38">
        <f>+'GBP Cashflow'!T84+('Euro Cashflow'!T84*Rate)</f>
        <v>0</v>
      </c>
      <c r="U84" s="38">
        <f>+'GBP Cashflow'!U84+('Euro Cashflow'!U84*Rate)</f>
        <v>0</v>
      </c>
      <c r="V84" s="38">
        <f>+'GBP Cashflow'!V84+('Euro Cashflow'!V84*Rate)</f>
        <v>0</v>
      </c>
      <c r="W84" s="38">
        <f>+'GBP Cashflow'!W84+('Euro Cashflow'!W84*Rate)</f>
        <v>0</v>
      </c>
      <c r="X84" s="38">
        <f>+'GBP Cashflow'!X84+('Euro Cashflow'!X84*Rate)</f>
        <v>0</v>
      </c>
      <c r="Y84" s="38">
        <f>+'GBP Cashflow'!Y84+('Euro Cashflow'!Y84*Rate)</f>
        <v>0</v>
      </c>
      <c r="Z84" s="38">
        <f>+'GBP Cashflow'!Z84+('Euro Cashflow'!Z84*Rate)</f>
        <v>0</v>
      </c>
      <c r="AA84" s="38">
        <f>+'GBP Cashflow'!AA84+('Euro Cashflow'!AA84*Rate)</f>
        <v>0</v>
      </c>
      <c r="AB84" s="38">
        <f>+'GBP Cashflow'!AB84+('Euro Cashflow'!AB84*Rate)</f>
        <v>0</v>
      </c>
      <c r="AC84" s="38">
        <f>+'GBP Cashflow'!AC84+('Euro Cashflow'!AC84*Rate)</f>
        <v>0</v>
      </c>
      <c r="AD84" s="38">
        <f>+'GBP Cashflow'!AD84+('Euro Cashflow'!AD84*Rate)</f>
        <v>0</v>
      </c>
      <c r="AE84" s="38">
        <f>+'GBP Cashflow'!AE84+('Euro Cashflow'!AE84*Rate)</f>
        <v>0</v>
      </c>
      <c r="AF84" s="38">
        <f>+'GBP Cashflow'!AF84+('Euro Cashflow'!AF84*Rate)</f>
        <v>0</v>
      </c>
      <c r="AG84" s="38">
        <f>+'GBP Cashflow'!AG84+('Euro Cashflow'!AG84*Rate)</f>
        <v>0</v>
      </c>
      <c r="AH84" s="38">
        <f>+'GBP Cashflow'!AH84+('Euro Cashflow'!AH84*Rate)</f>
        <v>0</v>
      </c>
      <c r="AI84" s="38">
        <f>+'GBP Cashflow'!AI84+('Euro Cashflow'!AI84*Rate)</f>
        <v>0</v>
      </c>
      <c r="AJ84" s="38">
        <f>+'GBP Cashflow'!AJ84+('Euro Cashflow'!AJ84*Rate)</f>
        <v>0</v>
      </c>
      <c r="AK84" s="38">
        <f>+'GBP Cashflow'!AK84+('Euro Cashflow'!AK84*Rate)</f>
        <v>0</v>
      </c>
      <c r="AL84" s="38">
        <f>+'GBP Cashflow'!AL84+('Euro Cashflow'!AL84*Rate)</f>
        <v>0</v>
      </c>
      <c r="AM84" s="38">
        <f>+'GBP Cashflow'!AM84+('Euro Cashflow'!AM84*Rate)</f>
        <v>0</v>
      </c>
      <c r="AN84" s="38">
        <f>+'GBP Cashflow'!AN84+('Euro Cashflow'!AN84*Rate)</f>
        <v>0</v>
      </c>
      <c r="AO84" s="38">
        <f>+'GBP Cashflow'!AO84+('Euro Cashflow'!AO84*Rate)</f>
        <v>0</v>
      </c>
      <c r="AP84" s="38">
        <f>+'GBP Cashflow'!AP84+('Euro Cashflow'!AP84*Rate)</f>
        <v>0</v>
      </c>
      <c r="AQ84" s="38">
        <f>+'GBP Cashflow'!AQ84+('Euro Cashflow'!AQ84*Rate)</f>
        <v>0</v>
      </c>
      <c r="AR84" s="38">
        <f>+'GBP Cashflow'!AR84+('Euro Cashflow'!AR84*Rate)</f>
        <v>0</v>
      </c>
    </row>
    <row r="85" spans="1:44" outlineLevel="1" x14ac:dyDescent="0.2">
      <c r="A85" s="28" t="s">
        <v>115</v>
      </c>
      <c r="B85" s="29">
        <v>2200</v>
      </c>
      <c r="C85" s="30" t="s">
        <v>116</v>
      </c>
      <c r="D85" s="31">
        <f>VLOOKUP(B85,TOTALBUD!$A$1:$C$260,3,0)</f>
        <v>248444</v>
      </c>
      <c r="E85" s="32">
        <f>SUBTOTAL(9,$E$70:$E$84)</f>
        <v>0.62068965517119068</v>
      </c>
      <c r="F85" s="30"/>
      <c r="G85" s="30"/>
      <c r="H85" s="33">
        <f>SUBTOTAL(9,$H$70:$H$84)</f>
        <v>0</v>
      </c>
      <c r="I85" s="34">
        <f>SUBTOTAL(9,$I$70:$I$84)</f>
        <v>0</v>
      </c>
      <c r="J85" s="34">
        <f>SUBTOTAL(9,$J$70:$J$84)</f>
        <v>0</v>
      </c>
      <c r="K85" s="34">
        <f>SUBTOTAL(9,$K$70:$K$84)</f>
        <v>0</v>
      </c>
      <c r="L85" s="34">
        <f>SUBTOTAL(9,$L$70:$L$84)</f>
        <v>0</v>
      </c>
      <c r="M85" s="34">
        <f>SUBTOTAL(9,$M$70:$M$84)</f>
        <v>0</v>
      </c>
      <c r="N85" s="34">
        <f>SUBTOTAL(9,$N$70:$N$84)</f>
        <v>0</v>
      </c>
      <c r="O85" s="34">
        <f>SUBTOTAL(9,$O$70:$O$84)</f>
        <v>2620.6896551724139</v>
      </c>
      <c r="P85" s="34">
        <f>SUBTOTAL(9,$P$70:$P$84)</f>
        <v>5820.6896551724139</v>
      </c>
      <c r="Q85" s="34">
        <f>SUBTOTAL(9,$Q$70:$Q$84)</f>
        <v>9837.9310344827591</v>
      </c>
      <c r="R85" s="34">
        <f>SUBTOTAL(9,$R$70:$R$84)</f>
        <v>10931.931034482759</v>
      </c>
      <c r="S85" s="34">
        <f>SUBTOTAL(9,$S$70:$S$84)</f>
        <v>14481.931034482759</v>
      </c>
      <c r="T85" s="34">
        <f>SUBTOTAL(9,$T$70:$T$84)</f>
        <v>41169.931034482761</v>
      </c>
      <c r="U85" s="34">
        <f>SUBTOTAL(9,$U$70:$U$84)</f>
        <v>21619.931034482761</v>
      </c>
      <c r="V85" s="34">
        <f>SUBTOTAL(9,$V$70:$V$84)</f>
        <v>21169.931034482761</v>
      </c>
      <c r="W85" s="34">
        <f>SUBTOTAL(9,$W$70:$W$84)</f>
        <v>22369.931034482761</v>
      </c>
      <c r="X85" s="34">
        <f>SUBTOTAL(9,$X$70:$X$84)</f>
        <v>21169.931034482761</v>
      </c>
      <c r="Y85" s="34">
        <f>SUBTOTAL(9,$Y$70:$Y$84)</f>
        <v>14931.931034482759</v>
      </c>
      <c r="Z85" s="34">
        <f>SUBTOTAL(9,$Z$70:$Z$84)</f>
        <v>51819.862068965514</v>
      </c>
      <c r="AA85" s="35"/>
      <c r="AB85" s="34">
        <f>SUBTOTAL(9,$AB$70:$AB$84)</f>
        <v>10500</v>
      </c>
      <c r="AC85" s="34">
        <f>SUBTOTAL(9,$AC$70:$AC$84)</f>
        <v>0</v>
      </c>
      <c r="AD85" s="34">
        <f>SUBTOTAL(9,$AD$70:$AD$84)</f>
        <v>0</v>
      </c>
      <c r="AE85" s="34">
        <f>SUBTOTAL(9,$AE$70:$AE$84)</f>
        <v>0</v>
      </c>
      <c r="AF85" s="34">
        <f>SUBTOTAL(9,$AF$70:$AF$84)</f>
        <v>0</v>
      </c>
      <c r="AG85" s="34">
        <f>SUBTOTAL(9,$AG$70:$AG$84)</f>
        <v>0</v>
      </c>
      <c r="AH85" s="34">
        <f>SUBTOTAL(9,$AH$70:$AH$84)</f>
        <v>0</v>
      </c>
      <c r="AI85" s="34">
        <f>SUBTOTAL(9,$AI$70:$AI$84)</f>
        <v>0</v>
      </c>
      <c r="AJ85" s="34">
        <f>SUBTOTAL(9,$AJ$70:$AJ$84)</f>
        <v>0</v>
      </c>
      <c r="AK85" s="34">
        <f>SUBTOTAL(9,$AK$70:$AK$84)</f>
        <v>0</v>
      </c>
      <c r="AL85" s="34">
        <f>SUBTOTAL(9,$AL$70:$AL$84)</f>
        <v>0</v>
      </c>
      <c r="AM85" s="34">
        <f>SUBTOTAL(9,$AM$70:$AM$84)</f>
        <v>0</v>
      </c>
      <c r="AN85" s="34">
        <f>SUBTOTAL(9,$AN$70:$AN$84)</f>
        <v>0</v>
      </c>
      <c r="AO85" s="34">
        <f>SUBTOTAL(9,$AO$70:$AO$84)</f>
        <v>0</v>
      </c>
      <c r="AP85" s="34">
        <f>SUBTOTAL(9,$AP$70:$AP$84)</f>
        <v>0</v>
      </c>
      <c r="AQ85" s="34">
        <f>SUBTOTAL(9,$AQ$70:$AQ$84)</f>
        <v>0</v>
      </c>
      <c r="AR85" s="36">
        <f>SUBTOTAL(9,$AR$70:$AR$84)</f>
        <v>0</v>
      </c>
    </row>
    <row r="86" spans="1:44" outlineLevel="2" x14ac:dyDescent="0.2">
      <c r="A86" s="24">
        <v>2300</v>
      </c>
      <c r="B86" s="25"/>
      <c r="C86" s="24"/>
      <c r="D86" s="37"/>
      <c r="E86" s="26"/>
      <c r="F86" s="24"/>
      <c r="G86" s="24"/>
      <c r="H86" s="38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40"/>
    </row>
    <row r="87" spans="1:44" outlineLevel="2" x14ac:dyDescent="0.2">
      <c r="A87" s="24">
        <v>2300</v>
      </c>
      <c r="B87" s="25">
        <v>2310</v>
      </c>
      <c r="C87" s="24" t="s">
        <v>117</v>
      </c>
      <c r="D87" s="37">
        <f>VLOOKUP(B87,TOTALBUD!$A$1:$C$260,3,0)</f>
        <v>18000</v>
      </c>
      <c r="E87" s="26">
        <f t="shared" ref="E87:E96" si="8">SUM(H87:AX87)-D87</f>
        <v>0</v>
      </c>
      <c r="F87" s="24"/>
      <c r="G87" s="24"/>
      <c r="H87" s="38">
        <f>+'GBP Cashflow'!H87+('Euro Cashflow'!H87*Rate)</f>
        <v>0</v>
      </c>
      <c r="I87" s="38">
        <f>+'GBP Cashflow'!I87+('Euro Cashflow'!I87*Rate)</f>
        <v>0</v>
      </c>
      <c r="J87" s="38">
        <f>+'GBP Cashflow'!J87+('Euro Cashflow'!J87*Rate)</f>
        <v>0</v>
      </c>
      <c r="K87" s="38">
        <f>+'GBP Cashflow'!K87+('Euro Cashflow'!K87*Rate)</f>
        <v>0</v>
      </c>
      <c r="L87" s="38">
        <f>+'GBP Cashflow'!L87+('Euro Cashflow'!L87*Rate)</f>
        <v>0</v>
      </c>
      <c r="M87" s="38">
        <f>+'GBP Cashflow'!M87+('Euro Cashflow'!M87*Rate)</f>
        <v>0</v>
      </c>
      <c r="N87" s="38">
        <f>+'GBP Cashflow'!N87+('Euro Cashflow'!N87*Rate)</f>
        <v>0</v>
      </c>
      <c r="O87" s="38">
        <f>+'GBP Cashflow'!O87+('Euro Cashflow'!O87*Rate)</f>
        <v>1500</v>
      </c>
      <c r="P87" s="38">
        <f>+'GBP Cashflow'!P87+('Euro Cashflow'!P87*Rate)</f>
        <v>1500</v>
      </c>
      <c r="Q87" s="38">
        <f>+'GBP Cashflow'!Q87+('Euro Cashflow'!Q87*Rate)</f>
        <v>1500</v>
      </c>
      <c r="R87" s="38">
        <f>+'GBP Cashflow'!R87+('Euro Cashflow'!R87*Rate)</f>
        <v>1500</v>
      </c>
      <c r="S87" s="38">
        <f>+'GBP Cashflow'!S87+('Euro Cashflow'!S87*Rate)</f>
        <v>1500</v>
      </c>
      <c r="T87" s="38">
        <f>+'GBP Cashflow'!T87+('Euro Cashflow'!T87*Rate)</f>
        <v>1500</v>
      </c>
      <c r="U87" s="38">
        <f>+'GBP Cashflow'!U87+('Euro Cashflow'!U87*Rate)</f>
        <v>1500</v>
      </c>
      <c r="V87" s="38">
        <f>+'GBP Cashflow'!V87+('Euro Cashflow'!V87*Rate)</f>
        <v>1500</v>
      </c>
      <c r="W87" s="38">
        <f>+'GBP Cashflow'!W87+('Euro Cashflow'!W87*Rate)</f>
        <v>1500</v>
      </c>
      <c r="X87" s="38">
        <f>+'GBP Cashflow'!X87+('Euro Cashflow'!X87*Rate)</f>
        <v>1500</v>
      </c>
      <c r="Y87" s="38">
        <f>+'GBP Cashflow'!Y87+('Euro Cashflow'!Y87*Rate)</f>
        <v>1500</v>
      </c>
      <c r="Z87" s="38">
        <f>+'GBP Cashflow'!Z87+('Euro Cashflow'!Z87*Rate)</f>
        <v>1500</v>
      </c>
      <c r="AA87" s="38">
        <f>+'GBP Cashflow'!AA87+('Euro Cashflow'!AA87*Rate)</f>
        <v>0</v>
      </c>
      <c r="AB87" s="38">
        <f>+'GBP Cashflow'!AB87+('Euro Cashflow'!AB87*Rate)</f>
        <v>0</v>
      </c>
      <c r="AC87" s="38">
        <f>+'GBP Cashflow'!AC87+('Euro Cashflow'!AC87*Rate)</f>
        <v>0</v>
      </c>
      <c r="AD87" s="38">
        <f>+'GBP Cashflow'!AD87+('Euro Cashflow'!AD87*Rate)</f>
        <v>0</v>
      </c>
      <c r="AE87" s="38">
        <f>+'GBP Cashflow'!AE87+('Euro Cashflow'!AE87*Rate)</f>
        <v>0</v>
      </c>
      <c r="AF87" s="38">
        <f>+'GBP Cashflow'!AF87+('Euro Cashflow'!AF87*Rate)</f>
        <v>0</v>
      </c>
      <c r="AG87" s="38">
        <f>+'GBP Cashflow'!AG87+('Euro Cashflow'!AG87*Rate)</f>
        <v>0</v>
      </c>
      <c r="AH87" s="38">
        <f>+'GBP Cashflow'!AH87+('Euro Cashflow'!AH87*Rate)</f>
        <v>0</v>
      </c>
      <c r="AI87" s="38">
        <f>+'GBP Cashflow'!AI87+('Euro Cashflow'!AI87*Rate)</f>
        <v>0</v>
      </c>
      <c r="AJ87" s="38">
        <f>+'GBP Cashflow'!AJ87+('Euro Cashflow'!AJ87*Rate)</f>
        <v>0</v>
      </c>
      <c r="AK87" s="38">
        <f>+'GBP Cashflow'!AK87+('Euro Cashflow'!AK87*Rate)</f>
        <v>0</v>
      </c>
      <c r="AL87" s="38">
        <f>+'GBP Cashflow'!AL87+('Euro Cashflow'!AL87*Rate)</f>
        <v>0</v>
      </c>
      <c r="AM87" s="38">
        <f>+'GBP Cashflow'!AM87+('Euro Cashflow'!AM87*Rate)</f>
        <v>0</v>
      </c>
      <c r="AN87" s="38">
        <f>+'GBP Cashflow'!AN87+('Euro Cashflow'!AN87*Rate)</f>
        <v>0</v>
      </c>
      <c r="AO87" s="38">
        <f>+'GBP Cashflow'!AO87+('Euro Cashflow'!AO87*Rate)</f>
        <v>0</v>
      </c>
      <c r="AP87" s="38">
        <f>+'GBP Cashflow'!AP87+('Euro Cashflow'!AP87*Rate)</f>
        <v>0</v>
      </c>
      <c r="AQ87" s="38">
        <f>+'GBP Cashflow'!AQ87+('Euro Cashflow'!AQ87*Rate)</f>
        <v>0</v>
      </c>
      <c r="AR87" s="38">
        <f>+'GBP Cashflow'!AR87+('Euro Cashflow'!AR87*Rate)</f>
        <v>0</v>
      </c>
    </row>
    <row r="88" spans="1:44" outlineLevel="2" x14ac:dyDescent="0.2">
      <c r="A88" s="24">
        <v>2300</v>
      </c>
      <c r="B88" s="25">
        <v>2320</v>
      </c>
      <c r="C88" s="24" t="s">
        <v>118</v>
      </c>
      <c r="D88" s="37">
        <f>VLOOKUP(B88,TOTALBUD!$A$1:$C$260,3,0)</f>
        <v>14560</v>
      </c>
      <c r="E88" s="26">
        <f t="shared" si="8"/>
        <v>0</v>
      </c>
      <c r="F88" s="24"/>
      <c r="G88" s="24"/>
      <c r="H88" s="38">
        <f>+'GBP Cashflow'!H88+('Euro Cashflow'!H88*Rate)</f>
        <v>0</v>
      </c>
      <c r="I88" s="38">
        <f>+'GBP Cashflow'!I88+('Euro Cashflow'!I88*Rate)</f>
        <v>0</v>
      </c>
      <c r="J88" s="38">
        <f>+'GBP Cashflow'!J88+('Euro Cashflow'!J88*Rate)</f>
        <v>0</v>
      </c>
      <c r="K88" s="38">
        <f>+'GBP Cashflow'!K88+('Euro Cashflow'!K88*Rate)</f>
        <v>0</v>
      </c>
      <c r="L88" s="38">
        <f>+'GBP Cashflow'!L88+('Euro Cashflow'!L88*Rate)</f>
        <v>0</v>
      </c>
      <c r="M88" s="38">
        <f>+'GBP Cashflow'!M88+('Euro Cashflow'!M88*Rate)</f>
        <v>0</v>
      </c>
      <c r="N88" s="38">
        <f>+'GBP Cashflow'!N88+('Euro Cashflow'!N88*Rate)</f>
        <v>0</v>
      </c>
      <c r="O88" s="38">
        <f>+'GBP Cashflow'!O88+('Euro Cashflow'!O88*Rate)</f>
        <v>0</v>
      </c>
      <c r="P88" s="38">
        <f>+'GBP Cashflow'!P88+('Euro Cashflow'!P88*Rate)</f>
        <v>0</v>
      </c>
      <c r="Q88" s="38">
        <f>+'GBP Cashflow'!Q88+('Euro Cashflow'!Q88*Rate)</f>
        <v>1456</v>
      </c>
      <c r="R88" s="38">
        <f>+'GBP Cashflow'!R88+('Euro Cashflow'!R88*Rate)</f>
        <v>1456</v>
      </c>
      <c r="S88" s="38">
        <f>+'GBP Cashflow'!S88+('Euro Cashflow'!S88*Rate)</f>
        <v>1456</v>
      </c>
      <c r="T88" s="38">
        <f>+'GBP Cashflow'!T88+('Euro Cashflow'!T88*Rate)</f>
        <v>1456</v>
      </c>
      <c r="U88" s="38">
        <f>+'GBP Cashflow'!U88+('Euro Cashflow'!U88*Rate)</f>
        <v>1456</v>
      </c>
      <c r="V88" s="38">
        <f>+'GBP Cashflow'!V88+('Euro Cashflow'!V88*Rate)</f>
        <v>1456</v>
      </c>
      <c r="W88" s="38">
        <f>+'GBP Cashflow'!W88+('Euro Cashflow'!W88*Rate)</f>
        <v>1456</v>
      </c>
      <c r="X88" s="38">
        <f>+'GBP Cashflow'!X88+('Euro Cashflow'!X88*Rate)</f>
        <v>1456</v>
      </c>
      <c r="Y88" s="38">
        <f>+'GBP Cashflow'!Y88+('Euro Cashflow'!Y88*Rate)</f>
        <v>1456</v>
      </c>
      <c r="Z88" s="38">
        <f>+'GBP Cashflow'!Z88+('Euro Cashflow'!Z88*Rate)</f>
        <v>1456</v>
      </c>
      <c r="AA88" s="38">
        <f>+'GBP Cashflow'!AA88+('Euro Cashflow'!AA88*Rate)</f>
        <v>0</v>
      </c>
      <c r="AB88" s="38">
        <f>+'GBP Cashflow'!AB88+('Euro Cashflow'!AB88*Rate)</f>
        <v>0</v>
      </c>
      <c r="AC88" s="38">
        <f>+'GBP Cashflow'!AC88+('Euro Cashflow'!AC88*Rate)</f>
        <v>0</v>
      </c>
      <c r="AD88" s="38">
        <f>+'GBP Cashflow'!AD88+('Euro Cashflow'!AD88*Rate)</f>
        <v>0</v>
      </c>
      <c r="AE88" s="38">
        <f>+'GBP Cashflow'!AE88+('Euro Cashflow'!AE88*Rate)</f>
        <v>0</v>
      </c>
      <c r="AF88" s="38">
        <f>+'GBP Cashflow'!AF88+('Euro Cashflow'!AF88*Rate)</f>
        <v>0</v>
      </c>
      <c r="AG88" s="38">
        <f>+'GBP Cashflow'!AG88+('Euro Cashflow'!AG88*Rate)</f>
        <v>0</v>
      </c>
      <c r="AH88" s="38">
        <f>+'GBP Cashflow'!AH88+('Euro Cashflow'!AH88*Rate)</f>
        <v>0</v>
      </c>
      <c r="AI88" s="38">
        <f>+'GBP Cashflow'!AI88+('Euro Cashflow'!AI88*Rate)</f>
        <v>0</v>
      </c>
      <c r="AJ88" s="38">
        <f>+'GBP Cashflow'!AJ88+('Euro Cashflow'!AJ88*Rate)</f>
        <v>0</v>
      </c>
      <c r="AK88" s="38">
        <f>+'GBP Cashflow'!AK88+('Euro Cashflow'!AK88*Rate)</f>
        <v>0</v>
      </c>
      <c r="AL88" s="38">
        <f>+'GBP Cashflow'!AL88+('Euro Cashflow'!AL88*Rate)</f>
        <v>0</v>
      </c>
      <c r="AM88" s="38">
        <f>+'GBP Cashflow'!AM88+('Euro Cashflow'!AM88*Rate)</f>
        <v>0</v>
      </c>
      <c r="AN88" s="38">
        <f>+'GBP Cashflow'!AN88+('Euro Cashflow'!AN88*Rate)</f>
        <v>0</v>
      </c>
      <c r="AO88" s="38">
        <f>+'GBP Cashflow'!AO88+('Euro Cashflow'!AO88*Rate)</f>
        <v>0</v>
      </c>
      <c r="AP88" s="38">
        <f>+'GBP Cashflow'!AP88+('Euro Cashflow'!AP88*Rate)</f>
        <v>0</v>
      </c>
      <c r="AQ88" s="38">
        <f>+'GBP Cashflow'!AQ88+('Euro Cashflow'!AQ88*Rate)</f>
        <v>0</v>
      </c>
      <c r="AR88" s="38">
        <f>+'GBP Cashflow'!AR88+('Euro Cashflow'!AR88*Rate)</f>
        <v>0</v>
      </c>
    </row>
    <row r="89" spans="1:44" outlineLevel="2" x14ac:dyDescent="0.2">
      <c r="A89" s="24">
        <v>2300</v>
      </c>
      <c r="B89" s="25">
        <v>2330</v>
      </c>
      <c r="C89" s="24" t="s">
        <v>119</v>
      </c>
      <c r="D89" s="37">
        <f>VLOOKUP(B89,TOTALBUD!$A$1:$C$260,3,0)</f>
        <v>22400</v>
      </c>
      <c r="E89" s="26">
        <f t="shared" si="8"/>
        <v>0</v>
      </c>
      <c r="F89" s="24"/>
      <c r="G89" s="24"/>
      <c r="H89" s="38">
        <f>+'GBP Cashflow'!H89+('Euro Cashflow'!H89*Rate)</f>
        <v>0</v>
      </c>
      <c r="I89" s="38">
        <f>+'GBP Cashflow'!I89+('Euro Cashflow'!I89*Rate)</f>
        <v>0</v>
      </c>
      <c r="J89" s="38">
        <f>+'GBP Cashflow'!J89+('Euro Cashflow'!J89*Rate)</f>
        <v>0</v>
      </c>
      <c r="K89" s="38">
        <f>+'GBP Cashflow'!K89+('Euro Cashflow'!K89*Rate)</f>
        <v>0</v>
      </c>
      <c r="L89" s="38">
        <f>+'GBP Cashflow'!L89+('Euro Cashflow'!L89*Rate)</f>
        <v>0</v>
      </c>
      <c r="M89" s="38">
        <f>+'GBP Cashflow'!M89+('Euro Cashflow'!M89*Rate)</f>
        <v>0</v>
      </c>
      <c r="N89" s="38">
        <f>+'GBP Cashflow'!N89+('Euro Cashflow'!N89*Rate)</f>
        <v>0</v>
      </c>
      <c r="O89" s="38">
        <f>+'GBP Cashflow'!O89+('Euro Cashflow'!O89*Rate)</f>
        <v>0</v>
      </c>
      <c r="P89" s="38">
        <f>+'GBP Cashflow'!P89+('Euro Cashflow'!P89*Rate)</f>
        <v>0</v>
      </c>
      <c r="Q89" s="38">
        <f>+'GBP Cashflow'!Q89+('Euro Cashflow'!Q89*Rate)</f>
        <v>2240</v>
      </c>
      <c r="R89" s="38">
        <f>+'GBP Cashflow'!R89+('Euro Cashflow'!R89*Rate)</f>
        <v>2240</v>
      </c>
      <c r="S89" s="38">
        <f>+'GBP Cashflow'!S89+('Euro Cashflow'!S89*Rate)</f>
        <v>2240</v>
      </c>
      <c r="T89" s="38">
        <f>+'GBP Cashflow'!T89+('Euro Cashflow'!T89*Rate)</f>
        <v>2240</v>
      </c>
      <c r="U89" s="38">
        <f>+'GBP Cashflow'!U89+('Euro Cashflow'!U89*Rate)</f>
        <v>2240</v>
      </c>
      <c r="V89" s="38">
        <f>+'GBP Cashflow'!V89+('Euro Cashflow'!V89*Rate)</f>
        <v>2240</v>
      </c>
      <c r="W89" s="38">
        <f>+'GBP Cashflow'!W89+('Euro Cashflow'!W89*Rate)</f>
        <v>2240</v>
      </c>
      <c r="X89" s="38">
        <f>+'GBP Cashflow'!X89+('Euro Cashflow'!X89*Rate)</f>
        <v>2240</v>
      </c>
      <c r="Y89" s="38">
        <f>+'GBP Cashflow'!Y89+('Euro Cashflow'!Y89*Rate)</f>
        <v>2240</v>
      </c>
      <c r="Z89" s="38">
        <f>+'GBP Cashflow'!Z89+('Euro Cashflow'!Z89*Rate)</f>
        <v>2240</v>
      </c>
      <c r="AA89" s="38">
        <f>+'GBP Cashflow'!AA89+('Euro Cashflow'!AA89*Rate)</f>
        <v>0</v>
      </c>
      <c r="AB89" s="38">
        <f>+'GBP Cashflow'!AB89+('Euro Cashflow'!AB89*Rate)</f>
        <v>0</v>
      </c>
      <c r="AC89" s="38">
        <f>+'GBP Cashflow'!AC89+('Euro Cashflow'!AC89*Rate)</f>
        <v>0</v>
      </c>
      <c r="AD89" s="38">
        <f>+'GBP Cashflow'!AD89+('Euro Cashflow'!AD89*Rate)</f>
        <v>0</v>
      </c>
      <c r="AE89" s="38">
        <f>+'GBP Cashflow'!AE89+('Euro Cashflow'!AE89*Rate)</f>
        <v>0</v>
      </c>
      <c r="AF89" s="38">
        <f>+'GBP Cashflow'!AF89+('Euro Cashflow'!AF89*Rate)</f>
        <v>0</v>
      </c>
      <c r="AG89" s="38">
        <f>+'GBP Cashflow'!AG89+('Euro Cashflow'!AG89*Rate)</f>
        <v>0</v>
      </c>
      <c r="AH89" s="38">
        <f>+'GBP Cashflow'!AH89+('Euro Cashflow'!AH89*Rate)</f>
        <v>0</v>
      </c>
      <c r="AI89" s="38">
        <f>+'GBP Cashflow'!AI89+('Euro Cashflow'!AI89*Rate)</f>
        <v>0</v>
      </c>
      <c r="AJ89" s="38">
        <f>+'GBP Cashflow'!AJ89+('Euro Cashflow'!AJ89*Rate)</f>
        <v>0</v>
      </c>
      <c r="AK89" s="38">
        <f>+'GBP Cashflow'!AK89+('Euro Cashflow'!AK89*Rate)</f>
        <v>0</v>
      </c>
      <c r="AL89" s="38">
        <f>+'GBP Cashflow'!AL89+('Euro Cashflow'!AL89*Rate)</f>
        <v>0</v>
      </c>
      <c r="AM89" s="38">
        <f>+'GBP Cashflow'!AM89+('Euro Cashflow'!AM89*Rate)</f>
        <v>0</v>
      </c>
      <c r="AN89" s="38">
        <f>+'GBP Cashflow'!AN89+('Euro Cashflow'!AN89*Rate)</f>
        <v>0</v>
      </c>
      <c r="AO89" s="38">
        <f>+'GBP Cashflow'!AO89+('Euro Cashflow'!AO89*Rate)</f>
        <v>0</v>
      </c>
      <c r="AP89" s="38">
        <f>+'GBP Cashflow'!AP89+('Euro Cashflow'!AP89*Rate)</f>
        <v>0</v>
      </c>
      <c r="AQ89" s="38">
        <f>+'GBP Cashflow'!AQ89+('Euro Cashflow'!AQ89*Rate)</f>
        <v>0</v>
      </c>
      <c r="AR89" s="38">
        <f>+'GBP Cashflow'!AR89+('Euro Cashflow'!AR89*Rate)</f>
        <v>0</v>
      </c>
    </row>
    <row r="90" spans="1:44" outlineLevel="2" x14ac:dyDescent="0.2">
      <c r="A90" s="24">
        <v>2300</v>
      </c>
      <c r="B90" s="25">
        <v>2340</v>
      </c>
      <c r="C90" s="24" t="s">
        <v>120</v>
      </c>
      <c r="D90" s="37">
        <f>VLOOKUP(B90,TOTALBUD!$A$1:$C$260,3,0)</f>
        <v>10080</v>
      </c>
      <c r="E90" s="26">
        <f t="shared" si="8"/>
        <v>0</v>
      </c>
      <c r="F90" s="24"/>
      <c r="G90" s="24"/>
      <c r="H90" s="38">
        <f>+'GBP Cashflow'!H90+('Euro Cashflow'!H90*Rate)</f>
        <v>0</v>
      </c>
      <c r="I90" s="38">
        <f>+'GBP Cashflow'!I90+('Euro Cashflow'!I90*Rate)</f>
        <v>0</v>
      </c>
      <c r="J90" s="38">
        <f>+'GBP Cashflow'!J90+('Euro Cashflow'!J90*Rate)</f>
        <v>0</v>
      </c>
      <c r="K90" s="38">
        <f>+'GBP Cashflow'!K90+('Euro Cashflow'!K90*Rate)</f>
        <v>0</v>
      </c>
      <c r="L90" s="38">
        <f>+'GBP Cashflow'!L90+('Euro Cashflow'!L90*Rate)</f>
        <v>0</v>
      </c>
      <c r="M90" s="38">
        <f>+'GBP Cashflow'!M90+('Euro Cashflow'!M90*Rate)</f>
        <v>0</v>
      </c>
      <c r="N90" s="38">
        <f>+'GBP Cashflow'!N90+('Euro Cashflow'!N90*Rate)</f>
        <v>0</v>
      </c>
      <c r="O90" s="38">
        <f>+'GBP Cashflow'!O90+('Euro Cashflow'!O90*Rate)</f>
        <v>0</v>
      </c>
      <c r="P90" s="38">
        <f>+'GBP Cashflow'!P90+('Euro Cashflow'!P90*Rate)</f>
        <v>0</v>
      </c>
      <c r="Q90" s="38">
        <f>+'GBP Cashflow'!Q90+('Euro Cashflow'!Q90*Rate)</f>
        <v>0</v>
      </c>
      <c r="R90" s="38">
        <f>+'GBP Cashflow'!R90+('Euro Cashflow'!R90*Rate)</f>
        <v>1120</v>
      </c>
      <c r="S90" s="38">
        <f>+'GBP Cashflow'!S90+('Euro Cashflow'!S90*Rate)</f>
        <v>1120</v>
      </c>
      <c r="T90" s="38">
        <f>+'GBP Cashflow'!T90+('Euro Cashflow'!T90*Rate)</f>
        <v>1120</v>
      </c>
      <c r="U90" s="38">
        <f>+'GBP Cashflow'!U90+('Euro Cashflow'!U90*Rate)</f>
        <v>1120</v>
      </c>
      <c r="V90" s="38">
        <f>+'GBP Cashflow'!V90+('Euro Cashflow'!V90*Rate)</f>
        <v>1120</v>
      </c>
      <c r="W90" s="38">
        <f>+'GBP Cashflow'!W90+('Euro Cashflow'!W90*Rate)</f>
        <v>1120</v>
      </c>
      <c r="X90" s="38">
        <f>+'GBP Cashflow'!X90+('Euro Cashflow'!X90*Rate)</f>
        <v>1120</v>
      </c>
      <c r="Y90" s="38">
        <f>+'GBP Cashflow'!Y90+('Euro Cashflow'!Y90*Rate)</f>
        <v>1120</v>
      </c>
      <c r="Z90" s="38">
        <f>+'GBP Cashflow'!Z90+('Euro Cashflow'!Z90*Rate)</f>
        <v>1120</v>
      </c>
      <c r="AA90" s="38">
        <f>+'GBP Cashflow'!AA90+('Euro Cashflow'!AA90*Rate)</f>
        <v>0</v>
      </c>
      <c r="AB90" s="38">
        <f>+'GBP Cashflow'!AB90+('Euro Cashflow'!AB90*Rate)</f>
        <v>0</v>
      </c>
      <c r="AC90" s="38">
        <f>+'GBP Cashflow'!AC90+('Euro Cashflow'!AC90*Rate)</f>
        <v>0</v>
      </c>
      <c r="AD90" s="38">
        <f>+'GBP Cashflow'!AD90+('Euro Cashflow'!AD90*Rate)</f>
        <v>0</v>
      </c>
      <c r="AE90" s="38">
        <f>+'GBP Cashflow'!AE90+('Euro Cashflow'!AE90*Rate)</f>
        <v>0</v>
      </c>
      <c r="AF90" s="38">
        <f>+'GBP Cashflow'!AF90+('Euro Cashflow'!AF90*Rate)</f>
        <v>0</v>
      </c>
      <c r="AG90" s="38">
        <f>+'GBP Cashflow'!AG90+('Euro Cashflow'!AG90*Rate)</f>
        <v>0</v>
      </c>
      <c r="AH90" s="38">
        <f>+'GBP Cashflow'!AH90+('Euro Cashflow'!AH90*Rate)</f>
        <v>0</v>
      </c>
      <c r="AI90" s="38">
        <f>+'GBP Cashflow'!AI90+('Euro Cashflow'!AI90*Rate)</f>
        <v>0</v>
      </c>
      <c r="AJ90" s="38">
        <f>+'GBP Cashflow'!AJ90+('Euro Cashflow'!AJ90*Rate)</f>
        <v>0</v>
      </c>
      <c r="AK90" s="38">
        <f>+'GBP Cashflow'!AK90+('Euro Cashflow'!AK90*Rate)</f>
        <v>0</v>
      </c>
      <c r="AL90" s="38">
        <f>+'GBP Cashflow'!AL90+('Euro Cashflow'!AL90*Rate)</f>
        <v>0</v>
      </c>
      <c r="AM90" s="38">
        <f>+'GBP Cashflow'!AM90+('Euro Cashflow'!AM90*Rate)</f>
        <v>0</v>
      </c>
      <c r="AN90" s="38">
        <f>+'GBP Cashflow'!AN90+('Euro Cashflow'!AN90*Rate)</f>
        <v>0</v>
      </c>
      <c r="AO90" s="38">
        <f>+'GBP Cashflow'!AO90+('Euro Cashflow'!AO90*Rate)</f>
        <v>0</v>
      </c>
      <c r="AP90" s="38">
        <f>+'GBP Cashflow'!AP90+('Euro Cashflow'!AP90*Rate)</f>
        <v>0</v>
      </c>
      <c r="AQ90" s="38">
        <f>+'GBP Cashflow'!AQ90+('Euro Cashflow'!AQ90*Rate)</f>
        <v>0</v>
      </c>
      <c r="AR90" s="38">
        <f>+'GBP Cashflow'!AR90+('Euro Cashflow'!AR90*Rate)</f>
        <v>0</v>
      </c>
    </row>
    <row r="91" spans="1:44" outlineLevel="2" x14ac:dyDescent="0.2">
      <c r="A91" s="24">
        <v>2300</v>
      </c>
      <c r="B91" s="25">
        <v>2350</v>
      </c>
      <c r="C91" s="24" t="s">
        <v>121</v>
      </c>
      <c r="D91" s="37">
        <f>VLOOKUP(B91,TOTALBUD!$A$1:$C$260,3,0)</f>
        <v>15680</v>
      </c>
      <c r="E91" s="26">
        <f t="shared" si="8"/>
        <v>0</v>
      </c>
      <c r="F91" s="24"/>
      <c r="G91" s="24"/>
      <c r="H91" s="38">
        <f>+'GBP Cashflow'!H91+('Euro Cashflow'!H91*Rate)</f>
        <v>0</v>
      </c>
      <c r="I91" s="38">
        <f>+'GBP Cashflow'!I91+('Euro Cashflow'!I91*Rate)</f>
        <v>0</v>
      </c>
      <c r="J91" s="38">
        <f>+'GBP Cashflow'!J91+('Euro Cashflow'!J91*Rate)</f>
        <v>0</v>
      </c>
      <c r="K91" s="38">
        <f>+'GBP Cashflow'!K91+('Euro Cashflow'!K91*Rate)</f>
        <v>0</v>
      </c>
      <c r="L91" s="38">
        <f>+'GBP Cashflow'!L91+('Euro Cashflow'!L91*Rate)</f>
        <v>0</v>
      </c>
      <c r="M91" s="38">
        <f>+'GBP Cashflow'!M91+('Euro Cashflow'!M91*Rate)</f>
        <v>0</v>
      </c>
      <c r="N91" s="38">
        <f>+'GBP Cashflow'!N91+('Euro Cashflow'!N91*Rate)</f>
        <v>0</v>
      </c>
      <c r="O91" s="38">
        <f>+'GBP Cashflow'!O91+('Euro Cashflow'!O91*Rate)</f>
        <v>0</v>
      </c>
      <c r="P91" s="38">
        <f>+'GBP Cashflow'!P91+('Euro Cashflow'!P91*Rate)</f>
        <v>0</v>
      </c>
      <c r="Q91" s="38">
        <f>+'GBP Cashflow'!Q91+('Euro Cashflow'!Q91*Rate)</f>
        <v>0</v>
      </c>
      <c r="R91" s="38">
        <f>+'GBP Cashflow'!R91+('Euro Cashflow'!R91*Rate)</f>
        <v>0</v>
      </c>
      <c r="S91" s="38">
        <f>+'GBP Cashflow'!S91+('Euro Cashflow'!S91*Rate)</f>
        <v>1960</v>
      </c>
      <c r="T91" s="38">
        <f>+'GBP Cashflow'!T91+('Euro Cashflow'!T91*Rate)</f>
        <v>1960</v>
      </c>
      <c r="U91" s="38">
        <f>+'GBP Cashflow'!U91+('Euro Cashflow'!U91*Rate)</f>
        <v>1960</v>
      </c>
      <c r="V91" s="38">
        <f>+'GBP Cashflow'!V91+('Euro Cashflow'!V91*Rate)</f>
        <v>1960</v>
      </c>
      <c r="W91" s="38">
        <f>+'GBP Cashflow'!W91+('Euro Cashflow'!W91*Rate)</f>
        <v>1960</v>
      </c>
      <c r="X91" s="38">
        <f>+'GBP Cashflow'!X91+('Euro Cashflow'!X91*Rate)</f>
        <v>1960</v>
      </c>
      <c r="Y91" s="38">
        <f>+'GBP Cashflow'!Y91+('Euro Cashflow'!Y91*Rate)</f>
        <v>1960</v>
      </c>
      <c r="Z91" s="38">
        <f>+'GBP Cashflow'!Z91+('Euro Cashflow'!Z91*Rate)</f>
        <v>1960</v>
      </c>
      <c r="AA91" s="38">
        <f>+'GBP Cashflow'!AA91+('Euro Cashflow'!AA91*Rate)</f>
        <v>0</v>
      </c>
      <c r="AB91" s="38">
        <f>+'GBP Cashflow'!AB91+('Euro Cashflow'!AB91*Rate)</f>
        <v>0</v>
      </c>
      <c r="AC91" s="38">
        <f>+'GBP Cashflow'!AC91+('Euro Cashflow'!AC91*Rate)</f>
        <v>0</v>
      </c>
      <c r="AD91" s="38">
        <f>+'GBP Cashflow'!AD91+('Euro Cashflow'!AD91*Rate)</f>
        <v>0</v>
      </c>
      <c r="AE91" s="38">
        <f>+'GBP Cashflow'!AE91+('Euro Cashflow'!AE91*Rate)</f>
        <v>0</v>
      </c>
      <c r="AF91" s="38">
        <f>+'GBP Cashflow'!AF91+('Euro Cashflow'!AF91*Rate)</f>
        <v>0</v>
      </c>
      <c r="AG91" s="38">
        <f>+'GBP Cashflow'!AG91+('Euro Cashflow'!AG91*Rate)</f>
        <v>0</v>
      </c>
      <c r="AH91" s="38">
        <f>+'GBP Cashflow'!AH91+('Euro Cashflow'!AH91*Rate)</f>
        <v>0</v>
      </c>
      <c r="AI91" s="38">
        <f>+'GBP Cashflow'!AI91+('Euro Cashflow'!AI91*Rate)</f>
        <v>0</v>
      </c>
      <c r="AJ91" s="38">
        <f>+'GBP Cashflow'!AJ91+('Euro Cashflow'!AJ91*Rate)</f>
        <v>0</v>
      </c>
      <c r="AK91" s="38">
        <f>+'GBP Cashflow'!AK91+('Euro Cashflow'!AK91*Rate)</f>
        <v>0</v>
      </c>
      <c r="AL91" s="38">
        <f>+'GBP Cashflow'!AL91+('Euro Cashflow'!AL91*Rate)</f>
        <v>0</v>
      </c>
      <c r="AM91" s="38">
        <f>+'GBP Cashflow'!AM91+('Euro Cashflow'!AM91*Rate)</f>
        <v>0</v>
      </c>
      <c r="AN91" s="38">
        <f>+'GBP Cashflow'!AN91+('Euro Cashflow'!AN91*Rate)</f>
        <v>0</v>
      </c>
      <c r="AO91" s="38">
        <f>+'GBP Cashflow'!AO91+('Euro Cashflow'!AO91*Rate)</f>
        <v>0</v>
      </c>
      <c r="AP91" s="38">
        <f>+'GBP Cashflow'!AP91+('Euro Cashflow'!AP91*Rate)</f>
        <v>0</v>
      </c>
      <c r="AQ91" s="38">
        <f>+'GBP Cashflow'!AQ91+('Euro Cashflow'!AQ91*Rate)</f>
        <v>0</v>
      </c>
      <c r="AR91" s="38">
        <f>+'GBP Cashflow'!AR91+('Euro Cashflow'!AR91*Rate)</f>
        <v>0</v>
      </c>
    </row>
    <row r="92" spans="1:44" outlineLevel="2" x14ac:dyDescent="0.2">
      <c r="A92" s="24">
        <v>2300</v>
      </c>
      <c r="B92" s="25">
        <v>2360</v>
      </c>
      <c r="C92" s="24" t="s">
        <v>122</v>
      </c>
      <c r="D92" s="37">
        <f>VLOOKUP(B92,TOTALBUD!$A$1:$C$260,3,0)</f>
        <v>54000</v>
      </c>
      <c r="E92" s="26">
        <f t="shared" si="8"/>
        <v>0</v>
      </c>
      <c r="F92" s="24"/>
      <c r="G92" s="24"/>
      <c r="H92" s="38">
        <f>+'GBP Cashflow'!H92+('Euro Cashflow'!H92*Rate)</f>
        <v>0</v>
      </c>
      <c r="I92" s="38">
        <f>+'GBP Cashflow'!I92+('Euro Cashflow'!I92*Rate)</f>
        <v>0</v>
      </c>
      <c r="J92" s="38">
        <f>+'GBP Cashflow'!J92+('Euro Cashflow'!J92*Rate)</f>
        <v>0</v>
      </c>
      <c r="K92" s="38">
        <f>+'GBP Cashflow'!K92+('Euro Cashflow'!K92*Rate)</f>
        <v>0</v>
      </c>
      <c r="L92" s="38">
        <f>+'GBP Cashflow'!L92+('Euro Cashflow'!L92*Rate)</f>
        <v>0</v>
      </c>
      <c r="M92" s="38">
        <f>+'GBP Cashflow'!M92+('Euro Cashflow'!M92*Rate)</f>
        <v>0</v>
      </c>
      <c r="N92" s="38">
        <f>+'GBP Cashflow'!N92+('Euro Cashflow'!N92*Rate)</f>
        <v>0</v>
      </c>
      <c r="O92" s="38">
        <f>+'GBP Cashflow'!O92+('Euro Cashflow'!O92*Rate)</f>
        <v>0</v>
      </c>
      <c r="P92" s="38">
        <f>+'GBP Cashflow'!P92+('Euro Cashflow'!P92*Rate)</f>
        <v>0</v>
      </c>
      <c r="Q92" s="38">
        <f>+'GBP Cashflow'!Q92+('Euro Cashflow'!Q92*Rate)</f>
        <v>0</v>
      </c>
      <c r="R92" s="38">
        <f>+'GBP Cashflow'!R92+('Euro Cashflow'!R92*Rate)</f>
        <v>6000</v>
      </c>
      <c r="S92" s="38">
        <f>+'GBP Cashflow'!S92+('Euro Cashflow'!S92*Rate)</f>
        <v>6000</v>
      </c>
      <c r="T92" s="38">
        <f>+'GBP Cashflow'!T92+('Euro Cashflow'!T92*Rate)</f>
        <v>6000</v>
      </c>
      <c r="U92" s="38">
        <f>+'GBP Cashflow'!U92+('Euro Cashflow'!U92*Rate)</f>
        <v>6000</v>
      </c>
      <c r="V92" s="38">
        <f>+'GBP Cashflow'!V92+('Euro Cashflow'!V92*Rate)</f>
        <v>6000</v>
      </c>
      <c r="W92" s="38">
        <f>+'GBP Cashflow'!W92+('Euro Cashflow'!W92*Rate)</f>
        <v>6000</v>
      </c>
      <c r="X92" s="38">
        <f>+'GBP Cashflow'!X92+('Euro Cashflow'!X92*Rate)</f>
        <v>6000</v>
      </c>
      <c r="Y92" s="38">
        <f>+'GBP Cashflow'!Y92+('Euro Cashflow'!Y92*Rate)</f>
        <v>6000</v>
      </c>
      <c r="Z92" s="38">
        <f>+'GBP Cashflow'!Z92+('Euro Cashflow'!Z92*Rate)</f>
        <v>6000</v>
      </c>
      <c r="AA92" s="38">
        <f>+'GBP Cashflow'!AA92+('Euro Cashflow'!AA92*Rate)</f>
        <v>0</v>
      </c>
      <c r="AB92" s="38">
        <f>+'GBP Cashflow'!AB92+('Euro Cashflow'!AB92*Rate)</f>
        <v>0</v>
      </c>
      <c r="AC92" s="38">
        <f>+'GBP Cashflow'!AC92+('Euro Cashflow'!AC92*Rate)</f>
        <v>0</v>
      </c>
      <c r="AD92" s="38">
        <f>+'GBP Cashflow'!AD92+('Euro Cashflow'!AD92*Rate)</f>
        <v>0</v>
      </c>
      <c r="AE92" s="38">
        <f>+'GBP Cashflow'!AE92+('Euro Cashflow'!AE92*Rate)</f>
        <v>0</v>
      </c>
      <c r="AF92" s="38">
        <f>+'GBP Cashflow'!AF92+('Euro Cashflow'!AF92*Rate)</f>
        <v>0</v>
      </c>
      <c r="AG92" s="38">
        <f>+'GBP Cashflow'!AG92+('Euro Cashflow'!AG92*Rate)</f>
        <v>0</v>
      </c>
      <c r="AH92" s="38">
        <f>+'GBP Cashflow'!AH92+('Euro Cashflow'!AH92*Rate)</f>
        <v>0</v>
      </c>
      <c r="AI92" s="38">
        <f>+'GBP Cashflow'!AI92+('Euro Cashflow'!AI92*Rate)</f>
        <v>0</v>
      </c>
      <c r="AJ92" s="38">
        <f>+'GBP Cashflow'!AJ92+('Euro Cashflow'!AJ92*Rate)</f>
        <v>0</v>
      </c>
      <c r="AK92" s="38">
        <f>+'GBP Cashflow'!AK92+('Euro Cashflow'!AK92*Rate)</f>
        <v>0</v>
      </c>
      <c r="AL92" s="38">
        <f>+'GBP Cashflow'!AL92+('Euro Cashflow'!AL92*Rate)</f>
        <v>0</v>
      </c>
      <c r="AM92" s="38">
        <f>+'GBP Cashflow'!AM92+('Euro Cashflow'!AM92*Rate)</f>
        <v>0</v>
      </c>
      <c r="AN92" s="38">
        <f>+'GBP Cashflow'!AN92+('Euro Cashflow'!AN92*Rate)</f>
        <v>0</v>
      </c>
      <c r="AO92" s="38">
        <f>+'GBP Cashflow'!AO92+('Euro Cashflow'!AO92*Rate)</f>
        <v>0</v>
      </c>
      <c r="AP92" s="38">
        <f>+'GBP Cashflow'!AP92+('Euro Cashflow'!AP92*Rate)</f>
        <v>0</v>
      </c>
      <c r="AQ92" s="38">
        <f>+'GBP Cashflow'!AQ92+('Euro Cashflow'!AQ92*Rate)</f>
        <v>0</v>
      </c>
      <c r="AR92" s="38">
        <f>+'GBP Cashflow'!AR92+('Euro Cashflow'!AR92*Rate)</f>
        <v>0</v>
      </c>
    </row>
    <row r="93" spans="1:44" outlineLevel="2" x14ac:dyDescent="0.2">
      <c r="A93" s="24">
        <v>2300</v>
      </c>
      <c r="B93" s="25">
        <v>2361</v>
      </c>
      <c r="C93" s="24" t="s">
        <v>123</v>
      </c>
      <c r="D93" s="37">
        <f>VLOOKUP(B93,TOTALBUD!$A$1:$C$260,3,0)</f>
        <v>10000</v>
      </c>
      <c r="E93" s="26">
        <f t="shared" si="8"/>
        <v>0</v>
      </c>
      <c r="F93" s="24"/>
      <c r="G93" s="24"/>
      <c r="H93" s="38">
        <f>+'GBP Cashflow'!H93+('Euro Cashflow'!H93*Rate)</f>
        <v>0</v>
      </c>
      <c r="I93" s="38">
        <f>+'GBP Cashflow'!I93+('Euro Cashflow'!I93*Rate)</f>
        <v>0</v>
      </c>
      <c r="J93" s="38">
        <f>+'GBP Cashflow'!J93+('Euro Cashflow'!J93*Rate)</f>
        <v>0</v>
      </c>
      <c r="K93" s="38">
        <f>+'GBP Cashflow'!K93+('Euro Cashflow'!K93*Rate)</f>
        <v>0</v>
      </c>
      <c r="L93" s="38">
        <f>+'GBP Cashflow'!L93+('Euro Cashflow'!L93*Rate)</f>
        <v>0</v>
      </c>
      <c r="M93" s="38">
        <f>+'GBP Cashflow'!M93+('Euro Cashflow'!M93*Rate)</f>
        <v>0</v>
      </c>
      <c r="N93" s="38">
        <f>+'GBP Cashflow'!N93+('Euro Cashflow'!N93*Rate)</f>
        <v>0</v>
      </c>
      <c r="O93" s="38">
        <f>+'GBP Cashflow'!O93+('Euro Cashflow'!O93*Rate)</f>
        <v>0</v>
      </c>
      <c r="P93" s="38">
        <f>+'GBP Cashflow'!P93+('Euro Cashflow'!P93*Rate)</f>
        <v>0</v>
      </c>
      <c r="Q93" s="38">
        <f>+'GBP Cashflow'!Q93+('Euro Cashflow'!Q93*Rate)</f>
        <v>0</v>
      </c>
      <c r="R93" s="38">
        <f>+'GBP Cashflow'!R93+('Euro Cashflow'!R93*Rate)</f>
        <v>0</v>
      </c>
      <c r="S93" s="38">
        <f>+'GBP Cashflow'!S93+('Euro Cashflow'!S93*Rate)</f>
        <v>0</v>
      </c>
      <c r="T93" s="38">
        <f>+'GBP Cashflow'!T93+('Euro Cashflow'!T93*Rate)</f>
        <v>0</v>
      </c>
      <c r="U93" s="38">
        <f>+'GBP Cashflow'!U93+('Euro Cashflow'!U93*Rate)</f>
        <v>2000</v>
      </c>
      <c r="V93" s="38">
        <f>+'GBP Cashflow'!V93+('Euro Cashflow'!V93*Rate)</f>
        <v>2000</v>
      </c>
      <c r="W93" s="38">
        <f>+'GBP Cashflow'!W93+('Euro Cashflow'!W93*Rate)</f>
        <v>2000</v>
      </c>
      <c r="X93" s="38">
        <f>+'GBP Cashflow'!X93+('Euro Cashflow'!X93*Rate)</f>
        <v>2000</v>
      </c>
      <c r="Y93" s="38">
        <f>+'GBP Cashflow'!Y93+('Euro Cashflow'!Y93*Rate)</f>
        <v>2000</v>
      </c>
      <c r="Z93" s="38">
        <f>+'GBP Cashflow'!Z93+('Euro Cashflow'!Z93*Rate)</f>
        <v>0</v>
      </c>
      <c r="AA93" s="38">
        <f>+'GBP Cashflow'!AA93+('Euro Cashflow'!AA93*Rate)</f>
        <v>0</v>
      </c>
      <c r="AB93" s="38">
        <f>+'GBP Cashflow'!AB93+('Euro Cashflow'!AB93*Rate)</f>
        <v>0</v>
      </c>
      <c r="AC93" s="38">
        <f>+'GBP Cashflow'!AC93+('Euro Cashflow'!AC93*Rate)</f>
        <v>0</v>
      </c>
      <c r="AD93" s="38">
        <f>+'GBP Cashflow'!AD93+('Euro Cashflow'!AD93*Rate)</f>
        <v>0</v>
      </c>
      <c r="AE93" s="38">
        <f>+'GBP Cashflow'!AE93+('Euro Cashflow'!AE93*Rate)</f>
        <v>0</v>
      </c>
      <c r="AF93" s="38">
        <f>+'GBP Cashflow'!AF93+('Euro Cashflow'!AF93*Rate)</f>
        <v>0</v>
      </c>
      <c r="AG93" s="38">
        <f>+'GBP Cashflow'!AG93+('Euro Cashflow'!AG93*Rate)</f>
        <v>0</v>
      </c>
      <c r="AH93" s="38">
        <f>+'GBP Cashflow'!AH93+('Euro Cashflow'!AH93*Rate)</f>
        <v>0</v>
      </c>
      <c r="AI93" s="38">
        <f>+'GBP Cashflow'!AI93+('Euro Cashflow'!AI93*Rate)</f>
        <v>0</v>
      </c>
      <c r="AJ93" s="38">
        <f>+'GBP Cashflow'!AJ93+('Euro Cashflow'!AJ93*Rate)</f>
        <v>0</v>
      </c>
      <c r="AK93" s="38">
        <f>+'GBP Cashflow'!AK93+('Euro Cashflow'!AK93*Rate)</f>
        <v>0</v>
      </c>
      <c r="AL93" s="38">
        <f>+'GBP Cashflow'!AL93+('Euro Cashflow'!AL93*Rate)</f>
        <v>0</v>
      </c>
      <c r="AM93" s="38">
        <f>+'GBP Cashflow'!AM93+('Euro Cashflow'!AM93*Rate)</f>
        <v>0</v>
      </c>
      <c r="AN93" s="38">
        <f>+'GBP Cashflow'!AN93+('Euro Cashflow'!AN93*Rate)</f>
        <v>0</v>
      </c>
      <c r="AO93" s="38">
        <f>+'GBP Cashflow'!AO93+('Euro Cashflow'!AO93*Rate)</f>
        <v>0</v>
      </c>
      <c r="AP93" s="38">
        <f>+'GBP Cashflow'!AP93+('Euro Cashflow'!AP93*Rate)</f>
        <v>0</v>
      </c>
      <c r="AQ93" s="38">
        <f>+'GBP Cashflow'!AQ93+('Euro Cashflow'!AQ93*Rate)</f>
        <v>0</v>
      </c>
      <c r="AR93" s="38">
        <f>+'GBP Cashflow'!AR93+('Euro Cashflow'!AR93*Rate)</f>
        <v>0</v>
      </c>
    </row>
    <row r="94" spans="1:44" outlineLevel="2" x14ac:dyDescent="0.2">
      <c r="A94" s="24">
        <v>2300</v>
      </c>
      <c r="B94" s="25">
        <v>2362</v>
      </c>
      <c r="C94" s="24" t="s">
        <v>124</v>
      </c>
      <c r="D94" s="37">
        <f>VLOOKUP(B94,TOTALBUD!$A$1:$C$260,3,0)</f>
        <v>4000</v>
      </c>
      <c r="E94" s="26">
        <f t="shared" si="8"/>
        <v>0</v>
      </c>
      <c r="F94" s="24"/>
      <c r="G94" s="24"/>
      <c r="H94" s="38">
        <f>+'GBP Cashflow'!H94+('Euro Cashflow'!H94*Rate)</f>
        <v>0</v>
      </c>
      <c r="I94" s="38">
        <f>+'GBP Cashflow'!I94+('Euro Cashflow'!I94*Rate)</f>
        <v>0</v>
      </c>
      <c r="J94" s="38">
        <f>+'GBP Cashflow'!J94+('Euro Cashflow'!J94*Rate)</f>
        <v>0</v>
      </c>
      <c r="K94" s="38">
        <f>+'GBP Cashflow'!K94+('Euro Cashflow'!K94*Rate)</f>
        <v>0</v>
      </c>
      <c r="L94" s="38">
        <f>+'GBP Cashflow'!L94+('Euro Cashflow'!L94*Rate)</f>
        <v>0</v>
      </c>
      <c r="M94" s="38">
        <f>+'GBP Cashflow'!M94+('Euro Cashflow'!M94*Rate)</f>
        <v>0</v>
      </c>
      <c r="N94" s="38">
        <f>+'GBP Cashflow'!N94+('Euro Cashflow'!N94*Rate)</f>
        <v>0</v>
      </c>
      <c r="O94" s="38">
        <f>+'GBP Cashflow'!O94+('Euro Cashflow'!O94*Rate)</f>
        <v>0</v>
      </c>
      <c r="P94" s="38">
        <f>+'GBP Cashflow'!P94+('Euro Cashflow'!P94*Rate)</f>
        <v>0</v>
      </c>
      <c r="Q94" s="38">
        <f>+'GBP Cashflow'!Q94+('Euro Cashflow'!Q94*Rate)</f>
        <v>0</v>
      </c>
      <c r="R94" s="38">
        <f>+'GBP Cashflow'!R94+('Euro Cashflow'!R94*Rate)</f>
        <v>0</v>
      </c>
      <c r="S94" s="38">
        <f>+'GBP Cashflow'!S94+('Euro Cashflow'!S94*Rate)</f>
        <v>0</v>
      </c>
      <c r="T94" s="38">
        <f>+'GBP Cashflow'!T94+('Euro Cashflow'!T94*Rate)</f>
        <v>4000</v>
      </c>
      <c r="U94" s="38">
        <f>+'GBP Cashflow'!U94+('Euro Cashflow'!U94*Rate)</f>
        <v>0</v>
      </c>
      <c r="V94" s="38">
        <f>+'GBP Cashflow'!V94+('Euro Cashflow'!V94*Rate)</f>
        <v>0</v>
      </c>
      <c r="W94" s="38">
        <f>+'GBP Cashflow'!W94+('Euro Cashflow'!W94*Rate)</f>
        <v>0</v>
      </c>
      <c r="X94" s="38">
        <f>+'GBP Cashflow'!X94+('Euro Cashflow'!X94*Rate)</f>
        <v>0</v>
      </c>
      <c r="Y94" s="38">
        <f>+'GBP Cashflow'!Y94+('Euro Cashflow'!Y94*Rate)</f>
        <v>0</v>
      </c>
      <c r="Z94" s="38">
        <f>+'GBP Cashflow'!Z94+('Euro Cashflow'!Z94*Rate)</f>
        <v>0</v>
      </c>
      <c r="AA94" s="38">
        <f>+'GBP Cashflow'!AA94+('Euro Cashflow'!AA94*Rate)</f>
        <v>0</v>
      </c>
      <c r="AB94" s="38">
        <f>+'GBP Cashflow'!AB94+('Euro Cashflow'!AB94*Rate)</f>
        <v>0</v>
      </c>
      <c r="AC94" s="38">
        <f>+'GBP Cashflow'!AC94+('Euro Cashflow'!AC94*Rate)</f>
        <v>0</v>
      </c>
      <c r="AD94" s="38">
        <f>+'GBP Cashflow'!AD94+('Euro Cashflow'!AD94*Rate)</f>
        <v>0</v>
      </c>
      <c r="AE94" s="38">
        <f>+'GBP Cashflow'!AE94+('Euro Cashflow'!AE94*Rate)</f>
        <v>0</v>
      </c>
      <c r="AF94" s="38">
        <f>+'GBP Cashflow'!AF94+('Euro Cashflow'!AF94*Rate)</f>
        <v>0</v>
      </c>
      <c r="AG94" s="38">
        <f>+'GBP Cashflow'!AG94+('Euro Cashflow'!AG94*Rate)</f>
        <v>0</v>
      </c>
      <c r="AH94" s="38">
        <f>+'GBP Cashflow'!AH94+('Euro Cashflow'!AH94*Rate)</f>
        <v>0</v>
      </c>
      <c r="AI94" s="38">
        <f>+'GBP Cashflow'!AI94+('Euro Cashflow'!AI94*Rate)</f>
        <v>0</v>
      </c>
      <c r="AJ94" s="38">
        <f>+'GBP Cashflow'!AJ94+('Euro Cashflow'!AJ94*Rate)</f>
        <v>0</v>
      </c>
      <c r="AK94" s="38">
        <f>+'GBP Cashflow'!AK94+('Euro Cashflow'!AK94*Rate)</f>
        <v>0</v>
      </c>
      <c r="AL94" s="38">
        <f>+'GBP Cashflow'!AL94+('Euro Cashflow'!AL94*Rate)</f>
        <v>0</v>
      </c>
      <c r="AM94" s="38">
        <f>+'GBP Cashflow'!AM94+('Euro Cashflow'!AM94*Rate)</f>
        <v>0</v>
      </c>
      <c r="AN94" s="38">
        <f>+'GBP Cashflow'!AN94+('Euro Cashflow'!AN94*Rate)</f>
        <v>0</v>
      </c>
      <c r="AO94" s="38">
        <f>+'GBP Cashflow'!AO94+('Euro Cashflow'!AO94*Rate)</f>
        <v>0</v>
      </c>
      <c r="AP94" s="38">
        <f>+'GBP Cashflow'!AP94+('Euro Cashflow'!AP94*Rate)</f>
        <v>0</v>
      </c>
      <c r="AQ94" s="38">
        <f>+'GBP Cashflow'!AQ94+('Euro Cashflow'!AQ94*Rate)</f>
        <v>0</v>
      </c>
      <c r="AR94" s="38">
        <f>+'GBP Cashflow'!AR94+('Euro Cashflow'!AR94*Rate)</f>
        <v>0</v>
      </c>
    </row>
    <row r="95" spans="1:44" outlineLevel="2" x14ac:dyDescent="0.2">
      <c r="A95" s="24">
        <v>2300</v>
      </c>
      <c r="B95" s="25">
        <v>2363</v>
      </c>
      <c r="C95" s="24" t="s">
        <v>125</v>
      </c>
      <c r="D95" s="37">
        <f>VLOOKUP(B95,TOTALBUD!$A$1:$C$260,3,0)</f>
        <v>4500</v>
      </c>
      <c r="E95" s="26">
        <f t="shared" si="8"/>
        <v>0</v>
      </c>
      <c r="F95" s="24"/>
      <c r="G95" s="24"/>
      <c r="H95" s="38">
        <f>+'GBP Cashflow'!H95+('Euro Cashflow'!H95*Rate)</f>
        <v>0</v>
      </c>
      <c r="I95" s="38">
        <f>+'GBP Cashflow'!I95+('Euro Cashflow'!I95*Rate)</f>
        <v>0</v>
      </c>
      <c r="J95" s="38">
        <f>+'GBP Cashflow'!J95+('Euro Cashflow'!J95*Rate)</f>
        <v>0</v>
      </c>
      <c r="K95" s="38">
        <f>+'GBP Cashflow'!K95+('Euro Cashflow'!K95*Rate)</f>
        <v>0</v>
      </c>
      <c r="L95" s="38">
        <f>+'GBP Cashflow'!L95+('Euro Cashflow'!L95*Rate)</f>
        <v>0</v>
      </c>
      <c r="M95" s="38">
        <f>+'GBP Cashflow'!M95+('Euro Cashflow'!M95*Rate)</f>
        <v>0</v>
      </c>
      <c r="N95" s="38">
        <f>+'GBP Cashflow'!N95+('Euro Cashflow'!N95*Rate)</f>
        <v>0</v>
      </c>
      <c r="O95" s="38">
        <f>+'GBP Cashflow'!O95+('Euro Cashflow'!O95*Rate)</f>
        <v>0</v>
      </c>
      <c r="P95" s="38">
        <f>+'GBP Cashflow'!P95+('Euro Cashflow'!P95*Rate)</f>
        <v>0</v>
      </c>
      <c r="Q95" s="38">
        <f>+'GBP Cashflow'!Q95+('Euro Cashflow'!Q95*Rate)</f>
        <v>2500</v>
      </c>
      <c r="R95" s="38">
        <f>+'GBP Cashflow'!R95+('Euro Cashflow'!R95*Rate)</f>
        <v>0</v>
      </c>
      <c r="S95" s="38">
        <f>+'GBP Cashflow'!S95+('Euro Cashflow'!S95*Rate)</f>
        <v>0</v>
      </c>
      <c r="T95" s="38">
        <f>+'GBP Cashflow'!T95+('Euro Cashflow'!T95*Rate)</f>
        <v>0</v>
      </c>
      <c r="U95" s="38">
        <f>+'GBP Cashflow'!U95+('Euro Cashflow'!U95*Rate)</f>
        <v>1000</v>
      </c>
      <c r="V95" s="38">
        <f>+'GBP Cashflow'!V95+('Euro Cashflow'!V95*Rate)</f>
        <v>0</v>
      </c>
      <c r="W95" s="38">
        <f>+'GBP Cashflow'!W95+('Euro Cashflow'!W95*Rate)</f>
        <v>0</v>
      </c>
      <c r="X95" s="38">
        <f>+'GBP Cashflow'!X95+('Euro Cashflow'!X95*Rate)</f>
        <v>1000</v>
      </c>
      <c r="Y95" s="38">
        <f>+'GBP Cashflow'!Y95+('Euro Cashflow'!Y95*Rate)</f>
        <v>0</v>
      </c>
      <c r="Z95" s="38">
        <f>+'GBP Cashflow'!Z95+('Euro Cashflow'!Z95*Rate)</f>
        <v>0</v>
      </c>
      <c r="AA95" s="38">
        <f>+'GBP Cashflow'!AA95+('Euro Cashflow'!AA95*Rate)</f>
        <v>0</v>
      </c>
      <c r="AB95" s="38">
        <f>+'GBP Cashflow'!AB95+('Euro Cashflow'!AB95*Rate)</f>
        <v>0</v>
      </c>
      <c r="AC95" s="38">
        <f>+'GBP Cashflow'!AC95+('Euro Cashflow'!AC95*Rate)</f>
        <v>0</v>
      </c>
      <c r="AD95" s="38">
        <f>+'GBP Cashflow'!AD95+('Euro Cashflow'!AD95*Rate)</f>
        <v>0</v>
      </c>
      <c r="AE95" s="38">
        <f>+'GBP Cashflow'!AE95+('Euro Cashflow'!AE95*Rate)</f>
        <v>0</v>
      </c>
      <c r="AF95" s="38">
        <f>+'GBP Cashflow'!AF95+('Euro Cashflow'!AF95*Rate)</f>
        <v>0</v>
      </c>
      <c r="AG95" s="38">
        <f>+'GBP Cashflow'!AG95+('Euro Cashflow'!AG95*Rate)</f>
        <v>0</v>
      </c>
      <c r="AH95" s="38">
        <f>+'GBP Cashflow'!AH95+('Euro Cashflow'!AH95*Rate)</f>
        <v>0</v>
      </c>
      <c r="AI95" s="38">
        <f>+'GBP Cashflow'!AI95+('Euro Cashflow'!AI95*Rate)</f>
        <v>0</v>
      </c>
      <c r="AJ95" s="38">
        <f>+'GBP Cashflow'!AJ95+('Euro Cashflow'!AJ95*Rate)</f>
        <v>0</v>
      </c>
      <c r="AK95" s="38">
        <f>+'GBP Cashflow'!AK95+('Euro Cashflow'!AK95*Rate)</f>
        <v>0</v>
      </c>
      <c r="AL95" s="38">
        <f>+'GBP Cashflow'!AL95+('Euro Cashflow'!AL95*Rate)</f>
        <v>0</v>
      </c>
      <c r="AM95" s="38">
        <f>+'GBP Cashflow'!AM95+('Euro Cashflow'!AM95*Rate)</f>
        <v>0</v>
      </c>
      <c r="AN95" s="38">
        <f>+'GBP Cashflow'!AN95+('Euro Cashflow'!AN95*Rate)</f>
        <v>0</v>
      </c>
      <c r="AO95" s="38">
        <f>+'GBP Cashflow'!AO95+('Euro Cashflow'!AO95*Rate)</f>
        <v>0</v>
      </c>
      <c r="AP95" s="38">
        <f>+'GBP Cashflow'!AP95+('Euro Cashflow'!AP95*Rate)</f>
        <v>0</v>
      </c>
      <c r="AQ95" s="38">
        <f>+'GBP Cashflow'!AQ95+('Euro Cashflow'!AQ95*Rate)</f>
        <v>0</v>
      </c>
      <c r="AR95" s="38">
        <f>+'GBP Cashflow'!AR95+('Euro Cashflow'!AR95*Rate)</f>
        <v>0</v>
      </c>
    </row>
    <row r="96" spans="1:44" outlineLevel="2" x14ac:dyDescent="0.2">
      <c r="A96" s="24">
        <v>2300</v>
      </c>
      <c r="B96" s="25">
        <v>2380</v>
      </c>
      <c r="C96" s="24" t="s">
        <v>126</v>
      </c>
      <c r="D96" s="37">
        <f>VLOOKUP(B96,TOTALBUD!$A$1:$C$260,3,0)</f>
        <v>12000</v>
      </c>
      <c r="E96" s="26">
        <f t="shared" si="8"/>
        <v>0</v>
      </c>
      <c r="F96" s="24"/>
      <c r="G96" s="24"/>
      <c r="H96" s="38">
        <f>+'GBP Cashflow'!H96+('Euro Cashflow'!H96*Rate)</f>
        <v>0</v>
      </c>
      <c r="I96" s="38">
        <f>+'GBP Cashflow'!I96+('Euro Cashflow'!I96*Rate)</f>
        <v>0</v>
      </c>
      <c r="J96" s="38">
        <f>+'GBP Cashflow'!J96+('Euro Cashflow'!J96*Rate)</f>
        <v>0</v>
      </c>
      <c r="K96" s="38">
        <f>+'GBP Cashflow'!K96+('Euro Cashflow'!K96*Rate)</f>
        <v>0</v>
      </c>
      <c r="L96" s="38">
        <f>+'GBP Cashflow'!L96+('Euro Cashflow'!L96*Rate)</f>
        <v>0</v>
      </c>
      <c r="M96" s="38">
        <f>+'GBP Cashflow'!M96+('Euro Cashflow'!M96*Rate)</f>
        <v>0</v>
      </c>
      <c r="N96" s="38">
        <f>+'GBP Cashflow'!N96+('Euro Cashflow'!N96*Rate)</f>
        <v>0</v>
      </c>
      <c r="O96" s="38">
        <f>+'GBP Cashflow'!O96+('Euro Cashflow'!O96*Rate)</f>
        <v>0</v>
      </c>
      <c r="P96" s="38">
        <f>+'GBP Cashflow'!P96+('Euro Cashflow'!P96*Rate)</f>
        <v>0</v>
      </c>
      <c r="Q96" s="38">
        <f>+'GBP Cashflow'!Q96+('Euro Cashflow'!Q96*Rate)</f>
        <v>0</v>
      </c>
      <c r="R96" s="38">
        <f>+'GBP Cashflow'!R96+('Euro Cashflow'!R96*Rate)</f>
        <v>0</v>
      </c>
      <c r="S96" s="38">
        <f>+'GBP Cashflow'!S96+('Euro Cashflow'!S96*Rate)</f>
        <v>1500</v>
      </c>
      <c r="T96" s="38">
        <f>+'GBP Cashflow'!T96+('Euro Cashflow'!T96*Rate)</f>
        <v>1500</v>
      </c>
      <c r="U96" s="38">
        <f>+'GBP Cashflow'!U96+('Euro Cashflow'!U96*Rate)</f>
        <v>1500</v>
      </c>
      <c r="V96" s="38">
        <f>+'GBP Cashflow'!V96+('Euro Cashflow'!V96*Rate)</f>
        <v>1500</v>
      </c>
      <c r="W96" s="38">
        <f>+'GBP Cashflow'!W96+('Euro Cashflow'!W96*Rate)</f>
        <v>1500</v>
      </c>
      <c r="X96" s="38">
        <f>+'GBP Cashflow'!X96+('Euro Cashflow'!X96*Rate)</f>
        <v>1500</v>
      </c>
      <c r="Y96" s="38">
        <f>+'GBP Cashflow'!Y96+('Euro Cashflow'!Y96*Rate)</f>
        <v>1500</v>
      </c>
      <c r="Z96" s="38">
        <f>+'GBP Cashflow'!Z96+('Euro Cashflow'!Z96*Rate)</f>
        <v>1500</v>
      </c>
      <c r="AA96" s="38">
        <f>+'GBP Cashflow'!AA96+('Euro Cashflow'!AA96*Rate)</f>
        <v>0</v>
      </c>
      <c r="AB96" s="38">
        <f>+'GBP Cashflow'!AB96+('Euro Cashflow'!AB96*Rate)</f>
        <v>0</v>
      </c>
      <c r="AC96" s="38">
        <f>+'GBP Cashflow'!AC96+('Euro Cashflow'!AC96*Rate)</f>
        <v>0</v>
      </c>
      <c r="AD96" s="38">
        <f>+'GBP Cashflow'!AD96+('Euro Cashflow'!AD96*Rate)</f>
        <v>0</v>
      </c>
      <c r="AE96" s="38">
        <f>+'GBP Cashflow'!AE96+('Euro Cashflow'!AE96*Rate)</f>
        <v>0</v>
      </c>
      <c r="AF96" s="38">
        <f>+'GBP Cashflow'!AF96+('Euro Cashflow'!AF96*Rate)</f>
        <v>0</v>
      </c>
      <c r="AG96" s="38">
        <f>+'GBP Cashflow'!AG96+('Euro Cashflow'!AG96*Rate)</f>
        <v>0</v>
      </c>
      <c r="AH96" s="38">
        <f>+'GBP Cashflow'!AH96+('Euro Cashflow'!AH96*Rate)</f>
        <v>0</v>
      </c>
      <c r="AI96" s="38">
        <f>+'GBP Cashflow'!AI96+('Euro Cashflow'!AI96*Rate)</f>
        <v>0</v>
      </c>
      <c r="AJ96" s="38">
        <f>+'GBP Cashflow'!AJ96+('Euro Cashflow'!AJ96*Rate)</f>
        <v>0</v>
      </c>
      <c r="AK96" s="38">
        <f>+'GBP Cashflow'!AK96+('Euro Cashflow'!AK96*Rate)</f>
        <v>0</v>
      </c>
      <c r="AL96" s="38">
        <f>+'GBP Cashflow'!AL96+('Euro Cashflow'!AL96*Rate)</f>
        <v>0</v>
      </c>
      <c r="AM96" s="38">
        <f>+'GBP Cashflow'!AM96+('Euro Cashflow'!AM96*Rate)</f>
        <v>0</v>
      </c>
      <c r="AN96" s="38">
        <f>+'GBP Cashflow'!AN96+('Euro Cashflow'!AN96*Rate)</f>
        <v>0</v>
      </c>
      <c r="AO96" s="38">
        <f>+'GBP Cashflow'!AO96+('Euro Cashflow'!AO96*Rate)</f>
        <v>0</v>
      </c>
      <c r="AP96" s="38">
        <f>+'GBP Cashflow'!AP96+('Euro Cashflow'!AP96*Rate)</f>
        <v>0</v>
      </c>
      <c r="AQ96" s="38">
        <f>+'GBP Cashflow'!AQ96+('Euro Cashflow'!AQ96*Rate)</f>
        <v>0</v>
      </c>
      <c r="AR96" s="38">
        <f>+'GBP Cashflow'!AR96+('Euro Cashflow'!AR96*Rate)</f>
        <v>0</v>
      </c>
    </row>
    <row r="97" spans="1:44" outlineLevel="1" x14ac:dyDescent="0.2">
      <c r="A97" s="28" t="s">
        <v>127</v>
      </c>
      <c r="B97" s="29">
        <v>2300</v>
      </c>
      <c r="C97" s="30" t="s">
        <v>128</v>
      </c>
      <c r="D97" s="31">
        <f>VLOOKUP(B97,TOTALBUD!$A$1:$C$260,3,0)</f>
        <v>165220</v>
      </c>
      <c r="E97" s="32">
        <f>SUBTOTAL(9,$E$86:$E$96)</f>
        <v>0</v>
      </c>
      <c r="F97" s="30"/>
      <c r="G97" s="30"/>
      <c r="H97" s="33">
        <f>SUBTOTAL(9,$H$86:$H$96)</f>
        <v>0</v>
      </c>
      <c r="I97" s="34">
        <f>SUBTOTAL(9,$I$86:$I$96)</f>
        <v>0</v>
      </c>
      <c r="J97" s="34">
        <f>SUBTOTAL(9,$J$86:$J$96)</f>
        <v>0</v>
      </c>
      <c r="K97" s="34">
        <f>SUBTOTAL(9,$K$86:$K$96)</f>
        <v>0</v>
      </c>
      <c r="L97" s="34">
        <f>SUBTOTAL(9,$L$86:$L$96)</f>
        <v>0</v>
      </c>
      <c r="M97" s="34">
        <f>SUBTOTAL(9,$M$86:$M$96)</f>
        <v>0</v>
      </c>
      <c r="N97" s="34">
        <f>SUBTOTAL(9,$N$86:$N$96)</f>
        <v>0</v>
      </c>
      <c r="O97" s="34">
        <f>SUBTOTAL(9,$O$86:$O$96)</f>
        <v>1500</v>
      </c>
      <c r="P97" s="34">
        <f>SUBTOTAL(9,$P$86:$P$96)</f>
        <v>1500</v>
      </c>
      <c r="Q97" s="34">
        <f>SUBTOTAL(9,$Q$86:$Q$96)</f>
        <v>7696</v>
      </c>
      <c r="R97" s="34">
        <f>SUBTOTAL(9,$R$86:$R$96)</f>
        <v>12316</v>
      </c>
      <c r="S97" s="34">
        <f>SUBTOTAL(9,$S$86:$S$96)</f>
        <v>15776</v>
      </c>
      <c r="T97" s="34">
        <f>SUBTOTAL(9,$T$86:$T$96)</f>
        <v>19776</v>
      </c>
      <c r="U97" s="34">
        <f>SUBTOTAL(9,$U$86:$U$96)</f>
        <v>18776</v>
      </c>
      <c r="V97" s="34">
        <f>SUBTOTAL(9,$V$86:$V$96)</f>
        <v>17776</v>
      </c>
      <c r="W97" s="34">
        <f>SUBTOTAL(9,$W$86:$W$96)</f>
        <v>17776</v>
      </c>
      <c r="X97" s="34">
        <f>SUBTOTAL(9,$X$86:$X$96)</f>
        <v>18776</v>
      </c>
      <c r="Y97" s="34">
        <f>SUBTOTAL(9,$Y$86:$Y$96)</f>
        <v>17776</v>
      </c>
      <c r="Z97" s="34">
        <f>SUBTOTAL(9,$Z$86:$Z$96)</f>
        <v>15776</v>
      </c>
      <c r="AA97" s="35"/>
      <c r="AB97" s="34">
        <f>SUBTOTAL(9,$AB$86:$AB$96)</f>
        <v>0</v>
      </c>
      <c r="AC97" s="34">
        <f>SUBTOTAL(9,$AC$86:$AC$96)</f>
        <v>0</v>
      </c>
      <c r="AD97" s="34">
        <f>SUBTOTAL(9,$AD$86:$AD$96)</f>
        <v>0</v>
      </c>
      <c r="AE97" s="34">
        <f>SUBTOTAL(9,$AE$86:$AE$96)</f>
        <v>0</v>
      </c>
      <c r="AF97" s="34">
        <f>SUBTOTAL(9,$AF$86:$AF$96)</f>
        <v>0</v>
      </c>
      <c r="AG97" s="34">
        <f>SUBTOTAL(9,$AG$86:$AG$96)</f>
        <v>0</v>
      </c>
      <c r="AH97" s="34">
        <f>SUBTOTAL(9,$AH$86:$AH$96)</f>
        <v>0</v>
      </c>
      <c r="AI97" s="34">
        <f>SUBTOTAL(9,$AI$86:$AI$96)</f>
        <v>0</v>
      </c>
      <c r="AJ97" s="34">
        <f>SUBTOTAL(9,$AJ$86:$AJ$96)</f>
        <v>0</v>
      </c>
      <c r="AK97" s="34">
        <f>SUBTOTAL(9,$AK$86:$AK$96)</f>
        <v>0</v>
      </c>
      <c r="AL97" s="34">
        <f>SUBTOTAL(9,$AL$86:$AL$96)</f>
        <v>0</v>
      </c>
      <c r="AM97" s="34">
        <f>SUBTOTAL(9,$AM$86:$AM$96)</f>
        <v>0</v>
      </c>
      <c r="AN97" s="34">
        <f>SUBTOTAL(9,$AN$86:$AN$96)</f>
        <v>0</v>
      </c>
      <c r="AO97" s="34">
        <f>SUBTOTAL(9,$AO$86:$AO$96)</f>
        <v>0</v>
      </c>
      <c r="AP97" s="34">
        <f>SUBTOTAL(9,$AP$86:$AP$96)</f>
        <v>0</v>
      </c>
      <c r="AQ97" s="34">
        <f>SUBTOTAL(9,$AQ$86:$AQ$96)</f>
        <v>0</v>
      </c>
      <c r="AR97" s="36">
        <f>SUBTOTAL(9,$AR$86:$AR$96)</f>
        <v>0</v>
      </c>
    </row>
    <row r="98" spans="1:44" outlineLevel="2" x14ac:dyDescent="0.2">
      <c r="A98" s="24">
        <v>2400</v>
      </c>
      <c r="B98" s="25"/>
      <c r="C98" s="24"/>
      <c r="D98" s="37"/>
      <c r="E98" s="26"/>
      <c r="F98" s="24"/>
      <c r="G98" s="24"/>
      <c r="H98" s="38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40"/>
    </row>
    <row r="99" spans="1:44" outlineLevel="2" x14ac:dyDescent="0.2">
      <c r="A99" s="24">
        <v>2400</v>
      </c>
      <c r="B99" s="25">
        <v>2410</v>
      </c>
      <c r="C99" s="24" t="s">
        <v>129</v>
      </c>
      <c r="D99" s="37">
        <f>VLOOKUP(B99,TOTALBUD!$A$1:$C$260,3,0)</f>
        <v>15000</v>
      </c>
      <c r="E99" s="26">
        <f t="shared" ref="E99:E105" si="9">SUM(H99:AX99)-D99</f>
        <v>0</v>
      </c>
      <c r="F99" s="24"/>
      <c r="G99" s="24"/>
      <c r="H99" s="38">
        <f>+'GBP Cashflow'!H99+('Euro Cashflow'!H99*Rate)</f>
        <v>0</v>
      </c>
      <c r="I99" s="38">
        <f>+'GBP Cashflow'!I99+('Euro Cashflow'!I99*Rate)</f>
        <v>0</v>
      </c>
      <c r="J99" s="38">
        <f>+'GBP Cashflow'!J99+('Euro Cashflow'!J99*Rate)</f>
        <v>0</v>
      </c>
      <c r="K99" s="38">
        <f>+'GBP Cashflow'!K99+('Euro Cashflow'!K99*Rate)</f>
        <v>0</v>
      </c>
      <c r="L99" s="38">
        <f>+'GBP Cashflow'!L99+('Euro Cashflow'!L99*Rate)</f>
        <v>0</v>
      </c>
      <c r="M99" s="38">
        <f>+'GBP Cashflow'!M99+('Euro Cashflow'!M99*Rate)</f>
        <v>0</v>
      </c>
      <c r="N99" s="38">
        <f>+'GBP Cashflow'!N99+('Euro Cashflow'!N99*Rate)</f>
        <v>0</v>
      </c>
      <c r="O99" s="38">
        <f>+'GBP Cashflow'!O99+('Euro Cashflow'!O99*Rate)</f>
        <v>0</v>
      </c>
      <c r="P99" s="38">
        <f>+'GBP Cashflow'!P99+('Euro Cashflow'!P99*Rate)</f>
        <v>0</v>
      </c>
      <c r="Q99" s="38">
        <f>+'GBP Cashflow'!Q99+('Euro Cashflow'!Q99*Rate)</f>
        <v>1500</v>
      </c>
      <c r="R99" s="38">
        <f>+'GBP Cashflow'!R99+('Euro Cashflow'!R99*Rate)</f>
        <v>1500</v>
      </c>
      <c r="S99" s="38">
        <f>+'GBP Cashflow'!S99+('Euro Cashflow'!S99*Rate)</f>
        <v>1500</v>
      </c>
      <c r="T99" s="38">
        <f>+'GBP Cashflow'!T99+('Euro Cashflow'!T99*Rate)</f>
        <v>1500</v>
      </c>
      <c r="U99" s="38">
        <f>+'GBP Cashflow'!U99+('Euro Cashflow'!U99*Rate)</f>
        <v>1500</v>
      </c>
      <c r="V99" s="38">
        <f>+'GBP Cashflow'!V99+('Euro Cashflow'!V99*Rate)</f>
        <v>1500</v>
      </c>
      <c r="W99" s="38">
        <f>+'GBP Cashflow'!W99+('Euro Cashflow'!W99*Rate)</f>
        <v>1500</v>
      </c>
      <c r="X99" s="38">
        <f>+'GBP Cashflow'!X99+('Euro Cashflow'!X99*Rate)</f>
        <v>1500</v>
      </c>
      <c r="Y99" s="38">
        <f>+'GBP Cashflow'!Y99+('Euro Cashflow'!Y99*Rate)</f>
        <v>1500</v>
      </c>
      <c r="Z99" s="38">
        <f>+'GBP Cashflow'!Z99+('Euro Cashflow'!Z99*Rate)</f>
        <v>1500</v>
      </c>
      <c r="AA99" s="38">
        <f>+'GBP Cashflow'!AA99+('Euro Cashflow'!AA99*Rate)</f>
        <v>0</v>
      </c>
      <c r="AB99" s="38">
        <f>+'GBP Cashflow'!AB99+('Euro Cashflow'!AB99*Rate)</f>
        <v>0</v>
      </c>
      <c r="AC99" s="38">
        <f>+'GBP Cashflow'!AC99+('Euro Cashflow'!AC99*Rate)</f>
        <v>0</v>
      </c>
      <c r="AD99" s="38">
        <f>+'GBP Cashflow'!AD99+('Euro Cashflow'!AD99*Rate)</f>
        <v>0</v>
      </c>
      <c r="AE99" s="38">
        <f>+'GBP Cashflow'!AE99+('Euro Cashflow'!AE99*Rate)</f>
        <v>0</v>
      </c>
      <c r="AF99" s="38">
        <f>+'GBP Cashflow'!AF99+('Euro Cashflow'!AF99*Rate)</f>
        <v>0</v>
      </c>
      <c r="AG99" s="38">
        <f>+'GBP Cashflow'!AG99+('Euro Cashflow'!AG99*Rate)</f>
        <v>0</v>
      </c>
      <c r="AH99" s="38">
        <f>+'GBP Cashflow'!AH99+('Euro Cashflow'!AH99*Rate)</f>
        <v>0</v>
      </c>
      <c r="AI99" s="38">
        <f>+'GBP Cashflow'!AI99+('Euro Cashflow'!AI99*Rate)</f>
        <v>0</v>
      </c>
      <c r="AJ99" s="38">
        <f>+'GBP Cashflow'!AJ99+('Euro Cashflow'!AJ99*Rate)</f>
        <v>0</v>
      </c>
      <c r="AK99" s="38">
        <f>+'GBP Cashflow'!AK99+('Euro Cashflow'!AK99*Rate)</f>
        <v>0</v>
      </c>
      <c r="AL99" s="38">
        <f>+'GBP Cashflow'!AL99+('Euro Cashflow'!AL99*Rate)</f>
        <v>0</v>
      </c>
      <c r="AM99" s="38">
        <f>+'GBP Cashflow'!AM99+('Euro Cashflow'!AM99*Rate)</f>
        <v>0</v>
      </c>
      <c r="AN99" s="38">
        <f>+'GBP Cashflow'!AN99+('Euro Cashflow'!AN99*Rate)</f>
        <v>0</v>
      </c>
      <c r="AO99" s="38">
        <f>+'GBP Cashflow'!AO99+('Euro Cashflow'!AO99*Rate)</f>
        <v>0</v>
      </c>
      <c r="AP99" s="38">
        <f>+'GBP Cashflow'!AP99+('Euro Cashflow'!AP99*Rate)</f>
        <v>0</v>
      </c>
      <c r="AQ99" s="38">
        <f>+'GBP Cashflow'!AQ99+('Euro Cashflow'!AQ99*Rate)</f>
        <v>0</v>
      </c>
      <c r="AR99" s="38">
        <f>+'GBP Cashflow'!AR99+('Euro Cashflow'!AR99*Rate)</f>
        <v>0</v>
      </c>
    </row>
    <row r="100" spans="1:44" outlineLevel="2" x14ac:dyDescent="0.2">
      <c r="A100" s="24">
        <v>2400</v>
      </c>
      <c r="B100" s="25">
        <v>2420</v>
      </c>
      <c r="C100" s="24" t="s">
        <v>130</v>
      </c>
      <c r="D100" s="37">
        <f>VLOOKUP(B100,TOTALBUD!$A$1:$C$260,3,0)</f>
        <v>10340</v>
      </c>
      <c r="E100" s="26">
        <f t="shared" si="9"/>
        <v>0</v>
      </c>
      <c r="F100" s="24"/>
      <c r="G100" s="24"/>
      <c r="H100" s="38">
        <f>+'GBP Cashflow'!H100+('Euro Cashflow'!H100*Rate)</f>
        <v>0</v>
      </c>
      <c r="I100" s="38">
        <f>+'GBP Cashflow'!I100+('Euro Cashflow'!I100*Rate)</f>
        <v>0</v>
      </c>
      <c r="J100" s="38">
        <f>+'GBP Cashflow'!J100+('Euro Cashflow'!J100*Rate)</f>
        <v>0</v>
      </c>
      <c r="K100" s="38">
        <f>+'GBP Cashflow'!K100+('Euro Cashflow'!K100*Rate)</f>
        <v>0</v>
      </c>
      <c r="L100" s="38">
        <f>+'GBP Cashflow'!L100+('Euro Cashflow'!L100*Rate)</f>
        <v>0</v>
      </c>
      <c r="M100" s="38">
        <f>+'GBP Cashflow'!M100+('Euro Cashflow'!M100*Rate)</f>
        <v>0</v>
      </c>
      <c r="N100" s="38">
        <f>+'GBP Cashflow'!N100+('Euro Cashflow'!N100*Rate)</f>
        <v>0</v>
      </c>
      <c r="O100" s="38">
        <f>+'GBP Cashflow'!O100+('Euro Cashflow'!O100*Rate)</f>
        <v>0</v>
      </c>
      <c r="P100" s="38">
        <f>+'GBP Cashflow'!P100+('Euro Cashflow'!P100*Rate)</f>
        <v>0</v>
      </c>
      <c r="Q100" s="38">
        <f>+'GBP Cashflow'!Q100+('Euro Cashflow'!Q100*Rate)</f>
        <v>440</v>
      </c>
      <c r="R100" s="38">
        <f>+'GBP Cashflow'!R100+('Euro Cashflow'!R100*Rate)</f>
        <v>1100</v>
      </c>
      <c r="S100" s="38">
        <f>+'GBP Cashflow'!S100+('Euro Cashflow'!S100*Rate)</f>
        <v>1100</v>
      </c>
      <c r="T100" s="38">
        <f>+'GBP Cashflow'!T100+('Euro Cashflow'!T100*Rate)</f>
        <v>1100</v>
      </c>
      <c r="U100" s="38">
        <f>+'GBP Cashflow'!U100+('Euro Cashflow'!U100*Rate)</f>
        <v>1100</v>
      </c>
      <c r="V100" s="38">
        <f>+'GBP Cashflow'!V100+('Euro Cashflow'!V100*Rate)</f>
        <v>1100</v>
      </c>
      <c r="W100" s="38">
        <f>+'GBP Cashflow'!W100+('Euro Cashflow'!W100*Rate)</f>
        <v>1100</v>
      </c>
      <c r="X100" s="38">
        <f>+'GBP Cashflow'!X100+('Euro Cashflow'!X100*Rate)</f>
        <v>1100</v>
      </c>
      <c r="Y100" s="38">
        <f>+'GBP Cashflow'!Y100+('Euro Cashflow'!Y100*Rate)</f>
        <v>1100</v>
      </c>
      <c r="Z100" s="38">
        <f>+'GBP Cashflow'!Z100+('Euro Cashflow'!Z100*Rate)</f>
        <v>1100</v>
      </c>
      <c r="AA100" s="38">
        <f>+'GBP Cashflow'!AA100+('Euro Cashflow'!AA100*Rate)</f>
        <v>0</v>
      </c>
      <c r="AB100" s="38">
        <f>+'GBP Cashflow'!AB100+('Euro Cashflow'!AB100*Rate)</f>
        <v>0</v>
      </c>
      <c r="AC100" s="38">
        <f>+'GBP Cashflow'!AC100+('Euro Cashflow'!AC100*Rate)</f>
        <v>0</v>
      </c>
      <c r="AD100" s="38">
        <f>+'GBP Cashflow'!AD100+('Euro Cashflow'!AD100*Rate)</f>
        <v>0</v>
      </c>
      <c r="AE100" s="38">
        <f>+'GBP Cashflow'!AE100+('Euro Cashflow'!AE100*Rate)</f>
        <v>0</v>
      </c>
      <c r="AF100" s="38">
        <f>+'GBP Cashflow'!AF100+('Euro Cashflow'!AF100*Rate)</f>
        <v>0</v>
      </c>
      <c r="AG100" s="38">
        <f>+'GBP Cashflow'!AG100+('Euro Cashflow'!AG100*Rate)</f>
        <v>0</v>
      </c>
      <c r="AH100" s="38">
        <f>+'GBP Cashflow'!AH100+('Euro Cashflow'!AH100*Rate)</f>
        <v>0</v>
      </c>
      <c r="AI100" s="38">
        <f>+'GBP Cashflow'!AI100+('Euro Cashflow'!AI100*Rate)</f>
        <v>0</v>
      </c>
      <c r="AJ100" s="38">
        <f>+'GBP Cashflow'!AJ100+('Euro Cashflow'!AJ100*Rate)</f>
        <v>0</v>
      </c>
      <c r="AK100" s="38">
        <f>+'GBP Cashflow'!AK100+('Euro Cashflow'!AK100*Rate)</f>
        <v>0</v>
      </c>
      <c r="AL100" s="38">
        <f>+'GBP Cashflow'!AL100+('Euro Cashflow'!AL100*Rate)</f>
        <v>0</v>
      </c>
      <c r="AM100" s="38">
        <f>+'GBP Cashflow'!AM100+('Euro Cashflow'!AM100*Rate)</f>
        <v>0</v>
      </c>
      <c r="AN100" s="38">
        <f>+'GBP Cashflow'!AN100+('Euro Cashflow'!AN100*Rate)</f>
        <v>0</v>
      </c>
      <c r="AO100" s="38">
        <f>+'GBP Cashflow'!AO100+('Euro Cashflow'!AO100*Rate)</f>
        <v>0</v>
      </c>
      <c r="AP100" s="38">
        <f>+'GBP Cashflow'!AP100+('Euro Cashflow'!AP100*Rate)</f>
        <v>0</v>
      </c>
      <c r="AQ100" s="38">
        <f>+'GBP Cashflow'!AQ100+('Euro Cashflow'!AQ100*Rate)</f>
        <v>0</v>
      </c>
      <c r="AR100" s="38">
        <f>+'GBP Cashflow'!AR100+('Euro Cashflow'!AR100*Rate)</f>
        <v>0</v>
      </c>
    </row>
    <row r="101" spans="1:44" outlineLevel="2" x14ac:dyDescent="0.2">
      <c r="A101" s="24">
        <v>2400</v>
      </c>
      <c r="B101" s="25">
        <v>2430</v>
      </c>
      <c r="C101" s="24" t="s">
        <v>131</v>
      </c>
      <c r="D101" s="37">
        <f>VLOOKUP(B101,TOTALBUD!$A$1:$C$260,3,0)</f>
        <v>5040</v>
      </c>
      <c r="E101" s="26">
        <f t="shared" si="9"/>
        <v>0</v>
      </c>
      <c r="F101" s="24"/>
      <c r="G101" s="24"/>
      <c r="H101" s="38">
        <f>+'GBP Cashflow'!H101+('Euro Cashflow'!H101*Rate)</f>
        <v>0</v>
      </c>
      <c r="I101" s="38">
        <f>+'GBP Cashflow'!I101+('Euro Cashflow'!I101*Rate)</f>
        <v>0</v>
      </c>
      <c r="J101" s="38">
        <f>+'GBP Cashflow'!J101+('Euro Cashflow'!J101*Rate)</f>
        <v>0</v>
      </c>
      <c r="K101" s="38">
        <f>+'GBP Cashflow'!K101+('Euro Cashflow'!K101*Rate)</f>
        <v>0</v>
      </c>
      <c r="L101" s="38">
        <f>+'GBP Cashflow'!L101+('Euro Cashflow'!L101*Rate)</f>
        <v>0</v>
      </c>
      <c r="M101" s="38">
        <f>+'GBP Cashflow'!M101+('Euro Cashflow'!M101*Rate)</f>
        <v>0</v>
      </c>
      <c r="N101" s="38">
        <f>+'GBP Cashflow'!N101+('Euro Cashflow'!N101*Rate)</f>
        <v>0</v>
      </c>
      <c r="O101" s="38">
        <f>+'GBP Cashflow'!O101+('Euro Cashflow'!O101*Rate)</f>
        <v>0</v>
      </c>
      <c r="P101" s="38">
        <f>+'GBP Cashflow'!P101+('Euro Cashflow'!P101*Rate)</f>
        <v>0</v>
      </c>
      <c r="Q101" s="38">
        <f>+'GBP Cashflow'!Q101+('Euro Cashflow'!Q101*Rate)</f>
        <v>0</v>
      </c>
      <c r="R101" s="38">
        <f>+'GBP Cashflow'!R101+('Euro Cashflow'!R101*Rate)</f>
        <v>560</v>
      </c>
      <c r="S101" s="38">
        <f>+'GBP Cashflow'!S101+('Euro Cashflow'!S101*Rate)</f>
        <v>560</v>
      </c>
      <c r="T101" s="38">
        <f>+'GBP Cashflow'!T101+('Euro Cashflow'!T101*Rate)</f>
        <v>560</v>
      </c>
      <c r="U101" s="38">
        <f>+'GBP Cashflow'!U101+('Euro Cashflow'!U101*Rate)</f>
        <v>560</v>
      </c>
      <c r="V101" s="38">
        <f>+'GBP Cashflow'!V101+('Euro Cashflow'!V101*Rate)</f>
        <v>560</v>
      </c>
      <c r="W101" s="38">
        <f>+'GBP Cashflow'!W101+('Euro Cashflow'!W101*Rate)</f>
        <v>560</v>
      </c>
      <c r="X101" s="38">
        <f>+'GBP Cashflow'!X101+('Euro Cashflow'!X101*Rate)</f>
        <v>560</v>
      </c>
      <c r="Y101" s="38">
        <f>+'GBP Cashflow'!Y101+('Euro Cashflow'!Y101*Rate)</f>
        <v>560</v>
      </c>
      <c r="Z101" s="38">
        <f>+'GBP Cashflow'!Z101+('Euro Cashflow'!Z101*Rate)</f>
        <v>560</v>
      </c>
      <c r="AA101" s="38">
        <f>+'GBP Cashflow'!AA101+('Euro Cashflow'!AA101*Rate)</f>
        <v>0</v>
      </c>
      <c r="AB101" s="38">
        <f>+'GBP Cashflow'!AB101+('Euro Cashflow'!AB101*Rate)</f>
        <v>0</v>
      </c>
      <c r="AC101" s="38">
        <f>+'GBP Cashflow'!AC101+('Euro Cashflow'!AC101*Rate)</f>
        <v>0</v>
      </c>
      <c r="AD101" s="38">
        <f>+'GBP Cashflow'!AD101+('Euro Cashflow'!AD101*Rate)</f>
        <v>0</v>
      </c>
      <c r="AE101" s="38">
        <f>+'GBP Cashflow'!AE101+('Euro Cashflow'!AE101*Rate)</f>
        <v>0</v>
      </c>
      <c r="AF101" s="38">
        <f>+'GBP Cashflow'!AF101+('Euro Cashflow'!AF101*Rate)</f>
        <v>0</v>
      </c>
      <c r="AG101" s="38">
        <f>+'GBP Cashflow'!AG101+('Euro Cashflow'!AG101*Rate)</f>
        <v>0</v>
      </c>
      <c r="AH101" s="38">
        <f>+'GBP Cashflow'!AH101+('Euro Cashflow'!AH101*Rate)</f>
        <v>0</v>
      </c>
      <c r="AI101" s="38">
        <f>+'GBP Cashflow'!AI101+('Euro Cashflow'!AI101*Rate)</f>
        <v>0</v>
      </c>
      <c r="AJ101" s="38">
        <f>+'GBP Cashflow'!AJ101+('Euro Cashflow'!AJ101*Rate)</f>
        <v>0</v>
      </c>
      <c r="AK101" s="38">
        <f>+'GBP Cashflow'!AK101+('Euro Cashflow'!AK101*Rate)</f>
        <v>0</v>
      </c>
      <c r="AL101" s="38">
        <f>+'GBP Cashflow'!AL101+('Euro Cashflow'!AL101*Rate)</f>
        <v>0</v>
      </c>
      <c r="AM101" s="38">
        <f>+'GBP Cashflow'!AM101+('Euro Cashflow'!AM101*Rate)</f>
        <v>0</v>
      </c>
      <c r="AN101" s="38">
        <f>+'GBP Cashflow'!AN101+('Euro Cashflow'!AN101*Rate)</f>
        <v>0</v>
      </c>
      <c r="AO101" s="38">
        <f>+'GBP Cashflow'!AO101+('Euro Cashflow'!AO101*Rate)</f>
        <v>0</v>
      </c>
      <c r="AP101" s="38">
        <f>+'GBP Cashflow'!AP101+('Euro Cashflow'!AP101*Rate)</f>
        <v>0</v>
      </c>
      <c r="AQ101" s="38">
        <f>+'GBP Cashflow'!AQ101+('Euro Cashflow'!AQ101*Rate)</f>
        <v>0</v>
      </c>
      <c r="AR101" s="38">
        <f>+'GBP Cashflow'!AR101+('Euro Cashflow'!AR101*Rate)</f>
        <v>0</v>
      </c>
    </row>
    <row r="102" spans="1:44" outlineLevel="2" x14ac:dyDescent="0.2">
      <c r="A102" s="24">
        <v>2400</v>
      </c>
      <c r="B102" s="25">
        <v>2460</v>
      </c>
      <c r="C102" s="24" t="s">
        <v>132</v>
      </c>
      <c r="D102" s="37">
        <f>VLOOKUP(B102,TOTALBUD!$A$1:$C$260,3,0)</f>
        <v>10800</v>
      </c>
      <c r="E102" s="26">
        <f t="shared" si="9"/>
        <v>0</v>
      </c>
      <c r="F102" s="24"/>
      <c r="G102" s="24"/>
      <c r="H102" s="38">
        <f>+'GBP Cashflow'!H102+('Euro Cashflow'!H102*Rate)</f>
        <v>0</v>
      </c>
      <c r="I102" s="38">
        <f>+'GBP Cashflow'!I102+('Euro Cashflow'!I102*Rate)</f>
        <v>0</v>
      </c>
      <c r="J102" s="38">
        <f>+'GBP Cashflow'!J102+('Euro Cashflow'!J102*Rate)</f>
        <v>0</v>
      </c>
      <c r="K102" s="38">
        <f>+'GBP Cashflow'!K102+('Euro Cashflow'!K102*Rate)</f>
        <v>0</v>
      </c>
      <c r="L102" s="38">
        <f>+'GBP Cashflow'!L102+('Euro Cashflow'!L102*Rate)</f>
        <v>0</v>
      </c>
      <c r="M102" s="38">
        <f>+'GBP Cashflow'!M102+('Euro Cashflow'!M102*Rate)</f>
        <v>0</v>
      </c>
      <c r="N102" s="38">
        <f>+'GBP Cashflow'!N102+('Euro Cashflow'!N102*Rate)</f>
        <v>0</v>
      </c>
      <c r="O102" s="38">
        <f>+'GBP Cashflow'!O102+('Euro Cashflow'!O102*Rate)</f>
        <v>0</v>
      </c>
      <c r="P102" s="38">
        <f>+'GBP Cashflow'!P102+('Euro Cashflow'!P102*Rate)</f>
        <v>0</v>
      </c>
      <c r="Q102" s="38">
        <f>+'GBP Cashflow'!Q102+('Euro Cashflow'!Q102*Rate)</f>
        <v>0</v>
      </c>
      <c r="R102" s="38">
        <f>+'GBP Cashflow'!R102+('Euro Cashflow'!R102*Rate)</f>
        <v>1200</v>
      </c>
      <c r="S102" s="38">
        <f>+'GBP Cashflow'!S102+('Euro Cashflow'!S102*Rate)</f>
        <v>1200</v>
      </c>
      <c r="T102" s="38">
        <f>+'GBP Cashflow'!T102+('Euro Cashflow'!T102*Rate)</f>
        <v>1200</v>
      </c>
      <c r="U102" s="38">
        <f>+'GBP Cashflow'!U102+('Euro Cashflow'!U102*Rate)</f>
        <v>1200</v>
      </c>
      <c r="V102" s="38">
        <f>+'GBP Cashflow'!V102+('Euro Cashflow'!V102*Rate)</f>
        <v>1200</v>
      </c>
      <c r="W102" s="38">
        <f>+'GBP Cashflow'!W102+('Euro Cashflow'!W102*Rate)</f>
        <v>1200</v>
      </c>
      <c r="X102" s="38">
        <f>+'GBP Cashflow'!X102+('Euro Cashflow'!X102*Rate)</f>
        <v>1200</v>
      </c>
      <c r="Y102" s="38">
        <f>+'GBP Cashflow'!Y102+('Euro Cashflow'!Y102*Rate)</f>
        <v>1200</v>
      </c>
      <c r="Z102" s="38">
        <f>+'GBP Cashflow'!Z102+('Euro Cashflow'!Z102*Rate)</f>
        <v>1200</v>
      </c>
      <c r="AA102" s="38">
        <f>+'GBP Cashflow'!AA102+('Euro Cashflow'!AA102*Rate)</f>
        <v>0</v>
      </c>
      <c r="AB102" s="38">
        <f>+'GBP Cashflow'!AB102+('Euro Cashflow'!AB102*Rate)</f>
        <v>0</v>
      </c>
      <c r="AC102" s="38">
        <f>+'GBP Cashflow'!AC102+('Euro Cashflow'!AC102*Rate)</f>
        <v>0</v>
      </c>
      <c r="AD102" s="38">
        <f>+'GBP Cashflow'!AD102+('Euro Cashflow'!AD102*Rate)</f>
        <v>0</v>
      </c>
      <c r="AE102" s="38">
        <f>+'GBP Cashflow'!AE102+('Euro Cashflow'!AE102*Rate)</f>
        <v>0</v>
      </c>
      <c r="AF102" s="38">
        <f>+'GBP Cashflow'!AF102+('Euro Cashflow'!AF102*Rate)</f>
        <v>0</v>
      </c>
      <c r="AG102" s="38">
        <f>+'GBP Cashflow'!AG102+('Euro Cashflow'!AG102*Rate)</f>
        <v>0</v>
      </c>
      <c r="AH102" s="38">
        <f>+'GBP Cashflow'!AH102+('Euro Cashflow'!AH102*Rate)</f>
        <v>0</v>
      </c>
      <c r="AI102" s="38">
        <f>+'GBP Cashflow'!AI102+('Euro Cashflow'!AI102*Rate)</f>
        <v>0</v>
      </c>
      <c r="AJ102" s="38">
        <f>+'GBP Cashflow'!AJ102+('Euro Cashflow'!AJ102*Rate)</f>
        <v>0</v>
      </c>
      <c r="AK102" s="38">
        <f>+'GBP Cashflow'!AK102+('Euro Cashflow'!AK102*Rate)</f>
        <v>0</v>
      </c>
      <c r="AL102" s="38">
        <f>+'GBP Cashflow'!AL102+('Euro Cashflow'!AL102*Rate)</f>
        <v>0</v>
      </c>
      <c r="AM102" s="38">
        <f>+'GBP Cashflow'!AM102+('Euro Cashflow'!AM102*Rate)</f>
        <v>0</v>
      </c>
      <c r="AN102" s="38">
        <f>+'GBP Cashflow'!AN102+('Euro Cashflow'!AN102*Rate)</f>
        <v>0</v>
      </c>
      <c r="AO102" s="38">
        <f>+'GBP Cashflow'!AO102+('Euro Cashflow'!AO102*Rate)</f>
        <v>0</v>
      </c>
      <c r="AP102" s="38">
        <f>+'GBP Cashflow'!AP102+('Euro Cashflow'!AP102*Rate)</f>
        <v>0</v>
      </c>
      <c r="AQ102" s="38">
        <f>+'GBP Cashflow'!AQ102+('Euro Cashflow'!AQ102*Rate)</f>
        <v>0</v>
      </c>
      <c r="AR102" s="38">
        <f>+'GBP Cashflow'!AR102+('Euro Cashflow'!AR102*Rate)</f>
        <v>0</v>
      </c>
    </row>
    <row r="103" spans="1:44" outlineLevel="2" x14ac:dyDescent="0.2">
      <c r="A103" s="24">
        <v>2400</v>
      </c>
      <c r="B103" s="25">
        <v>2461</v>
      </c>
      <c r="C103" s="24" t="s">
        <v>123</v>
      </c>
      <c r="D103" s="37">
        <f>VLOOKUP(B103,TOTALBUD!$A$1:$C$260,3,0)</f>
        <v>1200</v>
      </c>
      <c r="E103" s="26">
        <f t="shared" si="9"/>
        <v>0</v>
      </c>
      <c r="F103" s="24"/>
      <c r="G103" s="24"/>
      <c r="H103" s="38">
        <f>+'GBP Cashflow'!H103+('Euro Cashflow'!H103*Rate)</f>
        <v>0</v>
      </c>
      <c r="I103" s="38">
        <f>+'GBP Cashflow'!I103+('Euro Cashflow'!I103*Rate)</f>
        <v>0</v>
      </c>
      <c r="J103" s="38">
        <f>+'GBP Cashflow'!J103+('Euro Cashflow'!J103*Rate)</f>
        <v>0</v>
      </c>
      <c r="K103" s="38">
        <f>+'GBP Cashflow'!K103+('Euro Cashflow'!K103*Rate)</f>
        <v>0</v>
      </c>
      <c r="L103" s="38">
        <f>+'GBP Cashflow'!L103+('Euro Cashflow'!L103*Rate)</f>
        <v>0</v>
      </c>
      <c r="M103" s="38">
        <f>+'GBP Cashflow'!M103+('Euro Cashflow'!M103*Rate)</f>
        <v>0</v>
      </c>
      <c r="N103" s="38">
        <f>+'GBP Cashflow'!N103+('Euro Cashflow'!N103*Rate)</f>
        <v>0</v>
      </c>
      <c r="O103" s="38">
        <f>+'GBP Cashflow'!O103+('Euro Cashflow'!O103*Rate)</f>
        <v>0</v>
      </c>
      <c r="P103" s="38">
        <f>+'GBP Cashflow'!P103+('Euro Cashflow'!P103*Rate)</f>
        <v>0</v>
      </c>
      <c r="Q103" s="38">
        <f>+'GBP Cashflow'!Q103+('Euro Cashflow'!Q103*Rate)</f>
        <v>0</v>
      </c>
      <c r="R103" s="38">
        <f>+'GBP Cashflow'!R103+('Euro Cashflow'!R103*Rate)</f>
        <v>0</v>
      </c>
      <c r="S103" s="38">
        <f>+'GBP Cashflow'!S103+('Euro Cashflow'!S103*Rate)</f>
        <v>150</v>
      </c>
      <c r="T103" s="38">
        <f>+'GBP Cashflow'!T103+('Euro Cashflow'!T103*Rate)</f>
        <v>150</v>
      </c>
      <c r="U103" s="38">
        <f>+'GBP Cashflow'!U103+('Euro Cashflow'!U103*Rate)</f>
        <v>150</v>
      </c>
      <c r="V103" s="38">
        <f>+'GBP Cashflow'!V103+('Euro Cashflow'!V103*Rate)</f>
        <v>150</v>
      </c>
      <c r="W103" s="38">
        <f>+'GBP Cashflow'!W103+('Euro Cashflow'!W103*Rate)</f>
        <v>150</v>
      </c>
      <c r="X103" s="38">
        <f>+'GBP Cashflow'!X103+('Euro Cashflow'!X103*Rate)</f>
        <v>150</v>
      </c>
      <c r="Y103" s="38">
        <f>+'GBP Cashflow'!Y103+('Euro Cashflow'!Y103*Rate)</f>
        <v>150</v>
      </c>
      <c r="Z103" s="38">
        <f>+'GBP Cashflow'!Z103+('Euro Cashflow'!Z103*Rate)</f>
        <v>150</v>
      </c>
      <c r="AA103" s="38">
        <f>+'GBP Cashflow'!AA103+('Euro Cashflow'!AA103*Rate)</f>
        <v>0</v>
      </c>
      <c r="AB103" s="38">
        <f>+'GBP Cashflow'!AB103+('Euro Cashflow'!AB103*Rate)</f>
        <v>0</v>
      </c>
      <c r="AC103" s="38">
        <f>+'GBP Cashflow'!AC103+('Euro Cashflow'!AC103*Rate)</f>
        <v>0</v>
      </c>
      <c r="AD103" s="38">
        <f>+'GBP Cashflow'!AD103+('Euro Cashflow'!AD103*Rate)</f>
        <v>0</v>
      </c>
      <c r="AE103" s="38">
        <f>+'GBP Cashflow'!AE103+('Euro Cashflow'!AE103*Rate)</f>
        <v>0</v>
      </c>
      <c r="AF103" s="38">
        <f>+'GBP Cashflow'!AF103+('Euro Cashflow'!AF103*Rate)</f>
        <v>0</v>
      </c>
      <c r="AG103" s="38">
        <f>+'GBP Cashflow'!AG103+('Euro Cashflow'!AG103*Rate)</f>
        <v>0</v>
      </c>
      <c r="AH103" s="38">
        <f>+'GBP Cashflow'!AH103+('Euro Cashflow'!AH103*Rate)</f>
        <v>0</v>
      </c>
      <c r="AI103" s="38">
        <f>+'GBP Cashflow'!AI103+('Euro Cashflow'!AI103*Rate)</f>
        <v>0</v>
      </c>
      <c r="AJ103" s="38">
        <f>+'GBP Cashflow'!AJ103+('Euro Cashflow'!AJ103*Rate)</f>
        <v>0</v>
      </c>
      <c r="AK103" s="38">
        <f>+'GBP Cashflow'!AK103+('Euro Cashflow'!AK103*Rate)</f>
        <v>0</v>
      </c>
      <c r="AL103" s="38">
        <f>+'GBP Cashflow'!AL103+('Euro Cashflow'!AL103*Rate)</f>
        <v>0</v>
      </c>
      <c r="AM103" s="38">
        <f>+'GBP Cashflow'!AM103+('Euro Cashflow'!AM103*Rate)</f>
        <v>0</v>
      </c>
      <c r="AN103" s="38">
        <f>+'GBP Cashflow'!AN103+('Euro Cashflow'!AN103*Rate)</f>
        <v>0</v>
      </c>
      <c r="AO103" s="38">
        <f>+'GBP Cashflow'!AO103+('Euro Cashflow'!AO103*Rate)</f>
        <v>0</v>
      </c>
      <c r="AP103" s="38">
        <f>+'GBP Cashflow'!AP103+('Euro Cashflow'!AP103*Rate)</f>
        <v>0</v>
      </c>
      <c r="AQ103" s="38">
        <f>+'GBP Cashflow'!AQ103+('Euro Cashflow'!AQ103*Rate)</f>
        <v>0</v>
      </c>
      <c r="AR103" s="38">
        <f>+'GBP Cashflow'!AR103+('Euro Cashflow'!AR103*Rate)</f>
        <v>0</v>
      </c>
    </row>
    <row r="104" spans="1:44" outlineLevel="2" x14ac:dyDescent="0.2">
      <c r="A104" s="24">
        <v>2400</v>
      </c>
      <c r="B104" s="25">
        <v>2462</v>
      </c>
      <c r="C104" s="24" t="s">
        <v>133</v>
      </c>
      <c r="D104" s="37">
        <f>VLOOKUP(B104,TOTALBUD!$A$1:$C$260,3,0)</f>
        <v>1350</v>
      </c>
      <c r="E104" s="26">
        <f t="shared" si="9"/>
        <v>0</v>
      </c>
      <c r="F104" s="24"/>
      <c r="G104" s="24"/>
      <c r="H104" s="38">
        <f>+'GBP Cashflow'!H104+('Euro Cashflow'!H104*Rate)</f>
        <v>0</v>
      </c>
      <c r="I104" s="38">
        <f>+'GBP Cashflow'!I104+('Euro Cashflow'!I104*Rate)</f>
        <v>0</v>
      </c>
      <c r="J104" s="38">
        <f>+'GBP Cashflow'!J104+('Euro Cashflow'!J104*Rate)</f>
        <v>0</v>
      </c>
      <c r="K104" s="38">
        <f>+'GBP Cashflow'!K104+('Euro Cashflow'!K104*Rate)</f>
        <v>0</v>
      </c>
      <c r="L104" s="38">
        <f>+'GBP Cashflow'!L104+('Euro Cashflow'!L104*Rate)</f>
        <v>0</v>
      </c>
      <c r="M104" s="38">
        <f>+'GBP Cashflow'!M104+('Euro Cashflow'!M104*Rate)</f>
        <v>0</v>
      </c>
      <c r="N104" s="38">
        <f>+'GBP Cashflow'!N104+('Euro Cashflow'!N104*Rate)</f>
        <v>0</v>
      </c>
      <c r="O104" s="38">
        <f>+'GBP Cashflow'!O104+('Euro Cashflow'!O104*Rate)</f>
        <v>0</v>
      </c>
      <c r="P104" s="38">
        <f>+'GBP Cashflow'!P104+('Euro Cashflow'!P104*Rate)</f>
        <v>0</v>
      </c>
      <c r="Q104" s="38">
        <f>+'GBP Cashflow'!Q104+('Euro Cashflow'!Q104*Rate)</f>
        <v>750</v>
      </c>
      <c r="R104" s="38">
        <f>+'GBP Cashflow'!R104+('Euro Cashflow'!R104*Rate)</f>
        <v>0</v>
      </c>
      <c r="S104" s="38">
        <f>+'GBP Cashflow'!S104+('Euro Cashflow'!S104*Rate)</f>
        <v>0</v>
      </c>
      <c r="T104" s="38">
        <f>+'GBP Cashflow'!T104+('Euro Cashflow'!T104*Rate)</f>
        <v>0</v>
      </c>
      <c r="U104" s="38">
        <f>+'GBP Cashflow'!U104+('Euro Cashflow'!U104*Rate)</f>
        <v>300</v>
      </c>
      <c r="V104" s="38">
        <f>+'GBP Cashflow'!V104+('Euro Cashflow'!V104*Rate)</f>
        <v>0</v>
      </c>
      <c r="W104" s="38">
        <f>+'GBP Cashflow'!W104+('Euro Cashflow'!W104*Rate)</f>
        <v>0</v>
      </c>
      <c r="X104" s="38">
        <f>+'GBP Cashflow'!X104+('Euro Cashflow'!X104*Rate)</f>
        <v>300</v>
      </c>
      <c r="Y104" s="38">
        <f>+'GBP Cashflow'!Y104+('Euro Cashflow'!Y104*Rate)</f>
        <v>0</v>
      </c>
      <c r="Z104" s="38">
        <f>+'GBP Cashflow'!Z104+('Euro Cashflow'!Z104*Rate)</f>
        <v>0</v>
      </c>
      <c r="AA104" s="38">
        <f>+'GBP Cashflow'!AA104+('Euro Cashflow'!AA104*Rate)</f>
        <v>0</v>
      </c>
      <c r="AB104" s="38">
        <f>+'GBP Cashflow'!AB104+('Euro Cashflow'!AB104*Rate)</f>
        <v>0</v>
      </c>
      <c r="AC104" s="38">
        <f>+'GBP Cashflow'!AC104+('Euro Cashflow'!AC104*Rate)</f>
        <v>0</v>
      </c>
      <c r="AD104" s="38">
        <f>+'GBP Cashflow'!AD104+('Euro Cashflow'!AD104*Rate)</f>
        <v>0</v>
      </c>
      <c r="AE104" s="38">
        <f>+'GBP Cashflow'!AE104+('Euro Cashflow'!AE104*Rate)</f>
        <v>0</v>
      </c>
      <c r="AF104" s="38">
        <f>+'GBP Cashflow'!AF104+('Euro Cashflow'!AF104*Rate)</f>
        <v>0</v>
      </c>
      <c r="AG104" s="38">
        <f>+'GBP Cashflow'!AG104+('Euro Cashflow'!AG104*Rate)</f>
        <v>0</v>
      </c>
      <c r="AH104" s="38">
        <f>+'GBP Cashflow'!AH104+('Euro Cashflow'!AH104*Rate)</f>
        <v>0</v>
      </c>
      <c r="AI104" s="38">
        <f>+'GBP Cashflow'!AI104+('Euro Cashflow'!AI104*Rate)</f>
        <v>0</v>
      </c>
      <c r="AJ104" s="38">
        <f>+'GBP Cashflow'!AJ104+('Euro Cashflow'!AJ104*Rate)</f>
        <v>0</v>
      </c>
      <c r="AK104" s="38">
        <f>+'GBP Cashflow'!AK104+('Euro Cashflow'!AK104*Rate)</f>
        <v>0</v>
      </c>
      <c r="AL104" s="38">
        <f>+'GBP Cashflow'!AL104+('Euro Cashflow'!AL104*Rate)</f>
        <v>0</v>
      </c>
      <c r="AM104" s="38">
        <f>+'GBP Cashflow'!AM104+('Euro Cashflow'!AM104*Rate)</f>
        <v>0</v>
      </c>
      <c r="AN104" s="38">
        <f>+'GBP Cashflow'!AN104+('Euro Cashflow'!AN104*Rate)</f>
        <v>0</v>
      </c>
      <c r="AO104" s="38">
        <f>+'GBP Cashflow'!AO104+('Euro Cashflow'!AO104*Rate)</f>
        <v>0</v>
      </c>
      <c r="AP104" s="38">
        <f>+'GBP Cashflow'!AP104+('Euro Cashflow'!AP104*Rate)</f>
        <v>0</v>
      </c>
      <c r="AQ104" s="38">
        <f>+'GBP Cashflow'!AQ104+('Euro Cashflow'!AQ104*Rate)</f>
        <v>0</v>
      </c>
      <c r="AR104" s="38">
        <f>+'GBP Cashflow'!AR104+('Euro Cashflow'!AR104*Rate)</f>
        <v>0</v>
      </c>
    </row>
    <row r="105" spans="1:44" outlineLevel="2" x14ac:dyDescent="0.2">
      <c r="A105" s="24">
        <v>2400</v>
      </c>
      <c r="B105" s="25">
        <v>2470</v>
      </c>
      <c r="C105" s="24" t="s">
        <v>134</v>
      </c>
      <c r="D105" s="37">
        <f>VLOOKUP(B105,TOTALBUD!$A$1:$C$260,3,0)</f>
        <v>4100</v>
      </c>
      <c r="E105" s="26">
        <f t="shared" si="9"/>
        <v>0</v>
      </c>
      <c r="F105" s="24"/>
      <c r="G105" s="24"/>
      <c r="H105" s="38">
        <f>+'GBP Cashflow'!H105+('Euro Cashflow'!H105*Rate)</f>
        <v>0</v>
      </c>
      <c r="I105" s="38">
        <f>+'GBP Cashflow'!I105+('Euro Cashflow'!I105*Rate)</f>
        <v>0</v>
      </c>
      <c r="J105" s="38">
        <f>+'GBP Cashflow'!J105+('Euro Cashflow'!J105*Rate)</f>
        <v>0</v>
      </c>
      <c r="K105" s="38">
        <f>+'GBP Cashflow'!K105+('Euro Cashflow'!K105*Rate)</f>
        <v>0</v>
      </c>
      <c r="L105" s="38">
        <f>+'GBP Cashflow'!L105+('Euro Cashflow'!L105*Rate)</f>
        <v>0</v>
      </c>
      <c r="M105" s="38">
        <f>+'GBP Cashflow'!M105+('Euro Cashflow'!M105*Rate)</f>
        <v>0</v>
      </c>
      <c r="N105" s="38">
        <f>+'GBP Cashflow'!N105+('Euro Cashflow'!N105*Rate)</f>
        <v>0</v>
      </c>
      <c r="O105" s="38">
        <f>+'GBP Cashflow'!O105+('Euro Cashflow'!O105*Rate)</f>
        <v>0</v>
      </c>
      <c r="P105" s="38">
        <f>+'GBP Cashflow'!P105+('Euro Cashflow'!P105*Rate)</f>
        <v>0</v>
      </c>
      <c r="Q105" s="38">
        <f>+'GBP Cashflow'!Q105+('Euro Cashflow'!Q105*Rate)</f>
        <v>0</v>
      </c>
      <c r="R105" s="38">
        <f>+'GBP Cashflow'!R105+('Euro Cashflow'!R105*Rate)</f>
        <v>0</v>
      </c>
      <c r="S105" s="38">
        <f>+'GBP Cashflow'!S105+('Euro Cashflow'!S105*Rate)</f>
        <v>800</v>
      </c>
      <c r="T105" s="38">
        <f>+'GBP Cashflow'!T105+('Euro Cashflow'!T105*Rate)</f>
        <v>0</v>
      </c>
      <c r="U105" s="38">
        <f>+'GBP Cashflow'!U105+('Euro Cashflow'!U105*Rate)</f>
        <v>0</v>
      </c>
      <c r="V105" s="38">
        <f>+'GBP Cashflow'!V105+('Euro Cashflow'!V105*Rate)</f>
        <v>0</v>
      </c>
      <c r="W105" s="38">
        <f>+'GBP Cashflow'!W105+('Euro Cashflow'!W105*Rate)</f>
        <v>2100</v>
      </c>
      <c r="X105" s="38">
        <f>+'GBP Cashflow'!X105+('Euro Cashflow'!X105*Rate)</f>
        <v>0</v>
      </c>
      <c r="Y105" s="38">
        <f>+'GBP Cashflow'!Y105+('Euro Cashflow'!Y105*Rate)</f>
        <v>0</v>
      </c>
      <c r="Z105" s="38">
        <f>+'GBP Cashflow'!Z105+('Euro Cashflow'!Z105*Rate)</f>
        <v>1200</v>
      </c>
      <c r="AA105" s="38">
        <f>+'GBP Cashflow'!AA105+('Euro Cashflow'!AA105*Rate)</f>
        <v>0</v>
      </c>
      <c r="AB105" s="38">
        <f>+'GBP Cashflow'!AB105+('Euro Cashflow'!AB105*Rate)</f>
        <v>0</v>
      </c>
      <c r="AC105" s="38">
        <f>+'GBP Cashflow'!AC105+('Euro Cashflow'!AC105*Rate)</f>
        <v>0</v>
      </c>
      <c r="AD105" s="38">
        <f>+'GBP Cashflow'!AD105+('Euro Cashflow'!AD105*Rate)</f>
        <v>0</v>
      </c>
      <c r="AE105" s="38">
        <f>+'GBP Cashflow'!AE105+('Euro Cashflow'!AE105*Rate)</f>
        <v>0</v>
      </c>
      <c r="AF105" s="38">
        <f>+'GBP Cashflow'!AF105+('Euro Cashflow'!AF105*Rate)</f>
        <v>0</v>
      </c>
      <c r="AG105" s="38">
        <f>+'GBP Cashflow'!AG105+('Euro Cashflow'!AG105*Rate)</f>
        <v>0</v>
      </c>
      <c r="AH105" s="38">
        <f>+'GBP Cashflow'!AH105+('Euro Cashflow'!AH105*Rate)</f>
        <v>0</v>
      </c>
      <c r="AI105" s="38">
        <f>+'GBP Cashflow'!AI105+('Euro Cashflow'!AI105*Rate)</f>
        <v>0</v>
      </c>
      <c r="AJ105" s="38">
        <f>+'GBP Cashflow'!AJ105+('Euro Cashflow'!AJ105*Rate)</f>
        <v>0</v>
      </c>
      <c r="AK105" s="38">
        <f>+'GBP Cashflow'!AK105+('Euro Cashflow'!AK105*Rate)</f>
        <v>0</v>
      </c>
      <c r="AL105" s="38">
        <f>+'GBP Cashflow'!AL105+('Euro Cashflow'!AL105*Rate)</f>
        <v>0</v>
      </c>
      <c r="AM105" s="38">
        <f>+'GBP Cashflow'!AM105+('Euro Cashflow'!AM105*Rate)</f>
        <v>0</v>
      </c>
      <c r="AN105" s="38">
        <f>+'GBP Cashflow'!AN105+('Euro Cashflow'!AN105*Rate)</f>
        <v>0</v>
      </c>
      <c r="AO105" s="38">
        <f>+'GBP Cashflow'!AO105+('Euro Cashflow'!AO105*Rate)</f>
        <v>0</v>
      </c>
      <c r="AP105" s="38">
        <f>+'GBP Cashflow'!AP105+('Euro Cashflow'!AP105*Rate)</f>
        <v>0</v>
      </c>
      <c r="AQ105" s="38">
        <f>+'GBP Cashflow'!AQ105+('Euro Cashflow'!AQ105*Rate)</f>
        <v>0</v>
      </c>
      <c r="AR105" s="38">
        <f>+'GBP Cashflow'!AR105+('Euro Cashflow'!AR105*Rate)</f>
        <v>0</v>
      </c>
    </row>
    <row r="106" spans="1:44" outlineLevel="1" x14ac:dyDescent="0.2">
      <c r="A106" s="41" t="s">
        <v>135</v>
      </c>
      <c r="B106" s="29">
        <v>2400</v>
      </c>
      <c r="C106" s="30" t="s">
        <v>136</v>
      </c>
      <c r="D106" s="31">
        <f>VLOOKUP(B106,TOTALBUD!$A$1:$C$260,3,0)</f>
        <v>47830</v>
      </c>
      <c r="E106" s="32">
        <f>SUBTOTAL(9,$E$98:$E$105)</f>
        <v>0</v>
      </c>
      <c r="F106" s="30"/>
      <c r="G106" s="30"/>
      <c r="H106" s="33">
        <f>SUBTOTAL(9,$H$98:$H$105)</f>
        <v>0</v>
      </c>
      <c r="I106" s="34">
        <f>SUBTOTAL(9,$I$98:$I$105)</f>
        <v>0</v>
      </c>
      <c r="J106" s="34">
        <f>SUBTOTAL(9,$J$98:$J$105)</f>
        <v>0</v>
      </c>
      <c r="K106" s="34">
        <f>SUBTOTAL(9,$K$98:$K$105)</f>
        <v>0</v>
      </c>
      <c r="L106" s="34">
        <f>SUBTOTAL(9,$L$98:$L$105)</f>
        <v>0</v>
      </c>
      <c r="M106" s="34">
        <f>SUBTOTAL(9,$M$98:$M$105)</f>
        <v>0</v>
      </c>
      <c r="N106" s="34">
        <f>SUBTOTAL(9,$N$98:$N$105)</f>
        <v>0</v>
      </c>
      <c r="O106" s="34">
        <f>SUBTOTAL(9,$O$98:$O$105)</f>
        <v>0</v>
      </c>
      <c r="P106" s="34">
        <f>SUBTOTAL(9,$P$98:$P$105)</f>
        <v>0</v>
      </c>
      <c r="Q106" s="34">
        <f>SUBTOTAL(9,$Q$98:$Q$105)</f>
        <v>2690</v>
      </c>
      <c r="R106" s="34">
        <f>SUBTOTAL(9,$R$98:$R$105)</f>
        <v>4360</v>
      </c>
      <c r="S106" s="34">
        <f>SUBTOTAL(9,$S$98:$S$105)</f>
        <v>5310</v>
      </c>
      <c r="T106" s="34">
        <f>SUBTOTAL(9,$T$98:$T$105)</f>
        <v>4510</v>
      </c>
      <c r="U106" s="34">
        <f>SUBTOTAL(9,$U$98:$U$105)</f>
        <v>4810</v>
      </c>
      <c r="V106" s="34">
        <f>SUBTOTAL(9,$V$98:$V$105)</f>
        <v>4510</v>
      </c>
      <c r="W106" s="34">
        <f>SUBTOTAL(9,$W$98:$W$105)</f>
        <v>6610</v>
      </c>
      <c r="X106" s="34">
        <f>SUBTOTAL(9,$X$98:$X$105)</f>
        <v>4810</v>
      </c>
      <c r="Y106" s="34">
        <f>SUBTOTAL(9,$Y$98:$Y$105)</f>
        <v>4510</v>
      </c>
      <c r="Z106" s="34">
        <f>SUBTOTAL(9,$Z$98:$Z$105)</f>
        <v>5710</v>
      </c>
      <c r="AA106" s="35"/>
      <c r="AB106" s="34">
        <f>SUBTOTAL(9,$AB$98:$AB$105)</f>
        <v>0</v>
      </c>
      <c r="AC106" s="34">
        <f>SUBTOTAL(9,$AC$98:$AC$105)</f>
        <v>0</v>
      </c>
      <c r="AD106" s="34">
        <f>SUBTOTAL(9,$AD$98:$AD$105)</f>
        <v>0</v>
      </c>
      <c r="AE106" s="34">
        <f>SUBTOTAL(9,$AE$98:$AE$105)</f>
        <v>0</v>
      </c>
      <c r="AF106" s="34">
        <f>SUBTOTAL(9,$AF$98:$AF$105)</f>
        <v>0</v>
      </c>
      <c r="AG106" s="34">
        <f>SUBTOTAL(9,$AG$98:$AG$105)</f>
        <v>0</v>
      </c>
      <c r="AH106" s="34">
        <f>SUBTOTAL(9,$AH$98:$AH$105)</f>
        <v>0</v>
      </c>
      <c r="AI106" s="34">
        <f>SUBTOTAL(9,$AI$98:$AI$105)</f>
        <v>0</v>
      </c>
      <c r="AJ106" s="34">
        <f>SUBTOTAL(9,$AJ$98:$AJ$105)</f>
        <v>0</v>
      </c>
      <c r="AK106" s="34">
        <f>SUBTOTAL(9,$AK$98:$AK$105)</f>
        <v>0</v>
      </c>
      <c r="AL106" s="34">
        <f>SUBTOTAL(9,$AL$98:$AL$105)</f>
        <v>0</v>
      </c>
      <c r="AM106" s="34">
        <f>SUBTOTAL(9,$AM$98:$AM$105)</f>
        <v>0</v>
      </c>
      <c r="AN106" s="34">
        <f>SUBTOTAL(9,$AN$98:$AN$105)</f>
        <v>0</v>
      </c>
      <c r="AO106" s="34">
        <f>SUBTOTAL(9,$AO$98:$AO$105)</f>
        <v>0</v>
      </c>
      <c r="AP106" s="34">
        <f>SUBTOTAL(9,$AP$98:$AP$105)</f>
        <v>0</v>
      </c>
      <c r="AQ106" s="34">
        <f>SUBTOTAL(9,$AQ$98:$AQ$105)</f>
        <v>0</v>
      </c>
      <c r="AR106" s="36">
        <f>SUBTOTAL(9,$AR$98:$AR$105)</f>
        <v>0</v>
      </c>
    </row>
    <row r="107" spans="1:44" outlineLevel="2" x14ac:dyDescent="0.2">
      <c r="A107" s="24">
        <v>2500</v>
      </c>
      <c r="B107" s="25"/>
      <c r="C107" s="24"/>
      <c r="D107" s="37"/>
      <c r="E107" s="26"/>
      <c r="F107" s="24"/>
      <c r="G107" s="24"/>
      <c r="H107" s="38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40"/>
    </row>
    <row r="108" spans="1:44" outlineLevel="2" x14ac:dyDescent="0.2">
      <c r="A108" s="24">
        <v>2500</v>
      </c>
      <c r="B108" s="25">
        <v>2510</v>
      </c>
      <c r="C108" s="24" t="s">
        <v>137</v>
      </c>
      <c r="D108" s="37">
        <f>VLOOKUP(B108,TOTALBUD!$A$1:$C$260,3,0)</f>
        <v>39600</v>
      </c>
      <c r="E108" s="26">
        <f t="shared" ref="E108:E117" si="10">SUM(H108:AX108)-D108</f>
        <v>0</v>
      </c>
      <c r="F108" s="24"/>
      <c r="G108" s="24"/>
      <c r="H108" s="38">
        <f>+'GBP Cashflow'!H108+('Euro Cashflow'!H108*Rate)</f>
        <v>7200</v>
      </c>
      <c r="I108" s="38">
        <f>+'GBP Cashflow'!I108+('Euro Cashflow'!I108*Rate)</f>
        <v>1800</v>
      </c>
      <c r="J108" s="38">
        <f>+'GBP Cashflow'!J108+('Euro Cashflow'!J108*Rate)</f>
        <v>1800</v>
      </c>
      <c r="K108" s="38">
        <f>+'GBP Cashflow'!K108+('Euro Cashflow'!K108*Rate)</f>
        <v>1800</v>
      </c>
      <c r="L108" s="38">
        <f>+'GBP Cashflow'!L108+('Euro Cashflow'!L108*Rate)</f>
        <v>1800</v>
      </c>
      <c r="M108" s="38">
        <f>+'GBP Cashflow'!M108+('Euro Cashflow'!M108*Rate)</f>
        <v>1800</v>
      </c>
      <c r="N108" s="38">
        <f>+'GBP Cashflow'!N108+('Euro Cashflow'!N108*Rate)</f>
        <v>1800</v>
      </c>
      <c r="O108" s="38">
        <f>+'GBP Cashflow'!O108+('Euro Cashflow'!O108*Rate)</f>
        <v>1800</v>
      </c>
      <c r="P108" s="38">
        <f>+'GBP Cashflow'!P108+('Euro Cashflow'!P108*Rate)</f>
        <v>1800</v>
      </c>
      <c r="Q108" s="38">
        <f>+'GBP Cashflow'!Q108+('Euro Cashflow'!Q108*Rate)</f>
        <v>1800</v>
      </c>
      <c r="R108" s="38">
        <f>+'GBP Cashflow'!R108+('Euro Cashflow'!R108*Rate)</f>
        <v>1800</v>
      </c>
      <c r="S108" s="38">
        <f>+'GBP Cashflow'!S108+('Euro Cashflow'!S108*Rate)</f>
        <v>1800</v>
      </c>
      <c r="T108" s="38">
        <f>+'GBP Cashflow'!T108+('Euro Cashflow'!T108*Rate)</f>
        <v>1800</v>
      </c>
      <c r="U108" s="38">
        <f>+'GBP Cashflow'!U108+('Euro Cashflow'!U108*Rate)</f>
        <v>1800</v>
      </c>
      <c r="V108" s="38">
        <f>+'GBP Cashflow'!V108+('Euro Cashflow'!V108*Rate)</f>
        <v>1800</v>
      </c>
      <c r="W108" s="38">
        <f>+'GBP Cashflow'!W108+('Euro Cashflow'!W108*Rate)</f>
        <v>1800</v>
      </c>
      <c r="X108" s="38">
        <f>+'GBP Cashflow'!X108+('Euro Cashflow'!X108*Rate)</f>
        <v>1800</v>
      </c>
      <c r="Y108" s="38">
        <f>+'GBP Cashflow'!Y108+('Euro Cashflow'!Y108*Rate)</f>
        <v>1800</v>
      </c>
      <c r="Z108" s="38">
        <f>+'GBP Cashflow'!Z108+('Euro Cashflow'!Z108*Rate)</f>
        <v>1800</v>
      </c>
      <c r="AA108" s="38">
        <f>+'GBP Cashflow'!AA108+('Euro Cashflow'!AA108*Rate)</f>
        <v>0</v>
      </c>
      <c r="AB108" s="38">
        <f>+'GBP Cashflow'!AB108+('Euro Cashflow'!AB108*Rate)</f>
        <v>0</v>
      </c>
      <c r="AC108" s="38">
        <f>+'GBP Cashflow'!AC108+('Euro Cashflow'!AC108*Rate)</f>
        <v>0</v>
      </c>
      <c r="AD108" s="38">
        <f>+'GBP Cashflow'!AD108+('Euro Cashflow'!AD108*Rate)</f>
        <v>0</v>
      </c>
      <c r="AE108" s="38">
        <f>+'GBP Cashflow'!AE108+('Euro Cashflow'!AE108*Rate)</f>
        <v>0</v>
      </c>
      <c r="AF108" s="38">
        <f>+'GBP Cashflow'!AF108+('Euro Cashflow'!AF108*Rate)</f>
        <v>0</v>
      </c>
      <c r="AG108" s="38">
        <f>+'GBP Cashflow'!AG108+('Euro Cashflow'!AG108*Rate)</f>
        <v>0</v>
      </c>
      <c r="AH108" s="38">
        <f>+'GBP Cashflow'!AH108+('Euro Cashflow'!AH108*Rate)</f>
        <v>0</v>
      </c>
      <c r="AI108" s="38">
        <f>+'GBP Cashflow'!AI108+('Euro Cashflow'!AI108*Rate)</f>
        <v>0</v>
      </c>
      <c r="AJ108" s="38">
        <f>+'GBP Cashflow'!AJ108+('Euro Cashflow'!AJ108*Rate)</f>
        <v>0</v>
      </c>
      <c r="AK108" s="38">
        <f>+'GBP Cashflow'!AK108+('Euro Cashflow'!AK108*Rate)</f>
        <v>0</v>
      </c>
      <c r="AL108" s="38">
        <f>+'GBP Cashflow'!AL108+('Euro Cashflow'!AL108*Rate)</f>
        <v>0</v>
      </c>
      <c r="AM108" s="38">
        <f>+'GBP Cashflow'!AM108+('Euro Cashflow'!AM108*Rate)</f>
        <v>0</v>
      </c>
      <c r="AN108" s="38">
        <f>+'GBP Cashflow'!AN108+('Euro Cashflow'!AN108*Rate)</f>
        <v>0</v>
      </c>
      <c r="AO108" s="38">
        <f>+'GBP Cashflow'!AO108+('Euro Cashflow'!AO108*Rate)</f>
        <v>0</v>
      </c>
      <c r="AP108" s="38">
        <f>+'GBP Cashflow'!AP108+('Euro Cashflow'!AP108*Rate)</f>
        <v>0</v>
      </c>
      <c r="AQ108" s="38">
        <f>+'GBP Cashflow'!AQ108+('Euro Cashflow'!AQ108*Rate)</f>
        <v>0</v>
      </c>
      <c r="AR108" s="38">
        <f>+'GBP Cashflow'!AR108+('Euro Cashflow'!AR108*Rate)</f>
        <v>0</v>
      </c>
    </row>
    <row r="109" spans="1:44" outlineLevel="2" x14ac:dyDescent="0.2">
      <c r="A109" s="24">
        <v>2500</v>
      </c>
      <c r="B109" s="25">
        <v>2520</v>
      </c>
      <c r="C109" s="24" t="s">
        <v>138</v>
      </c>
      <c r="D109" s="37">
        <f>VLOOKUP(B109,TOTALBUD!$A$1:$C$260,3,0)</f>
        <v>22400</v>
      </c>
      <c r="E109" s="26">
        <f t="shared" si="10"/>
        <v>0</v>
      </c>
      <c r="F109" s="24"/>
      <c r="G109" s="24"/>
      <c r="H109" s="38">
        <f>+'GBP Cashflow'!H109+('Euro Cashflow'!H109*Rate)</f>
        <v>0</v>
      </c>
      <c r="I109" s="38">
        <f>+'GBP Cashflow'!I109+('Euro Cashflow'!I109*Rate)</f>
        <v>0</v>
      </c>
      <c r="J109" s="38">
        <f>+'GBP Cashflow'!J109+('Euro Cashflow'!J109*Rate)</f>
        <v>0</v>
      </c>
      <c r="K109" s="38">
        <f>+'GBP Cashflow'!K109+('Euro Cashflow'!K109*Rate)</f>
        <v>1400</v>
      </c>
      <c r="L109" s="38">
        <f>+'GBP Cashflow'!L109+('Euro Cashflow'!L109*Rate)</f>
        <v>1400</v>
      </c>
      <c r="M109" s="38">
        <f>+'GBP Cashflow'!M109+('Euro Cashflow'!M109*Rate)</f>
        <v>1400</v>
      </c>
      <c r="N109" s="38">
        <f>+'GBP Cashflow'!N109+('Euro Cashflow'!N109*Rate)</f>
        <v>1400</v>
      </c>
      <c r="O109" s="38">
        <f>+'GBP Cashflow'!O109+('Euro Cashflow'!O109*Rate)</f>
        <v>1400</v>
      </c>
      <c r="P109" s="38">
        <f>+'GBP Cashflow'!P109+('Euro Cashflow'!P109*Rate)</f>
        <v>1400</v>
      </c>
      <c r="Q109" s="38">
        <f>+'GBP Cashflow'!Q109+('Euro Cashflow'!Q109*Rate)</f>
        <v>1400</v>
      </c>
      <c r="R109" s="38">
        <f>+'GBP Cashflow'!R109+('Euro Cashflow'!R109*Rate)</f>
        <v>1400</v>
      </c>
      <c r="S109" s="38">
        <f>+'GBP Cashflow'!S109+('Euro Cashflow'!S109*Rate)</f>
        <v>1400</v>
      </c>
      <c r="T109" s="38">
        <f>+'GBP Cashflow'!T109+('Euro Cashflow'!T109*Rate)</f>
        <v>1400</v>
      </c>
      <c r="U109" s="38">
        <f>+'GBP Cashflow'!U109+('Euro Cashflow'!U109*Rate)</f>
        <v>1400</v>
      </c>
      <c r="V109" s="38">
        <f>+'GBP Cashflow'!V109+('Euro Cashflow'!V109*Rate)</f>
        <v>1400</v>
      </c>
      <c r="W109" s="38">
        <f>+'GBP Cashflow'!W109+('Euro Cashflow'!W109*Rate)</f>
        <v>1400</v>
      </c>
      <c r="X109" s="38">
        <f>+'GBP Cashflow'!X109+('Euro Cashflow'!X109*Rate)</f>
        <v>1400</v>
      </c>
      <c r="Y109" s="38">
        <f>+'GBP Cashflow'!Y109+('Euro Cashflow'!Y109*Rate)</f>
        <v>1400</v>
      </c>
      <c r="Z109" s="38">
        <f>+'GBP Cashflow'!Z109+('Euro Cashflow'!Z109*Rate)</f>
        <v>1400</v>
      </c>
      <c r="AA109" s="38">
        <f>+'GBP Cashflow'!AA109+('Euro Cashflow'!AA109*Rate)</f>
        <v>0</v>
      </c>
      <c r="AB109" s="38">
        <f>+'GBP Cashflow'!AB109+('Euro Cashflow'!AB109*Rate)</f>
        <v>0</v>
      </c>
      <c r="AC109" s="38">
        <f>+'GBP Cashflow'!AC109+('Euro Cashflow'!AC109*Rate)</f>
        <v>0</v>
      </c>
      <c r="AD109" s="38">
        <f>+'GBP Cashflow'!AD109+('Euro Cashflow'!AD109*Rate)</f>
        <v>0</v>
      </c>
      <c r="AE109" s="38">
        <f>+'GBP Cashflow'!AE109+('Euro Cashflow'!AE109*Rate)</f>
        <v>0</v>
      </c>
      <c r="AF109" s="38">
        <f>+'GBP Cashflow'!AF109+('Euro Cashflow'!AF109*Rate)</f>
        <v>0</v>
      </c>
      <c r="AG109" s="38">
        <f>+'GBP Cashflow'!AG109+('Euro Cashflow'!AG109*Rate)</f>
        <v>0</v>
      </c>
      <c r="AH109" s="38">
        <f>+'GBP Cashflow'!AH109+('Euro Cashflow'!AH109*Rate)</f>
        <v>0</v>
      </c>
      <c r="AI109" s="38">
        <f>+'GBP Cashflow'!AI109+('Euro Cashflow'!AI109*Rate)</f>
        <v>0</v>
      </c>
      <c r="AJ109" s="38">
        <f>+'GBP Cashflow'!AJ109+('Euro Cashflow'!AJ109*Rate)</f>
        <v>0</v>
      </c>
      <c r="AK109" s="38">
        <f>+'GBP Cashflow'!AK109+('Euro Cashflow'!AK109*Rate)</f>
        <v>0</v>
      </c>
      <c r="AL109" s="38">
        <f>+'GBP Cashflow'!AL109+('Euro Cashflow'!AL109*Rate)</f>
        <v>0</v>
      </c>
      <c r="AM109" s="38">
        <f>+'GBP Cashflow'!AM109+('Euro Cashflow'!AM109*Rate)</f>
        <v>0</v>
      </c>
      <c r="AN109" s="38">
        <f>+'GBP Cashflow'!AN109+('Euro Cashflow'!AN109*Rate)</f>
        <v>0</v>
      </c>
      <c r="AO109" s="38">
        <f>+'GBP Cashflow'!AO109+('Euro Cashflow'!AO109*Rate)</f>
        <v>0</v>
      </c>
      <c r="AP109" s="38">
        <f>+'GBP Cashflow'!AP109+('Euro Cashflow'!AP109*Rate)</f>
        <v>0</v>
      </c>
      <c r="AQ109" s="38">
        <f>+'GBP Cashflow'!AQ109+('Euro Cashflow'!AQ109*Rate)</f>
        <v>0</v>
      </c>
      <c r="AR109" s="38">
        <f>+'GBP Cashflow'!AR109+('Euro Cashflow'!AR109*Rate)</f>
        <v>0</v>
      </c>
    </row>
    <row r="110" spans="1:44" outlineLevel="2" x14ac:dyDescent="0.2">
      <c r="A110" s="24">
        <v>2500</v>
      </c>
      <c r="B110" s="25">
        <v>2530</v>
      </c>
      <c r="C110" s="24" t="s">
        <v>139</v>
      </c>
      <c r="D110" s="37">
        <f>VLOOKUP(B110,TOTALBUD!$A$1:$C$260,3,0)</f>
        <v>12000</v>
      </c>
      <c r="E110" s="26">
        <f t="shared" si="10"/>
        <v>0</v>
      </c>
      <c r="F110" s="24"/>
      <c r="G110" s="24"/>
      <c r="H110" s="38">
        <f>+'GBP Cashflow'!H110+('Euro Cashflow'!H110*Rate)</f>
        <v>0</v>
      </c>
      <c r="I110" s="38">
        <f>+'GBP Cashflow'!I110+('Euro Cashflow'!I110*Rate)</f>
        <v>0</v>
      </c>
      <c r="J110" s="38">
        <f>+'GBP Cashflow'!J110+('Euro Cashflow'!J110*Rate)</f>
        <v>0</v>
      </c>
      <c r="K110" s="38">
        <f>+'GBP Cashflow'!K110+('Euro Cashflow'!K110*Rate)</f>
        <v>0</v>
      </c>
      <c r="L110" s="38">
        <f>+'GBP Cashflow'!L110+('Euro Cashflow'!L110*Rate)</f>
        <v>0</v>
      </c>
      <c r="M110" s="38">
        <f>+'GBP Cashflow'!M110+('Euro Cashflow'!M110*Rate)</f>
        <v>0</v>
      </c>
      <c r="N110" s="38">
        <f>+'GBP Cashflow'!N110+('Euro Cashflow'!N110*Rate)</f>
        <v>0</v>
      </c>
      <c r="O110" s="38">
        <f>+'GBP Cashflow'!O110+('Euro Cashflow'!O110*Rate)</f>
        <v>1000</v>
      </c>
      <c r="P110" s="38">
        <f>+'GBP Cashflow'!P110+('Euro Cashflow'!P110*Rate)</f>
        <v>1000</v>
      </c>
      <c r="Q110" s="38">
        <f>+'GBP Cashflow'!Q110+('Euro Cashflow'!Q110*Rate)</f>
        <v>1000</v>
      </c>
      <c r="R110" s="38">
        <f>+'GBP Cashflow'!R110+('Euro Cashflow'!R110*Rate)</f>
        <v>1000</v>
      </c>
      <c r="S110" s="38">
        <f>+'GBP Cashflow'!S110+('Euro Cashflow'!S110*Rate)</f>
        <v>1000</v>
      </c>
      <c r="T110" s="38">
        <f>+'GBP Cashflow'!T110+('Euro Cashflow'!T110*Rate)</f>
        <v>1000</v>
      </c>
      <c r="U110" s="38">
        <f>+'GBP Cashflow'!U110+('Euro Cashflow'!U110*Rate)</f>
        <v>1000</v>
      </c>
      <c r="V110" s="38">
        <f>+'GBP Cashflow'!V110+('Euro Cashflow'!V110*Rate)</f>
        <v>1000</v>
      </c>
      <c r="W110" s="38">
        <f>+'GBP Cashflow'!W110+('Euro Cashflow'!W110*Rate)</f>
        <v>1000</v>
      </c>
      <c r="X110" s="38">
        <f>+'GBP Cashflow'!X110+('Euro Cashflow'!X110*Rate)</f>
        <v>1000</v>
      </c>
      <c r="Y110" s="38">
        <f>+'GBP Cashflow'!Y110+('Euro Cashflow'!Y110*Rate)</f>
        <v>1000</v>
      </c>
      <c r="Z110" s="38">
        <f>+'GBP Cashflow'!Z110+('Euro Cashflow'!Z110*Rate)</f>
        <v>1000</v>
      </c>
      <c r="AA110" s="38">
        <f>+'GBP Cashflow'!AA110+('Euro Cashflow'!AA110*Rate)</f>
        <v>0</v>
      </c>
      <c r="AB110" s="38">
        <f>+'GBP Cashflow'!AB110+('Euro Cashflow'!AB110*Rate)</f>
        <v>0</v>
      </c>
      <c r="AC110" s="38">
        <f>+'GBP Cashflow'!AC110+('Euro Cashflow'!AC110*Rate)</f>
        <v>0</v>
      </c>
      <c r="AD110" s="38">
        <f>+'GBP Cashflow'!AD110+('Euro Cashflow'!AD110*Rate)</f>
        <v>0</v>
      </c>
      <c r="AE110" s="38">
        <f>+'GBP Cashflow'!AE110+('Euro Cashflow'!AE110*Rate)</f>
        <v>0</v>
      </c>
      <c r="AF110" s="38">
        <f>+'GBP Cashflow'!AF110+('Euro Cashflow'!AF110*Rate)</f>
        <v>0</v>
      </c>
      <c r="AG110" s="38">
        <f>+'GBP Cashflow'!AG110+('Euro Cashflow'!AG110*Rate)</f>
        <v>0</v>
      </c>
      <c r="AH110" s="38">
        <f>+'GBP Cashflow'!AH110+('Euro Cashflow'!AH110*Rate)</f>
        <v>0</v>
      </c>
      <c r="AI110" s="38">
        <f>+'GBP Cashflow'!AI110+('Euro Cashflow'!AI110*Rate)</f>
        <v>0</v>
      </c>
      <c r="AJ110" s="38">
        <f>+'GBP Cashflow'!AJ110+('Euro Cashflow'!AJ110*Rate)</f>
        <v>0</v>
      </c>
      <c r="AK110" s="38">
        <f>+'GBP Cashflow'!AK110+('Euro Cashflow'!AK110*Rate)</f>
        <v>0</v>
      </c>
      <c r="AL110" s="38">
        <f>+'GBP Cashflow'!AL110+('Euro Cashflow'!AL110*Rate)</f>
        <v>0</v>
      </c>
      <c r="AM110" s="38">
        <f>+'GBP Cashflow'!AM110+('Euro Cashflow'!AM110*Rate)</f>
        <v>0</v>
      </c>
      <c r="AN110" s="38">
        <f>+'GBP Cashflow'!AN110+('Euro Cashflow'!AN110*Rate)</f>
        <v>0</v>
      </c>
      <c r="AO110" s="38">
        <f>+'GBP Cashflow'!AO110+('Euro Cashflow'!AO110*Rate)</f>
        <v>0</v>
      </c>
      <c r="AP110" s="38">
        <f>+'GBP Cashflow'!AP110+('Euro Cashflow'!AP110*Rate)</f>
        <v>0</v>
      </c>
      <c r="AQ110" s="38">
        <f>+'GBP Cashflow'!AQ110+('Euro Cashflow'!AQ110*Rate)</f>
        <v>0</v>
      </c>
      <c r="AR110" s="38">
        <f>+'GBP Cashflow'!AR110+('Euro Cashflow'!AR110*Rate)</f>
        <v>0</v>
      </c>
    </row>
    <row r="111" spans="1:44" outlineLevel="2" x14ac:dyDescent="0.2">
      <c r="A111" s="24">
        <v>2500</v>
      </c>
      <c r="B111" s="25">
        <v>2535</v>
      </c>
      <c r="C111" s="24" t="s">
        <v>140</v>
      </c>
      <c r="D111" s="37">
        <f>VLOOKUP(B111,TOTALBUD!$A$1:$C$260,3,0)</f>
        <v>11200</v>
      </c>
      <c r="E111" s="26">
        <f t="shared" si="10"/>
        <v>0</v>
      </c>
      <c r="F111" s="24"/>
      <c r="G111" s="24"/>
      <c r="H111" s="38">
        <f>+'GBP Cashflow'!H111+('Euro Cashflow'!H111*Rate)</f>
        <v>0</v>
      </c>
      <c r="I111" s="38">
        <f>+'GBP Cashflow'!I111+('Euro Cashflow'!I111*Rate)</f>
        <v>0</v>
      </c>
      <c r="J111" s="38">
        <f>+'GBP Cashflow'!J111+('Euro Cashflow'!J111*Rate)</f>
        <v>0</v>
      </c>
      <c r="K111" s="38">
        <f>+'GBP Cashflow'!K111+('Euro Cashflow'!K111*Rate)</f>
        <v>0</v>
      </c>
      <c r="L111" s="38">
        <f>+'GBP Cashflow'!L111+('Euro Cashflow'!L111*Rate)</f>
        <v>0</v>
      </c>
      <c r="M111" s="38">
        <f>+'GBP Cashflow'!M111+('Euro Cashflow'!M111*Rate)</f>
        <v>0</v>
      </c>
      <c r="N111" s="38">
        <f>+'GBP Cashflow'!N111+('Euro Cashflow'!N111*Rate)</f>
        <v>0</v>
      </c>
      <c r="O111" s="38">
        <f>+'GBP Cashflow'!O111+('Euro Cashflow'!O111*Rate)</f>
        <v>0</v>
      </c>
      <c r="P111" s="38">
        <f>+'GBP Cashflow'!P111+('Euro Cashflow'!P111*Rate)</f>
        <v>0</v>
      </c>
      <c r="Q111" s="38">
        <f>+'GBP Cashflow'!Q111+('Euro Cashflow'!Q111*Rate)</f>
        <v>1120</v>
      </c>
      <c r="R111" s="38">
        <f>+'GBP Cashflow'!R111+('Euro Cashflow'!R111*Rate)</f>
        <v>1120</v>
      </c>
      <c r="S111" s="38">
        <f>+'GBP Cashflow'!S111+('Euro Cashflow'!S111*Rate)</f>
        <v>1120</v>
      </c>
      <c r="T111" s="38">
        <f>+'GBP Cashflow'!T111+('Euro Cashflow'!T111*Rate)</f>
        <v>1120</v>
      </c>
      <c r="U111" s="38">
        <f>+'GBP Cashflow'!U111+('Euro Cashflow'!U111*Rate)</f>
        <v>1120</v>
      </c>
      <c r="V111" s="38">
        <f>+'GBP Cashflow'!V111+('Euro Cashflow'!V111*Rate)</f>
        <v>1120</v>
      </c>
      <c r="W111" s="38">
        <f>+'GBP Cashflow'!W111+('Euro Cashflow'!W111*Rate)</f>
        <v>1120</v>
      </c>
      <c r="X111" s="38">
        <f>+'GBP Cashflow'!X111+('Euro Cashflow'!X111*Rate)</f>
        <v>1120</v>
      </c>
      <c r="Y111" s="38">
        <f>+'GBP Cashflow'!Y111+('Euro Cashflow'!Y111*Rate)</f>
        <v>1120</v>
      </c>
      <c r="Z111" s="38">
        <f>+'GBP Cashflow'!Z111+('Euro Cashflow'!Z111*Rate)</f>
        <v>1120</v>
      </c>
      <c r="AA111" s="38">
        <f>+'GBP Cashflow'!AA111+('Euro Cashflow'!AA111*Rate)</f>
        <v>0</v>
      </c>
      <c r="AB111" s="38">
        <f>+'GBP Cashflow'!AB111+('Euro Cashflow'!AB111*Rate)</f>
        <v>0</v>
      </c>
      <c r="AC111" s="38">
        <f>+'GBP Cashflow'!AC111+('Euro Cashflow'!AC111*Rate)</f>
        <v>0</v>
      </c>
      <c r="AD111" s="38">
        <f>+'GBP Cashflow'!AD111+('Euro Cashflow'!AD111*Rate)</f>
        <v>0</v>
      </c>
      <c r="AE111" s="38">
        <f>+'GBP Cashflow'!AE111+('Euro Cashflow'!AE111*Rate)</f>
        <v>0</v>
      </c>
      <c r="AF111" s="38">
        <f>+'GBP Cashflow'!AF111+('Euro Cashflow'!AF111*Rate)</f>
        <v>0</v>
      </c>
      <c r="AG111" s="38">
        <f>+'GBP Cashflow'!AG111+('Euro Cashflow'!AG111*Rate)</f>
        <v>0</v>
      </c>
      <c r="AH111" s="38">
        <f>+'GBP Cashflow'!AH111+('Euro Cashflow'!AH111*Rate)</f>
        <v>0</v>
      </c>
      <c r="AI111" s="38">
        <f>+'GBP Cashflow'!AI111+('Euro Cashflow'!AI111*Rate)</f>
        <v>0</v>
      </c>
      <c r="AJ111" s="38">
        <f>+'GBP Cashflow'!AJ111+('Euro Cashflow'!AJ111*Rate)</f>
        <v>0</v>
      </c>
      <c r="AK111" s="38">
        <f>+'GBP Cashflow'!AK111+('Euro Cashflow'!AK111*Rate)</f>
        <v>0</v>
      </c>
      <c r="AL111" s="38">
        <f>+'GBP Cashflow'!AL111+('Euro Cashflow'!AL111*Rate)</f>
        <v>0</v>
      </c>
      <c r="AM111" s="38">
        <f>+'GBP Cashflow'!AM111+('Euro Cashflow'!AM111*Rate)</f>
        <v>0</v>
      </c>
      <c r="AN111" s="38">
        <f>+'GBP Cashflow'!AN111+('Euro Cashflow'!AN111*Rate)</f>
        <v>0</v>
      </c>
      <c r="AO111" s="38">
        <f>+'GBP Cashflow'!AO111+('Euro Cashflow'!AO111*Rate)</f>
        <v>0</v>
      </c>
      <c r="AP111" s="38">
        <f>+'GBP Cashflow'!AP111+('Euro Cashflow'!AP111*Rate)</f>
        <v>0</v>
      </c>
      <c r="AQ111" s="38">
        <f>+'GBP Cashflow'!AQ111+('Euro Cashflow'!AQ111*Rate)</f>
        <v>0</v>
      </c>
      <c r="AR111" s="38">
        <f>+'GBP Cashflow'!AR111+('Euro Cashflow'!AR111*Rate)</f>
        <v>0</v>
      </c>
    </row>
    <row r="112" spans="1:44" outlineLevel="2" x14ac:dyDescent="0.2">
      <c r="A112" s="24">
        <v>2500</v>
      </c>
      <c r="B112" s="25">
        <v>2540</v>
      </c>
      <c r="C112" s="24" t="s">
        <v>141</v>
      </c>
      <c r="D112" s="37">
        <f>VLOOKUP(B112,TOTALBUD!$A$1:$C$260,3,0)</f>
        <v>5880</v>
      </c>
      <c r="E112" s="26">
        <f t="shared" si="10"/>
        <v>0</v>
      </c>
      <c r="F112" s="24"/>
      <c r="G112" s="24"/>
      <c r="H112" s="38">
        <f>+'GBP Cashflow'!H112+('Euro Cashflow'!H112*Rate)</f>
        <v>0</v>
      </c>
      <c r="I112" s="38">
        <f>+'GBP Cashflow'!I112+('Euro Cashflow'!I112*Rate)</f>
        <v>0</v>
      </c>
      <c r="J112" s="38">
        <f>+'GBP Cashflow'!J112+('Euro Cashflow'!J112*Rate)</f>
        <v>0</v>
      </c>
      <c r="K112" s="38">
        <f>+'GBP Cashflow'!K112+('Euro Cashflow'!K112*Rate)</f>
        <v>0</v>
      </c>
      <c r="L112" s="38">
        <f>+'GBP Cashflow'!L112+('Euro Cashflow'!L112*Rate)</f>
        <v>392</v>
      </c>
      <c r="M112" s="38">
        <f>+'GBP Cashflow'!M112+('Euro Cashflow'!M112*Rate)</f>
        <v>392</v>
      </c>
      <c r="N112" s="38">
        <f>+'GBP Cashflow'!N112+('Euro Cashflow'!N112*Rate)</f>
        <v>392</v>
      </c>
      <c r="O112" s="38">
        <f>+'GBP Cashflow'!O112+('Euro Cashflow'!O112*Rate)</f>
        <v>392</v>
      </c>
      <c r="P112" s="38">
        <f>+'GBP Cashflow'!P112+('Euro Cashflow'!P112*Rate)</f>
        <v>392</v>
      </c>
      <c r="Q112" s="38">
        <f>+'GBP Cashflow'!Q112+('Euro Cashflow'!Q112*Rate)</f>
        <v>392</v>
      </c>
      <c r="R112" s="38">
        <f>+'GBP Cashflow'!R112+('Euro Cashflow'!R112*Rate)</f>
        <v>392</v>
      </c>
      <c r="S112" s="38">
        <f>+'GBP Cashflow'!S112+('Euro Cashflow'!S112*Rate)</f>
        <v>392</v>
      </c>
      <c r="T112" s="38">
        <f>+'GBP Cashflow'!T112+('Euro Cashflow'!T112*Rate)</f>
        <v>392</v>
      </c>
      <c r="U112" s="38">
        <f>+'GBP Cashflow'!U112+('Euro Cashflow'!U112*Rate)</f>
        <v>392</v>
      </c>
      <c r="V112" s="38">
        <f>+'GBP Cashflow'!V112+('Euro Cashflow'!V112*Rate)</f>
        <v>392</v>
      </c>
      <c r="W112" s="38">
        <f>+'GBP Cashflow'!W112+('Euro Cashflow'!W112*Rate)</f>
        <v>392</v>
      </c>
      <c r="X112" s="38">
        <f>+'GBP Cashflow'!X112+('Euro Cashflow'!X112*Rate)</f>
        <v>392</v>
      </c>
      <c r="Y112" s="38">
        <f>+'GBP Cashflow'!Y112+('Euro Cashflow'!Y112*Rate)</f>
        <v>392</v>
      </c>
      <c r="Z112" s="38">
        <f>+'GBP Cashflow'!Z112+('Euro Cashflow'!Z112*Rate)</f>
        <v>392</v>
      </c>
      <c r="AA112" s="38">
        <f>+'GBP Cashflow'!AA112+('Euro Cashflow'!AA112*Rate)</f>
        <v>0</v>
      </c>
      <c r="AB112" s="38">
        <f>+'GBP Cashflow'!AB112+('Euro Cashflow'!AB112*Rate)</f>
        <v>0</v>
      </c>
      <c r="AC112" s="38">
        <f>+'GBP Cashflow'!AC112+('Euro Cashflow'!AC112*Rate)</f>
        <v>0</v>
      </c>
      <c r="AD112" s="38">
        <f>+'GBP Cashflow'!AD112+('Euro Cashflow'!AD112*Rate)</f>
        <v>0</v>
      </c>
      <c r="AE112" s="38">
        <f>+'GBP Cashflow'!AE112+('Euro Cashflow'!AE112*Rate)</f>
        <v>0</v>
      </c>
      <c r="AF112" s="38">
        <f>+'GBP Cashflow'!AF112+('Euro Cashflow'!AF112*Rate)</f>
        <v>0</v>
      </c>
      <c r="AG112" s="38">
        <f>+'GBP Cashflow'!AG112+('Euro Cashflow'!AG112*Rate)</f>
        <v>0</v>
      </c>
      <c r="AH112" s="38">
        <f>+'GBP Cashflow'!AH112+('Euro Cashflow'!AH112*Rate)</f>
        <v>0</v>
      </c>
      <c r="AI112" s="38">
        <f>+'GBP Cashflow'!AI112+('Euro Cashflow'!AI112*Rate)</f>
        <v>0</v>
      </c>
      <c r="AJ112" s="38">
        <f>+'GBP Cashflow'!AJ112+('Euro Cashflow'!AJ112*Rate)</f>
        <v>0</v>
      </c>
      <c r="AK112" s="38">
        <f>+'GBP Cashflow'!AK112+('Euro Cashflow'!AK112*Rate)</f>
        <v>0</v>
      </c>
      <c r="AL112" s="38">
        <f>+'GBP Cashflow'!AL112+('Euro Cashflow'!AL112*Rate)</f>
        <v>0</v>
      </c>
      <c r="AM112" s="38">
        <f>+'GBP Cashflow'!AM112+('Euro Cashflow'!AM112*Rate)</f>
        <v>0</v>
      </c>
      <c r="AN112" s="38">
        <f>+'GBP Cashflow'!AN112+('Euro Cashflow'!AN112*Rate)</f>
        <v>0</v>
      </c>
      <c r="AO112" s="38">
        <f>+'GBP Cashflow'!AO112+('Euro Cashflow'!AO112*Rate)</f>
        <v>0</v>
      </c>
      <c r="AP112" s="38">
        <f>+'GBP Cashflow'!AP112+('Euro Cashflow'!AP112*Rate)</f>
        <v>0</v>
      </c>
      <c r="AQ112" s="38">
        <f>+'GBP Cashflow'!AQ112+('Euro Cashflow'!AQ112*Rate)</f>
        <v>0</v>
      </c>
      <c r="AR112" s="38">
        <f>+'GBP Cashflow'!AR112+('Euro Cashflow'!AR112*Rate)</f>
        <v>0</v>
      </c>
    </row>
    <row r="113" spans="1:44" outlineLevel="2" x14ac:dyDescent="0.2">
      <c r="A113" s="24">
        <v>2500</v>
      </c>
      <c r="B113" s="25">
        <v>2550</v>
      </c>
      <c r="C113" s="24" t="s">
        <v>142</v>
      </c>
      <c r="D113" s="37">
        <f>VLOOKUP(B113,TOTALBUD!$A$1:$C$260,3,0)</f>
        <v>21000</v>
      </c>
      <c r="E113" s="26">
        <f t="shared" si="10"/>
        <v>0</v>
      </c>
      <c r="F113" s="24"/>
      <c r="G113" s="24"/>
      <c r="H113" s="38">
        <f>+'GBP Cashflow'!H113+('Euro Cashflow'!H113*Rate)</f>
        <v>0</v>
      </c>
      <c r="I113" s="38">
        <f>+'GBP Cashflow'!I113+('Euro Cashflow'!I113*Rate)</f>
        <v>0</v>
      </c>
      <c r="J113" s="38">
        <f>+'GBP Cashflow'!J113+('Euro Cashflow'!J113*Rate)</f>
        <v>0</v>
      </c>
      <c r="K113" s="38">
        <f>+'GBP Cashflow'!K113+('Euro Cashflow'!K113*Rate)</f>
        <v>0</v>
      </c>
      <c r="L113" s="38">
        <f>+'GBP Cashflow'!L113+('Euro Cashflow'!L113*Rate)</f>
        <v>0</v>
      </c>
      <c r="M113" s="38">
        <f>+'GBP Cashflow'!M113+('Euro Cashflow'!M113*Rate)</f>
        <v>1400</v>
      </c>
      <c r="N113" s="38">
        <f>+'GBP Cashflow'!N113+('Euro Cashflow'!N113*Rate)</f>
        <v>1400</v>
      </c>
      <c r="O113" s="38">
        <f>+'GBP Cashflow'!O113+('Euro Cashflow'!O113*Rate)</f>
        <v>1400</v>
      </c>
      <c r="P113" s="38">
        <f>+'GBP Cashflow'!P113+('Euro Cashflow'!P113*Rate)</f>
        <v>1400</v>
      </c>
      <c r="Q113" s="38">
        <f>+'GBP Cashflow'!Q113+('Euro Cashflow'!Q113*Rate)</f>
        <v>1400</v>
      </c>
      <c r="R113" s="38">
        <f>+'GBP Cashflow'!R113+('Euro Cashflow'!R113*Rate)</f>
        <v>1400</v>
      </c>
      <c r="S113" s="38">
        <f>+'GBP Cashflow'!S113+('Euro Cashflow'!S113*Rate)</f>
        <v>1400</v>
      </c>
      <c r="T113" s="38">
        <f>+'GBP Cashflow'!T113+('Euro Cashflow'!T113*Rate)</f>
        <v>1400</v>
      </c>
      <c r="U113" s="38">
        <f>+'GBP Cashflow'!U113+('Euro Cashflow'!U113*Rate)</f>
        <v>1400</v>
      </c>
      <c r="V113" s="38">
        <f>+'GBP Cashflow'!V113+('Euro Cashflow'!V113*Rate)</f>
        <v>1400</v>
      </c>
      <c r="W113" s="38">
        <f>+'GBP Cashflow'!W113+('Euro Cashflow'!W113*Rate)</f>
        <v>1400</v>
      </c>
      <c r="X113" s="38">
        <f>+'GBP Cashflow'!X113+('Euro Cashflow'!X113*Rate)</f>
        <v>1400</v>
      </c>
      <c r="Y113" s="38">
        <f>+'GBP Cashflow'!Y113+('Euro Cashflow'!Y113*Rate)</f>
        <v>1400</v>
      </c>
      <c r="Z113" s="38">
        <f>+'GBP Cashflow'!Z113+('Euro Cashflow'!Z113*Rate)</f>
        <v>1400</v>
      </c>
      <c r="AA113" s="38">
        <f>+'GBP Cashflow'!AA113+('Euro Cashflow'!AA113*Rate)</f>
        <v>0</v>
      </c>
      <c r="AB113" s="38">
        <f>+'GBP Cashflow'!AB113+('Euro Cashflow'!AB113*Rate)</f>
        <v>1400</v>
      </c>
      <c r="AC113" s="38">
        <f>+'GBP Cashflow'!AC113+('Euro Cashflow'!AC113*Rate)</f>
        <v>0</v>
      </c>
      <c r="AD113" s="38">
        <f>+'GBP Cashflow'!AD113+('Euro Cashflow'!AD113*Rate)</f>
        <v>0</v>
      </c>
      <c r="AE113" s="38">
        <f>+'GBP Cashflow'!AE113+('Euro Cashflow'!AE113*Rate)</f>
        <v>0</v>
      </c>
      <c r="AF113" s="38">
        <f>+'GBP Cashflow'!AF113+('Euro Cashflow'!AF113*Rate)</f>
        <v>0</v>
      </c>
      <c r="AG113" s="38">
        <f>+'GBP Cashflow'!AG113+('Euro Cashflow'!AG113*Rate)</f>
        <v>0</v>
      </c>
      <c r="AH113" s="38">
        <f>+'GBP Cashflow'!AH113+('Euro Cashflow'!AH113*Rate)</f>
        <v>0</v>
      </c>
      <c r="AI113" s="38">
        <f>+'GBP Cashflow'!AI113+('Euro Cashflow'!AI113*Rate)</f>
        <v>0</v>
      </c>
      <c r="AJ113" s="38">
        <f>+'GBP Cashflow'!AJ113+('Euro Cashflow'!AJ113*Rate)</f>
        <v>0</v>
      </c>
      <c r="AK113" s="38">
        <f>+'GBP Cashflow'!AK113+('Euro Cashflow'!AK113*Rate)</f>
        <v>0</v>
      </c>
      <c r="AL113" s="38">
        <f>+'GBP Cashflow'!AL113+('Euro Cashflow'!AL113*Rate)</f>
        <v>0</v>
      </c>
      <c r="AM113" s="38">
        <f>+'GBP Cashflow'!AM113+('Euro Cashflow'!AM113*Rate)</f>
        <v>0</v>
      </c>
      <c r="AN113" s="38">
        <f>+'GBP Cashflow'!AN113+('Euro Cashflow'!AN113*Rate)</f>
        <v>0</v>
      </c>
      <c r="AO113" s="38">
        <f>+'GBP Cashflow'!AO113+('Euro Cashflow'!AO113*Rate)</f>
        <v>0</v>
      </c>
      <c r="AP113" s="38">
        <f>+'GBP Cashflow'!AP113+('Euro Cashflow'!AP113*Rate)</f>
        <v>0</v>
      </c>
      <c r="AQ113" s="38">
        <f>+'GBP Cashflow'!AQ113+('Euro Cashflow'!AQ113*Rate)</f>
        <v>0</v>
      </c>
      <c r="AR113" s="38">
        <f>+'GBP Cashflow'!AR113+('Euro Cashflow'!AR113*Rate)</f>
        <v>0</v>
      </c>
    </row>
    <row r="114" spans="1:44" outlineLevel="2" x14ac:dyDescent="0.2">
      <c r="A114" s="24">
        <v>2500</v>
      </c>
      <c r="B114" s="25">
        <v>2570</v>
      </c>
      <c r="C114" s="24" t="s">
        <v>143</v>
      </c>
      <c r="D114" s="37">
        <f>VLOOKUP(B114,TOTALBUD!$A$1:$C$260,3,0)</f>
        <v>16900</v>
      </c>
      <c r="E114" s="26">
        <f t="shared" si="10"/>
        <v>0</v>
      </c>
      <c r="F114" s="24"/>
      <c r="G114" s="24"/>
      <c r="H114" s="38">
        <f>+'GBP Cashflow'!H114+('Euro Cashflow'!H114*Rate)</f>
        <v>0</v>
      </c>
      <c r="I114" s="38">
        <f>+'GBP Cashflow'!I114+('Euro Cashflow'!I114*Rate)</f>
        <v>0</v>
      </c>
      <c r="J114" s="38">
        <f>+'GBP Cashflow'!J114+('Euro Cashflow'!J114*Rate)</f>
        <v>0</v>
      </c>
      <c r="K114" s="38">
        <f>+'GBP Cashflow'!K114+('Euro Cashflow'!K114*Rate)</f>
        <v>0</v>
      </c>
      <c r="L114" s="38">
        <f>+'GBP Cashflow'!L114+('Euro Cashflow'!L114*Rate)</f>
        <v>0</v>
      </c>
      <c r="M114" s="38">
        <f>+'GBP Cashflow'!M114+('Euro Cashflow'!M114*Rate)</f>
        <v>0</v>
      </c>
      <c r="N114" s="38">
        <f>+'GBP Cashflow'!N114+('Euro Cashflow'!N114*Rate)</f>
        <v>0</v>
      </c>
      <c r="O114" s="38">
        <f>+'GBP Cashflow'!O114+('Euro Cashflow'!O114*Rate)</f>
        <v>1300</v>
      </c>
      <c r="P114" s="38">
        <f>+'GBP Cashflow'!P114+('Euro Cashflow'!P114*Rate)</f>
        <v>1300</v>
      </c>
      <c r="Q114" s="38">
        <f>+'GBP Cashflow'!Q114+('Euro Cashflow'!Q114*Rate)</f>
        <v>1300</v>
      </c>
      <c r="R114" s="38">
        <f>+'GBP Cashflow'!R114+('Euro Cashflow'!R114*Rate)</f>
        <v>1300</v>
      </c>
      <c r="S114" s="38">
        <f>+'GBP Cashflow'!S114+('Euro Cashflow'!S114*Rate)</f>
        <v>1300</v>
      </c>
      <c r="T114" s="38">
        <f>+'GBP Cashflow'!T114+('Euro Cashflow'!T114*Rate)</f>
        <v>1300</v>
      </c>
      <c r="U114" s="38">
        <f>+'GBP Cashflow'!U114+('Euro Cashflow'!U114*Rate)</f>
        <v>1300</v>
      </c>
      <c r="V114" s="38">
        <f>+'GBP Cashflow'!V114+('Euro Cashflow'!V114*Rate)</f>
        <v>1300</v>
      </c>
      <c r="W114" s="38">
        <f>+'GBP Cashflow'!W114+('Euro Cashflow'!W114*Rate)</f>
        <v>1300</v>
      </c>
      <c r="X114" s="38">
        <f>+'GBP Cashflow'!X114+('Euro Cashflow'!X114*Rate)</f>
        <v>1300</v>
      </c>
      <c r="Y114" s="38">
        <f>+'GBP Cashflow'!Y114+('Euro Cashflow'!Y114*Rate)</f>
        <v>1300</v>
      </c>
      <c r="Z114" s="38">
        <f>+'GBP Cashflow'!Z114+('Euro Cashflow'!Z114*Rate)</f>
        <v>1300</v>
      </c>
      <c r="AA114" s="38">
        <f>+'GBP Cashflow'!AA114+('Euro Cashflow'!AA114*Rate)</f>
        <v>0</v>
      </c>
      <c r="AB114" s="38">
        <f>+'GBP Cashflow'!AB114+('Euro Cashflow'!AB114*Rate)</f>
        <v>1300</v>
      </c>
      <c r="AC114" s="38">
        <f>+'GBP Cashflow'!AC114+('Euro Cashflow'!AC114*Rate)</f>
        <v>0</v>
      </c>
      <c r="AD114" s="38">
        <f>+'GBP Cashflow'!AD114+('Euro Cashflow'!AD114*Rate)</f>
        <v>0</v>
      </c>
      <c r="AE114" s="38">
        <f>+'GBP Cashflow'!AE114+('Euro Cashflow'!AE114*Rate)</f>
        <v>0</v>
      </c>
      <c r="AF114" s="38">
        <f>+'GBP Cashflow'!AF114+('Euro Cashflow'!AF114*Rate)</f>
        <v>0</v>
      </c>
      <c r="AG114" s="38">
        <f>+'GBP Cashflow'!AG114+('Euro Cashflow'!AG114*Rate)</f>
        <v>0</v>
      </c>
      <c r="AH114" s="38">
        <f>+'GBP Cashflow'!AH114+('Euro Cashflow'!AH114*Rate)</f>
        <v>0</v>
      </c>
      <c r="AI114" s="38">
        <f>+'GBP Cashflow'!AI114+('Euro Cashflow'!AI114*Rate)</f>
        <v>0</v>
      </c>
      <c r="AJ114" s="38">
        <f>+'GBP Cashflow'!AJ114+('Euro Cashflow'!AJ114*Rate)</f>
        <v>0</v>
      </c>
      <c r="AK114" s="38">
        <f>+'GBP Cashflow'!AK114+('Euro Cashflow'!AK114*Rate)</f>
        <v>0</v>
      </c>
      <c r="AL114" s="38">
        <f>+'GBP Cashflow'!AL114+('Euro Cashflow'!AL114*Rate)</f>
        <v>0</v>
      </c>
      <c r="AM114" s="38">
        <f>+'GBP Cashflow'!AM114+('Euro Cashflow'!AM114*Rate)</f>
        <v>0</v>
      </c>
      <c r="AN114" s="38">
        <f>+'GBP Cashflow'!AN114+('Euro Cashflow'!AN114*Rate)</f>
        <v>0</v>
      </c>
      <c r="AO114" s="38">
        <f>+'GBP Cashflow'!AO114+('Euro Cashflow'!AO114*Rate)</f>
        <v>0</v>
      </c>
      <c r="AP114" s="38">
        <f>+'GBP Cashflow'!AP114+('Euro Cashflow'!AP114*Rate)</f>
        <v>0</v>
      </c>
      <c r="AQ114" s="38">
        <f>+'GBP Cashflow'!AQ114+('Euro Cashflow'!AQ114*Rate)</f>
        <v>0</v>
      </c>
      <c r="AR114" s="38">
        <f>+'GBP Cashflow'!AR114+('Euro Cashflow'!AR114*Rate)</f>
        <v>0</v>
      </c>
    </row>
    <row r="115" spans="1:44" outlineLevel="2" x14ac:dyDescent="0.2">
      <c r="A115" s="24">
        <v>2500</v>
      </c>
      <c r="B115" s="25">
        <v>2575</v>
      </c>
      <c r="C115" s="24" t="s">
        <v>144</v>
      </c>
      <c r="D115" s="37">
        <f>VLOOKUP(B115,TOTALBUD!$A$1:$C$260,3,0)</f>
        <v>10640</v>
      </c>
      <c r="E115" s="26">
        <f t="shared" si="10"/>
        <v>0</v>
      </c>
      <c r="F115" s="24"/>
      <c r="G115" s="24"/>
      <c r="H115" s="38">
        <f>+'GBP Cashflow'!H115+('Euro Cashflow'!H115*Rate)</f>
        <v>0</v>
      </c>
      <c r="I115" s="38">
        <f>+'GBP Cashflow'!I115+('Euro Cashflow'!I115*Rate)</f>
        <v>0</v>
      </c>
      <c r="J115" s="38">
        <f>+'GBP Cashflow'!J115+('Euro Cashflow'!J115*Rate)</f>
        <v>0</v>
      </c>
      <c r="K115" s="38">
        <f>+'GBP Cashflow'!K115+('Euro Cashflow'!K115*Rate)</f>
        <v>0</v>
      </c>
      <c r="L115" s="38">
        <f>+'GBP Cashflow'!L115+('Euro Cashflow'!L115*Rate)</f>
        <v>0</v>
      </c>
      <c r="M115" s="38">
        <f>+'GBP Cashflow'!M115+('Euro Cashflow'!M115*Rate)</f>
        <v>0</v>
      </c>
      <c r="N115" s="38">
        <f>+'GBP Cashflow'!N115+('Euro Cashflow'!N115*Rate)</f>
        <v>0</v>
      </c>
      <c r="O115" s="38">
        <f>+'GBP Cashflow'!O115+('Euro Cashflow'!O115*Rate)</f>
        <v>0</v>
      </c>
      <c r="P115" s="38">
        <f>+'GBP Cashflow'!P115+('Euro Cashflow'!P115*Rate)</f>
        <v>0</v>
      </c>
      <c r="Q115" s="38">
        <f>+'GBP Cashflow'!Q115+('Euro Cashflow'!Q115*Rate)</f>
        <v>560</v>
      </c>
      <c r="R115" s="38">
        <f>+'GBP Cashflow'!R115+('Euro Cashflow'!R115*Rate)</f>
        <v>1120</v>
      </c>
      <c r="S115" s="38">
        <f>+'GBP Cashflow'!S115+('Euro Cashflow'!S115*Rate)</f>
        <v>1120</v>
      </c>
      <c r="T115" s="38">
        <f>+'GBP Cashflow'!T115+('Euro Cashflow'!T115*Rate)</f>
        <v>1120</v>
      </c>
      <c r="U115" s="38">
        <f>+'GBP Cashflow'!U115+('Euro Cashflow'!U115*Rate)</f>
        <v>1120</v>
      </c>
      <c r="V115" s="38">
        <f>+'GBP Cashflow'!V115+('Euro Cashflow'!V115*Rate)</f>
        <v>1120</v>
      </c>
      <c r="W115" s="38">
        <f>+'GBP Cashflow'!W115+('Euro Cashflow'!W115*Rate)</f>
        <v>1120</v>
      </c>
      <c r="X115" s="38">
        <f>+'GBP Cashflow'!X115+('Euro Cashflow'!X115*Rate)</f>
        <v>1120</v>
      </c>
      <c r="Y115" s="38">
        <f>+'GBP Cashflow'!Y115+('Euro Cashflow'!Y115*Rate)</f>
        <v>1120</v>
      </c>
      <c r="Z115" s="38">
        <f>+'GBP Cashflow'!Z115+('Euro Cashflow'!Z115*Rate)</f>
        <v>1120</v>
      </c>
      <c r="AA115" s="38">
        <f>+'GBP Cashflow'!AA115+('Euro Cashflow'!AA115*Rate)</f>
        <v>0</v>
      </c>
      <c r="AB115" s="38">
        <f>+'GBP Cashflow'!AB115+('Euro Cashflow'!AB115*Rate)</f>
        <v>0</v>
      </c>
      <c r="AC115" s="38">
        <f>+'GBP Cashflow'!AC115+('Euro Cashflow'!AC115*Rate)</f>
        <v>0</v>
      </c>
      <c r="AD115" s="38">
        <f>+'GBP Cashflow'!AD115+('Euro Cashflow'!AD115*Rate)</f>
        <v>0</v>
      </c>
      <c r="AE115" s="38">
        <f>+'GBP Cashflow'!AE115+('Euro Cashflow'!AE115*Rate)</f>
        <v>0</v>
      </c>
      <c r="AF115" s="38">
        <f>+'GBP Cashflow'!AF115+('Euro Cashflow'!AF115*Rate)</f>
        <v>0</v>
      </c>
      <c r="AG115" s="38">
        <f>+'GBP Cashflow'!AG115+('Euro Cashflow'!AG115*Rate)</f>
        <v>0</v>
      </c>
      <c r="AH115" s="38">
        <f>+'GBP Cashflow'!AH115+('Euro Cashflow'!AH115*Rate)</f>
        <v>0</v>
      </c>
      <c r="AI115" s="38">
        <f>+'GBP Cashflow'!AI115+('Euro Cashflow'!AI115*Rate)</f>
        <v>0</v>
      </c>
      <c r="AJ115" s="38">
        <f>+'GBP Cashflow'!AJ115+('Euro Cashflow'!AJ115*Rate)</f>
        <v>0</v>
      </c>
      <c r="AK115" s="38">
        <f>+'GBP Cashflow'!AK115+('Euro Cashflow'!AK115*Rate)</f>
        <v>0</v>
      </c>
      <c r="AL115" s="38">
        <f>+'GBP Cashflow'!AL115+('Euro Cashflow'!AL115*Rate)</f>
        <v>0</v>
      </c>
      <c r="AM115" s="38">
        <f>+'GBP Cashflow'!AM115+('Euro Cashflow'!AM115*Rate)</f>
        <v>0</v>
      </c>
      <c r="AN115" s="38">
        <f>+'GBP Cashflow'!AN115+('Euro Cashflow'!AN115*Rate)</f>
        <v>0</v>
      </c>
      <c r="AO115" s="38">
        <f>+'GBP Cashflow'!AO115+('Euro Cashflow'!AO115*Rate)</f>
        <v>0</v>
      </c>
      <c r="AP115" s="38">
        <f>+'GBP Cashflow'!AP115+('Euro Cashflow'!AP115*Rate)</f>
        <v>0</v>
      </c>
      <c r="AQ115" s="38">
        <f>+'GBP Cashflow'!AQ115+('Euro Cashflow'!AQ115*Rate)</f>
        <v>0</v>
      </c>
      <c r="AR115" s="38">
        <f>+'GBP Cashflow'!AR115+('Euro Cashflow'!AR115*Rate)</f>
        <v>0</v>
      </c>
    </row>
    <row r="116" spans="1:44" outlineLevel="2" x14ac:dyDescent="0.2">
      <c r="A116" s="24">
        <v>2500</v>
      </c>
      <c r="B116" s="25">
        <v>2580</v>
      </c>
      <c r="C116" s="24" t="s">
        <v>145</v>
      </c>
      <c r="D116" s="37">
        <f>VLOOKUP(B116,TOTALBUD!$A$1:$C$260,3,0)</f>
        <v>22176</v>
      </c>
      <c r="E116" s="26">
        <f t="shared" si="10"/>
        <v>0</v>
      </c>
      <c r="F116" s="24"/>
      <c r="G116" s="24"/>
      <c r="H116" s="38">
        <f>+'GBP Cashflow'!H116+('Euro Cashflow'!H116*Rate)</f>
        <v>0</v>
      </c>
      <c r="I116" s="38">
        <f>+'GBP Cashflow'!I116+('Euro Cashflow'!I116*Rate)</f>
        <v>0</v>
      </c>
      <c r="J116" s="38">
        <f>+'GBP Cashflow'!J116+('Euro Cashflow'!J116*Rate)</f>
        <v>0</v>
      </c>
      <c r="K116" s="38">
        <f>+'GBP Cashflow'!K116+('Euro Cashflow'!K116*Rate)</f>
        <v>0</v>
      </c>
      <c r="L116" s="38">
        <f>+'GBP Cashflow'!L116+('Euro Cashflow'!L116*Rate)</f>
        <v>0</v>
      </c>
      <c r="M116" s="38">
        <f>+'GBP Cashflow'!M116+('Euro Cashflow'!M116*Rate)</f>
        <v>0</v>
      </c>
      <c r="N116" s="38">
        <f>+'GBP Cashflow'!N116+('Euro Cashflow'!N116*Rate)</f>
        <v>0</v>
      </c>
      <c r="O116" s="38">
        <f>+'GBP Cashflow'!O116+('Euro Cashflow'!O116*Rate)</f>
        <v>0</v>
      </c>
      <c r="P116" s="38">
        <f>+'GBP Cashflow'!P116+('Euro Cashflow'!P116*Rate)</f>
        <v>2016</v>
      </c>
      <c r="Q116" s="38">
        <f>+'GBP Cashflow'!Q116+('Euro Cashflow'!Q116*Rate)</f>
        <v>2016</v>
      </c>
      <c r="R116" s="38">
        <f>+'GBP Cashflow'!R116+('Euro Cashflow'!R116*Rate)</f>
        <v>2016</v>
      </c>
      <c r="S116" s="38">
        <f>+'GBP Cashflow'!S116+('Euro Cashflow'!S116*Rate)</f>
        <v>2016</v>
      </c>
      <c r="T116" s="38">
        <f>+'GBP Cashflow'!T116+('Euro Cashflow'!T116*Rate)</f>
        <v>2016</v>
      </c>
      <c r="U116" s="38">
        <f>+'GBP Cashflow'!U116+('Euro Cashflow'!U116*Rate)</f>
        <v>2016</v>
      </c>
      <c r="V116" s="38">
        <f>+'GBP Cashflow'!V116+('Euro Cashflow'!V116*Rate)</f>
        <v>2016</v>
      </c>
      <c r="W116" s="38">
        <f>+'GBP Cashflow'!W116+('Euro Cashflow'!W116*Rate)</f>
        <v>2016</v>
      </c>
      <c r="X116" s="38">
        <f>+'GBP Cashflow'!X116+('Euro Cashflow'!X116*Rate)</f>
        <v>2016</v>
      </c>
      <c r="Y116" s="38">
        <f>+'GBP Cashflow'!Y116+('Euro Cashflow'!Y116*Rate)</f>
        <v>2016</v>
      </c>
      <c r="Z116" s="38">
        <f>+'GBP Cashflow'!Z116+('Euro Cashflow'!Z116*Rate)</f>
        <v>2016</v>
      </c>
      <c r="AA116" s="38">
        <f>+'GBP Cashflow'!AA116+('Euro Cashflow'!AA116*Rate)</f>
        <v>0</v>
      </c>
      <c r="AB116" s="38">
        <f>+'GBP Cashflow'!AB116+('Euro Cashflow'!AB116*Rate)</f>
        <v>0</v>
      </c>
      <c r="AC116" s="38">
        <f>+'GBP Cashflow'!AC116+('Euro Cashflow'!AC116*Rate)</f>
        <v>0</v>
      </c>
      <c r="AD116" s="38">
        <f>+'GBP Cashflow'!AD116+('Euro Cashflow'!AD116*Rate)</f>
        <v>0</v>
      </c>
      <c r="AE116" s="38">
        <f>+'GBP Cashflow'!AE116+('Euro Cashflow'!AE116*Rate)</f>
        <v>0</v>
      </c>
      <c r="AF116" s="38">
        <f>+'GBP Cashflow'!AF116+('Euro Cashflow'!AF116*Rate)</f>
        <v>0</v>
      </c>
      <c r="AG116" s="38">
        <f>+'GBP Cashflow'!AG116+('Euro Cashflow'!AG116*Rate)</f>
        <v>0</v>
      </c>
      <c r="AH116" s="38">
        <f>+'GBP Cashflow'!AH116+('Euro Cashflow'!AH116*Rate)</f>
        <v>0</v>
      </c>
      <c r="AI116" s="38">
        <f>+'GBP Cashflow'!AI116+('Euro Cashflow'!AI116*Rate)</f>
        <v>0</v>
      </c>
      <c r="AJ116" s="38">
        <f>+'GBP Cashflow'!AJ116+('Euro Cashflow'!AJ116*Rate)</f>
        <v>0</v>
      </c>
      <c r="AK116" s="38">
        <f>+'GBP Cashflow'!AK116+('Euro Cashflow'!AK116*Rate)</f>
        <v>0</v>
      </c>
      <c r="AL116" s="38">
        <f>+'GBP Cashflow'!AL116+('Euro Cashflow'!AL116*Rate)</f>
        <v>0</v>
      </c>
      <c r="AM116" s="38">
        <f>+'GBP Cashflow'!AM116+('Euro Cashflow'!AM116*Rate)</f>
        <v>0</v>
      </c>
      <c r="AN116" s="38">
        <f>+'GBP Cashflow'!AN116+('Euro Cashflow'!AN116*Rate)</f>
        <v>0</v>
      </c>
      <c r="AO116" s="38">
        <f>+'GBP Cashflow'!AO116+('Euro Cashflow'!AO116*Rate)</f>
        <v>0</v>
      </c>
      <c r="AP116" s="38">
        <f>+'GBP Cashflow'!AP116+('Euro Cashflow'!AP116*Rate)</f>
        <v>0</v>
      </c>
      <c r="AQ116" s="38">
        <f>+'GBP Cashflow'!AQ116+('Euro Cashflow'!AQ116*Rate)</f>
        <v>0</v>
      </c>
      <c r="AR116" s="38">
        <f>+'GBP Cashflow'!AR116+('Euro Cashflow'!AR116*Rate)</f>
        <v>0</v>
      </c>
    </row>
    <row r="117" spans="1:44" outlineLevel="2" x14ac:dyDescent="0.2">
      <c r="A117" s="24">
        <v>2500</v>
      </c>
      <c r="B117" s="25">
        <v>2590</v>
      </c>
      <c r="C117" s="24" t="s">
        <v>97</v>
      </c>
      <c r="D117" s="37">
        <f>VLOOKUP(B117,TOTALBUD!$A$1:$C$260,3,0)</f>
        <v>4000</v>
      </c>
      <c r="E117" s="26">
        <f t="shared" si="10"/>
        <v>0</v>
      </c>
      <c r="F117" s="24"/>
      <c r="G117" s="24"/>
      <c r="H117" s="38">
        <f>+'GBP Cashflow'!H117+('Euro Cashflow'!H117*Rate)</f>
        <v>0</v>
      </c>
      <c r="I117" s="38">
        <f>+'GBP Cashflow'!I117+('Euro Cashflow'!I117*Rate)</f>
        <v>0</v>
      </c>
      <c r="J117" s="38">
        <f>+'GBP Cashflow'!J117+('Euro Cashflow'!J117*Rate)</f>
        <v>0</v>
      </c>
      <c r="K117" s="38">
        <f>+'GBP Cashflow'!K117+('Euro Cashflow'!K117*Rate)</f>
        <v>0</v>
      </c>
      <c r="L117" s="38">
        <f>+'GBP Cashflow'!L117+('Euro Cashflow'!L117*Rate)</f>
        <v>0</v>
      </c>
      <c r="M117" s="38">
        <f>+'GBP Cashflow'!M117+('Euro Cashflow'!M117*Rate)</f>
        <v>0</v>
      </c>
      <c r="N117" s="38">
        <f>+'GBP Cashflow'!N117+('Euro Cashflow'!N117*Rate)</f>
        <v>0</v>
      </c>
      <c r="O117" s="38">
        <f>+'GBP Cashflow'!O117+('Euro Cashflow'!O117*Rate)</f>
        <v>0</v>
      </c>
      <c r="P117" s="38">
        <f>+'GBP Cashflow'!P117+('Euro Cashflow'!P117*Rate)</f>
        <v>0</v>
      </c>
      <c r="Q117" s="38">
        <f>+'GBP Cashflow'!Q117+('Euro Cashflow'!Q117*Rate)</f>
        <v>0</v>
      </c>
      <c r="R117" s="38">
        <f>+'GBP Cashflow'!R117+('Euro Cashflow'!R117*Rate)</f>
        <v>0</v>
      </c>
      <c r="S117" s="38">
        <f>+'GBP Cashflow'!S117+('Euro Cashflow'!S117*Rate)</f>
        <v>500</v>
      </c>
      <c r="T117" s="38">
        <f>+'GBP Cashflow'!T117+('Euro Cashflow'!T117*Rate)</f>
        <v>500</v>
      </c>
      <c r="U117" s="38">
        <f>+'GBP Cashflow'!U117+('Euro Cashflow'!U117*Rate)</f>
        <v>500</v>
      </c>
      <c r="V117" s="38">
        <f>+'GBP Cashflow'!V117+('Euro Cashflow'!V117*Rate)</f>
        <v>500</v>
      </c>
      <c r="W117" s="38">
        <f>+'GBP Cashflow'!W117+('Euro Cashflow'!W117*Rate)</f>
        <v>500</v>
      </c>
      <c r="X117" s="38">
        <f>+'GBP Cashflow'!X117+('Euro Cashflow'!X117*Rate)</f>
        <v>500</v>
      </c>
      <c r="Y117" s="38">
        <f>+'GBP Cashflow'!Y117+('Euro Cashflow'!Y117*Rate)</f>
        <v>500</v>
      </c>
      <c r="Z117" s="38">
        <f>+'GBP Cashflow'!Z117+('Euro Cashflow'!Z117*Rate)</f>
        <v>500</v>
      </c>
      <c r="AA117" s="38">
        <f>+'GBP Cashflow'!AA117+('Euro Cashflow'!AA117*Rate)</f>
        <v>0</v>
      </c>
      <c r="AB117" s="38">
        <f>+'GBP Cashflow'!AB117+('Euro Cashflow'!AB117*Rate)</f>
        <v>0</v>
      </c>
      <c r="AC117" s="38">
        <f>+'GBP Cashflow'!AC117+('Euro Cashflow'!AC117*Rate)</f>
        <v>0</v>
      </c>
      <c r="AD117" s="38">
        <f>+'GBP Cashflow'!AD117+('Euro Cashflow'!AD117*Rate)</f>
        <v>0</v>
      </c>
      <c r="AE117" s="38">
        <f>+'GBP Cashflow'!AE117+('Euro Cashflow'!AE117*Rate)</f>
        <v>0</v>
      </c>
      <c r="AF117" s="38">
        <f>+'GBP Cashflow'!AF117+('Euro Cashflow'!AF117*Rate)</f>
        <v>0</v>
      </c>
      <c r="AG117" s="38">
        <f>+'GBP Cashflow'!AG117+('Euro Cashflow'!AG117*Rate)</f>
        <v>0</v>
      </c>
      <c r="AH117" s="38">
        <f>+'GBP Cashflow'!AH117+('Euro Cashflow'!AH117*Rate)</f>
        <v>0</v>
      </c>
      <c r="AI117" s="38">
        <f>+'GBP Cashflow'!AI117+('Euro Cashflow'!AI117*Rate)</f>
        <v>0</v>
      </c>
      <c r="AJ117" s="38">
        <f>+'GBP Cashflow'!AJ117+('Euro Cashflow'!AJ117*Rate)</f>
        <v>0</v>
      </c>
      <c r="AK117" s="38">
        <f>+'GBP Cashflow'!AK117+('Euro Cashflow'!AK117*Rate)</f>
        <v>0</v>
      </c>
      <c r="AL117" s="38">
        <f>+'GBP Cashflow'!AL117+('Euro Cashflow'!AL117*Rate)</f>
        <v>0</v>
      </c>
      <c r="AM117" s="38">
        <f>+'GBP Cashflow'!AM117+('Euro Cashflow'!AM117*Rate)</f>
        <v>0</v>
      </c>
      <c r="AN117" s="38">
        <f>+'GBP Cashflow'!AN117+('Euro Cashflow'!AN117*Rate)</f>
        <v>0</v>
      </c>
      <c r="AO117" s="38">
        <f>+'GBP Cashflow'!AO117+('Euro Cashflow'!AO117*Rate)</f>
        <v>0</v>
      </c>
      <c r="AP117" s="38">
        <f>+'GBP Cashflow'!AP117+('Euro Cashflow'!AP117*Rate)</f>
        <v>0</v>
      </c>
      <c r="AQ117" s="38">
        <f>+'GBP Cashflow'!AQ117+('Euro Cashflow'!AQ117*Rate)</f>
        <v>0</v>
      </c>
      <c r="AR117" s="38">
        <f>+'GBP Cashflow'!AR117+('Euro Cashflow'!AR117*Rate)</f>
        <v>0</v>
      </c>
    </row>
    <row r="118" spans="1:44" outlineLevel="1" x14ac:dyDescent="0.2">
      <c r="A118" s="28" t="s">
        <v>146</v>
      </c>
      <c r="B118" s="29">
        <v>2500</v>
      </c>
      <c r="C118" s="30" t="s">
        <v>147</v>
      </c>
      <c r="D118" s="31">
        <f>VLOOKUP(B118,TOTALBUD!$A$1:$C$260,3,0)</f>
        <v>165796</v>
      </c>
      <c r="E118" s="32">
        <f>SUBTOTAL(9,$E$107:$E$117)</f>
        <v>0</v>
      </c>
      <c r="F118" s="30"/>
      <c r="G118" s="30"/>
      <c r="H118" s="33">
        <f>SUBTOTAL(9,$H$107:$H$117)</f>
        <v>7200</v>
      </c>
      <c r="I118" s="34">
        <f>SUBTOTAL(9,$I$107:$I$117)</f>
        <v>1800</v>
      </c>
      <c r="J118" s="34">
        <f>SUBTOTAL(9,$J$107:$J$117)</f>
        <v>1800</v>
      </c>
      <c r="K118" s="34">
        <f>SUBTOTAL(9,$K$107:$K$117)</f>
        <v>3200</v>
      </c>
      <c r="L118" s="34">
        <f>SUBTOTAL(9,$L$107:$L$117)</f>
        <v>3592</v>
      </c>
      <c r="M118" s="34">
        <f>SUBTOTAL(9,$M$107:$M$117)</f>
        <v>4992</v>
      </c>
      <c r="N118" s="34">
        <f>SUBTOTAL(9,$N$107:$N$117)</f>
        <v>4992</v>
      </c>
      <c r="O118" s="34">
        <f>SUBTOTAL(9,$O$107:$O$117)</f>
        <v>7292</v>
      </c>
      <c r="P118" s="34">
        <f>SUBTOTAL(9,$P$107:$P$117)</f>
        <v>9308</v>
      </c>
      <c r="Q118" s="34">
        <f>SUBTOTAL(9,$Q$107:$Q$117)</f>
        <v>10988</v>
      </c>
      <c r="R118" s="34">
        <f>SUBTOTAL(9,$R$107:$R$117)</f>
        <v>11548</v>
      </c>
      <c r="S118" s="34">
        <f>SUBTOTAL(9,$S$107:$S$117)</f>
        <v>12048</v>
      </c>
      <c r="T118" s="34">
        <f>SUBTOTAL(9,$T$107:$T$117)</f>
        <v>12048</v>
      </c>
      <c r="U118" s="34">
        <f>SUBTOTAL(9,$U$107:$U$117)</f>
        <v>12048</v>
      </c>
      <c r="V118" s="34">
        <f>SUBTOTAL(9,$V$107:$V$117)</f>
        <v>12048</v>
      </c>
      <c r="W118" s="34">
        <f>SUBTOTAL(9,$W$107:$W$117)</f>
        <v>12048</v>
      </c>
      <c r="X118" s="34">
        <f>SUBTOTAL(9,$X$107:$X$117)</f>
        <v>12048</v>
      </c>
      <c r="Y118" s="34">
        <f>SUBTOTAL(9,$Y$107:$Y$117)</f>
        <v>12048</v>
      </c>
      <c r="Z118" s="34">
        <f>SUBTOTAL(9,$Z$107:$Z$117)</f>
        <v>12048</v>
      </c>
      <c r="AA118" s="35"/>
      <c r="AB118" s="34">
        <f>SUBTOTAL(9,$AB$107:$AB$117)</f>
        <v>2700</v>
      </c>
      <c r="AC118" s="34">
        <f>SUBTOTAL(9,$AC$107:$AC$117)</f>
        <v>0</v>
      </c>
      <c r="AD118" s="34">
        <f>SUBTOTAL(9,$AD$107:$AD$117)</f>
        <v>0</v>
      </c>
      <c r="AE118" s="34">
        <f>SUBTOTAL(9,$AE$107:$AE$117)</f>
        <v>0</v>
      </c>
      <c r="AF118" s="34">
        <f>SUBTOTAL(9,$AF$107:$AF$117)</f>
        <v>0</v>
      </c>
      <c r="AG118" s="34">
        <f>SUBTOTAL(9,$AG$107:$AG$117)</f>
        <v>0</v>
      </c>
      <c r="AH118" s="34">
        <f>SUBTOTAL(9,$AH$107:$AH$117)</f>
        <v>0</v>
      </c>
      <c r="AI118" s="34">
        <f>SUBTOTAL(9,$AI$107:$AI$117)</f>
        <v>0</v>
      </c>
      <c r="AJ118" s="34">
        <f>SUBTOTAL(9,$AJ$107:$AJ$117)</f>
        <v>0</v>
      </c>
      <c r="AK118" s="34">
        <f>SUBTOTAL(9,$AK$107:$AK$117)</f>
        <v>0</v>
      </c>
      <c r="AL118" s="34">
        <f>SUBTOTAL(9,$AL$107:$AL$117)</f>
        <v>0</v>
      </c>
      <c r="AM118" s="34">
        <f>SUBTOTAL(9,$AM$107:$AM$117)</f>
        <v>0</v>
      </c>
      <c r="AN118" s="34">
        <f>SUBTOTAL(9,$AN$107:$AN$117)</f>
        <v>0</v>
      </c>
      <c r="AO118" s="34">
        <f>SUBTOTAL(9,$AO$107:$AO$117)</f>
        <v>0</v>
      </c>
      <c r="AP118" s="34">
        <f>SUBTOTAL(9,$AP$107:$AP$117)</f>
        <v>0</v>
      </c>
      <c r="AQ118" s="34">
        <f>SUBTOTAL(9,$AQ$107:$AQ$117)</f>
        <v>0</v>
      </c>
      <c r="AR118" s="36">
        <f>SUBTOTAL(9,$AR$107:$AR$117)</f>
        <v>0</v>
      </c>
    </row>
    <row r="119" spans="1:44" outlineLevel="2" x14ac:dyDescent="0.2">
      <c r="A119" s="24">
        <v>2600</v>
      </c>
      <c r="B119" s="25"/>
      <c r="C119" s="24"/>
      <c r="D119" s="37"/>
      <c r="E119" s="26"/>
      <c r="F119" s="24"/>
      <c r="G119" s="24"/>
      <c r="H119" s="38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40"/>
    </row>
    <row r="120" spans="1:44" outlineLevel="2" x14ac:dyDescent="0.2">
      <c r="A120" s="24">
        <v>2600</v>
      </c>
      <c r="B120" s="25">
        <v>2610</v>
      </c>
      <c r="C120" s="24" t="s">
        <v>148</v>
      </c>
      <c r="D120" s="37">
        <f>VLOOKUP(B120,TOTALBUD!$A$1:$C$260,3,0)</f>
        <v>10800</v>
      </c>
      <c r="E120" s="26">
        <f>SUM(H120:AX120)-D120</f>
        <v>0</v>
      </c>
      <c r="F120" s="24"/>
      <c r="G120" s="24"/>
      <c r="H120" s="38">
        <f>+'GBP Cashflow'!H120+('Euro Cashflow'!H120*Rate)</f>
        <v>0</v>
      </c>
      <c r="I120" s="38">
        <f>+'GBP Cashflow'!I120+('Euro Cashflow'!I120*Rate)</f>
        <v>0</v>
      </c>
      <c r="J120" s="38">
        <f>+'GBP Cashflow'!J120+('Euro Cashflow'!J120*Rate)</f>
        <v>0</v>
      </c>
      <c r="K120" s="38">
        <f>+'GBP Cashflow'!K120+('Euro Cashflow'!K120*Rate)</f>
        <v>0</v>
      </c>
      <c r="L120" s="38">
        <f>+'GBP Cashflow'!L120+('Euro Cashflow'!L120*Rate)</f>
        <v>0</v>
      </c>
      <c r="M120" s="38">
        <f>+'GBP Cashflow'!M120+('Euro Cashflow'!M120*Rate)</f>
        <v>0</v>
      </c>
      <c r="N120" s="38">
        <f>+'GBP Cashflow'!N120+('Euro Cashflow'!N120*Rate)</f>
        <v>1200</v>
      </c>
      <c r="O120" s="38">
        <f>+'GBP Cashflow'!O120+('Euro Cashflow'!O120*Rate)</f>
        <v>1200</v>
      </c>
      <c r="P120" s="38">
        <f>+'GBP Cashflow'!P120+('Euro Cashflow'!P120*Rate)</f>
        <v>1200</v>
      </c>
      <c r="Q120" s="38">
        <f>+'GBP Cashflow'!Q120+('Euro Cashflow'!Q120*Rate)</f>
        <v>1200</v>
      </c>
      <c r="R120" s="38">
        <f>+'GBP Cashflow'!R120+('Euro Cashflow'!R120*Rate)</f>
        <v>1200</v>
      </c>
      <c r="S120" s="38">
        <f>+'GBP Cashflow'!S120+('Euro Cashflow'!S120*Rate)</f>
        <v>1200</v>
      </c>
      <c r="T120" s="38">
        <f>+'GBP Cashflow'!T120+('Euro Cashflow'!T120*Rate)</f>
        <v>1200</v>
      </c>
      <c r="U120" s="38">
        <f>+'GBP Cashflow'!U120+('Euro Cashflow'!U120*Rate)</f>
        <v>1200</v>
      </c>
      <c r="V120" s="38">
        <f>+'GBP Cashflow'!V120+('Euro Cashflow'!V120*Rate)</f>
        <v>1200</v>
      </c>
      <c r="W120" s="38">
        <f>+'GBP Cashflow'!W120+('Euro Cashflow'!W120*Rate)</f>
        <v>0</v>
      </c>
      <c r="X120" s="38">
        <f>+'GBP Cashflow'!X120+('Euro Cashflow'!X120*Rate)</f>
        <v>0</v>
      </c>
      <c r="Y120" s="38">
        <f>+'GBP Cashflow'!Y120+('Euro Cashflow'!Y120*Rate)</f>
        <v>0</v>
      </c>
      <c r="Z120" s="38">
        <f>+'GBP Cashflow'!Z120+('Euro Cashflow'!Z120*Rate)</f>
        <v>0</v>
      </c>
      <c r="AA120" s="38">
        <f>+'GBP Cashflow'!AA120+('Euro Cashflow'!AA120*Rate)</f>
        <v>0</v>
      </c>
      <c r="AB120" s="38">
        <f>+'GBP Cashflow'!AB120+('Euro Cashflow'!AB120*Rate)</f>
        <v>0</v>
      </c>
      <c r="AC120" s="38">
        <f>+'GBP Cashflow'!AC120+('Euro Cashflow'!AC120*Rate)</f>
        <v>0</v>
      </c>
      <c r="AD120" s="38">
        <f>+'GBP Cashflow'!AD120+('Euro Cashflow'!AD120*Rate)</f>
        <v>0</v>
      </c>
      <c r="AE120" s="38">
        <f>+'GBP Cashflow'!AE120+('Euro Cashflow'!AE120*Rate)</f>
        <v>0</v>
      </c>
      <c r="AF120" s="38">
        <f>+'GBP Cashflow'!AF120+('Euro Cashflow'!AF120*Rate)</f>
        <v>0</v>
      </c>
      <c r="AG120" s="38">
        <f>+'GBP Cashflow'!AG120+('Euro Cashflow'!AG120*Rate)</f>
        <v>0</v>
      </c>
      <c r="AH120" s="38">
        <f>+'GBP Cashflow'!AH120+('Euro Cashflow'!AH120*Rate)</f>
        <v>0</v>
      </c>
      <c r="AI120" s="38">
        <f>+'GBP Cashflow'!AI120+('Euro Cashflow'!AI120*Rate)</f>
        <v>0</v>
      </c>
      <c r="AJ120" s="38">
        <f>+'GBP Cashflow'!AJ120+('Euro Cashflow'!AJ120*Rate)</f>
        <v>0</v>
      </c>
      <c r="AK120" s="38">
        <f>+'GBP Cashflow'!AK120+('Euro Cashflow'!AK120*Rate)</f>
        <v>0</v>
      </c>
      <c r="AL120" s="38">
        <f>+'GBP Cashflow'!AL120+('Euro Cashflow'!AL120*Rate)</f>
        <v>0</v>
      </c>
      <c r="AM120" s="38">
        <f>+'GBP Cashflow'!AM120+('Euro Cashflow'!AM120*Rate)</f>
        <v>0</v>
      </c>
      <c r="AN120" s="38">
        <f>+'GBP Cashflow'!AN120+('Euro Cashflow'!AN120*Rate)</f>
        <v>0</v>
      </c>
      <c r="AO120" s="38">
        <f>+'GBP Cashflow'!AO120+('Euro Cashflow'!AO120*Rate)</f>
        <v>0</v>
      </c>
      <c r="AP120" s="38">
        <f>+'GBP Cashflow'!AP120+('Euro Cashflow'!AP120*Rate)</f>
        <v>0</v>
      </c>
      <c r="AQ120" s="38">
        <f>+'GBP Cashflow'!AQ120+('Euro Cashflow'!AQ120*Rate)</f>
        <v>0</v>
      </c>
      <c r="AR120" s="38">
        <f>+'GBP Cashflow'!AR120+('Euro Cashflow'!AR120*Rate)</f>
        <v>0</v>
      </c>
    </row>
    <row r="121" spans="1:44" outlineLevel="2" x14ac:dyDescent="0.2">
      <c r="A121" s="24">
        <v>2600</v>
      </c>
      <c r="B121" s="25">
        <v>2620</v>
      </c>
      <c r="C121" s="24" t="s">
        <v>149</v>
      </c>
      <c r="D121" s="37">
        <f>VLOOKUP(B121,TOTALBUD!$A$1:$C$260,3,0)</f>
        <v>5040</v>
      </c>
      <c r="E121" s="26">
        <f>SUM(H121:AX121)-D121</f>
        <v>0</v>
      </c>
      <c r="F121" s="24"/>
      <c r="G121" s="24"/>
      <c r="H121" s="38">
        <f>+'GBP Cashflow'!H121+('Euro Cashflow'!H121*Rate)</f>
        <v>0</v>
      </c>
      <c r="I121" s="38">
        <f>+'GBP Cashflow'!I121+('Euro Cashflow'!I121*Rate)</f>
        <v>0</v>
      </c>
      <c r="J121" s="38">
        <f>+'GBP Cashflow'!J121+('Euro Cashflow'!J121*Rate)</f>
        <v>0</v>
      </c>
      <c r="K121" s="38">
        <f>+'GBP Cashflow'!K121+('Euro Cashflow'!K121*Rate)</f>
        <v>0</v>
      </c>
      <c r="L121" s="38">
        <f>+'GBP Cashflow'!L121+('Euro Cashflow'!L121*Rate)</f>
        <v>0</v>
      </c>
      <c r="M121" s="38">
        <f>+'GBP Cashflow'!M121+('Euro Cashflow'!M121*Rate)</f>
        <v>0</v>
      </c>
      <c r="N121" s="38">
        <f>+'GBP Cashflow'!N121+('Euro Cashflow'!N121*Rate)</f>
        <v>0</v>
      </c>
      <c r="O121" s="38">
        <f>+'GBP Cashflow'!O121+('Euro Cashflow'!O121*Rate)</f>
        <v>0</v>
      </c>
      <c r="P121" s="38">
        <f>+'GBP Cashflow'!P121+('Euro Cashflow'!P121*Rate)</f>
        <v>0</v>
      </c>
      <c r="Q121" s="38">
        <f>+'GBP Cashflow'!Q121+('Euro Cashflow'!Q121*Rate)</f>
        <v>0</v>
      </c>
      <c r="R121" s="38">
        <f>+'GBP Cashflow'!R121+('Euro Cashflow'!R121*Rate)</f>
        <v>560</v>
      </c>
      <c r="S121" s="38">
        <f>+'GBP Cashflow'!S121+('Euro Cashflow'!S121*Rate)</f>
        <v>560</v>
      </c>
      <c r="T121" s="38">
        <f>+'GBP Cashflow'!T121+('Euro Cashflow'!T121*Rate)</f>
        <v>560</v>
      </c>
      <c r="U121" s="38">
        <f>+'GBP Cashflow'!U121+('Euro Cashflow'!U121*Rate)</f>
        <v>560</v>
      </c>
      <c r="V121" s="38">
        <f>+'GBP Cashflow'!V121+('Euro Cashflow'!V121*Rate)</f>
        <v>560</v>
      </c>
      <c r="W121" s="38">
        <f>+'GBP Cashflow'!W121+('Euro Cashflow'!W121*Rate)</f>
        <v>560</v>
      </c>
      <c r="X121" s="38">
        <f>+'GBP Cashflow'!X121+('Euro Cashflow'!X121*Rate)</f>
        <v>560</v>
      </c>
      <c r="Y121" s="38">
        <f>+'GBP Cashflow'!Y121+('Euro Cashflow'!Y121*Rate)</f>
        <v>560</v>
      </c>
      <c r="Z121" s="38">
        <f>+'GBP Cashflow'!Z121+('Euro Cashflow'!Z121*Rate)</f>
        <v>560</v>
      </c>
      <c r="AA121" s="38">
        <f>+'GBP Cashflow'!AA121+('Euro Cashflow'!AA121*Rate)</f>
        <v>0</v>
      </c>
      <c r="AB121" s="38">
        <f>+'GBP Cashflow'!AB121+('Euro Cashflow'!AB121*Rate)</f>
        <v>0</v>
      </c>
      <c r="AC121" s="38">
        <f>+'GBP Cashflow'!AC121+('Euro Cashflow'!AC121*Rate)</f>
        <v>0</v>
      </c>
      <c r="AD121" s="38">
        <f>+'GBP Cashflow'!AD121+('Euro Cashflow'!AD121*Rate)</f>
        <v>0</v>
      </c>
      <c r="AE121" s="38">
        <f>+'GBP Cashflow'!AE121+('Euro Cashflow'!AE121*Rate)</f>
        <v>0</v>
      </c>
      <c r="AF121" s="38">
        <f>+'GBP Cashflow'!AF121+('Euro Cashflow'!AF121*Rate)</f>
        <v>0</v>
      </c>
      <c r="AG121" s="38">
        <f>+'GBP Cashflow'!AG121+('Euro Cashflow'!AG121*Rate)</f>
        <v>0</v>
      </c>
      <c r="AH121" s="38">
        <f>+'GBP Cashflow'!AH121+('Euro Cashflow'!AH121*Rate)</f>
        <v>0</v>
      </c>
      <c r="AI121" s="38">
        <f>+'GBP Cashflow'!AI121+('Euro Cashflow'!AI121*Rate)</f>
        <v>0</v>
      </c>
      <c r="AJ121" s="38">
        <f>+'GBP Cashflow'!AJ121+('Euro Cashflow'!AJ121*Rate)</f>
        <v>0</v>
      </c>
      <c r="AK121" s="38">
        <f>+'GBP Cashflow'!AK121+('Euro Cashflow'!AK121*Rate)</f>
        <v>0</v>
      </c>
      <c r="AL121" s="38">
        <f>+'GBP Cashflow'!AL121+('Euro Cashflow'!AL121*Rate)</f>
        <v>0</v>
      </c>
      <c r="AM121" s="38">
        <f>+'GBP Cashflow'!AM121+('Euro Cashflow'!AM121*Rate)</f>
        <v>0</v>
      </c>
      <c r="AN121" s="38">
        <f>+'GBP Cashflow'!AN121+('Euro Cashflow'!AN121*Rate)</f>
        <v>0</v>
      </c>
      <c r="AO121" s="38">
        <f>+'GBP Cashflow'!AO121+('Euro Cashflow'!AO121*Rate)</f>
        <v>0</v>
      </c>
      <c r="AP121" s="38">
        <f>+'GBP Cashflow'!AP121+('Euro Cashflow'!AP121*Rate)</f>
        <v>0</v>
      </c>
      <c r="AQ121" s="38">
        <f>+'GBP Cashflow'!AQ121+('Euro Cashflow'!AQ121*Rate)</f>
        <v>0</v>
      </c>
      <c r="AR121" s="38">
        <f>+'GBP Cashflow'!AR121+('Euro Cashflow'!AR121*Rate)</f>
        <v>0</v>
      </c>
    </row>
    <row r="122" spans="1:44" outlineLevel="2" x14ac:dyDescent="0.2">
      <c r="A122" s="24">
        <v>2600</v>
      </c>
      <c r="B122" s="25">
        <v>2650</v>
      </c>
      <c r="C122" s="24" t="s">
        <v>150</v>
      </c>
      <c r="D122" s="37">
        <f>VLOOKUP(B122,TOTALBUD!$A$1:$C$260,3,0)</f>
        <v>60000</v>
      </c>
      <c r="E122" s="26">
        <f>SUM(H122:AX122)-D122</f>
        <v>0</v>
      </c>
      <c r="F122" s="24"/>
      <c r="G122" s="24"/>
      <c r="H122" s="38">
        <f>+'GBP Cashflow'!H122+('Euro Cashflow'!H122*Rate)</f>
        <v>0</v>
      </c>
      <c r="I122" s="38">
        <f>+'GBP Cashflow'!I122+('Euro Cashflow'!I122*Rate)</f>
        <v>0</v>
      </c>
      <c r="J122" s="38">
        <f>+'GBP Cashflow'!J122+('Euro Cashflow'!J122*Rate)</f>
        <v>0</v>
      </c>
      <c r="K122" s="38">
        <f>+'GBP Cashflow'!K122+('Euro Cashflow'!K122*Rate)</f>
        <v>0</v>
      </c>
      <c r="L122" s="38">
        <f>+'GBP Cashflow'!L122+('Euro Cashflow'!L122*Rate)</f>
        <v>0</v>
      </c>
      <c r="M122" s="38">
        <f>+'GBP Cashflow'!M122+('Euro Cashflow'!M122*Rate)</f>
        <v>0</v>
      </c>
      <c r="N122" s="38">
        <f>+'GBP Cashflow'!N122+('Euro Cashflow'!N122*Rate)</f>
        <v>0</v>
      </c>
      <c r="O122" s="38">
        <f>+'GBP Cashflow'!O122+('Euro Cashflow'!O122*Rate)</f>
        <v>5000</v>
      </c>
      <c r="P122" s="38">
        <f>+'GBP Cashflow'!P122+('Euro Cashflow'!P122*Rate)</f>
        <v>5000</v>
      </c>
      <c r="Q122" s="38">
        <f>+'GBP Cashflow'!Q122+('Euro Cashflow'!Q122*Rate)</f>
        <v>5000</v>
      </c>
      <c r="R122" s="38">
        <f>+'GBP Cashflow'!R122+('Euro Cashflow'!R122*Rate)</f>
        <v>5000</v>
      </c>
      <c r="S122" s="38">
        <f>+'GBP Cashflow'!S122+('Euro Cashflow'!S122*Rate)</f>
        <v>5000</v>
      </c>
      <c r="T122" s="38">
        <f>+'GBP Cashflow'!T122+('Euro Cashflow'!T122*Rate)</f>
        <v>5000</v>
      </c>
      <c r="U122" s="38">
        <f>+'GBP Cashflow'!U122+('Euro Cashflow'!U122*Rate)</f>
        <v>5000</v>
      </c>
      <c r="V122" s="38">
        <f>+'GBP Cashflow'!V122+('Euro Cashflow'!V122*Rate)</f>
        <v>5000</v>
      </c>
      <c r="W122" s="38">
        <f>+'GBP Cashflow'!W122+('Euro Cashflow'!W122*Rate)</f>
        <v>5000</v>
      </c>
      <c r="X122" s="38">
        <f>+'GBP Cashflow'!X122+('Euro Cashflow'!X122*Rate)</f>
        <v>5000</v>
      </c>
      <c r="Y122" s="38">
        <f>+'GBP Cashflow'!Y122+('Euro Cashflow'!Y122*Rate)</f>
        <v>5000</v>
      </c>
      <c r="Z122" s="38">
        <f>+'GBP Cashflow'!Z122+('Euro Cashflow'!Z122*Rate)</f>
        <v>5000</v>
      </c>
      <c r="AA122" s="38">
        <f>+'GBP Cashflow'!AA122+('Euro Cashflow'!AA122*Rate)</f>
        <v>0</v>
      </c>
      <c r="AB122" s="38">
        <f>+'GBP Cashflow'!AB122+('Euro Cashflow'!AB122*Rate)</f>
        <v>0</v>
      </c>
      <c r="AC122" s="38">
        <f>+'GBP Cashflow'!AC122+('Euro Cashflow'!AC122*Rate)</f>
        <v>0</v>
      </c>
      <c r="AD122" s="38">
        <f>+'GBP Cashflow'!AD122+('Euro Cashflow'!AD122*Rate)</f>
        <v>0</v>
      </c>
      <c r="AE122" s="38">
        <f>+'GBP Cashflow'!AE122+('Euro Cashflow'!AE122*Rate)</f>
        <v>0</v>
      </c>
      <c r="AF122" s="38">
        <f>+'GBP Cashflow'!AF122+('Euro Cashflow'!AF122*Rate)</f>
        <v>0</v>
      </c>
      <c r="AG122" s="38">
        <f>+'GBP Cashflow'!AG122+('Euro Cashflow'!AG122*Rate)</f>
        <v>0</v>
      </c>
      <c r="AH122" s="38">
        <f>+'GBP Cashflow'!AH122+('Euro Cashflow'!AH122*Rate)</f>
        <v>0</v>
      </c>
      <c r="AI122" s="38">
        <f>+'GBP Cashflow'!AI122+('Euro Cashflow'!AI122*Rate)</f>
        <v>0</v>
      </c>
      <c r="AJ122" s="38">
        <f>+'GBP Cashflow'!AJ122+('Euro Cashflow'!AJ122*Rate)</f>
        <v>0</v>
      </c>
      <c r="AK122" s="38">
        <f>+'GBP Cashflow'!AK122+('Euro Cashflow'!AK122*Rate)</f>
        <v>0</v>
      </c>
      <c r="AL122" s="38">
        <f>+'GBP Cashflow'!AL122+('Euro Cashflow'!AL122*Rate)</f>
        <v>0</v>
      </c>
      <c r="AM122" s="38">
        <f>+'GBP Cashflow'!AM122+('Euro Cashflow'!AM122*Rate)</f>
        <v>0</v>
      </c>
      <c r="AN122" s="38">
        <f>+'GBP Cashflow'!AN122+('Euro Cashflow'!AN122*Rate)</f>
        <v>0</v>
      </c>
      <c r="AO122" s="38">
        <f>+'GBP Cashflow'!AO122+('Euro Cashflow'!AO122*Rate)</f>
        <v>0</v>
      </c>
      <c r="AP122" s="38">
        <f>+'GBP Cashflow'!AP122+('Euro Cashflow'!AP122*Rate)</f>
        <v>0</v>
      </c>
      <c r="AQ122" s="38">
        <f>+'GBP Cashflow'!AQ122+('Euro Cashflow'!AQ122*Rate)</f>
        <v>0</v>
      </c>
      <c r="AR122" s="38">
        <f>+'GBP Cashflow'!AR122+('Euro Cashflow'!AR122*Rate)</f>
        <v>0</v>
      </c>
    </row>
    <row r="123" spans="1:44" outlineLevel="2" x14ac:dyDescent="0.2">
      <c r="A123" s="24">
        <v>2600</v>
      </c>
      <c r="B123" s="25">
        <v>2670</v>
      </c>
      <c r="C123" s="24" t="s">
        <v>151</v>
      </c>
      <c r="D123" s="37">
        <f>VLOOKUP(B123,TOTALBUD!$A$1:$C$260,3,0)</f>
        <v>2000</v>
      </c>
      <c r="E123" s="26">
        <f>SUM(H123:AX123)-D123</f>
        <v>0</v>
      </c>
      <c r="F123" s="24"/>
      <c r="G123" s="24"/>
      <c r="H123" s="38">
        <f>+'GBP Cashflow'!H123+('Euro Cashflow'!H123*Rate)</f>
        <v>0</v>
      </c>
      <c r="I123" s="38">
        <f>+'GBP Cashflow'!I123+('Euro Cashflow'!I123*Rate)</f>
        <v>0</v>
      </c>
      <c r="J123" s="38">
        <f>+'GBP Cashflow'!J123+('Euro Cashflow'!J123*Rate)</f>
        <v>0</v>
      </c>
      <c r="K123" s="38">
        <f>+'GBP Cashflow'!K123+('Euro Cashflow'!K123*Rate)</f>
        <v>0</v>
      </c>
      <c r="L123" s="38">
        <f>+'GBP Cashflow'!L123+('Euro Cashflow'!L123*Rate)</f>
        <v>0</v>
      </c>
      <c r="M123" s="38">
        <f>+'GBP Cashflow'!M123+('Euro Cashflow'!M123*Rate)</f>
        <v>0</v>
      </c>
      <c r="N123" s="38">
        <f>+'GBP Cashflow'!N123+('Euro Cashflow'!N123*Rate)</f>
        <v>0</v>
      </c>
      <c r="O123" s="38">
        <f>+'GBP Cashflow'!O123+('Euro Cashflow'!O123*Rate)</f>
        <v>0</v>
      </c>
      <c r="P123" s="38">
        <f>+'GBP Cashflow'!P123+('Euro Cashflow'!P123*Rate)</f>
        <v>0</v>
      </c>
      <c r="Q123" s="38">
        <f>+'GBP Cashflow'!Q123+('Euro Cashflow'!Q123*Rate)</f>
        <v>200</v>
      </c>
      <c r="R123" s="38">
        <f>+'GBP Cashflow'!R123+('Euro Cashflow'!R123*Rate)</f>
        <v>200</v>
      </c>
      <c r="S123" s="38">
        <f>+'GBP Cashflow'!S123+('Euro Cashflow'!S123*Rate)</f>
        <v>200</v>
      </c>
      <c r="T123" s="38">
        <f>+'GBP Cashflow'!T123+('Euro Cashflow'!T123*Rate)</f>
        <v>200</v>
      </c>
      <c r="U123" s="38">
        <f>+'GBP Cashflow'!U123+('Euro Cashflow'!U123*Rate)</f>
        <v>200</v>
      </c>
      <c r="V123" s="38">
        <f>+'GBP Cashflow'!V123+('Euro Cashflow'!V123*Rate)</f>
        <v>200</v>
      </c>
      <c r="W123" s="38">
        <f>+'GBP Cashflow'!W123+('Euro Cashflow'!W123*Rate)</f>
        <v>200</v>
      </c>
      <c r="X123" s="38">
        <f>+'GBP Cashflow'!X123+('Euro Cashflow'!X123*Rate)</f>
        <v>200</v>
      </c>
      <c r="Y123" s="38">
        <f>+'GBP Cashflow'!Y123+('Euro Cashflow'!Y123*Rate)</f>
        <v>200</v>
      </c>
      <c r="Z123" s="38">
        <f>+'GBP Cashflow'!Z123+('Euro Cashflow'!Z123*Rate)</f>
        <v>200</v>
      </c>
      <c r="AA123" s="38">
        <f>+'GBP Cashflow'!AA123+('Euro Cashflow'!AA123*Rate)</f>
        <v>0</v>
      </c>
      <c r="AB123" s="38">
        <f>+'GBP Cashflow'!AB123+('Euro Cashflow'!AB123*Rate)</f>
        <v>0</v>
      </c>
      <c r="AC123" s="38">
        <f>+'GBP Cashflow'!AC123+('Euro Cashflow'!AC123*Rate)</f>
        <v>0</v>
      </c>
      <c r="AD123" s="38">
        <f>+'GBP Cashflow'!AD123+('Euro Cashflow'!AD123*Rate)</f>
        <v>0</v>
      </c>
      <c r="AE123" s="38">
        <f>+'GBP Cashflow'!AE123+('Euro Cashflow'!AE123*Rate)</f>
        <v>0</v>
      </c>
      <c r="AF123" s="38">
        <f>+'GBP Cashflow'!AF123+('Euro Cashflow'!AF123*Rate)</f>
        <v>0</v>
      </c>
      <c r="AG123" s="38">
        <f>+'GBP Cashflow'!AG123+('Euro Cashflow'!AG123*Rate)</f>
        <v>0</v>
      </c>
      <c r="AH123" s="38">
        <f>+'GBP Cashflow'!AH123+('Euro Cashflow'!AH123*Rate)</f>
        <v>0</v>
      </c>
      <c r="AI123" s="38">
        <f>+'GBP Cashflow'!AI123+('Euro Cashflow'!AI123*Rate)</f>
        <v>0</v>
      </c>
      <c r="AJ123" s="38">
        <f>+'GBP Cashflow'!AJ123+('Euro Cashflow'!AJ123*Rate)</f>
        <v>0</v>
      </c>
      <c r="AK123" s="38">
        <f>+'GBP Cashflow'!AK123+('Euro Cashflow'!AK123*Rate)</f>
        <v>0</v>
      </c>
      <c r="AL123" s="38">
        <f>+'GBP Cashflow'!AL123+('Euro Cashflow'!AL123*Rate)</f>
        <v>0</v>
      </c>
      <c r="AM123" s="38">
        <f>+'GBP Cashflow'!AM123+('Euro Cashflow'!AM123*Rate)</f>
        <v>0</v>
      </c>
      <c r="AN123" s="38">
        <f>+'GBP Cashflow'!AN123+('Euro Cashflow'!AN123*Rate)</f>
        <v>0</v>
      </c>
      <c r="AO123" s="38">
        <f>+'GBP Cashflow'!AO123+('Euro Cashflow'!AO123*Rate)</f>
        <v>0</v>
      </c>
      <c r="AP123" s="38">
        <f>+'GBP Cashflow'!AP123+('Euro Cashflow'!AP123*Rate)</f>
        <v>0</v>
      </c>
      <c r="AQ123" s="38">
        <f>+'GBP Cashflow'!AQ123+('Euro Cashflow'!AQ123*Rate)</f>
        <v>0</v>
      </c>
      <c r="AR123" s="38">
        <f>+'GBP Cashflow'!AR123+('Euro Cashflow'!AR123*Rate)</f>
        <v>0</v>
      </c>
    </row>
    <row r="124" spans="1:44" outlineLevel="1" x14ac:dyDescent="0.2">
      <c r="A124" s="41" t="s">
        <v>152</v>
      </c>
      <c r="B124" s="29">
        <v>2600</v>
      </c>
      <c r="C124" s="30" t="s">
        <v>153</v>
      </c>
      <c r="D124" s="31">
        <f>VLOOKUP(B124,TOTALBUD!$A$1:$C$260,3,0)</f>
        <v>77840</v>
      </c>
      <c r="E124" s="32">
        <f>SUBTOTAL(9,$E$119:$E$123)</f>
        <v>0</v>
      </c>
      <c r="F124" s="30"/>
      <c r="G124" s="30"/>
      <c r="H124" s="33">
        <f>SUBTOTAL(9,$H$119:$H$123)</f>
        <v>0</v>
      </c>
      <c r="I124" s="34">
        <f>SUBTOTAL(9,$I$119:$I$123)</f>
        <v>0</v>
      </c>
      <c r="J124" s="34">
        <f>SUBTOTAL(9,$J$119:$J$123)</f>
        <v>0</v>
      </c>
      <c r="K124" s="34">
        <f>SUBTOTAL(9,$K$119:$K$123)</f>
        <v>0</v>
      </c>
      <c r="L124" s="34">
        <f>SUBTOTAL(9,$L$119:$L$123)</f>
        <v>0</v>
      </c>
      <c r="M124" s="34">
        <f>SUBTOTAL(9,$M$119:$M$123)</f>
        <v>0</v>
      </c>
      <c r="N124" s="34">
        <f>SUBTOTAL(9,$N$119:$N$123)</f>
        <v>1200</v>
      </c>
      <c r="O124" s="34">
        <f>SUBTOTAL(9,$O$119:$O$123)</f>
        <v>6200</v>
      </c>
      <c r="P124" s="34">
        <f>SUBTOTAL(9,$P$119:$P$123)</f>
        <v>6200</v>
      </c>
      <c r="Q124" s="34">
        <f>SUBTOTAL(9,$Q$119:$Q$123)</f>
        <v>6400</v>
      </c>
      <c r="R124" s="34">
        <f>SUBTOTAL(9,$R$119:$R$123)</f>
        <v>6960</v>
      </c>
      <c r="S124" s="34">
        <f>SUBTOTAL(9,$S$119:$S$123)</f>
        <v>6960</v>
      </c>
      <c r="T124" s="34">
        <f>SUBTOTAL(9,$T$119:$T$123)</f>
        <v>6960</v>
      </c>
      <c r="U124" s="34">
        <f>SUBTOTAL(9,$U$119:$U$123)</f>
        <v>6960</v>
      </c>
      <c r="V124" s="34">
        <f>SUBTOTAL(9,$V$119:$V$123)</f>
        <v>6960</v>
      </c>
      <c r="W124" s="34">
        <f>SUBTOTAL(9,$W$119:$W$123)</f>
        <v>5760</v>
      </c>
      <c r="X124" s="34">
        <f>SUBTOTAL(9,$X$119:$X$123)</f>
        <v>5760</v>
      </c>
      <c r="Y124" s="34">
        <f>SUBTOTAL(9,$Y$119:$Y$123)</f>
        <v>5760</v>
      </c>
      <c r="Z124" s="34">
        <f>SUBTOTAL(9,$Z$119:$Z$123)</f>
        <v>5760</v>
      </c>
      <c r="AA124" s="35"/>
      <c r="AB124" s="34">
        <f>SUBTOTAL(9,$AB$119:$AB$123)</f>
        <v>0</v>
      </c>
      <c r="AC124" s="34">
        <f>SUBTOTAL(9,$AC$119:$AC$123)</f>
        <v>0</v>
      </c>
      <c r="AD124" s="34">
        <f>SUBTOTAL(9,$AD$119:$AD$123)</f>
        <v>0</v>
      </c>
      <c r="AE124" s="34">
        <f>SUBTOTAL(9,$AE$119:$AE$123)</f>
        <v>0</v>
      </c>
      <c r="AF124" s="34">
        <f>SUBTOTAL(9,$AF$119:$AF$123)</f>
        <v>0</v>
      </c>
      <c r="AG124" s="34">
        <f>SUBTOTAL(9,$AG$119:$AG$123)</f>
        <v>0</v>
      </c>
      <c r="AH124" s="34">
        <f>SUBTOTAL(9,$AH$119:$AH$123)</f>
        <v>0</v>
      </c>
      <c r="AI124" s="34">
        <f>SUBTOTAL(9,$AI$119:$AI$123)</f>
        <v>0</v>
      </c>
      <c r="AJ124" s="34">
        <f>SUBTOTAL(9,$AJ$119:$AJ$123)</f>
        <v>0</v>
      </c>
      <c r="AK124" s="34">
        <f>SUBTOTAL(9,$AK$119:$AK$123)</f>
        <v>0</v>
      </c>
      <c r="AL124" s="34">
        <f>SUBTOTAL(9,$AL$119:$AL$123)</f>
        <v>0</v>
      </c>
      <c r="AM124" s="34">
        <f>SUBTOTAL(9,$AM$119:$AM$123)</f>
        <v>0</v>
      </c>
      <c r="AN124" s="34">
        <f>SUBTOTAL(9,$AN$119:$AN$123)</f>
        <v>0</v>
      </c>
      <c r="AO124" s="34">
        <f>SUBTOTAL(9,$AO$119:$AO$123)</f>
        <v>0</v>
      </c>
      <c r="AP124" s="34">
        <f>SUBTOTAL(9,$AP$119:$AP$123)</f>
        <v>0</v>
      </c>
      <c r="AQ124" s="34">
        <f>SUBTOTAL(9,$AQ$119:$AQ$123)</f>
        <v>0</v>
      </c>
      <c r="AR124" s="36">
        <f>SUBTOTAL(9,$AR$119:$AR$123)</f>
        <v>0</v>
      </c>
    </row>
    <row r="125" spans="1:44" outlineLevel="2" x14ac:dyDescent="0.2">
      <c r="A125" s="24">
        <v>2700</v>
      </c>
      <c r="B125" s="25"/>
      <c r="C125" s="24"/>
      <c r="D125" s="37"/>
      <c r="E125" s="26"/>
      <c r="F125" s="24"/>
      <c r="G125" s="24"/>
      <c r="H125" s="38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40"/>
    </row>
    <row r="126" spans="1:44" outlineLevel="2" x14ac:dyDescent="0.2">
      <c r="A126" s="24">
        <v>2700</v>
      </c>
      <c r="B126" s="25">
        <v>2710</v>
      </c>
      <c r="C126" s="24" t="s">
        <v>154</v>
      </c>
      <c r="D126" s="37">
        <f>VLOOKUP(B126,TOTALBUD!$A$1:$C$260,3,0)</f>
        <v>80000</v>
      </c>
      <c r="E126" s="26">
        <f t="shared" ref="E126:E135" si="11">SUM(H126:AX126)-D126</f>
        <v>0</v>
      </c>
      <c r="F126" s="24"/>
      <c r="G126" s="24"/>
      <c r="H126" s="38">
        <f>+'GBP Cashflow'!H126+('Euro Cashflow'!H126*Rate)</f>
        <v>0</v>
      </c>
      <c r="I126" s="38">
        <f>+'GBP Cashflow'!I126+('Euro Cashflow'!I126*Rate)</f>
        <v>0</v>
      </c>
      <c r="J126" s="38">
        <f>+'GBP Cashflow'!J126+('Euro Cashflow'!J126*Rate)</f>
        <v>0</v>
      </c>
      <c r="K126" s="38">
        <f>+'GBP Cashflow'!K126+('Euro Cashflow'!K126*Rate)</f>
        <v>0</v>
      </c>
      <c r="L126" s="38">
        <f>+'GBP Cashflow'!L126+('Euro Cashflow'!L126*Rate)</f>
        <v>0</v>
      </c>
      <c r="M126" s="38">
        <f>+'GBP Cashflow'!M126+('Euro Cashflow'!M126*Rate)</f>
        <v>0</v>
      </c>
      <c r="N126" s="38">
        <f>+'GBP Cashflow'!N126+('Euro Cashflow'!N126*Rate)</f>
        <v>1500</v>
      </c>
      <c r="O126" s="38">
        <f>+'GBP Cashflow'!O126+('Euro Cashflow'!O126*Rate)</f>
        <v>1500</v>
      </c>
      <c r="P126" s="38">
        <f>+'GBP Cashflow'!P126+('Euro Cashflow'!P126*Rate)</f>
        <v>3000</v>
      </c>
      <c r="Q126" s="38">
        <f>+'GBP Cashflow'!Q126+('Euro Cashflow'!Q126*Rate)</f>
        <v>5000</v>
      </c>
      <c r="R126" s="38">
        <f>+'GBP Cashflow'!R126+('Euro Cashflow'!R126*Rate)</f>
        <v>5000</v>
      </c>
      <c r="S126" s="38">
        <f>+'GBP Cashflow'!S126+('Euro Cashflow'!S126*Rate)</f>
        <v>5000</v>
      </c>
      <c r="T126" s="38">
        <f>+'GBP Cashflow'!T126+('Euro Cashflow'!T126*Rate)</f>
        <v>5000</v>
      </c>
      <c r="U126" s="38">
        <f>+'GBP Cashflow'!U126+('Euro Cashflow'!U126*Rate)</f>
        <v>5000</v>
      </c>
      <c r="V126" s="38">
        <f>+'GBP Cashflow'!V126+('Euro Cashflow'!V126*Rate)</f>
        <v>8000</v>
      </c>
      <c r="W126" s="38">
        <f>+'GBP Cashflow'!W126+('Euro Cashflow'!W126*Rate)</f>
        <v>8000</v>
      </c>
      <c r="X126" s="38">
        <f>+'GBP Cashflow'!X126+('Euro Cashflow'!X126*Rate)</f>
        <v>8000</v>
      </c>
      <c r="Y126" s="38">
        <f>+'GBP Cashflow'!Y126+('Euro Cashflow'!Y126*Rate)</f>
        <v>10000</v>
      </c>
      <c r="Z126" s="38">
        <f>+'GBP Cashflow'!Z126+('Euro Cashflow'!Z126*Rate)</f>
        <v>10000</v>
      </c>
      <c r="AA126" s="38">
        <f>+'GBP Cashflow'!AA126+('Euro Cashflow'!AA126*Rate)</f>
        <v>0</v>
      </c>
      <c r="AB126" s="38">
        <f>+'GBP Cashflow'!AB126+('Euro Cashflow'!AB126*Rate)</f>
        <v>5000</v>
      </c>
      <c r="AC126" s="38">
        <f>+'GBP Cashflow'!AC126+('Euro Cashflow'!AC126*Rate)</f>
        <v>0</v>
      </c>
      <c r="AD126" s="38">
        <f>+'GBP Cashflow'!AD126+('Euro Cashflow'!AD126*Rate)</f>
        <v>0</v>
      </c>
      <c r="AE126" s="38">
        <f>+'GBP Cashflow'!AE126+('Euro Cashflow'!AE126*Rate)</f>
        <v>0</v>
      </c>
      <c r="AF126" s="38">
        <f>+'GBP Cashflow'!AF126+('Euro Cashflow'!AF126*Rate)</f>
        <v>0</v>
      </c>
      <c r="AG126" s="38">
        <f>+'GBP Cashflow'!AG126+('Euro Cashflow'!AG126*Rate)</f>
        <v>0</v>
      </c>
      <c r="AH126" s="38">
        <f>+'GBP Cashflow'!AH126+('Euro Cashflow'!AH126*Rate)</f>
        <v>0</v>
      </c>
      <c r="AI126" s="38">
        <f>+'GBP Cashflow'!AI126+('Euro Cashflow'!AI126*Rate)</f>
        <v>0</v>
      </c>
      <c r="AJ126" s="38">
        <f>+'GBP Cashflow'!AJ126+('Euro Cashflow'!AJ126*Rate)</f>
        <v>0</v>
      </c>
      <c r="AK126" s="38">
        <f>+'GBP Cashflow'!AK126+('Euro Cashflow'!AK126*Rate)</f>
        <v>0</v>
      </c>
      <c r="AL126" s="38">
        <f>+'GBP Cashflow'!AL126+('Euro Cashflow'!AL126*Rate)</f>
        <v>0</v>
      </c>
      <c r="AM126" s="38">
        <f>+'GBP Cashflow'!AM126+('Euro Cashflow'!AM126*Rate)</f>
        <v>0</v>
      </c>
      <c r="AN126" s="38">
        <f>+'GBP Cashflow'!AN126+('Euro Cashflow'!AN126*Rate)</f>
        <v>0</v>
      </c>
      <c r="AO126" s="38">
        <f>+'GBP Cashflow'!AO126+('Euro Cashflow'!AO126*Rate)</f>
        <v>0</v>
      </c>
      <c r="AP126" s="38">
        <f>+'GBP Cashflow'!AP126+('Euro Cashflow'!AP126*Rate)</f>
        <v>0</v>
      </c>
      <c r="AQ126" s="38">
        <f>+'GBP Cashflow'!AQ126+('Euro Cashflow'!AQ126*Rate)</f>
        <v>0</v>
      </c>
      <c r="AR126" s="38">
        <f>+'GBP Cashflow'!AR126+('Euro Cashflow'!AR126*Rate)</f>
        <v>0</v>
      </c>
    </row>
    <row r="127" spans="1:44" outlineLevel="2" x14ac:dyDescent="0.2">
      <c r="A127" s="24">
        <v>2700</v>
      </c>
      <c r="B127" s="25">
        <v>2720</v>
      </c>
      <c r="C127" s="24" t="s">
        <v>155</v>
      </c>
      <c r="D127" s="37">
        <f>VLOOKUP(B127,TOTALBUD!$A$1:$C$260,3,0)</f>
        <v>0</v>
      </c>
      <c r="E127" s="26">
        <f t="shared" si="11"/>
        <v>0</v>
      </c>
      <c r="F127" s="24"/>
      <c r="G127" s="24"/>
      <c r="H127" s="38">
        <f>+'GBP Cashflow'!H127+('Euro Cashflow'!H127*Rate)</f>
        <v>0</v>
      </c>
      <c r="I127" s="38">
        <f>+'GBP Cashflow'!I127+('Euro Cashflow'!I127*Rate)</f>
        <v>0</v>
      </c>
      <c r="J127" s="38">
        <f>+'GBP Cashflow'!J127+('Euro Cashflow'!J127*Rate)</f>
        <v>0</v>
      </c>
      <c r="K127" s="38">
        <f>+'GBP Cashflow'!K127+('Euro Cashflow'!K127*Rate)</f>
        <v>0</v>
      </c>
      <c r="L127" s="38">
        <f>+'GBP Cashflow'!L127+('Euro Cashflow'!L127*Rate)</f>
        <v>0</v>
      </c>
      <c r="M127" s="38">
        <f>+'GBP Cashflow'!M127+('Euro Cashflow'!M127*Rate)</f>
        <v>0</v>
      </c>
      <c r="N127" s="38">
        <f>+'GBP Cashflow'!N127+('Euro Cashflow'!N127*Rate)</f>
        <v>0</v>
      </c>
      <c r="O127" s="38">
        <f>+'GBP Cashflow'!O127+('Euro Cashflow'!O127*Rate)</f>
        <v>0</v>
      </c>
      <c r="P127" s="38">
        <f>+'GBP Cashflow'!P127+('Euro Cashflow'!P127*Rate)</f>
        <v>0</v>
      </c>
      <c r="Q127" s="38">
        <f>+'GBP Cashflow'!Q127+('Euro Cashflow'!Q127*Rate)</f>
        <v>0</v>
      </c>
      <c r="R127" s="38">
        <f>+'GBP Cashflow'!R127+('Euro Cashflow'!R127*Rate)</f>
        <v>0</v>
      </c>
      <c r="S127" s="38">
        <f>+'GBP Cashflow'!S127+('Euro Cashflow'!S127*Rate)</f>
        <v>0</v>
      </c>
      <c r="T127" s="38">
        <f>+'GBP Cashflow'!T127+('Euro Cashflow'!T127*Rate)</f>
        <v>0</v>
      </c>
      <c r="U127" s="38">
        <f>+'GBP Cashflow'!U127+('Euro Cashflow'!U127*Rate)</f>
        <v>0</v>
      </c>
      <c r="V127" s="38">
        <f>+'GBP Cashflow'!V127+('Euro Cashflow'!V127*Rate)</f>
        <v>0</v>
      </c>
      <c r="W127" s="38">
        <f>+'GBP Cashflow'!W127+('Euro Cashflow'!W127*Rate)</f>
        <v>0</v>
      </c>
      <c r="X127" s="38">
        <f>+'GBP Cashflow'!X127+('Euro Cashflow'!X127*Rate)</f>
        <v>0</v>
      </c>
      <c r="Y127" s="38">
        <f>+'GBP Cashflow'!Y127+('Euro Cashflow'!Y127*Rate)</f>
        <v>0</v>
      </c>
      <c r="Z127" s="38">
        <f>+'GBP Cashflow'!Z127+('Euro Cashflow'!Z127*Rate)</f>
        <v>0</v>
      </c>
      <c r="AA127" s="38">
        <f>+'GBP Cashflow'!AA127+('Euro Cashflow'!AA127*Rate)</f>
        <v>0</v>
      </c>
      <c r="AB127" s="38">
        <f>+'GBP Cashflow'!AB127+('Euro Cashflow'!AB127*Rate)</f>
        <v>0</v>
      </c>
      <c r="AC127" s="38">
        <f>+'GBP Cashflow'!AC127+('Euro Cashflow'!AC127*Rate)</f>
        <v>0</v>
      </c>
      <c r="AD127" s="38">
        <f>+'GBP Cashflow'!AD127+('Euro Cashflow'!AD127*Rate)</f>
        <v>0</v>
      </c>
      <c r="AE127" s="38">
        <f>+'GBP Cashflow'!AE127+('Euro Cashflow'!AE127*Rate)</f>
        <v>0</v>
      </c>
      <c r="AF127" s="38">
        <f>+'GBP Cashflow'!AF127+('Euro Cashflow'!AF127*Rate)</f>
        <v>0</v>
      </c>
      <c r="AG127" s="38">
        <f>+'GBP Cashflow'!AG127+('Euro Cashflow'!AG127*Rate)</f>
        <v>0</v>
      </c>
      <c r="AH127" s="38">
        <f>+'GBP Cashflow'!AH127+('Euro Cashflow'!AH127*Rate)</f>
        <v>0</v>
      </c>
      <c r="AI127" s="38">
        <f>+'GBP Cashflow'!AI127+('Euro Cashflow'!AI127*Rate)</f>
        <v>0</v>
      </c>
      <c r="AJ127" s="38">
        <f>+'GBP Cashflow'!AJ127+('Euro Cashflow'!AJ127*Rate)</f>
        <v>0</v>
      </c>
      <c r="AK127" s="38">
        <f>+'GBP Cashflow'!AK127+('Euro Cashflow'!AK127*Rate)</f>
        <v>0</v>
      </c>
      <c r="AL127" s="38">
        <f>+'GBP Cashflow'!AL127+('Euro Cashflow'!AL127*Rate)</f>
        <v>0</v>
      </c>
      <c r="AM127" s="38">
        <f>+'GBP Cashflow'!AM127+('Euro Cashflow'!AM127*Rate)</f>
        <v>0</v>
      </c>
      <c r="AN127" s="38">
        <f>+'GBP Cashflow'!AN127+('Euro Cashflow'!AN127*Rate)</f>
        <v>0</v>
      </c>
      <c r="AO127" s="38">
        <f>+'GBP Cashflow'!AO127+('Euro Cashflow'!AO127*Rate)</f>
        <v>0</v>
      </c>
      <c r="AP127" s="38">
        <f>+'GBP Cashflow'!AP127+('Euro Cashflow'!AP127*Rate)</f>
        <v>0</v>
      </c>
      <c r="AQ127" s="38">
        <f>+'GBP Cashflow'!AQ127+('Euro Cashflow'!AQ127*Rate)</f>
        <v>0</v>
      </c>
      <c r="AR127" s="38">
        <f>+'GBP Cashflow'!AR127+('Euro Cashflow'!AR127*Rate)</f>
        <v>0</v>
      </c>
    </row>
    <row r="128" spans="1:44" outlineLevel="2" x14ac:dyDescent="0.2">
      <c r="A128" s="24">
        <v>2700</v>
      </c>
      <c r="B128" s="25">
        <v>2730</v>
      </c>
      <c r="C128" s="24" t="s">
        <v>156</v>
      </c>
      <c r="D128" s="37">
        <f>VLOOKUP(B128,TOTALBUD!$A$1:$C$260,3,0)</f>
        <v>40000</v>
      </c>
      <c r="E128" s="26">
        <f t="shared" si="11"/>
        <v>0</v>
      </c>
      <c r="F128" s="24"/>
      <c r="G128" s="24"/>
      <c r="H128" s="38">
        <f>+'GBP Cashflow'!H128+('Euro Cashflow'!H128*Rate)</f>
        <v>0</v>
      </c>
      <c r="I128" s="38">
        <f>+'GBP Cashflow'!I128+('Euro Cashflow'!I128*Rate)</f>
        <v>0</v>
      </c>
      <c r="J128" s="38">
        <f>+'GBP Cashflow'!J128+('Euro Cashflow'!J128*Rate)</f>
        <v>0</v>
      </c>
      <c r="K128" s="38">
        <f>+'GBP Cashflow'!K128+('Euro Cashflow'!K128*Rate)</f>
        <v>0</v>
      </c>
      <c r="L128" s="38">
        <f>+'GBP Cashflow'!L128+('Euro Cashflow'!L128*Rate)</f>
        <v>0</v>
      </c>
      <c r="M128" s="38">
        <f>+'GBP Cashflow'!M128+('Euro Cashflow'!M128*Rate)</f>
        <v>0</v>
      </c>
      <c r="N128" s="38">
        <f>+'GBP Cashflow'!N128+('Euro Cashflow'!N128*Rate)</f>
        <v>0</v>
      </c>
      <c r="O128" s="38">
        <f>+'GBP Cashflow'!O128+('Euro Cashflow'!O128*Rate)</f>
        <v>0</v>
      </c>
      <c r="P128" s="38">
        <f>+'GBP Cashflow'!P128+('Euro Cashflow'!P128*Rate)</f>
        <v>0</v>
      </c>
      <c r="Q128" s="38">
        <f>+'GBP Cashflow'!Q128+('Euro Cashflow'!Q128*Rate)</f>
        <v>0</v>
      </c>
      <c r="R128" s="38">
        <f>+'GBP Cashflow'!R128+('Euro Cashflow'!R128*Rate)</f>
        <v>5000</v>
      </c>
      <c r="S128" s="38">
        <f>+'GBP Cashflow'!S128+('Euro Cashflow'!S128*Rate)</f>
        <v>5000</v>
      </c>
      <c r="T128" s="38">
        <f>+'GBP Cashflow'!T128+('Euro Cashflow'!T128*Rate)</f>
        <v>5000</v>
      </c>
      <c r="U128" s="38">
        <f>+'GBP Cashflow'!U128+('Euro Cashflow'!U128*Rate)</f>
        <v>5000</v>
      </c>
      <c r="V128" s="38">
        <f>+'GBP Cashflow'!V128+('Euro Cashflow'!V128*Rate)</f>
        <v>5000</v>
      </c>
      <c r="W128" s="38">
        <f>+'GBP Cashflow'!W128+('Euro Cashflow'!W128*Rate)</f>
        <v>5000</v>
      </c>
      <c r="X128" s="38">
        <f>+'GBP Cashflow'!X128+('Euro Cashflow'!X128*Rate)</f>
        <v>5000</v>
      </c>
      <c r="Y128" s="38">
        <f>+'GBP Cashflow'!Y128+('Euro Cashflow'!Y128*Rate)</f>
        <v>5000</v>
      </c>
      <c r="Z128" s="38">
        <f>+'GBP Cashflow'!Z128+('Euro Cashflow'!Z128*Rate)</f>
        <v>0</v>
      </c>
      <c r="AA128" s="38">
        <f>+'GBP Cashflow'!AA128+('Euro Cashflow'!AA128*Rate)</f>
        <v>0</v>
      </c>
      <c r="AB128" s="38">
        <f>+'GBP Cashflow'!AB128+('Euro Cashflow'!AB128*Rate)</f>
        <v>0</v>
      </c>
      <c r="AC128" s="38">
        <f>+'GBP Cashflow'!AC128+('Euro Cashflow'!AC128*Rate)</f>
        <v>0</v>
      </c>
      <c r="AD128" s="38">
        <f>+'GBP Cashflow'!AD128+('Euro Cashflow'!AD128*Rate)</f>
        <v>0</v>
      </c>
      <c r="AE128" s="38">
        <f>+'GBP Cashflow'!AE128+('Euro Cashflow'!AE128*Rate)</f>
        <v>0</v>
      </c>
      <c r="AF128" s="38">
        <f>+'GBP Cashflow'!AF128+('Euro Cashflow'!AF128*Rate)</f>
        <v>0</v>
      </c>
      <c r="AG128" s="38">
        <f>+'GBP Cashflow'!AG128+('Euro Cashflow'!AG128*Rate)</f>
        <v>0</v>
      </c>
      <c r="AH128" s="38">
        <f>+'GBP Cashflow'!AH128+('Euro Cashflow'!AH128*Rate)</f>
        <v>0</v>
      </c>
      <c r="AI128" s="38">
        <f>+'GBP Cashflow'!AI128+('Euro Cashflow'!AI128*Rate)</f>
        <v>0</v>
      </c>
      <c r="AJ128" s="38">
        <f>+'GBP Cashflow'!AJ128+('Euro Cashflow'!AJ128*Rate)</f>
        <v>0</v>
      </c>
      <c r="AK128" s="38">
        <f>+'GBP Cashflow'!AK128+('Euro Cashflow'!AK128*Rate)</f>
        <v>0</v>
      </c>
      <c r="AL128" s="38">
        <f>+'GBP Cashflow'!AL128+('Euro Cashflow'!AL128*Rate)</f>
        <v>0</v>
      </c>
      <c r="AM128" s="38">
        <f>+'GBP Cashflow'!AM128+('Euro Cashflow'!AM128*Rate)</f>
        <v>0</v>
      </c>
      <c r="AN128" s="38">
        <f>+'GBP Cashflow'!AN128+('Euro Cashflow'!AN128*Rate)</f>
        <v>0</v>
      </c>
      <c r="AO128" s="38">
        <f>+'GBP Cashflow'!AO128+('Euro Cashflow'!AO128*Rate)</f>
        <v>0</v>
      </c>
      <c r="AP128" s="38">
        <f>+'GBP Cashflow'!AP128+('Euro Cashflow'!AP128*Rate)</f>
        <v>0</v>
      </c>
      <c r="AQ128" s="38">
        <f>+'GBP Cashflow'!AQ128+('Euro Cashflow'!AQ128*Rate)</f>
        <v>0</v>
      </c>
      <c r="AR128" s="38">
        <f>+'GBP Cashflow'!AR128+('Euro Cashflow'!AR128*Rate)</f>
        <v>0</v>
      </c>
    </row>
    <row r="129" spans="1:44" outlineLevel="2" x14ac:dyDescent="0.2">
      <c r="A129" s="24">
        <v>2700</v>
      </c>
      <c r="B129" s="25">
        <v>2740</v>
      </c>
      <c r="C129" s="24" t="s">
        <v>157</v>
      </c>
      <c r="D129" s="37">
        <f>VLOOKUP(B129,TOTALBUD!$A$1:$C$260,3,0)</f>
        <v>0</v>
      </c>
      <c r="E129" s="26">
        <f t="shared" si="11"/>
        <v>0</v>
      </c>
      <c r="F129" s="24"/>
      <c r="G129" s="24"/>
      <c r="H129" s="38">
        <f>+'GBP Cashflow'!H129+('Euro Cashflow'!H129*Rate)</f>
        <v>0</v>
      </c>
      <c r="I129" s="38">
        <f>+'GBP Cashflow'!I129+('Euro Cashflow'!I129*Rate)</f>
        <v>0</v>
      </c>
      <c r="J129" s="38">
        <f>+'GBP Cashflow'!J129+('Euro Cashflow'!J129*Rate)</f>
        <v>0</v>
      </c>
      <c r="K129" s="38">
        <f>+'GBP Cashflow'!K129+('Euro Cashflow'!K129*Rate)</f>
        <v>0</v>
      </c>
      <c r="L129" s="38">
        <f>+'GBP Cashflow'!L129+('Euro Cashflow'!L129*Rate)</f>
        <v>0</v>
      </c>
      <c r="M129" s="38">
        <f>+'GBP Cashflow'!M129+('Euro Cashflow'!M129*Rate)</f>
        <v>0</v>
      </c>
      <c r="N129" s="38">
        <f>+'GBP Cashflow'!N129+('Euro Cashflow'!N129*Rate)</f>
        <v>0</v>
      </c>
      <c r="O129" s="38">
        <f>+'GBP Cashflow'!O129+('Euro Cashflow'!O129*Rate)</f>
        <v>0</v>
      </c>
      <c r="P129" s="38">
        <f>+'GBP Cashflow'!P129+('Euro Cashflow'!P129*Rate)</f>
        <v>0</v>
      </c>
      <c r="Q129" s="38">
        <f>+'GBP Cashflow'!Q129+('Euro Cashflow'!Q129*Rate)</f>
        <v>0</v>
      </c>
      <c r="R129" s="38">
        <f>+'GBP Cashflow'!R129+('Euro Cashflow'!R129*Rate)</f>
        <v>0</v>
      </c>
      <c r="S129" s="38">
        <f>+'GBP Cashflow'!S129+('Euro Cashflow'!S129*Rate)</f>
        <v>0</v>
      </c>
      <c r="T129" s="38">
        <f>+'GBP Cashflow'!T129+('Euro Cashflow'!T129*Rate)</f>
        <v>0</v>
      </c>
      <c r="U129" s="38">
        <f>+'GBP Cashflow'!U129+('Euro Cashflow'!U129*Rate)</f>
        <v>0</v>
      </c>
      <c r="V129" s="38">
        <f>+'GBP Cashflow'!V129+('Euro Cashflow'!V129*Rate)</f>
        <v>0</v>
      </c>
      <c r="W129" s="38">
        <f>+'GBP Cashflow'!W129+('Euro Cashflow'!W129*Rate)</f>
        <v>0</v>
      </c>
      <c r="X129" s="38">
        <f>+'GBP Cashflow'!X129+('Euro Cashflow'!X129*Rate)</f>
        <v>0</v>
      </c>
      <c r="Y129" s="38">
        <f>+'GBP Cashflow'!Y129+('Euro Cashflow'!Y129*Rate)</f>
        <v>0</v>
      </c>
      <c r="Z129" s="38">
        <f>+'GBP Cashflow'!Z129+('Euro Cashflow'!Z129*Rate)</f>
        <v>0</v>
      </c>
      <c r="AA129" s="38">
        <f>+'GBP Cashflow'!AA129+('Euro Cashflow'!AA129*Rate)</f>
        <v>0</v>
      </c>
      <c r="AB129" s="38">
        <f>+'GBP Cashflow'!AB129+('Euro Cashflow'!AB129*Rate)</f>
        <v>0</v>
      </c>
      <c r="AC129" s="38">
        <f>+'GBP Cashflow'!AC129+('Euro Cashflow'!AC129*Rate)</f>
        <v>0</v>
      </c>
      <c r="AD129" s="38">
        <f>+'GBP Cashflow'!AD129+('Euro Cashflow'!AD129*Rate)</f>
        <v>0</v>
      </c>
      <c r="AE129" s="38">
        <f>+'GBP Cashflow'!AE129+('Euro Cashflow'!AE129*Rate)</f>
        <v>0</v>
      </c>
      <c r="AF129" s="38">
        <f>+'GBP Cashflow'!AF129+('Euro Cashflow'!AF129*Rate)</f>
        <v>0</v>
      </c>
      <c r="AG129" s="38">
        <f>+'GBP Cashflow'!AG129+('Euro Cashflow'!AG129*Rate)</f>
        <v>0</v>
      </c>
      <c r="AH129" s="38">
        <f>+'GBP Cashflow'!AH129+('Euro Cashflow'!AH129*Rate)</f>
        <v>0</v>
      </c>
      <c r="AI129" s="38">
        <f>+'GBP Cashflow'!AI129+('Euro Cashflow'!AI129*Rate)</f>
        <v>0</v>
      </c>
      <c r="AJ129" s="38">
        <f>+'GBP Cashflow'!AJ129+('Euro Cashflow'!AJ129*Rate)</f>
        <v>0</v>
      </c>
      <c r="AK129" s="38">
        <f>+'GBP Cashflow'!AK129+('Euro Cashflow'!AK129*Rate)</f>
        <v>0</v>
      </c>
      <c r="AL129" s="38">
        <f>+'GBP Cashflow'!AL129+('Euro Cashflow'!AL129*Rate)</f>
        <v>0</v>
      </c>
      <c r="AM129" s="38">
        <f>+'GBP Cashflow'!AM129+('Euro Cashflow'!AM129*Rate)</f>
        <v>0</v>
      </c>
      <c r="AN129" s="38">
        <f>+'GBP Cashflow'!AN129+('Euro Cashflow'!AN129*Rate)</f>
        <v>0</v>
      </c>
      <c r="AO129" s="38">
        <f>+'GBP Cashflow'!AO129+('Euro Cashflow'!AO129*Rate)</f>
        <v>0</v>
      </c>
      <c r="AP129" s="38">
        <f>+'GBP Cashflow'!AP129+('Euro Cashflow'!AP129*Rate)</f>
        <v>0</v>
      </c>
      <c r="AQ129" s="38">
        <f>+'GBP Cashflow'!AQ129+('Euro Cashflow'!AQ129*Rate)</f>
        <v>0</v>
      </c>
      <c r="AR129" s="38">
        <f>+'GBP Cashflow'!AR129+('Euro Cashflow'!AR129*Rate)</f>
        <v>0</v>
      </c>
    </row>
    <row r="130" spans="1:44" outlineLevel="2" x14ac:dyDescent="0.2">
      <c r="A130" s="24">
        <v>2700</v>
      </c>
      <c r="B130" s="25">
        <v>2750</v>
      </c>
      <c r="C130" s="24" t="s">
        <v>158</v>
      </c>
      <c r="D130" s="37">
        <f>VLOOKUP(B130,TOTALBUD!$A$1:$C$260,3,0)</f>
        <v>3000</v>
      </c>
      <c r="E130" s="26">
        <f t="shared" si="11"/>
        <v>0</v>
      </c>
      <c r="F130" s="24"/>
      <c r="G130" s="24"/>
      <c r="H130" s="38">
        <f>+'GBP Cashflow'!H130+('Euro Cashflow'!H130*Rate)</f>
        <v>0</v>
      </c>
      <c r="I130" s="38">
        <f>+'GBP Cashflow'!I130+('Euro Cashflow'!I130*Rate)</f>
        <v>0</v>
      </c>
      <c r="J130" s="38">
        <f>+'GBP Cashflow'!J130+('Euro Cashflow'!J130*Rate)</f>
        <v>0</v>
      </c>
      <c r="K130" s="38">
        <f>+'GBP Cashflow'!K130+('Euro Cashflow'!K130*Rate)</f>
        <v>0</v>
      </c>
      <c r="L130" s="38">
        <f>+'GBP Cashflow'!L130+('Euro Cashflow'!L130*Rate)</f>
        <v>1000</v>
      </c>
      <c r="M130" s="38">
        <f>+'GBP Cashflow'!M130+('Euro Cashflow'!M130*Rate)</f>
        <v>250</v>
      </c>
      <c r="N130" s="38">
        <f>+'GBP Cashflow'!N130+('Euro Cashflow'!N130*Rate)</f>
        <v>250</v>
      </c>
      <c r="O130" s="38">
        <f>+'GBP Cashflow'!O130+('Euro Cashflow'!O130*Rate)</f>
        <v>250</v>
      </c>
      <c r="P130" s="38">
        <f>+'GBP Cashflow'!P130+('Euro Cashflow'!P130*Rate)</f>
        <v>250</v>
      </c>
      <c r="Q130" s="38">
        <f>+'GBP Cashflow'!Q130+('Euro Cashflow'!Q130*Rate)</f>
        <v>250</v>
      </c>
      <c r="R130" s="38">
        <f>+'GBP Cashflow'!R130+('Euro Cashflow'!R130*Rate)</f>
        <v>750</v>
      </c>
      <c r="S130" s="38">
        <f>+'GBP Cashflow'!S130+('Euro Cashflow'!S130*Rate)</f>
        <v>0</v>
      </c>
      <c r="T130" s="38">
        <f>+'GBP Cashflow'!T130+('Euro Cashflow'!T130*Rate)</f>
        <v>0</v>
      </c>
      <c r="U130" s="38">
        <f>+'GBP Cashflow'!U130+('Euro Cashflow'!U130*Rate)</f>
        <v>0</v>
      </c>
      <c r="V130" s="38">
        <f>+'GBP Cashflow'!V130+('Euro Cashflow'!V130*Rate)</f>
        <v>0</v>
      </c>
      <c r="W130" s="38">
        <f>+'GBP Cashflow'!W130+('Euro Cashflow'!W130*Rate)</f>
        <v>0</v>
      </c>
      <c r="X130" s="38">
        <f>+'GBP Cashflow'!X130+('Euro Cashflow'!X130*Rate)</f>
        <v>0</v>
      </c>
      <c r="Y130" s="38">
        <f>+'GBP Cashflow'!Y130+('Euro Cashflow'!Y130*Rate)</f>
        <v>0</v>
      </c>
      <c r="Z130" s="38">
        <f>+'GBP Cashflow'!Z130+('Euro Cashflow'!Z130*Rate)</f>
        <v>0</v>
      </c>
      <c r="AA130" s="38">
        <f>+'GBP Cashflow'!AA130+('Euro Cashflow'!AA130*Rate)</f>
        <v>0</v>
      </c>
      <c r="AB130" s="38">
        <f>+'GBP Cashflow'!AB130+('Euro Cashflow'!AB130*Rate)</f>
        <v>0</v>
      </c>
      <c r="AC130" s="38">
        <f>+'GBP Cashflow'!AC130+('Euro Cashflow'!AC130*Rate)</f>
        <v>0</v>
      </c>
      <c r="AD130" s="38">
        <f>+'GBP Cashflow'!AD130+('Euro Cashflow'!AD130*Rate)</f>
        <v>0</v>
      </c>
      <c r="AE130" s="38">
        <f>+'GBP Cashflow'!AE130+('Euro Cashflow'!AE130*Rate)</f>
        <v>0</v>
      </c>
      <c r="AF130" s="38">
        <f>+'GBP Cashflow'!AF130+('Euro Cashflow'!AF130*Rate)</f>
        <v>0</v>
      </c>
      <c r="AG130" s="38">
        <f>+'GBP Cashflow'!AG130+('Euro Cashflow'!AG130*Rate)</f>
        <v>0</v>
      </c>
      <c r="AH130" s="38">
        <f>+'GBP Cashflow'!AH130+('Euro Cashflow'!AH130*Rate)</f>
        <v>0</v>
      </c>
      <c r="AI130" s="38">
        <f>+'GBP Cashflow'!AI130+('Euro Cashflow'!AI130*Rate)</f>
        <v>0</v>
      </c>
      <c r="AJ130" s="38">
        <f>+'GBP Cashflow'!AJ130+('Euro Cashflow'!AJ130*Rate)</f>
        <v>0</v>
      </c>
      <c r="AK130" s="38">
        <f>+'GBP Cashflow'!AK130+('Euro Cashflow'!AK130*Rate)</f>
        <v>0</v>
      </c>
      <c r="AL130" s="38">
        <f>+'GBP Cashflow'!AL130+('Euro Cashflow'!AL130*Rate)</f>
        <v>0</v>
      </c>
      <c r="AM130" s="38">
        <f>+'GBP Cashflow'!AM130+('Euro Cashflow'!AM130*Rate)</f>
        <v>0</v>
      </c>
      <c r="AN130" s="38">
        <f>+'GBP Cashflow'!AN130+('Euro Cashflow'!AN130*Rate)</f>
        <v>0</v>
      </c>
      <c r="AO130" s="38">
        <f>+'GBP Cashflow'!AO130+('Euro Cashflow'!AO130*Rate)</f>
        <v>0</v>
      </c>
      <c r="AP130" s="38">
        <f>+'GBP Cashflow'!AP130+('Euro Cashflow'!AP130*Rate)</f>
        <v>0</v>
      </c>
      <c r="AQ130" s="38">
        <f>+'GBP Cashflow'!AQ130+('Euro Cashflow'!AQ130*Rate)</f>
        <v>0</v>
      </c>
      <c r="AR130" s="38">
        <f>+'GBP Cashflow'!AR130+('Euro Cashflow'!AR130*Rate)</f>
        <v>0</v>
      </c>
    </row>
    <row r="131" spans="1:44" outlineLevel="2" x14ac:dyDescent="0.2">
      <c r="A131" s="24">
        <v>2700</v>
      </c>
      <c r="B131" s="25">
        <v>2755</v>
      </c>
      <c r="C131" s="24" t="s">
        <v>159</v>
      </c>
      <c r="D131" s="37">
        <f>VLOOKUP(B131,TOTALBUD!$A$1:$C$260,3,0)</f>
        <v>2000</v>
      </c>
      <c r="E131" s="26">
        <f t="shared" si="11"/>
        <v>0</v>
      </c>
      <c r="F131" s="24"/>
      <c r="G131" s="24"/>
      <c r="H131" s="38">
        <f>+'GBP Cashflow'!H131+('Euro Cashflow'!H131*Rate)</f>
        <v>0</v>
      </c>
      <c r="I131" s="38">
        <f>+'GBP Cashflow'!I131+('Euro Cashflow'!I131*Rate)</f>
        <v>0</v>
      </c>
      <c r="J131" s="38">
        <f>+'GBP Cashflow'!J131+('Euro Cashflow'!J131*Rate)</f>
        <v>0</v>
      </c>
      <c r="K131" s="38">
        <f>+'GBP Cashflow'!K131+('Euro Cashflow'!K131*Rate)</f>
        <v>0</v>
      </c>
      <c r="L131" s="38">
        <f>+'GBP Cashflow'!L131+('Euro Cashflow'!L131*Rate)</f>
        <v>0</v>
      </c>
      <c r="M131" s="38">
        <f>+'GBP Cashflow'!M131+('Euro Cashflow'!M131*Rate)</f>
        <v>0</v>
      </c>
      <c r="N131" s="38">
        <f>+'GBP Cashflow'!N131+('Euro Cashflow'!N131*Rate)</f>
        <v>0</v>
      </c>
      <c r="O131" s="38">
        <f>+'GBP Cashflow'!O131+('Euro Cashflow'!O131*Rate)</f>
        <v>750</v>
      </c>
      <c r="P131" s="38">
        <f>+'GBP Cashflow'!P131+('Euro Cashflow'!P131*Rate)</f>
        <v>750</v>
      </c>
      <c r="Q131" s="38">
        <f>+'GBP Cashflow'!Q131+('Euro Cashflow'!Q131*Rate)</f>
        <v>500</v>
      </c>
      <c r="R131" s="38">
        <f>+'GBP Cashflow'!R131+('Euro Cashflow'!R131*Rate)</f>
        <v>0</v>
      </c>
      <c r="S131" s="38">
        <f>+'GBP Cashflow'!S131+('Euro Cashflow'!S131*Rate)</f>
        <v>0</v>
      </c>
      <c r="T131" s="38">
        <f>+'GBP Cashflow'!T131+('Euro Cashflow'!T131*Rate)</f>
        <v>0</v>
      </c>
      <c r="U131" s="38">
        <f>+'GBP Cashflow'!U131+('Euro Cashflow'!U131*Rate)</f>
        <v>0</v>
      </c>
      <c r="V131" s="38">
        <f>+'GBP Cashflow'!V131+('Euro Cashflow'!V131*Rate)</f>
        <v>0</v>
      </c>
      <c r="W131" s="38">
        <f>+'GBP Cashflow'!W131+('Euro Cashflow'!W131*Rate)</f>
        <v>0</v>
      </c>
      <c r="X131" s="38">
        <f>+'GBP Cashflow'!X131+('Euro Cashflow'!X131*Rate)</f>
        <v>0</v>
      </c>
      <c r="Y131" s="38">
        <f>+'GBP Cashflow'!Y131+('Euro Cashflow'!Y131*Rate)</f>
        <v>0</v>
      </c>
      <c r="Z131" s="38">
        <f>+'GBP Cashflow'!Z131+('Euro Cashflow'!Z131*Rate)</f>
        <v>0</v>
      </c>
      <c r="AA131" s="38">
        <f>+'GBP Cashflow'!AA131+('Euro Cashflow'!AA131*Rate)</f>
        <v>0</v>
      </c>
      <c r="AB131" s="38">
        <f>+'GBP Cashflow'!AB131+('Euro Cashflow'!AB131*Rate)</f>
        <v>0</v>
      </c>
      <c r="AC131" s="38">
        <f>+'GBP Cashflow'!AC131+('Euro Cashflow'!AC131*Rate)</f>
        <v>0</v>
      </c>
      <c r="AD131" s="38">
        <f>+'GBP Cashflow'!AD131+('Euro Cashflow'!AD131*Rate)</f>
        <v>0</v>
      </c>
      <c r="AE131" s="38">
        <f>+'GBP Cashflow'!AE131+('Euro Cashflow'!AE131*Rate)</f>
        <v>0</v>
      </c>
      <c r="AF131" s="38">
        <f>+'GBP Cashflow'!AF131+('Euro Cashflow'!AF131*Rate)</f>
        <v>0</v>
      </c>
      <c r="AG131" s="38">
        <f>+'GBP Cashflow'!AG131+('Euro Cashflow'!AG131*Rate)</f>
        <v>0</v>
      </c>
      <c r="AH131" s="38">
        <f>+'GBP Cashflow'!AH131+('Euro Cashflow'!AH131*Rate)</f>
        <v>0</v>
      </c>
      <c r="AI131" s="38">
        <f>+'GBP Cashflow'!AI131+('Euro Cashflow'!AI131*Rate)</f>
        <v>0</v>
      </c>
      <c r="AJ131" s="38">
        <f>+'GBP Cashflow'!AJ131+('Euro Cashflow'!AJ131*Rate)</f>
        <v>0</v>
      </c>
      <c r="AK131" s="38">
        <f>+'GBP Cashflow'!AK131+('Euro Cashflow'!AK131*Rate)</f>
        <v>0</v>
      </c>
      <c r="AL131" s="38">
        <f>+'GBP Cashflow'!AL131+('Euro Cashflow'!AL131*Rate)</f>
        <v>0</v>
      </c>
      <c r="AM131" s="38">
        <f>+'GBP Cashflow'!AM131+('Euro Cashflow'!AM131*Rate)</f>
        <v>0</v>
      </c>
      <c r="AN131" s="38">
        <f>+'GBP Cashflow'!AN131+('Euro Cashflow'!AN131*Rate)</f>
        <v>0</v>
      </c>
      <c r="AO131" s="38">
        <f>+'GBP Cashflow'!AO131+('Euro Cashflow'!AO131*Rate)</f>
        <v>0</v>
      </c>
      <c r="AP131" s="38">
        <f>+'GBP Cashflow'!AP131+('Euro Cashflow'!AP131*Rate)</f>
        <v>0</v>
      </c>
      <c r="AQ131" s="38">
        <f>+'GBP Cashflow'!AQ131+('Euro Cashflow'!AQ131*Rate)</f>
        <v>0</v>
      </c>
      <c r="AR131" s="38">
        <f>+'GBP Cashflow'!AR131+('Euro Cashflow'!AR131*Rate)</f>
        <v>0</v>
      </c>
    </row>
    <row r="132" spans="1:44" outlineLevel="2" x14ac:dyDescent="0.2">
      <c r="A132" s="24">
        <v>2700</v>
      </c>
      <c r="B132" s="25">
        <v>2760</v>
      </c>
      <c r="C132" s="24" t="s">
        <v>160</v>
      </c>
      <c r="D132" s="37">
        <f>VLOOKUP(B132,TOTALBUD!$A$1:$C$260,3,0)</f>
        <v>3000</v>
      </c>
      <c r="E132" s="26">
        <f t="shared" si="11"/>
        <v>0</v>
      </c>
      <c r="F132" s="24"/>
      <c r="G132" s="24"/>
      <c r="H132" s="38">
        <f>+'GBP Cashflow'!H132+('Euro Cashflow'!H132*Rate)</f>
        <v>0</v>
      </c>
      <c r="I132" s="38">
        <f>+'GBP Cashflow'!I132+('Euro Cashflow'!I132*Rate)</f>
        <v>0</v>
      </c>
      <c r="J132" s="38">
        <f>+'GBP Cashflow'!J132+('Euro Cashflow'!J132*Rate)</f>
        <v>0</v>
      </c>
      <c r="K132" s="38">
        <f>+'GBP Cashflow'!K132+('Euro Cashflow'!K132*Rate)</f>
        <v>0</v>
      </c>
      <c r="L132" s="38">
        <f>+'GBP Cashflow'!L132+('Euro Cashflow'!L132*Rate)</f>
        <v>0</v>
      </c>
      <c r="M132" s="38">
        <f>+'GBP Cashflow'!M132+('Euro Cashflow'!M132*Rate)</f>
        <v>0</v>
      </c>
      <c r="N132" s="38">
        <f>+'GBP Cashflow'!N132+('Euro Cashflow'!N132*Rate)</f>
        <v>0</v>
      </c>
      <c r="O132" s="38">
        <f>+'GBP Cashflow'!O132+('Euro Cashflow'!O132*Rate)</f>
        <v>500</v>
      </c>
      <c r="P132" s="38">
        <f>+'GBP Cashflow'!P132+('Euro Cashflow'!P132*Rate)</f>
        <v>500</v>
      </c>
      <c r="Q132" s="38">
        <f>+'GBP Cashflow'!Q132+('Euro Cashflow'!Q132*Rate)</f>
        <v>500</v>
      </c>
      <c r="R132" s="38">
        <f>+'GBP Cashflow'!R132+('Euro Cashflow'!R132*Rate)</f>
        <v>500</v>
      </c>
      <c r="S132" s="38">
        <f>+'GBP Cashflow'!S132+('Euro Cashflow'!S132*Rate)</f>
        <v>500</v>
      </c>
      <c r="T132" s="38">
        <f>+'GBP Cashflow'!T132+('Euro Cashflow'!T132*Rate)</f>
        <v>500</v>
      </c>
      <c r="U132" s="38">
        <f>+'GBP Cashflow'!U132+('Euro Cashflow'!U132*Rate)</f>
        <v>0</v>
      </c>
      <c r="V132" s="38">
        <f>+'GBP Cashflow'!V132+('Euro Cashflow'!V132*Rate)</f>
        <v>0</v>
      </c>
      <c r="W132" s="38">
        <f>+'GBP Cashflow'!W132+('Euro Cashflow'!W132*Rate)</f>
        <v>0</v>
      </c>
      <c r="X132" s="38">
        <f>+'GBP Cashflow'!X132+('Euro Cashflow'!X132*Rate)</f>
        <v>0</v>
      </c>
      <c r="Y132" s="38">
        <f>+'GBP Cashflow'!Y132+('Euro Cashflow'!Y132*Rate)</f>
        <v>0</v>
      </c>
      <c r="Z132" s="38">
        <f>+'GBP Cashflow'!Z132+('Euro Cashflow'!Z132*Rate)</f>
        <v>0</v>
      </c>
      <c r="AA132" s="38">
        <f>+'GBP Cashflow'!AA132+('Euro Cashflow'!AA132*Rate)</f>
        <v>0</v>
      </c>
      <c r="AB132" s="38">
        <f>+'GBP Cashflow'!AB132+('Euro Cashflow'!AB132*Rate)</f>
        <v>0</v>
      </c>
      <c r="AC132" s="38">
        <f>+'GBP Cashflow'!AC132+('Euro Cashflow'!AC132*Rate)</f>
        <v>0</v>
      </c>
      <c r="AD132" s="38">
        <f>+'GBP Cashflow'!AD132+('Euro Cashflow'!AD132*Rate)</f>
        <v>0</v>
      </c>
      <c r="AE132" s="38">
        <f>+'GBP Cashflow'!AE132+('Euro Cashflow'!AE132*Rate)</f>
        <v>0</v>
      </c>
      <c r="AF132" s="38">
        <f>+'GBP Cashflow'!AF132+('Euro Cashflow'!AF132*Rate)</f>
        <v>0</v>
      </c>
      <c r="AG132" s="38">
        <f>+'GBP Cashflow'!AG132+('Euro Cashflow'!AG132*Rate)</f>
        <v>0</v>
      </c>
      <c r="AH132" s="38">
        <f>+'GBP Cashflow'!AH132+('Euro Cashflow'!AH132*Rate)</f>
        <v>0</v>
      </c>
      <c r="AI132" s="38">
        <f>+'GBP Cashflow'!AI132+('Euro Cashflow'!AI132*Rate)</f>
        <v>0</v>
      </c>
      <c r="AJ132" s="38">
        <f>+'GBP Cashflow'!AJ132+('Euro Cashflow'!AJ132*Rate)</f>
        <v>0</v>
      </c>
      <c r="AK132" s="38">
        <f>+'GBP Cashflow'!AK132+('Euro Cashflow'!AK132*Rate)</f>
        <v>0</v>
      </c>
      <c r="AL132" s="38">
        <f>+'GBP Cashflow'!AL132+('Euro Cashflow'!AL132*Rate)</f>
        <v>0</v>
      </c>
      <c r="AM132" s="38">
        <f>+'GBP Cashflow'!AM132+('Euro Cashflow'!AM132*Rate)</f>
        <v>0</v>
      </c>
      <c r="AN132" s="38">
        <f>+'GBP Cashflow'!AN132+('Euro Cashflow'!AN132*Rate)</f>
        <v>0</v>
      </c>
      <c r="AO132" s="38">
        <f>+'GBP Cashflow'!AO132+('Euro Cashflow'!AO132*Rate)</f>
        <v>0</v>
      </c>
      <c r="AP132" s="38">
        <f>+'GBP Cashflow'!AP132+('Euro Cashflow'!AP132*Rate)</f>
        <v>0</v>
      </c>
      <c r="AQ132" s="38">
        <f>+'GBP Cashflow'!AQ132+('Euro Cashflow'!AQ132*Rate)</f>
        <v>0</v>
      </c>
      <c r="AR132" s="38">
        <f>+'GBP Cashflow'!AR132+('Euro Cashflow'!AR132*Rate)</f>
        <v>0</v>
      </c>
    </row>
    <row r="133" spans="1:44" outlineLevel="2" x14ac:dyDescent="0.2">
      <c r="A133" s="24">
        <v>2700</v>
      </c>
      <c r="B133" s="25">
        <v>2770</v>
      </c>
      <c r="C133" s="24" t="s">
        <v>161</v>
      </c>
      <c r="D133" s="37">
        <f>VLOOKUP(B133,TOTALBUD!$A$1:$C$260,3,0)</f>
        <v>1500</v>
      </c>
      <c r="E133" s="26">
        <f t="shared" si="11"/>
        <v>0</v>
      </c>
      <c r="F133" s="24"/>
      <c r="G133" s="24"/>
      <c r="H133" s="38">
        <f>+'GBP Cashflow'!H133+('Euro Cashflow'!H133*Rate)</f>
        <v>0</v>
      </c>
      <c r="I133" s="38">
        <f>+'GBP Cashflow'!I133+('Euro Cashflow'!I133*Rate)</f>
        <v>0</v>
      </c>
      <c r="J133" s="38">
        <f>+'GBP Cashflow'!J133+('Euro Cashflow'!J133*Rate)</f>
        <v>0</v>
      </c>
      <c r="K133" s="38">
        <f>+'GBP Cashflow'!K133+('Euro Cashflow'!K133*Rate)</f>
        <v>0</v>
      </c>
      <c r="L133" s="38">
        <f>+'GBP Cashflow'!L133+('Euro Cashflow'!L133*Rate)</f>
        <v>0</v>
      </c>
      <c r="M133" s="38">
        <f>+'GBP Cashflow'!M133+('Euro Cashflow'!M133*Rate)</f>
        <v>0</v>
      </c>
      <c r="N133" s="38">
        <f>+'GBP Cashflow'!N133+('Euro Cashflow'!N133*Rate)</f>
        <v>0</v>
      </c>
      <c r="O133" s="38">
        <f>+'GBP Cashflow'!O133+('Euro Cashflow'!O133*Rate)</f>
        <v>0</v>
      </c>
      <c r="P133" s="38">
        <f>+'GBP Cashflow'!P133+('Euro Cashflow'!P133*Rate)</f>
        <v>0</v>
      </c>
      <c r="Q133" s="38">
        <f>+'GBP Cashflow'!Q133+('Euro Cashflow'!Q133*Rate)</f>
        <v>150</v>
      </c>
      <c r="R133" s="38">
        <f>+'GBP Cashflow'!R133+('Euro Cashflow'!R133*Rate)</f>
        <v>150</v>
      </c>
      <c r="S133" s="38">
        <f>+'GBP Cashflow'!S133+('Euro Cashflow'!S133*Rate)</f>
        <v>150</v>
      </c>
      <c r="T133" s="38">
        <f>+'GBP Cashflow'!T133+('Euro Cashflow'!T133*Rate)</f>
        <v>150</v>
      </c>
      <c r="U133" s="38">
        <f>+'GBP Cashflow'!U133+('Euro Cashflow'!U133*Rate)</f>
        <v>150</v>
      </c>
      <c r="V133" s="38">
        <f>+'GBP Cashflow'!V133+('Euro Cashflow'!V133*Rate)</f>
        <v>150</v>
      </c>
      <c r="W133" s="38">
        <f>+'GBP Cashflow'!W133+('Euro Cashflow'!W133*Rate)</f>
        <v>150</v>
      </c>
      <c r="X133" s="38">
        <f>+'GBP Cashflow'!X133+('Euro Cashflow'!X133*Rate)</f>
        <v>150</v>
      </c>
      <c r="Y133" s="38">
        <f>+'GBP Cashflow'!Y133+('Euro Cashflow'!Y133*Rate)</f>
        <v>150</v>
      </c>
      <c r="Z133" s="38">
        <f>+'GBP Cashflow'!Z133+('Euro Cashflow'!Z133*Rate)</f>
        <v>150</v>
      </c>
      <c r="AA133" s="38">
        <f>+'GBP Cashflow'!AA133+('Euro Cashflow'!AA133*Rate)</f>
        <v>0</v>
      </c>
      <c r="AB133" s="38">
        <f>+'GBP Cashflow'!AB133+('Euro Cashflow'!AB133*Rate)</f>
        <v>0</v>
      </c>
      <c r="AC133" s="38">
        <f>+'GBP Cashflow'!AC133+('Euro Cashflow'!AC133*Rate)</f>
        <v>0</v>
      </c>
      <c r="AD133" s="38">
        <f>+'GBP Cashflow'!AD133+('Euro Cashflow'!AD133*Rate)</f>
        <v>0</v>
      </c>
      <c r="AE133" s="38">
        <f>+'GBP Cashflow'!AE133+('Euro Cashflow'!AE133*Rate)</f>
        <v>0</v>
      </c>
      <c r="AF133" s="38">
        <f>+'GBP Cashflow'!AF133+('Euro Cashflow'!AF133*Rate)</f>
        <v>0</v>
      </c>
      <c r="AG133" s="38">
        <f>+'GBP Cashflow'!AG133+('Euro Cashflow'!AG133*Rate)</f>
        <v>0</v>
      </c>
      <c r="AH133" s="38">
        <f>+'GBP Cashflow'!AH133+('Euro Cashflow'!AH133*Rate)</f>
        <v>0</v>
      </c>
      <c r="AI133" s="38">
        <f>+'GBP Cashflow'!AI133+('Euro Cashflow'!AI133*Rate)</f>
        <v>0</v>
      </c>
      <c r="AJ133" s="38">
        <f>+'GBP Cashflow'!AJ133+('Euro Cashflow'!AJ133*Rate)</f>
        <v>0</v>
      </c>
      <c r="AK133" s="38">
        <f>+'GBP Cashflow'!AK133+('Euro Cashflow'!AK133*Rate)</f>
        <v>0</v>
      </c>
      <c r="AL133" s="38">
        <f>+'GBP Cashflow'!AL133+('Euro Cashflow'!AL133*Rate)</f>
        <v>0</v>
      </c>
      <c r="AM133" s="38">
        <f>+'GBP Cashflow'!AM133+('Euro Cashflow'!AM133*Rate)</f>
        <v>0</v>
      </c>
      <c r="AN133" s="38">
        <f>+'GBP Cashflow'!AN133+('Euro Cashflow'!AN133*Rate)</f>
        <v>0</v>
      </c>
      <c r="AO133" s="38">
        <f>+'GBP Cashflow'!AO133+('Euro Cashflow'!AO133*Rate)</f>
        <v>0</v>
      </c>
      <c r="AP133" s="38">
        <f>+'GBP Cashflow'!AP133+('Euro Cashflow'!AP133*Rate)</f>
        <v>0</v>
      </c>
      <c r="AQ133" s="38">
        <f>+'GBP Cashflow'!AQ133+('Euro Cashflow'!AQ133*Rate)</f>
        <v>0</v>
      </c>
      <c r="AR133" s="38">
        <f>+'GBP Cashflow'!AR133+('Euro Cashflow'!AR133*Rate)</f>
        <v>0</v>
      </c>
    </row>
    <row r="134" spans="1:44" outlineLevel="2" x14ac:dyDescent="0.2">
      <c r="A134" s="24">
        <v>2700</v>
      </c>
      <c r="B134" s="25">
        <v>2780</v>
      </c>
      <c r="C134" s="24" t="s">
        <v>162</v>
      </c>
      <c r="D134" s="37">
        <f>VLOOKUP(B134,TOTALBUD!$A$1:$C$260,3,0)</f>
        <v>1500</v>
      </c>
      <c r="E134" s="26">
        <f t="shared" si="11"/>
        <v>0</v>
      </c>
      <c r="F134" s="24"/>
      <c r="G134" s="24"/>
      <c r="H134" s="38">
        <f>+'GBP Cashflow'!H134+('Euro Cashflow'!H134*Rate)</f>
        <v>0</v>
      </c>
      <c r="I134" s="38">
        <f>+'GBP Cashflow'!I134+('Euro Cashflow'!I134*Rate)</f>
        <v>0</v>
      </c>
      <c r="J134" s="38">
        <f>+'GBP Cashflow'!J134+('Euro Cashflow'!J134*Rate)</f>
        <v>0</v>
      </c>
      <c r="K134" s="38">
        <f>+'GBP Cashflow'!K134+('Euro Cashflow'!K134*Rate)</f>
        <v>0</v>
      </c>
      <c r="L134" s="38">
        <f>+'GBP Cashflow'!L134+('Euro Cashflow'!L134*Rate)</f>
        <v>0</v>
      </c>
      <c r="M134" s="38">
        <f>+'GBP Cashflow'!M134+('Euro Cashflow'!M134*Rate)</f>
        <v>0</v>
      </c>
      <c r="N134" s="38">
        <f>+'GBP Cashflow'!N134+('Euro Cashflow'!N134*Rate)</f>
        <v>0</v>
      </c>
      <c r="O134" s="38">
        <f>+'GBP Cashflow'!O134+('Euro Cashflow'!O134*Rate)</f>
        <v>0</v>
      </c>
      <c r="P134" s="38">
        <f>+'GBP Cashflow'!P134+('Euro Cashflow'!P134*Rate)</f>
        <v>0</v>
      </c>
      <c r="Q134" s="38">
        <f>+'GBP Cashflow'!Q134+('Euro Cashflow'!Q134*Rate)</f>
        <v>150</v>
      </c>
      <c r="R134" s="38">
        <f>+'GBP Cashflow'!R134+('Euro Cashflow'!R134*Rate)</f>
        <v>150</v>
      </c>
      <c r="S134" s="38">
        <f>+'GBP Cashflow'!S134+('Euro Cashflow'!S134*Rate)</f>
        <v>150</v>
      </c>
      <c r="T134" s="38">
        <f>+'GBP Cashflow'!T134+('Euro Cashflow'!T134*Rate)</f>
        <v>150</v>
      </c>
      <c r="U134" s="38">
        <f>+'GBP Cashflow'!U134+('Euro Cashflow'!U134*Rate)</f>
        <v>150</v>
      </c>
      <c r="V134" s="38">
        <f>+'GBP Cashflow'!V134+('Euro Cashflow'!V134*Rate)</f>
        <v>150</v>
      </c>
      <c r="W134" s="38">
        <f>+'GBP Cashflow'!W134+('Euro Cashflow'!W134*Rate)</f>
        <v>150</v>
      </c>
      <c r="X134" s="38">
        <f>+'GBP Cashflow'!X134+('Euro Cashflow'!X134*Rate)</f>
        <v>150</v>
      </c>
      <c r="Y134" s="38">
        <f>+'GBP Cashflow'!Y134+('Euro Cashflow'!Y134*Rate)</f>
        <v>150</v>
      </c>
      <c r="Z134" s="38">
        <f>+'GBP Cashflow'!Z134+('Euro Cashflow'!Z134*Rate)</f>
        <v>150</v>
      </c>
      <c r="AA134" s="38">
        <f>+'GBP Cashflow'!AA134+('Euro Cashflow'!AA134*Rate)</f>
        <v>0</v>
      </c>
      <c r="AB134" s="38">
        <f>+'GBP Cashflow'!AB134+('Euro Cashflow'!AB134*Rate)</f>
        <v>0</v>
      </c>
      <c r="AC134" s="38">
        <f>+'GBP Cashflow'!AC134+('Euro Cashflow'!AC134*Rate)</f>
        <v>0</v>
      </c>
      <c r="AD134" s="38">
        <f>+'GBP Cashflow'!AD134+('Euro Cashflow'!AD134*Rate)</f>
        <v>0</v>
      </c>
      <c r="AE134" s="38">
        <f>+'GBP Cashflow'!AE134+('Euro Cashflow'!AE134*Rate)</f>
        <v>0</v>
      </c>
      <c r="AF134" s="38">
        <f>+'GBP Cashflow'!AF134+('Euro Cashflow'!AF134*Rate)</f>
        <v>0</v>
      </c>
      <c r="AG134" s="38">
        <f>+'GBP Cashflow'!AG134+('Euro Cashflow'!AG134*Rate)</f>
        <v>0</v>
      </c>
      <c r="AH134" s="38">
        <f>+'GBP Cashflow'!AH134+('Euro Cashflow'!AH134*Rate)</f>
        <v>0</v>
      </c>
      <c r="AI134" s="38">
        <f>+'GBP Cashflow'!AI134+('Euro Cashflow'!AI134*Rate)</f>
        <v>0</v>
      </c>
      <c r="AJ134" s="38">
        <f>+'GBP Cashflow'!AJ134+('Euro Cashflow'!AJ134*Rate)</f>
        <v>0</v>
      </c>
      <c r="AK134" s="38">
        <f>+'GBP Cashflow'!AK134+('Euro Cashflow'!AK134*Rate)</f>
        <v>0</v>
      </c>
      <c r="AL134" s="38">
        <f>+'GBP Cashflow'!AL134+('Euro Cashflow'!AL134*Rate)</f>
        <v>0</v>
      </c>
      <c r="AM134" s="38">
        <f>+'GBP Cashflow'!AM134+('Euro Cashflow'!AM134*Rate)</f>
        <v>0</v>
      </c>
      <c r="AN134" s="38">
        <f>+'GBP Cashflow'!AN134+('Euro Cashflow'!AN134*Rate)</f>
        <v>0</v>
      </c>
      <c r="AO134" s="38">
        <f>+'GBP Cashflow'!AO134+('Euro Cashflow'!AO134*Rate)</f>
        <v>0</v>
      </c>
      <c r="AP134" s="38">
        <f>+'GBP Cashflow'!AP134+('Euro Cashflow'!AP134*Rate)</f>
        <v>0</v>
      </c>
      <c r="AQ134" s="38">
        <f>+'GBP Cashflow'!AQ134+('Euro Cashflow'!AQ134*Rate)</f>
        <v>0</v>
      </c>
      <c r="AR134" s="38">
        <f>+'GBP Cashflow'!AR134+('Euro Cashflow'!AR134*Rate)</f>
        <v>0</v>
      </c>
    </row>
    <row r="135" spans="1:44" outlineLevel="2" x14ac:dyDescent="0.2">
      <c r="A135" s="24">
        <v>2700</v>
      </c>
      <c r="B135" s="25">
        <v>2790</v>
      </c>
      <c r="C135" s="24" t="s">
        <v>163</v>
      </c>
      <c r="D135" s="37">
        <f>VLOOKUP(B135,TOTALBUD!$A$1:$C$260,3,0)</f>
        <v>5000</v>
      </c>
      <c r="E135" s="26">
        <f t="shared" si="11"/>
        <v>0</v>
      </c>
      <c r="F135" s="24"/>
      <c r="G135" s="24"/>
      <c r="H135" s="38">
        <f>+'GBP Cashflow'!H135+('Euro Cashflow'!H135*Rate)</f>
        <v>0</v>
      </c>
      <c r="I135" s="38">
        <f>+'GBP Cashflow'!I135+('Euro Cashflow'!I135*Rate)</f>
        <v>0</v>
      </c>
      <c r="J135" s="38">
        <f>+'GBP Cashflow'!J135+('Euro Cashflow'!J135*Rate)</f>
        <v>0</v>
      </c>
      <c r="K135" s="38">
        <f>+'GBP Cashflow'!K135+('Euro Cashflow'!K135*Rate)</f>
        <v>0</v>
      </c>
      <c r="L135" s="38">
        <f>+'GBP Cashflow'!L135+('Euro Cashflow'!L135*Rate)</f>
        <v>0</v>
      </c>
      <c r="M135" s="38">
        <f>+'GBP Cashflow'!M135+('Euro Cashflow'!M135*Rate)</f>
        <v>500</v>
      </c>
      <c r="N135" s="38">
        <f>+'GBP Cashflow'!N135+('Euro Cashflow'!N135*Rate)</f>
        <v>500</v>
      </c>
      <c r="O135" s="38">
        <f>+'GBP Cashflow'!O135+('Euro Cashflow'!O135*Rate)</f>
        <v>500</v>
      </c>
      <c r="P135" s="38">
        <f>+'GBP Cashflow'!P135+('Euro Cashflow'!P135*Rate)</f>
        <v>500</v>
      </c>
      <c r="Q135" s="38">
        <f>+'GBP Cashflow'!Q135+('Euro Cashflow'!Q135*Rate)</f>
        <v>500</v>
      </c>
      <c r="R135" s="38">
        <f>+'GBP Cashflow'!R135+('Euro Cashflow'!R135*Rate)</f>
        <v>500</v>
      </c>
      <c r="S135" s="38">
        <f>+'GBP Cashflow'!S135+('Euro Cashflow'!S135*Rate)</f>
        <v>500</v>
      </c>
      <c r="T135" s="38">
        <f>+'GBP Cashflow'!T135+('Euro Cashflow'!T135*Rate)</f>
        <v>500</v>
      </c>
      <c r="U135" s="38">
        <f>+'GBP Cashflow'!U135+('Euro Cashflow'!U135*Rate)</f>
        <v>500</v>
      </c>
      <c r="V135" s="38">
        <f>+'GBP Cashflow'!V135+('Euro Cashflow'!V135*Rate)</f>
        <v>500</v>
      </c>
      <c r="W135" s="38">
        <f>+'GBP Cashflow'!W135+('Euro Cashflow'!W135*Rate)</f>
        <v>0</v>
      </c>
      <c r="X135" s="38">
        <f>+'GBP Cashflow'!X135+('Euro Cashflow'!X135*Rate)</f>
        <v>0</v>
      </c>
      <c r="Y135" s="38">
        <f>+'GBP Cashflow'!Y135+('Euro Cashflow'!Y135*Rate)</f>
        <v>0</v>
      </c>
      <c r="Z135" s="38">
        <f>+'GBP Cashflow'!Z135+('Euro Cashflow'!Z135*Rate)</f>
        <v>0</v>
      </c>
      <c r="AA135" s="38">
        <f>+'GBP Cashflow'!AA135+('Euro Cashflow'!AA135*Rate)</f>
        <v>0</v>
      </c>
      <c r="AB135" s="38">
        <f>+'GBP Cashflow'!AB135+('Euro Cashflow'!AB135*Rate)</f>
        <v>0</v>
      </c>
      <c r="AC135" s="38">
        <f>+'GBP Cashflow'!AC135+('Euro Cashflow'!AC135*Rate)</f>
        <v>0</v>
      </c>
      <c r="AD135" s="38">
        <f>+'GBP Cashflow'!AD135+('Euro Cashflow'!AD135*Rate)</f>
        <v>0</v>
      </c>
      <c r="AE135" s="38">
        <f>+'GBP Cashflow'!AE135+('Euro Cashflow'!AE135*Rate)</f>
        <v>0</v>
      </c>
      <c r="AF135" s="38">
        <f>+'GBP Cashflow'!AF135+('Euro Cashflow'!AF135*Rate)</f>
        <v>0</v>
      </c>
      <c r="AG135" s="38">
        <f>+'GBP Cashflow'!AG135+('Euro Cashflow'!AG135*Rate)</f>
        <v>0</v>
      </c>
      <c r="AH135" s="38">
        <f>+'GBP Cashflow'!AH135+('Euro Cashflow'!AH135*Rate)</f>
        <v>0</v>
      </c>
      <c r="AI135" s="38">
        <f>+'GBP Cashflow'!AI135+('Euro Cashflow'!AI135*Rate)</f>
        <v>0</v>
      </c>
      <c r="AJ135" s="38">
        <f>+'GBP Cashflow'!AJ135+('Euro Cashflow'!AJ135*Rate)</f>
        <v>0</v>
      </c>
      <c r="AK135" s="38">
        <f>+'GBP Cashflow'!AK135+('Euro Cashflow'!AK135*Rate)</f>
        <v>0</v>
      </c>
      <c r="AL135" s="38">
        <f>+'GBP Cashflow'!AL135+('Euro Cashflow'!AL135*Rate)</f>
        <v>0</v>
      </c>
      <c r="AM135" s="38">
        <f>+'GBP Cashflow'!AM135+('Euro Cashflow'!AM135*Rate)</f>
        <v>0</v>
      </c>
      <c r="AN135" s="38">
        <f>+'GBP Cashflow'!AN135+('Euro Cashflow'!AN135*Rate)</f>
        <v>0</v>
      </c>
      <c r="AO135" s="38">
        <f>+'GBP Cashflow'!AO135+('Euro Cashflow'!AO135*Rate)</f>
        <v>0</v>
      </c>
      <c r="AP135" s="38">
        <f>+'GBP Cashflow'!AP135+('Euro Cashflow'!AP135*Rate)</f>
        <v>0</v>
      </c>
      <c r="AQ135" s="38">
        <f>+'GBP Cashflow'!AQ135+('Euro Cashflow'!AQ135*Rate)</f>
        <v>0</v>
      </c>
      <c r="AR135" s="38">
        <f>+'GBP Cashflow'!AR135+('Euro Cashflow'!AR135*Rate)</f>
        <v>0</v>
      </c>
    </row>
    <row r="136" spans="1:44" outlineLevel="1" x14ac:dyDescent="0.2">
      <c r="A136" s="28" t="s">
        <v>164</v>
      </c>
      <c r="B136" s="29">
        <v>2700</v>
      </c>
      <c r="C136" s="30" t="s">
        <v>165</v>
      </c>
      <c r="D136" s="31">
        <f>VLOOKUP(B136,TOTALBUD!$A$1:$C$260,3,0)</f>
        <v>136000</v>
      </c>
      <c r="E136" s="32">
        <f>SUBTOTAL(9,$E$125:$E$135)</f>
        <v>0</v>
      </c>
      <c r="F136" s="30"/>
      <c r="G136" s="30"/>
      <c r="H136" s="33">
        <f>SUBTOTAL(9,$H$125:$H$135)</f>
        <v>0</v>
      </c>
      <c r="I136" s="34">
        <f>SUBTOTAL(9,$I$125:$I$135)</f>
        <v>0</v>
      </c>
      <c r="J136" s="34">
        <f>SUBTOTAL(9,$J$125:$J$135)</f>
        <v>0</v>
      </c>
      <c r="K136" s="34">
        <f>SUBTOTAL(9,$K$125:$K$135)</f>
        <v>0</v>
      </c>
      <c r="L136" s="34">
        <f>SUBTOTAL(9,$L$125:$L$135)</f>
        <v>1000</v>
      </c>
      <c r="M136" s="34">
        <f>SUBTOTAL(9,$M$125:$M$135)</f>
        <v>750</v>
      </c>
      <c r="N136" s="34">
        <f>SUBTOTAL(9,$N$125:$N$135)</f>
        <v>2250</v>
      </c>
      <c r="O136" s="34">
        <f>SUBTOTAL(9,$O$125:$O$135)</f>
        <v>3500</v>
      </c>
      <c r="P136" s="34">
        <f>SUBTOTAL(9,$P$125:$P$135)</f>
        <v>5000</v>
      </c>
      <c r="Q136" s="34">
        <f>SUBTOTAL(9,$Q$125:$Q$135)</f>
        <v>7050</v>
      </c>
      <c r="R136" s="34">
        <f>SUBTOTAL(9,$R$125:$R$135)</f>
        <v>12050</v>
      </c>
      <c r="S136" s="34">
        <f>SUBTOTAL(9,$S$125:$S$135)</f>
        <v>11300</v>
      </c>
      <c r="T136" s="34">
        <f>SUBTOTAL(9,$T$125:$T$135)</f>
        <v>11300</v>
      </c>
      <c r="U136" s="34">
        <f>SUBTOTAL(9,$U$125:$U$135)</f>
        <v>10800</v>
      </c>
      <c r="V136" s="34">
        <f>SUBTOTAL(9,$V$125:$V$135)</f>
        <v>13800</v>
      </c>
      <c r="W136" s="34">
        <f>SUBTOTAL(9,$W$125:$W$135)</f>
        <v>13300</v>
      </c>
      <c r="X136" s="34">
        <f>SUBTOTAL(9,$X$125:$X$135)</f>
        <v>13300</v>
      </c>
      <c r="Y136" s="34">
        <f>SUBTOTAL(9,$Y$125:$Y$135)</f>
        <v>15300</v>
      </c>
      <c r="Z136" s="34">
        <f>SUBTOTAL(9,$Z$125:$Z$135)</f>
        <v>10300</v>
      </c>
      <c r="AA136" s="35"/>
      <c r="AB136" s="34">
        <f>SUBTOTAL(9,$AB$125:$AB$135)</f>
        <v>5000</v>
      </c>
      <c r="AC136" s="34">
        <f>SUBTOTAL(9,$AC$125:$AC$135)</f>
        <v>0</v>
      </c>
      <c r="AD136" s="34">
        <f>SUBTOTAL(9,$AD$125:$AD$135)</f>
        <v>0</v>
      </c>
      <c r="AE136" s="34">
        <f>SUBTOTAL(9,$AE$125:$AE$135)</f>
        <v>0</v>
      </c>
      <c r="AF136" s="34">
        <f>SUBTOTAL(9,$AF$125:$AF$135)</f>
        <v>0</v>
      </c>
      <c r="AG136" s="34">
        <f>SUBTOTAL(9,$AG$125:$AG$135)</f>
        <v>0</v>
      </c>
      <c r="AH136" s="34">
        <f>SUBTOTAL(9,$AH$125:$AH$135)</f>
        <v>0</v>
      </c>
      <c r="AI136" s="34">
        <f>SUBTOTAL(9,$AI$125:$AI$135)</f>
        <v>0</v>
      </c>
      <c r="AJ136" s="34">
        <f>SUBTOTAL(9,$AJ$125:$AJ$135)</f>
        <v>0</v>
      </c>
      <c r="AK136" s="34">
        <f>SUBTOTAL(9,$AK$125:$AK$135)</f>
        <v>0</v>
      </c>
      <c r="AL136" s="34">
        <f>SUBTOTAL(9,$AL$125:$AL$135)</f>
        <v>0</v>
      </c>
      <c r="AM136" s="34">
        <f>SUBTOTAL(9,$AM$125:$AM$135)</f>
        <v>0</v>
      </c>
      <c r="AN136" s="34">
        <f>SUBTOTAL(9,$AN$125:$AN$135)</f>
        <v>0</v>
      </c>
      <c r="AO136" s="34">
        <f>SUBTOTAL(9,$AO$125:$AO$135)</f>
        <v>0</v>
      </c>
      <c r="AP136" s="34">
        <f>SUBTOTAL(9,$AP$125:$AP$135)</f>
        <v>0</v>
      </c>
      <c r="AQ136" s="34">
        <f>SUBTOTAL(9,$AQ$125:$AQ$135)</f>
        <v>0</v>
      </c>
      <c r="AR136" s="36">
        <f>SUBTOTAL(9,$AR$125:$AR$135)</f>
        <v>0</v>
      </c>
    </row>
    <row r="137" spans="1:44" outlineLevel="2" x14ac:dyDescent="0.2">
      <c r="A137" s="24">
        <v>2800</v>
      </c>
      <c r="B137" s="25"/>
      <c r="C137" s="24"/>
      <c r="D137" s="37"/>
      <c r="E137" s="26"/>
      <c r="F137" s="24"/>
      <c r="G137" s="24"/>
      <c r="H137" s="3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40"/>
    </row>
    <row r="138" spans="1:44" outlineLevel="2" x14ac:dyDescent="0.2">
      <c r="A138" s="24">
        <v>2800</v>
      </c>
      <c r="B138" s="25">
        <v>2810</v>
      </c>
      <c r="C138" s="24" t="s">
        <v>166</v>
      </c>
      <c r="D138" s="37">
        <f>VLOOKUP(B138,TOTALBUD!$A$1:$C$260,3,0)</f>
        <v>40000</v>
      </c>
      <c r="E138" s="26">
        <f>SUM(H138:AX138)-D138</f>
        <v>0</v>
      </c>
      <c r="F138" s="24"/>
      <c r="G138" s="24"/>
      <c r="H138" s="38">
        <f>+'GBP Cashflow'!H138+('Euro Cashflow'!H138*Rate)</f>
        <v>0</v>
      </c>
      <c r="I138" s="38">
        <f>+'GBP Cashflow'!I138+('Euro Cashflow'!I138*Rate)</f>
        <v>0</v>
      </c>
      <c r="J138" s="38">
        <f>+'GBP Cashflow'!J138+('Euro Cashflow'!J138*Rate)</f>
        <v>0</v>
      </c>
      <c r="K138" s="38">
        <f>+'GBP Cashflow'!K138+('Euro Cashflow'!K138*Rate)</f>
        <v>0</v>
      </c>
      <c r="L138" s="38">
        <f>+'GBP Cashflow'!L138+('Euro Cashflow'!L138*Rate)</f>
        <v>0</v>
      </c>
      <c r="M138" s="38">
        <f>+'GBP Cashflow'!M138+('Euro Cashflow'!M138*Rate)</f>
        <v>0</v>
      </c>
      <c r="N138" s="38">
        <f>+'GBP Cashflow'!N138+('Euro Cashflow'!N138*Rate)</f>
        <v>0</v>
      </c>
      <c r="O138" s="38">
        <f>+'GBP Cashflow'!O138+('Euro Cashflow'!O138*Rate)</f>
        <v>0</v>
      </c>
      <c r="P138" s="38">
        <f>+'GBP Cashflow'!P138+('Euro Cashflow'!P138*Rate)</f>
        <v>2000</v>
      </c>
      <c r="Q138" s="38">
        <f>+'GBP Cashflow'!Q138+('Euro Cashflow'!Q138*Rate)</f>
        <v>2000</v>
      </c>
      <c r="R138" s="38">
        <f>+'GBP Cashflow'!R138+('Euro Cashflow'!R138*Rate)</f>
        <v>4000</v>
      </c>
      <c r="S138" s="38">
        <f>+'GBP Cashflow'!S138+('Euro Cashflow'!S138*Rate)</f>
        <v>4000</v>
      </c>
      <c r="T138" s="38">
        <f>+'GBP Cashflow'!T138+('Euro Cashflow'!T138*Rate)</f>
        <v>4000</v>
      </c>
      <c r="U138" s="38">
        <f>+'GBP Cashflow'!U138+('Euro Cashflow'!U138*Rate)</f>
        <v>4000</v>
      </c>
      <c r="V138" s="38">
        <f>+'GBP Cashflow'!V138+('Euro Cashflow'!V138*Rate)</f>
        <v>4000</v>
      </c>
      <c r="W138" s="38">
        <f>+'GBP Cashflow'!W138+('Euro Cashflow'!W138*Rate)</f>
        <v>4000</v>
      </c>
      <c r="X138" s="38">
        <f>+'GBP Cashflow'!X138+('Euro Cashflow'!X138*Rate)</f>
        <v>4000</v>
      </c>
      <c r="Y138" s="38">
        <f>+'GBP Cashflow'!Y138+('Euro Cashflow'!Y138*Rate)</f>
        <v>4000</v>
      </c>
      <c r="Z138" s="38">
        <f>+'GBP Cashflow'!Z138+('Euro Cashflow'!Z138*Rate)</f>
        <v>4000</v>
      </c>
      <c r="AA138" s="38">
        <f>+'GBP Cashflow'!AA138+('Euro Cashflow'!AA138*Rate)</f>
        <v>0</v>
      </c>
      <c r="AB138" s="38">
        <f>+'GBP Cashflow'!AB138+('Euro Cashflow'!AB138*Rate)</f>
        <v>0</v>
      </c>
      <c r="AC138" s="38">
        <f>+'GBP Cashflow'!AC138+('Euro Cashflow'!AC138*Rate)</f>
        <v>0</v>
      </c>
      <c r="AD138" s="38">
        <f>+'GBP Cashflow'!AD138+('Euro Cashflow'!AD138*Rate)</f>
        <v>0</v>
      </c>
      <c r="AE138" s="38">
        <f>+'GBP Cashflow'!AE138+('Euro Cashflow'!AE138*Rate)</f>
        <v>0</v>
      </c>
      <c r="AF138" s="38">
        <f>+'GBP Cashflow'!AF138+('Euro Cashflow'!AF138*Rate)</f>
        <v>0</v>
      </c>
      <c r="AG138" s="38">
        <f>+'GBP Cashflow'!AG138+('Euro Cashflow'!AG138*Rate)</f>
        <v>0</v>
      </c>
      <c r="AH138" s="38">
        <f>+'GBP Cashflow'!AH138+('Euro Cashflow'!AH138*Rate)</f>
        <v>0</v>
      </c>
      <c r="AI138" s="38">
        <f>+'GBP Cashflow'!AI138+('Euro Cashflow'!AI138*Rate)</f>
        <v>0</v>
      </c>
      <c r="AJ138" s="38">
        <f>+'GBP Cashflow'!AJ138+('Euro Cashflow'!AJ138*Rate)</f>
        <v>0</v>
      </c>
      <c r="AK138" s="38">
        <f>+'GBP Cashflow'!AK138+('Euro Cashflow'!AK138*Rate)</f>
        <v>0</v>
      </c>
      <c r="AL138" s="38">
        <f>+'GBP Cashflow'!AL138+('Euro Cashflow'!AL138*Rate)</f>
        <v>0</v>
      </c>
      <c r="AM138" s="38">
        <f>+'GBP Cashflow'!AM138+('Euro Cashflow'!AM138*Rate)</f>
        <v>0</v>
      </c>
      <c r="AN138" s="38">
        <f>+'GBP Cashflow'!AN138+('Euro Cashflow'!AN138*Rate)</f>
        <v>0</v>
      </c>
      <c r="AO138" s="38">
        <f>+'GBP Cashflow'!AO138+('Euro Cashflow'!AO138*Rate)</f>
        <v>0</v>
      </c>
      <c r="AP138" s="38">
        <f>+'GBP Cashflow'!AP138+('Euro Cashflow'!AP138*Rate)</f>
        <v>0</v>
      </c>
      <c r="AQ138" s="38">
        <f>+'GBP Cashflow'!AQ138+('Euro Cashflow'!AQ138*Rate)</f>
        <v>0</v>
      </c>
      <c r="AR138" s="38">
        <f>+'GBP Cashflow'!AR138+('Euro Cashflow'!AR138*Rate)</f>
        <v>0</v>
      </c>
    </row>
    <row r="139" spans="1:44" outlineLevel="2" x14ac:dyDescent="0.2">
      <c r="A139" s="24">
        <v>2800</v>
      </c>
      <c r="B139" s="25">
        <v>2850</v>
      </c>
      <c r="C139" s="24" t="s">
        <v>167</v>
      </c>
      <c r="D139" s="37">
        <f>VLOOKUP(B139,TOTALBUD!$A$1:$C$260,3,0)</f>
        <v>40000</v>
      </c>
      <c r="E139" s="26">
        <f>SUM(H139:AX139)-D139</f>
        <v>0</v>
      </c>
      <c r="F139" s="24"/>
      <c r="G139" s="24"/>
      <c r="H139" s="38">
        <f>+'GBP Cashflow'!H139+('Euro Cashflow'!H139*Rate)</f>
        <v>0</v>
      </c>
      <c r="I139" s="38">
        <f>+'GBP Cashflow'!I139+('Euro Cashflow'!I139*Rate)</f>
        <v>0</v>
      </c>
      <c r="J139" s="38">
        <f>+'GBP Cashflow'!J139+('Euro Cashflow'!J139*Rate)</f>
        <v>0</v>
      </c>
      <c r="K139" s="38">
        <f>+'GBP Cashflow'!K139+('Euro Cashflow'!K139*Rate)</f>
        <v>0</v>
      </c>
      <c r="L139" s="38">
        <f>+'GBP Cashflow'!L139+('Euro Cashflow'!L139*Rate)</f>
        <v>0</v>
      </c>
      <c r="M139" s="38">
        <f>+'GBP Cashflow'!M139+('Euro Cashflow'!M139*Rate)</f>
        <v>4000</v>
      </c>
      <c r="N139" s="38">
        <f>+'GBP Cashflow'!N139+('Euro Cashflow'!N139*Rate)</f>
        <v>4000</v>
      </c>
      <c r="O139" s="38">
        <f>+'GBP Cashflow'!O139+('Euro Cashflow'!O139*Rate)</f>
        <v>4000</v>
      </c>
      <c r="P139" s="38">
        <f>+'GBP Cashflow'!P139+('Euro Cashflow'!P139*Rate)</f>
        <v>4000</v>
      </c>
      <c r="Q139" s="38">
        <f>+'GBP Cashflow'!Q139+('Euro Cashflow'!Q139*Rate)</f>
        <v>4000</v>
      </c>
      <c r="R139" s="38">
        <f>+'GBP Cashflow'!R139+('Euro Cashflow'!R139*Rate)</f>
        <v>10000</v>
      </c>
      <c r="S139" s="38">
        <f>+'GBP Cashflow'!S139+('Euro Cashflow'!S139*Rate)</f>
        <v>10000</v>
      </c>
      <c r="T139" s="38">
        <f>+'GBP Cashflow'!T139+('Euro Cashflow'!T139*Rate)</f>
        <v>0</v>
      </c>
      <c r="U139" s="38">
        <f>+'GBP Cashflow'!U139+('Euro Cashflow'!U139*Rate)</f>
        <v>0</v>
      </c>
      <c r="V139" s="38">
        <f>+'GBP Cashflow'!V139+('Euro Cashflow'!V139*Rate)</f>
        <v>0</v>
      </c>
      <c r="W139" s="38">
        <f>+'GBP Cashflow'!W139+('Euro Cashflow'!W139*Rate)</f>
        <v>0</v>
      </c>
      <c r="X139" s="38">
        <f>+'GBP Cashflow'!X139+('Euro Cashflow'!X139*Rate)</f>
        <v>0</v>
      </c>
      <c r="Y139" s="38">
        <f>+'GBP Cashflow'!Y139+('Euro Cashflow'!Y139*Rate)</f>
        <v>0</v>
      </c>
      <c r="Z139" s="38">
        <f>+'GBP Cashflow'!Z139+('Euro Cashflow'!Z139*Rate)</f>
        <v>0</v>
      </c>
      <c r="AA139" s="38">
        <f>+'GBP Cashflow'!AA139+('Euro Cashflow'!AA139*Rate)</f>
        <v>0</v>
      </c>
      <c r="AB139" s="38">
        <f>+'GBP Cashflow'!AB139+('Euro Cashflow'!AB139*Rate)</f>
        <v>0</v>
      </c>
      <c r="AC139" s="38">
        <f>+'GBP Cashflow'!AC139+('Euro Cashflow'!AC139*Rate)</f>
        <v>0</v>
      </c>
      <c r="AD139" s="38">
        <f>+'GBP Cashflow'!AD139+('Euro Cashflow'!AD139*Rate)</f>
        <v>0</v>
      </c>
      <c r="AE139" s="38">
        <f>+'GBP Cashflow'!AE139+('Euro Cashflow'!AE139*Rate)</f>
        <v>0</v>
      </c>
      <c r="AF139" s="38">
        <f>+'GBP Cashflow'!AF139+('Euro Cashflow'!AF139*Rate)</f>
        <v>0</v>
      </c>
      <c r="AG139" s="38">
        <f>+'GBP Cashflow'!AG139+('Euro Cashflow'!AG139*Rate)</f>
        <v>0</v>
      </c>
      <c r="AH139" s="38">
        <f>+'GBP Cashflow'!AH139+('Euro Cashflow'!AH139*Rate)</f>
        <v>0</v>
      </c>
      <c r="AI139" s="38">
        <f>+'GBP Cashflow'!AI139+('Euro Cashflow'!AI139*Rate)</f>
        <v>0</v>
      </c>
      <c r="AJ139" s="38">
        <f>+'GBP Cashflow'!AJ139+('Euro Cashflow'!AJ139*Rate)</f>
        <v>0</v>
      </c>
      <c r="AK139" s="38">
        <f>+'GBP Cashflow'!AK139+('Euro Cashflow'!AK139*Rate)</f>
        <v>0</v>
      </c>
      <c r="AL139" s="38">
        <f>+'GBP Cashflow'!AL139+('Euro Cashflow'!AL139*Rate)</f>
        <v>0</v>
      </c>
      <c r="AM139" s="38">
        <f>+'GBP Cashflow'!AM139+('Euro Cashflow'!AM139*Rate)</f>
        <v>0</v>
      </c>
      <c r="AN139" s="38">
        <f>+'GBP Cashflow'!AN139+('Euro Cashflow'!AN139*Rate)</f>
        <v>0</v>
      </c>
      <c r="AO139" s="38">
        <f>+'GBP Cashflow'!AO139+('Euro Cashflow'!AO139*Rate)</f>
        <v>0</v>
      </c>
      <c r="AP139" s="38">
        <f>+'GBP Cashflow'!AP139+('Euro Cashflow'!AP139*Rate)</f>
        <v>0</v>
      </c>
      <c r="AQ139" s="38">
        <f>+'GBP Cashflow'!AQ139+('Euro Cashflow'!AQ139*Rate)</f>
        <v>0</v>
      </c>
      <c r="AR139" s="38">
        <f>+'GBP Cashflow'!AR139+('Euro Cashflow'!AR139*Rate)</f>
        <v>0</v>
      </c>
    </row>
    <row r="140" spans="1:44" outlineLevel="1" x14ac:dyDescent="0.2">
      <c r="A140" s="41" t="s">
        <v>168</v>
      </c>
      <c r="B140" s="29">
        <v>2800</v>
      </c>
      <c r="C140" s="30" t="s">
        <v>169</v>
      </c>
      <c r="D140" s="31">
        <f>VLOOKUP(B140,TOTALBUD!$A$1:$C$260,3,0)</f>
        <v>80000</v>
      </c>
      <c r="E140" s="32">
        <f>SUBTOTAL(9,$E$137:$E$139)</f>
        <v>0</v>
      </c>
      <c r="F140" s="30"/>
      <c r="G140" s="30"/>
      <c r="H140" s="33">
        <f>SUBTOTAL(9,$H$137:$H$139)</f>
        <v>0</v>
      </c>
      <c r="I140" s="34">
        <f>SUBTOTAL(9,$I$137:$I$139)</f>
        <v>0</v>
      </c>
      <c r="J140" s="34">
        <f>SUBTOTAL(9,$J$137:$J$139)</f>
        <v>0</v>
      </c>
      <c r="K140" s="34">
        <f>SUBTOTAL(9,$K$137:$K$139)</f>
        <v>0</v>
      </c>
      <c r="L140" s="34">
        <f>SUBTOTAL(9,$L$137:$L$139)</f>
        <v>0</v>
      </c>
      <c r="M140" s="34">
        <f>SUBTOTAL(9,$M$137:$M$139)</f>
        <v>4000</v>
      </c>
      <c r="N140" s="34">
        <f>SUBTOTAL(9,$N$137:$N$139)</f>
        <v>4000</v>
      </c>
      <c r="O140" s="34">
        <f>SUBTOTAL(9,$O$137:$O$139)</f>
        <v>4000</v>
      </c>
      <c r="P140" s="34">
        <f>SUBTOTAL(9,$P$137:$P$139)</f>
        <v>6000</v>
      </c>
      <c r="Q140" s="34">
        <f>SUBTOTAL(9,$Q$137:$Q$139)</f>
        <v>6000</v>
      </c>
      <c r="R140" s="34">
        <f>SUBTOTAL(9,$R$137:$R$139)</f>
        <v>14000</v>
      </c>
      <c r="S140" s="34">
        <f>SUBTOTAL(9,$S$137:$S$139)</f>
        <v>14000</v>
      </c>
      <c r="T140" s="34">
        <f>SUBTOTAL(9,$T$137:$T$139)</f>
        <v>4000</v>
      </c>
      <c r="U140" s="34">
        <f>SUBTOTAL(9,$U$137:$U$139)</f>
        <v>4000</v>
      </c>
      <c r="V140" s="34">
        <f>SUBTOTAL(9,$V$137:$V$139)</f>
        <v>4000</v>
      </c>
      <c r="W140" s="34">
        <f>SUBTOTAL(9,$W$137:$W$139)</f>
        <v>4000</v>
      </c>
      <c r="X140" s="34">
        <f>SUBTOTAL(9,$X$137:$X$139)</f>
        <v>4000</v>
      </c>
      <c r="Y140" s="34">
        <f>SUBTOTAL(9,$Y$137:$Y$139)</f>
        <v>4000</v>
      </c>
      <c r="Z140" s="34">
        <f>SUBTOTAL(9,$Z$137:$Z$139)</f>
        <v>4000</v>
      </c>
      <c r="AA140" s="35"/>
      <c r="AB140" s="34">
        <f>SUBTOTAL(9,$AB$137:$AB$139)</f>
        <v>0</v>
      </c>
      <c r="AC140" s="34">
        <f>SUBTOTAL(9,$AC$137:$AC$139)</f>
        <v>0</v>
      </c>
      <c r="AD140" s="34">
        <f>SUBTOTAL(9,$AD$137:$AD$139)</f>
        <v>0</v>
      </c>
      <c r="AE140" s="34">
        <f>SUBTOTAL(9,$AE$137:$AE$139)</f>
        <v>0</v>
      </c>
      <c r="AF140" s="34">
        <f>SUBTOTAL(9,$AF$137:$AF$139)</f>
        <v>0</v>
      </c>
      <c r="AG140" s="34">
        <f>SUBTOTAL(9,$AG$137:$AG$139)</f>
        <v>0</v>
      </c>
      <c r="AH140" s="34">
        <f>SUBTOTAL(9,$AH$137:$AH$139)</f>
        <v>0</v>
      </c>
      <c r="AI140" s="34">
        <f>SUBTOTAL(9,$AI$137:$AI$139)</f>
        <v>0</v>
      </c>
      <c r="AJ140" s="34">
        <f>SUBTOTAL(9,$AJ$137:$AJ$139)</f>
        <v>0</v>
      </c>
      <c r="AK140" s="34">
        <f>SUBTOTAL(9,$AK$137:$AK$139)</f>
        <v>0</v>
      </c>
      <c r="AL140" s="34">
        <f>SUBTOTAL(9,$AL$137:$AL$139)</f>
        <v>0</v>
      </c>
      <c r="AM140" s="34">
        <f>SUBTOTAL(9,$AM$137:$AM$139)</f>
        <v>0</v>
      </c>
      <c r="AN140" s="34">
        <f>SUBTOTAL(9,$AN$137:$AN$139)</f>
        <v>0</v>
      </c>
      <c r="AO140" s="34">
        <f>SUBTOTAL(9,$AO$137:$AO$139)</f>
        <v>0</v>
      </c>
      <c r="AP140" s="34">
        <f>SUBTOTAL(9,$AP$137:$AP$139)</f>
        <v>0</v>
      </c>
      <c r="AQ140" s="34">
        <f>SUBTOTAL(9,$AQ$137:$AQ$139)</f>
        <v>0</v>
      </c>
      <c r="AR140" s="36">
        <f>SUBTOTAL(9,$AR$137:$AR$139)</f>
        <v>0</v>
      </c>
    </row>
    <row r="141" spans="1:44" outlineLevel="2" x14ac:dyDescent="0.2">
      <c r="A141" s="24">
        <v>3000</v>
      </c>
      <c r="B141" s="25"/>
      <c r="C141" s="24"/>
      <c r="D141" s="37"/>
      <c r="E141" s="26"/>
      <c r="F141" s="24"/>
      <c r="G141" s="24"/>
      <c r="H141" s="38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40"/>
    </row>
    <row r="142" spans="1:44" outlineLevel="2" x14ac:dyDescent="0.2">
      <c r="A142" s="24">
        <v>3000</v>
      </c>
      <c r="B142" s="25">
        <v>3010</v>
      </c>
      <c r="C142" s="24" t="s">
        <v>170</v>
      </c>
      <c r="D142" s="37">
        <f>VLOOKUP(B142,TOTALBUD!$A$1:$C$260,3,0)</f>
        <v>22828</v>
      </c>
      <c r="E142" s="26">
        <f>SUM(H142:AX142)-D142</f>
        <v>-0.41379310343836551</v>
      </c>
      <c r="F142" s="24"/>
      <c r="G142" s="24"/>
      <c r="H142" s="38">
        <f>+'GBP Cashflow'!H142+('Euro Cashflow'!H142*Rate)</f>
        <v>0</v>
      </c>
      <c r="I142" s="38">
        <f>+'GBP Cashflow'!I142+('Euro Cashflow'!I142*Rate)</f>
        <v>0</v>
      </c>
      <c r="J142" s="38">
        <f>+'GBP Cashflow'!J142+('Euro Cashflow'!J142*Rate)</f>
        <v>0</v>
      </c>
      <c r="K142" s="38">
        <f>+'GBP Cashflow'!K142+('Euro Cashflow'!K142*Rate)</f>
        <v>1379.3103448275863</v>
      </c>
      <c r="L142" s="38">
        <f>+'GBP Cashflow'!L142+('Euro Cashflow'!L142*Rate)</f>
        <v>1379.3103448275863</v>
      </c>
      <c r="M142" s="38">
        <f>+'GBP Cashflow'!M142+('Euro Cashflow'!M142*Rate)</f>
        <v>1379.3103448275863</v>
      </c>
      <c r="N142" s="38">
        <f>+'GBP Cashflow'!N142+('Euro Cashflow'!N142*Rate)</f>
        <v>1379.3103448275863</v>
      </c>
      <c r="O142" s="38">
        <f>+'GBP Cashflow'!O142+('Euro Cashflow'!O142*Rate)</f>
        <v>1379.3103448275863</v>
      </c>
      <c r="P142" s="38">
        <f>+'GBP Cashflow'!P142+('Euro Cashflow'!P142*Rate)</f>
        <v>1379.3103448275863</v>
      </c>
      <c r="Q142" s="38">
        <f>+'GBP Cashflow'!Q142+('Euro Cashflow'!Q142*Rate)</f>
        <v>1379.3103448275863</v>
      </c>
      <c r="R142" s="38">
        <f>+'GBP Cashflow'!R142+('Euro Cashflow'!R142*Rate)</f>
        <v>1379.3103448275863</v>
      </c>
      <c r="S142" s="38">
        <f>+'GBP Cashflow'!S142+('Euro Cashflow'!S142*Rate)</f>
        <v>1379.3103448275863</v>
      </c>
      <c r="T142" s="38">
        <f>+'GBP Cashflow'!T142+('Euro Cashflow'!T142*Rate)</f>
        <v>1379.3103448275863</v>
      </c>
      <c r="U142" s="38">
        <f>+'GBP Cashflow'!U142+('Euro Cashflow'!U142*Rate)</f>
        <v>1379.3103448275863</v>
      </c>
      <c r="V142" s="38">
        <f>+'GBP Cashflow'!V142+('Euro Cashflow'!V142*Rate)</f>
        <v>1379.3103448275863</v>
      </c>
      <c r="W142" s="38">
        <f>+'GBP Cashflow'!W142+('Euro Cashflow'!W142*Rate)</f>
        <v>1379.3103448275863</v>
      </c>
      <c r="X142" s="38">
        <f>+'GBP Cashflow'!X142+('Euro Cashflow'!X142*Rate)</f>
        <v>1379.3103448275863</v>
      </c>
      <c r="Y142" s="38">
        <f>+'GBP Cashflow'!Y142+('Euro Cashflow'!Y142*Rate)</f>
        <v>1379.3103448275863</v>
      </c>
      <c r="Z142" s="38">
        <f>+'GBP Cashflow'!Z142+('Euro Cashflow'!Z142*Rate)</f>
        <v>1379.3103448275863</v>
      </c>
      <c r="AA142" s="38">
        <f>+'GBP Cashflow'!AA142+('Euro Cashflow'!AA142*Rate)</f>
        <v>0</v>
      </c>
      <c r="AB142" s="38">
        <f>+'GBP Cashflow'!AB142+('Euro Cashflow'!AB142*Rate)</f>
        <v>758.62068965517244</v>
      </c>
      <c r="AC142" s="38">
        <f>+'GBP Cashflow'!AC142+('Euro Cashflow'!AC142*Rate)</f>
        <v>0</v>
      </c>
      <c r="AD142" s="38">
        <f>+'GBP Cashflow'!AD142+('Euro Cashflow'!AD142*Rate)</f>
        <v>0</v>
      </c>
      <c r="AE142" s="38">
        <f>+'GBP Cashflow'!AE142+('Euro Cashflow'!AE142*Rate)</f>
        <v>0</v>
      </c>
      <c r="AF142" s="38">
        <f>+'GBP Cashflow'!AF142+('Euro Cashflow'!AF142*Rate)</f>
        <v>0</v>
      </c>
      <c r="AG142" s="38">
        <f>+'GBP Cashflow'!AG142+('Euro Cashflow'!AG142*Rate)</f>
        <v>0</v>
      </c>
      <c r="AH142" s="38">
        <f>+'GBP Cashflow'!AH142+('Euro Cashflow'!AH142*Rate)</f>
        <v>0</v>
      </c>
      <c r="AI142" s="38">
        <f>+'GBP Cashflow'!AI142+('Euro Cashflow'!AI142*Rate)</f>
        <v>0</v>
      </c>
      <c r="AJ142" s="38">
        <f>+'GBP Cashflow'!AJ142+('Euro Cashflow'!AJ142*Rate)</f>
        <v>0</v>
      </c>
      <c r="AK142" s="38">
        <f>+'GBP Cashflow'!AK142+('Euro Cashflow'!AK142*Rate)</f>
        <v>0</v>
      </c>
      <c r="AL142" s="38">
        <f>+'GBP Cashflow'!AL142+('Euro Cashflow'!AL142*Rate)</f>
        <v>0</v>
      </c>
      <c r="AM142" s="38">
        <f>+'GBP Cashflow'!AM142+('Euro Cashflow'!AM142*Rate)</f>
        <v>0</v>
      </c>
      <c r="AN142" s="38">
        <f>+'GBP Cashflow'!AN142+('Euro Cashflow'!AN142*Rate)</f>
        <v>0</v>
      </c>
      <c r="AO142" s="38">
        <f>+'GBP Cashflow'!AO142+('Euro Cashflow'!AO142*Rate)</f>
        <v>0</v>
      </c>
      <c r="AP142" s="38">
        <f>+'GBP Cashflow'!AP142+('Euro Cashflow'!AP142*Rate)</f>
        <v>0</v>
      </c>
      <c r="AQ142" s="38">
        <f>+'GBP Cashflow'!AQ142+('Euro Cashflow'!AQ142*Rate)</f>
        <v>0</v>
      </c>
      <c r="AR142" s="38">
        <f>+'GBP Cashflow'!AR142+('Euro Cashflow'!AR142*Rate)</f>
        <v>0</v>
      </c>
    </row>
    <row r="143" spans="1:44" outlineLevel="2" x14ac:dyDescent="0.2">
      <c r="A143" s="24">
        <v>3000</v>
      </c>
      <c r="B143" s="25">
        <v>3030</v>
      </c>
      <c r="C143" s="24" t="s">
        <v>171</v>
      </c>
      <c r="D143" s="37">
        <f>VLOOKUP(B143,TOTALBUD!$A$1:$C$260,3,0)</f>
        <v>16240</v>
      </c>
      <c r="E143" s="26">
        <f>SUM(H143:AX143)-D143</f>
        <v>0</v>
      </c>
      <c r="F143" s="24"/>
      <c r="G143" s="24"/>
      <c r="H143" s="38">
        <f>+'GBP Cashflow'!H143+('Euro Cashflow'!H143*Rate)</f>
        <v>0</v>
      </c>
      <c r="I143" s="38">
        <f>+'GBP Cashflow'!I143+('Euro Cashflow'!I143*Rate)</f>
        <v>0</v>
      </c>
      <c r="J143" s="38">
        <f>+'GBP Cashflow'!J143+('Euro Cashflow'!J143*Rate)</f>
        <v>0</v>
      </c>
      <c r="K143" s="38">
        <f>+'GBP Cashflow'!K143+('Euro Cashflow'!K143*Rate)</f>
        <v>0</v>
      </c>
      <c r="L143" s="38">
        <f>+'GBP Cashflow'!L143+('Euro Cashflow'!L143*Rate)</f>
        <v>0</v>
      </c>
      <c r="M143" s="38">
        <f>+'GBP Cashflow'!M143+('Euro Cashflow'!M143*Rate)</f>
        <v>1120</v>
      </c>
      <c r="N143" s="38">
        <f>+'GBP Cashflow'!N143+('Euro Cashflow'!N143*Rate)</f>
        <v>1120</v>
      </c>
      <c r="O143" s="38">
        <f>+'GBP Cashflow'!O143+('Euro Cashflow'!O143*Rate)</f>
        <v>1120</v>
      </c>
      <c r="P143" s="38">
        <f>+'GBP Cashflow'!P143+('Euro Cashflow'!P143*Rate)</f>
        <v>1120</v>
      </c>
      <c r="Q143" s="38">
        <f>+'GBP Cashflow'!Q143+('Euro Cashflow'!Q143*Rate)</f>
        <v>1120</v>
      </c>
      <c r="R143" s="38">
        <f>+'GBP Cashflow'!R143+('Euro Cashflow'!R143*Rate)</f>
        <v>1120</v>
      </c>
      <c r="S143" s="38">
        <f>+'GBP Cashflow'!S143+('Euro Cashflow'!S143*Rate)</f>
        <v>1120</v>
      </c>
      <c r="T143" s="38">
        <f>+'GBP Cashflow'!T143+('Euro Cashflow'!T143*Rate)</f>
        <v>1120</v>
      </c>
      <c r="U143" s="38">
        <f>+'GBP Cashflow'!U143+('Euro Cashflow'!U143*Rate)</f>
        <v>1120</v>
      </c>
      <c r="V143" s="38">
        <f>+'GBP Cashflow'!V143+('Euro Cashflow'!V143*Rate)</f>
        <v>1120</v>
      </c>
      <c r="W143" s="38">
        <f>+'GBP Cashflow'!W143+('Euro Cashflow'!W143*Rate)</f>
        <v>1120</v>
      </c>
      <c r="X143" s="38">
        <f>+'GBP Cashflow'!X143+('Euro Cashflow'!X143*Rate)</f>
        <v>1120</v>
      </c>
      <c r="Y143" s="38">
        <f>+'GBP Cashflow'!Y143+('Euro Cashflow'!Y143*Rate)</f>
        <v>1120</v>
      </c>
      <c r="Z143" s="38">
        <f>+'GBP Cashflow'!Z143+('Euro Cashflow'!Z143*Rate)</f>
        <v>1120</v>
      </c>
      <c r="AA143" s="38">
        <f>+'GBP Cashflow'!AA143+('Euro Cashflow'!AA143*Rate)</f>
        <v>0</v>
      </c>
      <c r="AB143" s="38">
        <f>+'GBP Cashflow'!AB143+('Euro Cashflow'!AB143*Rate)</f>
        <v>560</v>
      </c>
      <c r="AC143" s="38">
        <f>+'GBP Cashflow'!AC143+('Euro Cashflow'!AC143*Rate)</f>
        <v>0</v>
      </c>
      <c r="AD143" s="38">
        <f>+'GBP Cashflow'!AD143+('Euro Cashflow'!AD143*Rate)</f>
        <v>0</v>
      </c>
      <c r="AE143" s="38">
        <f>+'GBP Cashflow'!AE143+('Euro Cashflow'!AE143*Rate)</f>
        <v>0</v>
      </c>
      <c r="AF143" s="38">
        <f>+'GBP Cashflow'!AF143+('Euro Cashflow'!AF143*Rate)</f>
        <v>0</v>
      </c>
      <c r="AG143" s="38">
        <f>+'GBP Cashflow'!AG143+('Euro Cashflow'!AG143*Rate)</f>
        <v>0</v>
      </c>
      <c r="AH143" s="38">
        <f>+'GBP Cashflow'!AH143+('Euro Cashflow'!AH143*Rate)</f>
        <v>0</v>
      </c>
      <c r="AI143" s="38">
        <f>+'GBP Cashflow'!AI143+('Euro Cashflow'!AI143*Rate)</f>
        <v>0</v>
      </c>
      <c r="AJ143" s="38">
        <f>+'GBP Cashflow'!AJ143+('Euro Cashflow'!AJ143*Rate)</f>
        <v>0</v>
      </c>
      <c r="AK143" s="38">
        <f>+'GBP Cashflow'!AK143+('Euro Cashflow'!AK143*Rate)</f>
        <v>0</v>
      </c>
      <c r="AL143" s="38">
        <f>+'GBP Cashflow'!AL143+('Euro Cashflow'!AL143*Rate)</f>
        <v>0</v>
      </c>
      <c r="AM143" s="38">
        <f>+'GBP Cashflow'!AM143+('Euro Cashflow'!AM143*Rate)</f>
        <v>0</v>
      </c>
      <c r="AN143" s="38">
        <f>+'GBP Cashflow'!AN143+('Euro Cashflow'!AN143*Rate)</f>
        <v>0</v>
      </c>
      <c r="AO143" s="38">
        <f>+'GBP Cashflow'!AO143+('Euro Cashflow'!AO143*Rate)</f>
        <v>0</v>
      </c>
      <c r="AP143" s="38">
        <f>+'GBP Cashflow'!AP143+('Euro Cashflow'!AP143*Rate)</f>
        <v>0</v>
      </c>
      <c r="AQ143" s="38">
        <f>+'GBP Cashflow'!AQ143+('Euro Cashflow'!AQ143*Rate)</f>
        <v>0</v>
      </c>
      <c r="AR143" s="38">
        <f>+'GBP Cashflow'!AR143+('Euro Cashflow'!AR143*Rate)</f>
        <v>0</v>
      </c>
    </row>
    <row r="144" spans="1:44" outlineLevel="2" x14ac:dyDescent="0.2">
      <c r="A144" s="24">
        <v>3000</v>
      </c>
      <c r="B144" s="25">
        <v>3050</v>
      </c>
      <c r="C144" s="24" t="s">
        <v>172</v>
      </c>
      <c r="D144" s="37">
        <f>VLOOKUP(B144,TOTALBUD!$A$1:$C$260,3,0)</f>
        <v>8624</v>
      </c>
      <c r="E144" s="26">
        <f>SUM(H144:AX144)-D144</f>
        <v>0</v>
      </c>
      <c r="F144" s="24"/>
      <c r="G144" s="24"/>
      <c r="H144" s="38">
        <f>+'GBP Cashflow'!H144+('Euro Cashflow'!H144*Rate)</f>
        <v>0</v>
      </c>
      <c r="I144" s="38">
        <f>+'GBP Cashflow'!I144+('Euro Cashflow'!I144*Rate)</f>
        <v>0</v>
      </c>
      <c r="J144" s="38">
        <f>+'GBP Cashflow'!J144+('Euro Cashflow'!J144*Rate)</f>
        <v>0</v>
      </c>
      <c r="K144" s="38">
        <f>+'GBP Cashflow'!K144+('Euro Cashflow'!K144*Rate)</f>
        <v>0</v>
      </c>
      <c r="L144" s="38">
        <f>+'GBP Cashflow'!L144+('Euro Cashflow'!L144*Rate)</f>
        <v>0</v>
      </c>
      <c r="M144" s="38">
        <f>+'GBP Cashflow'!M144+('Euro Cashflow'!M144*Rate)</f>
        <v>0</v>
      </c>
      <c r="N144" s="38">
        <f>+'GBP Cashflow'!N144+('Euro Cashflow'!N144*Rate)</f>
        <v>0</v>
      </c>
      <c r="O144" s="38">
        <f>+'GBP Cashflow'!O144+('Euro Cashflow'!O144*Rate)</f>
        <v>0</v>
      </c>
      <c r="P144" s="38">
        <f>+'GBP Cashflow'!P144+('Euro Cashflow'!P144*Rate)</f>
        <v>784</v>
      </c>
      <c r="Q144" s="38">
        <f>+'GBP Cashflow'!Q144+('Euro Cashflow'!Q144*Rate)</f>
        <v>784</v>
      </c>
      <c r="R144" s="38">
        <f>+'GBP Cashflow'!R144+('Euro Cashflow'!R144*Rate)</f>
        <v>784</v>
      </c>
      <c r="S144" s="38">
        <f>+'GBP Cashflow'!S144+('Euro Cashflow'!S144*Rate)</f>
        <v>784</v>
      </c>
      <c r="T144" s="38">
        <f>+'GBP Cashflow'!T144+('Euro Cashflow'!T144*Rate)</f>
        <v>784</v>
      </c>
      <c r="U144" s="38">
        <f>+'GBP Cashflow'!U144+('Euro Cashflow'!U144*Rate)</f>
        <v>784</v>
      </c>
      <c r="V144" s="38">
        <f>+'GBP Cashflow'!V144+('Euro Cashflow'!V144*Rate)</f>
        <v>784</v>
      </c>
      <c r="W144" s="38">
        <f>+'GBP Cashflow'!W144+('Euro Cashflow'!W144*Rate)</f>
        <v>784</v>
      </c>
      <c r="X144" s="38">
        <f>+'GBP Cashflow'!X144+('Euro Cashflow'!X144*Rate)</f>
        <v>784</v>
      </c>
      <c r="Y144" s="38">
        <f>+'GBP Cashflow'!Y144+('Euro Cashflow'!Y144*Rate)</f>
        <v>784</v>
      </c>
      <c r="Z144" s="38">
        <f>+'GBP Cashflow'!Z144+('Euro Cashflow'!Z144*Rate)</f>
        <v>784</v>
      </c>
      <c r="AA144" s="38">
        <f>+'GBP Cashflow'!AA144+('Euro Cashflow'!AA144*Rate)</f>
        <v>0</v>
      </c>
      <c r="AB144" s="38">
        <f>+'GBP Cashflow'!AB144+('Euro Cashflow'!AB144*Rate)</f>
        <v>0</v>
      </c>
      <c r="AC144" s="38">
        <f>+'GBP Cashflow'!AC144+('Euro Cashflow'!AC144*Rate)</f>
        <v>0</v>
      </c>
      <c r="AD144" s="38">
        <f>+'GBP Cashflow'!AD144+('Euro Cashflow'!AD144*Rate)</f>
        <v>0</v>
      </c>
      <c r="AE144" s="38">
        <f>+'GBP Cashflow'!AE144+('Euro Cashflow'!AE144*Rate)</f>
        <v>0</v>
      </c>
      <c r="AF144" s="38">
        <f>+'GBP Cashflow'!AF144+('Euro Cashflow'!AF144*Rate)</f>
        <v>0</v>
      </c>
      <c r="AG144" s="38">
        <f>+'GBP Cashflow'!AG144+('Euro Cashflow'!AG144*Rate)</f>
        <v>0</v>
      </c>
      <c r="AH144" s="38">
        <f>+'GBP Cashflow'!AH144+('Euro Cashflow'!AH144*Rate)</f>
        <v>0</v>
      </c>
      <c r="AI144" s="38">
        <f>+'GBP Cashflow'!AI144+('Euro Cashflow'!AI144*Rate)</f>
        <v>0</v>
      </c>
      <c r="AJ144" s="38">
        <f>+'GBP Cashflow'!AJ144+('Euro Cashflow'!AJ144*Rate)</f>
        <v>0</v>
      </c>
      <c r="AK144" s="38">
        <f>+'GBP Cashflow'!AK144+('Euro Cashflow'!AK144*Rate)</f>
        <v>0</v>
      </c>
      <c r="AL144" s="38">
        <f>+'GBP Cashflow'!AL144+('Euro Cashflow'!AL144*Rate)</f>
        <v>0</v>
      </c>
      <c r="AM144" s="38">
        <f>+'GBP Cashflow'!AM144+('Euro Cashflow'!AM144*Rate)</f>
        <v>0</v>
      </c>
      <c r="AN144" s="38">
        <f>+'GBP Cashflow'!AN144+('Euro Cashflow'!AN144*Rate)</f>
        <v>0</v>
      </c>
      <c r="AO144" s="38">
        <f>+'GBP Cashflow'!AO144+('Euro Cashflow'!AO144*Rate)</f>
        <v>0</v>
      </c>
      <c r="AP144" s="38">
        <f>+'GBP Cashflow'!AP144+('Euro Cashflow'!AP144*Rate)</f>
        <v>0</v>
      </c>
      <c r="AQ144" s="38">
        <f>+'GBP Cashflow'!AQ144+('Euro Cashflow'!AQ144*Rate)</f>
        <v>0</v>
      </c>
      <c r="AR144" s="38">
        <f>+'GBP Cashflow'!AR144+('Euro Cashflow'!AR144*Rate)</f>
        <v>0</v>
      </c>
    </row>
    <row r="145" spans="1:44" outlineLevel="2" x14ac:dyDescent="0.2">
      <c r="A145" s="24">
        <v>3000</v>
      </c>
      <c r="B145" s="25">
        <v>3090</v>
      </c>
      <c r="C145" s="24" t="s">
        <v>173</v>
      </c>
      <c r="D145" s="37">
        <f>VLOOKUP(B145,TOTALBUD!$A$1:$C$260,3,0)</f>
        <v>40000</v>
      </c>
      <c r="E145" s="26">
        <f>SUM(H145:AX145)-D145</f>
        <v>0</v>
      </c>
      <c r="F145" s="24"/>
      <c r="G145" s="24"/>
      <c r="H145" s="38">
        <f>+'GBP Cashflow'!H145+('Euro Cashflow'!H145*Rate)</f>
        <v>0</v>
      </c>
      <c r="I145" s="38">
        <f>+'GBP Cashflow'!I145+('Euro Cashflow'!I145*Rate)</f>
        <v>0</v>
      </c>
      <c r="J145" s="38">
        <f>+'GBP Cashflow'!J145+('Euro Cashflow'!J145*Rate)</f>
        <v>0</v>
      </c>
      <c r="K145" s="38">
        <f>+'GBP Cashflow'!K145+('Euro Cashflow'!K145*Rate)</f>
        <v>0</v>
      </c>
      <c r="L145" s="38">
        <f>+'GBP Cashflow'!L145+('Euro Cashflow'!L145*Rate)</f>
        <v>0</v>
      </c>
      <c r="M145" s="38">
        <f>+'GBP Cashflow'!M145+('Euro Cashflow'!M145*Rate)</f>
        <v>2500</v>
      </c>
      <c r="N145" s="38">
        <f>+'GBP Cashflow'!N145+('Euro Cashflow'!N145*Rate)</f>
        <v>2500</v>
      </c>
      <c r="O145" s="38">
        <f>+'GBP Cashflow'!O145+('Euro Cashflow'!O145*Rate)</f>
        <v>5000</v>
      </c>
      <c r="P145" s="38">
        <f>+'GBP Cashflow'!P145+('Euro Cashflow'!P145*Rate)</f>
        <v>5000</v>
      </c>
      <c r="Q145" s="38">
        <f>+'GBP Cashflow'!Q145+('Euro Cashflow'!Q145*Rate)</f>
        <v>5000</v>
      </c>
      <c r="R145" s="38">
        <f>+'GBP Cashflow'!R145+('Euro Cashflow'!R145*Rate)</f>
        <v>2000</v>
      </c>
      <c r="S145" s="38">
        <f>+'GBP Cashflow'!S145+('Euro Cashflow'!S145*Rate)</f>
        <v>2000</v>
      </c>
      <c r="T145" s="38">
        <f>+'GBP Cashflow'!T145+('Euro Cashflow'!T145*Rate)</f>
        <v>2000</v>
      </c>
      <c r="U145" s="38">
        <f>+'GBP Cashflow'!U145+('Euro Cashflow'!U145*Rate)</f>
        <v>2000</v>
      </c>
      <c r="V145" s="38">
        <f>+'GBP Cashflow'!V145+('Euro Cashflow'!V145*Rate)</f>
        <v>2000</v>
      </c>
      <c r="W145" s="38">
        <f>+'GBP Cashflow'!W145+('Euro Cashflow'!W145*Rate)</f>
        <v>2000</v>
      </c>
      <c r="X145" s="38">
        <f>+'GBP Cashflow'!X145+('Euro Cashflow'!X145*Rate)</f>
        <v>2000</v>
      </c>
      <c r="Y145" s="38">
        <f>+'GBP Cashflow'!Y145+('Euro Cashflow'!Y145*Rate)</f>
        <v>2000</v>
      </c>
      <c r="Z145" s="38">
        <f>+'GBP Cashflow'!Z145+('Euro Cashflow'!Z145*Rate)</f>
        <v>2000</v>
      </c>
      <c r="AA145" s="38">
        <f>+'GBP Cashflow'!AA145+('Euro Cashflow'!AA145*Rate)</f>
        <v>0</v>
      </c>
      <c r="AB145" s="38">
        <f>+'GBP Cashflow'!AB145+('Euro Cashflow'!AB145*Rate)</f>
        <v>2000</v>
      </c>
      <c r="AC145" s="38">
        <f>+'GBP Cashflow'!AC145+('Euro Cashflow'!AC145*Rate)</f>
        <v>0</v>
      </c>
      <c r="AD145" s="38">
        <f>+'GBP Cashflow'!AD145+('Euro Cashflow'!AD145*Rate)</f>
        <v>0</v>
      </c>
      <c r="AE145" s="38">
        <f>+'GBP Cashflow'!AE145+('Euro Cashflow'!AE145*Rate)</f>
        <v>0</v>
      </c>
      <c r="AF145" s="38">
        <f>+'GBP Cashflow'!AF145+('Euro Cashflow'!AF145*Rate)</f>
        <v>0</v>
      </c>
      <c r="AG145" s="38">
        <f>+'GBP Cashflow'!AG145+('Euro Cashflow'!AG145*Rate)</f>
        <v>0</v>
      </c>
      <c r="AH145" s="38">
        <f>+'GBP Cashflow'!AH145+('Euro Cashflow'!AH145*Rate)</f>
        <v>0</v>
      </c>
      <c r="AI145" s="38">
        <f>+'GBP Cashflow'!AI145+('Euro Cashflow'!AI145*Rate)</f>
        <v>0</v>
      </c>
      <c r="AJ145" s="38">
        <f>+'GBP Cashflow'!AJ145+('Euro Cashflow'!AJ145*Rate)</f>
        <v>0</v>
      </c>
      <c r="AK145" s="38">
        <f>+'GBP Cashflow'!AK145+('Euro Cashflow'!AK145*Rate)</f>
        <v>0</v>
      </c>
      <c r="AL145" s="38">
        <f>+'GBP Cashflow'!AL145+('Euro Cashflow'!AL145*Rate)</f>
        <v>0</v>
      </c>
      <c r="AM145" s="38">
        <f>+'GBP Cashflow'!AM145+('Euro Cashflow'!AM145*Rate)</f>
        <v>0</v>
      </c>
      <c r="AN145" s="38">
        <f>+'GBP Cashflow'!AN145+('Euro Cashflow'!AN145*Rate)</f>
        <v>0</v>
      </c>
      <c r="AO145" s="38">
        <f>+'GBP Cashflow'!AO145+('Euro Cashflow'!AO145*Rate)</f>
        <v>0</v>
      </c>
      <c r="AP145" s="38">
        <f>+'GBP Cashflow'!AP145+('Euro Cashflow'!AP145*Rate)</f>
        <v>0</v>
      </c>
      <c r="AQ145" s="38">
        <f>+'GBP Cashflow'!AQ145+('Euro Cashflow'!AQ145*Rate)</f>
        <v>0</v>
      </c>
      <c r="AR145" s="38">
        <f>+'GBP Cashflow'!AR145+('Euro Cashflow'!AR145*Rate)</f>
        <v>0</v>
      </c>
    </row>
    <row r="146" spans="1:44" outlineLevel="2" x14ac:dyDescent="0.2">
      <c r="A146" s="24">
        <v>3000</v>
      </c>
      <c r="B146" s="25">
        <v>3095</v>
      </c>
      <c r="C146" s="24" t="s">
        <v>174</v>
      </c>
      <c r="D146" s="37">
        <f>VLOOKUP(B146,TOTALBUD!$A$1:$C$260,3,0)</f>
        <v>3310</v>
      </c>
      <c r="E146" s="26">
        <f>SUM(H146:AX146)-D146</f>
        <v>0</v>
      </c>
      <c r="F146" s="24"/>
      <c r="G146" s="24"/>
      <c r="H146" s="38">
        <f>+'GBP Cashflow'!H146+('Euro Cashflow'!H146*Rate)</f>
        <v>0</v>
      </c>
      <c r="I146" s="38">
        <f>+'GBP Cashflow'!I146+('Euro Cashflow'!I146*Rate)</f>
        <v>0</v>
      </c>
      <c r="J146" s="38">
        <f>+'GBP Cashflow'!J146+('Euro Cashflow'!J146*Rate)</f>
        <v>0</v>
      </c>
      <c r="K146" s="38">
        <f>+'GBP Cashflow'!K146+('Euro Cashflow'!K146*Rate)</f>
        <v>0</v>
      </c>
      <c r="L146" s="38">
        <f>+'GBP Cashflow'!L146+('Euro Cashflow'!L146*Rate)</f>
        <v>0</v>
      </c>
      <c r="M146" s="38">
        <f>+'GBP Cashflow'!M146+('Euro Cashflow'!M146*Rate)</f>
        <v>0</v>
      </c>
      <c r="N146" s="38">
        <f>+'GBP Cashflow'!N146+('Euro Cashflow'!N146*Rate)</f>
        <v>0</v>
      </c>
      <c r="O146" s="38">
        <f>+'GBP Cashflow'!O146+('Euro Cashflow'!O146*Rate)</f>
        <v>500</v>
      </c>
      <c r="P146" s="38">
        <f>+'GBP Cashflow'!P146+('Euro Cashflow'!P146*Rate)</f>
        <v>500</v>
      </c>
      <c r="Q146" s="38">
        <f>+'GBP Cashflow'!Q146+('Euro Cashflow'!Q146*Rate)</f>
        <v>500</v>
      </c>
      <c r="R146" s="38">
        <f>+'GBP Cashflow'!R146+('Euro Cashflow'!R146*Rate)</f>
        <v>90</v>
      </c>
      <c r="S146" s="38">
        <f>+'GBP Cashflow'!S146+('Euro Cashflow'!S146*Rate)</f>
        <v>90</v>
      </c>
      <c r="T146" s="38">
        <f>+'GBP Cashflow'!T146+('Euro Cashflow'!T146*Rate)</f>
        <v>90</v>
      </c>
      <c r="U146" s="38">
        <f>+'GBP Cashflow'!U146+('Euro Cashflow'!U146*Rate)</f>
        <v>90</v>
      </c>
      <c r="V146" s="38">
        <f>+'GBP Cashflow'!V146+('Euro Cashflow'!V146*Rate)</f>
        <v>90</v>
      </c>
      <c r="W146" s="38">
        <f>+'GBP Cashflow'!W146+('Euro Cashflow'!W146*Rate)</f>
        <v>90</v>
      </c>
      <c r="X146" s="38">
        <f>+'GBP Cashflow'!X146+('Euro Cashflow'!X146*Rate)</f>
        <v>90</v>
      </c>
      <c r="Y146" s="38">
        <f>+'GBP Cashflow'!Y146+('Euro Cashflow'!Y146*Rate)</f>
        <v>90</v>
      </c>
      <c r="Z146" s="38">
        <f>+'GBP Cashflow'!Z146+('Euro Cashflow'!Z146*Rate)</f>
        <v>90</v>
      </c>
      <c r="AA146" s="38">
        <f>+'GBP Cashflow'!AA146+('Euro Cashflow'!AA146*Rate)</f>
        <v>0</v>
      </c>
      <c r="AB146" s="38">
        <f>+'GBP Cashflow'!AB146+('Euro Cashflow'!AB146*Rate)</f>
        <v>1000</v>
      </c>
      <c r="AC146" s="38">
        <f>+'GBP Cashflow'!AC146+('Euro Cashflow'!AC146*Rate)</f>
        <v>0</v>
      </c>
      <c r="AD146" s="38">
        <f>+'GBP Cashflow'!AD146+('Euro Cashflow'!AD146*Rate)</f>
        <v>0</v>
      </c>
      <c r="AE146" s="38">
        <f>+'GBP Cashflow'!AE146+('Euro Cashflow'!AE146*Rate)</f>
        <v>0</v>
      </c>
      <c r="AF146" s="38">
        <f>+'GBP Cashflow'!AF146+('Euro Cashflow'!AF146*Rate)</f>
        <v>0</v>
      </c>
      <c r="AG146" s="38">
        <f>+'GBP Cashflow'!AG146+('Euro Cashflow'!AG146*Rate)</f>
        <v>0</v>
      </c>
      <c r="AH146" s="38">
        <f>+'GBP Cashflow'!AH146+('Euro Cashflow'!AH146*Rate)</f>
        <v>0</v>
      </c>
      <c r="AI146" s="38">
        <f>+'GBP Cashflow'!AI146+('Euro Cashflow'!AI146*Rate)</f>
        <v>0</v>
      </c>
      <c r="AJ146" s="38">
        <f>+'GBP Cashflow'!AJ146+('Euro Cashflow'!AJ146*Rate)</f>
        <v>0</v>
      </c>
      <c r="AK146" s="38">
        <f>+'GBP Cashflow'!AK146+('Euro Cashflow'!AK146*Rate)</f>
        <v>0</v>
      </c>
      <c r="AL146" s="38">
        <f>+'GBP Cashflow'!AL146+('Euro Cashflow'!AL146*Rate)</f>
        <v>0</v>
      </c>
      <c r="AM146" s="38">
        <f>+'GBP Cashflow'!AM146+('Euro Cashflow'!AM146*Rate)</f>
        <v>0</v>
      </c>
      <c r="AN146" s="38">
        <f>+'GBP Cashflow'!AN146+('Euro Cashflow'!AN146*Rate)</f>
        <v>0</v>
      </c>
      <c r="AO146" s="38">
        <f>+'GBP Cashflow'!AO146+('Euro Cashflow'!AO146*Rate)</f>
        <v>0</v>
      </c>
      <c r="AP146" s="38">
        <f>+'GBP Cashflow'!AP146+('Euro Cashflow'!AP146*Rate)</f>
        <v>0</v>
      </c>
      <c r="AQ146" s="38">
        <f>+'GBP Cashflow'!AQ146+('Euro Cashflow'!AQ146*Rate)</f>
        <v>0</v>
      </c>
      <c r="AR146" s="38">
        <f>+'GBP Cashflow'!AR146+('Euro Cashflow'!AR146*Rate)</f>
        <v>0</v>
      </c>
    </row>
    <row r="147" spans="1:44" outlineLevel="1" x14ac:dyDescent="0.2">
      <c r="A147" s="28" t="s">
        <v>175</v>
      </c>
      <c r="B147" s="29">
        <v>3000</v>
      </c>
      <c r="C147" s="30" t="s">
        <v>176</v>
      </c>
      <c r="D147" s="31">
        <f>VLOOKUP(B147,TOTALBUD!$A$1:$C$260,3,0)</f>
        <v>91002</v>
      </c>
      <c r="E147" s="32">
        <f>SUBTOTAL(9,$E$141:$E$146)</f>
        <v>-0.41379310343836551</v>
      </c>
      <c r="F147" s="30"/>
      <c r="G147" s="30"/>
      <c r="H147" s="33">
        <f>SUBTOTAL(9,$H$141:$H$146)</f>
        <v>0</v>
      </c>
      <c r="I147" s="34">
        <f>SUBTOTAL(9,$I$141:$I$146)</f>
        <v>0</v>
      </c>
      <c r="J147" s="34">
        <f>SUBTOTAL(9,$J$141:$J$146)</f>
        <v>0</v>
      </c>
      <c r="K147" s="34">
        <f>SUBTOTAL(9,$K$141:$K$146)</f>
        <v>1379.3103448275863</v>
      </c>
      <c r="L147" s="34">
        <f>SUBTOTAL(9,$L$141:$L$146)</f>
        <v>1379.3103448275863</v>
      </c>
      <c r="M147" s="34">
        <f>SUBTOTAL(9,$M$141:$M$146)</f>
        <v>4999.3103448275861</v>
      </c>
      <c r="N147" s="34">
        <f>SUBTOTAL(9,$N$141:$N$146)</f>
        <v>4999.3103448275861</v>
      </c>
      <c r="O147" s="34">
        <f>SUBTOTAL(9,$O$141:$O$146)</f>
        <v>7999.3103448275861</v>
      </c>
      <c r="P147" s="34">
        <f>SUBTOTAL(9,$P$141:$P$146)</f>
        <v>8783.310344827587</v>
      </c>
      <c r="Q147" s="34">
        <f>SUBTOTAL(9,$Q$141:$Q$146)</f>
        <v>8783.310344827587</v>
      </c>
      <c r="R147" s="34">
        <f>SUBTOTAL(9,$R$141:$R$146)</f>
        <v>5373.3103448275861</v>
      </c>
      <c r="S147" s="34">
        <f>SUBTOTAL(9,$S$141:$S$146)</f>
        <v>5373.3103448275861</v>
      </c>
      <c r="T147" s="34">
        <f>SUBTOTAL(9,$T$141:$T$146)</f>
        <v>5373.3103448275861</v>
      </c>
      <c r="U147" s="34">
        <f>SUBTOTAL(9,$U$141:$U$146)</f>
        <v>5373.3103448275861</v>
      </c>
      <c r="V147" s="34">
        <f>SUBTOTAL(9,$V$141:$V$146)</f>
        <v>5373.3103448275861</v>
      </c>
      <c r="W147" s="34">
        <f>SUBTOTAL(9,$W$141:$W$146)</f>
        <v>5373.3103448275861</v>
      </c>
      <c r="X147" s="34">
        <f>SUBTOTAL(9,$X$141:$X$146)</f>
        <v>5373.3103448275861</v>
      </c>
      <c r="Y147" s="34">
        <f>SUBTOTAL(9,$Y$141:$Y$146)</f>
        <v>5373.3103448275861</v>
      </c>
      <c r="Z147" s="34">
        <f>SUBTOTAL(9,$Z$141:$Z$146)</f>
        <v>5373.3103448275861</v>
      </c>
      <c r="AA147" s="35"/>
      <c r="AB147" s="34">
        <f>SUBTOTAL(9,$AB$141:$AB$146)</f>
        <v>4318.6206896551721</v>
      </c>
      <c r="AC147" s="34">
        <f>SUBTOTAL(9,$AC$141:$AC$146)</f>
        <v>0</v>
      </c>
      <c r="AD147" s="34">
        <f>SUBTOTAL(9,$AD$141:$AD$146)</f>
        <v>0</v>
      </c>
      <c r="AE147" s="34">
        <f>SUBTOTAL(9,$AE$141:$AE$146)</f>
        <v>0</v>
      </c>
      <c r="AF147" s="34">
        <f>SUBTOTAL(9,$AF$141:$AF$146)</f>
        <v>0</v>
      </c>
      <c r="AG147" s="34">
        <f>SUBTOTAL(9,$AG$141:$AG$146)</f>
        <v>0</v>
      </c>
      <c r="AH147" s="34">
        <f>SUBTOTAL(9,$AH$141:$AH$146)</f>
        <v>0</v>
      </c>
      <c r="AI147" s="34">
        <f>SUBTOTAL(9,$AI$141:$AI$146)</f>
        <v>0</v>
      </c>
      <c r="AJ147" s="34">
        <f>SUBTOTAL(9,$AJ$141:$AJ$146)</f>
        <v>0</v>
      </c>
      <c r="AK147" s="34">
        <f>SUBTOTAL(9,$AK$141:$AK$146)</f>
        <v>0</v>
      </c>
      <c r="AL147" s="34">
        <f>SUBTOTAL(9,$AL$141:$AL$146)</f>
        <v>0</v>
      </c>
      <c r="AM147" s="34">
        <f>SUBTOTAL(9,$AM$141:$AM$146)</f>
        <v>0</v>
      </c>
      <c r="AN147" s="34">
        <f>SUBTOTAL(9,$AN$141:$AN$146)</f>
        <v>0</v>
      </c>
      <c r="AO147" s="34">
        <f>SUBTOTAL(9,$AO$141:$AO$146)</f>
        <v>0</v>
      </c>
      <c r="AP147" s="34">
        <f>SUBTOTAL(9,$AP$141:$AP$146)</f>
        <v>0</v>
      </c>
      <c r="AQ147" s="34">
        <f>SUBTOTAL(9,$AQ$141:$AQ$146)</f>
        <v>0</v>
      </c>
      <c r="AR147" s="36">
        <f>SUBTOTAL(9,$AR$141:$AR$146)</f>
        <v>0</v>
      </c>
    </row>
    <row r="148" spans="1:44" outlineLevel="2" x14ac:dyDescent="0.2">
      <c r="A148" s="24">
        <v>3100</v>
      </c>
      <c r="B148" s="25"/>
      <c r="C148" s="24"/>
      <c r="D148" s="37"/>
      <c r="E148" s="26"/>
      <c r="F148" s="24"/>
      <c r="G148" s="24"/>
      <c r="H148" s="38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40"/>
    </row>
    <row r="149" spans="1:44" outlineLevel="2" x14ac:dyDescent="0.2">
      <c r="A149" s="24">
        <v>3100</v>
      </c>
      <c r="B149" s="25">
        <v>3110</v>
      </c>
      <c r="C149" s="24" t="s">
        <v>177</v>
      </c>
      <c r="D149" s="37">
        <f>VLOOKUP(B149,TOTALBUD!$A$1:$C$260,3,0)</f>
        <v>18000</v>
      </c>
      <c r="E149" s="26">
        <f t="shared" ref="E149:E154" si="12">SUM(H149:AX149)-D149</f>
        <v>0</v>
      </c>
      <c r="F149" s="24"/>
      <c r="G149" s="24"/>
      <c r="H149" s="38">
        <f>+'GBP Cashflow'!H149+('Euro Cashflow'!H149*Rate)</f>
        <v>0</v>
      </c>
      <c r="I149" s="38">
        <f>+'GBP Cashflow'!I149+('Euro Cashflow'!I149*Rate)</f>
        <v>0</v>
      </c>
      <c r="J149" s="38">
        <f>+'GBP Cashflow'!J149+('Euro Cashflow'!J149*Rate)</f>
        <v>0</v>
      </c>
      <c r="K149" s="38">
        <f>+'GBP Cashflow'!K149+('Euro Cashflow'!K149*Rate)</f>
        <v>0</v>
      </c>
      <c r="L149" s="38">
        <f>+'GBP Cashflow'!L149+('Euro Cashflow'!L149*Rate)</f>
        <v>0</v>
      </c>
      <c r="M149" s="38">
        <f>+'GBP Cashflow'!M149+('Euro Cashflow'!M149*Rate)</f>
        <v>0</v>
      </c>
      <c r="N149" s="38">
        <f>+'GBP Cashflow'!N149+('Euro Cashflow'!N149*Rate)</f>
        <v>0</v>
      </c>
      <c r="O149" s="38">
        <f>+'GBP Cashflow'!O149+('Euro Cashflow'!O149*Rate)</f>
        <v>1500</v>
      </c>
      <c r="P149" s="38">
        <f>+'GBP Cashflow'!P149+('Euro Cashflow'!P149*Rate)</f>
        <v>1500</v>
      </c>
      <c r="Q149" s="38">
        <f>+'GBP Cashflow'!Q149+('Euro Cashflow'!Q149*Rate)</f>
        <v>1500</v>
      </c>
      <c r="R149" s="38">
        <f>+'GBP Cashflow'!R149+('Euro Cashflow'!R149*Rate)</f>
        <v>1500</v>
      </c>
      <c r="S149" s="38">
        <f>+'GBP Cashflow'!S149+('Euro Cashflow'!S149*Rate)</f>
        <v>1500</v>
      </c>
      <c r="T149" s="38">
        <f>+'GBP Cashflow'!T149+('Euro Cashflow'!T149*Rate)</f>
        <v>1500</v>
      </c>
      <c r="U149" s="38">
        <f>+'GBP Cashflow'!U149+('Euro Cashflow'!U149*Rate)</f>
        <v>1500</v>
      </c>
      <c r="V149" s="38">
        <f>+'GBP Cashflow'!V149+('Euro Cashflow'!V149*Rate)</f>
        <v>1500</v>
      </c>
      <c r="W149" s="38">
        <f>+'GBP Cashflow'!W149+('Euro Cashflow'!W149*Rate)</f>
        <v>1500</v>
      </c>
      <c r="X149" s="38">
        <f>+'GBP Cashflow'!X149+('Euro Cashflow'!X149*Rate)</f>
        <v>1500</v>
      </c>
      <c r="Y149" s="38">
        <f>+'GBP Cashflow'!Y149+('Euro Cashflow'!Y149*Rate)</f>
        <v>1500</v>
      </c>
      <c r="Z149" s="38">
        <f>+'GBP Cashflow'!Z149+('Euro Cashflow'!Z149*Rate)</f>
        <v>1500</v>
      </c>
      <c r="AA149" s="38">
        <f>+'GBP Cashflow'!AA149+('Euro Cashflow'!AA149*Rate)</f>
        <v>0</v>
      </c>
      <c r="AB149" s="38">
        <f>+'GBP Cashflow'!AB149+('Euro Cashflow'!AB149*Rate)</f>
        <v>0</v>
      </c>
      <c r="AC149" s="38">
        <f>+'GBP Cashflow'!AC149+('Euro Cashflow'!AC149*Rate)</f>
        <v>0</v>
      </c>
      <c r="AD149" s="38">
        <f>+'GBP Cashflow'!AD149+('Euro Cashflow'!AD149*Rate)</f>
        <v>0</v>
      </c>
      <c r="AE149" s="38">
        <f>+'GBP Cashflow'!AE149+('Euro Cashflow'!AE149*Rate)</f>
        <v>0</v>
      </c>
      <c r="AF149" s="38">
        <f>+'GBP Cashflow'!AF149+('Euro Cashflow'!AF149*Rate)</f>
        <v>0</v>
      </c>
      <c r="AG149" s="38">
        <f>+'GBP Cashflow'!AG149+('Euro Cashflow'!AG149*Rate)</f>
        <v>0</v>
      </c>
      <c r="AH149" s="38">
        <f>+'GBP Cashflow'!AH149+('Euro Cashflow'!AH149*Rate)</f>
        <v>0</v>
      </c>
      <c r="AI149" s="38">
        <f>+'GBP Cashflow'!AI149+('Euro Cashflow'!AI149*Rate)</f>
        <v>0</v>
      </c>
      <c r="AJ149" s="38">
        <f>+'GBP Cashflow'!AJ149+('Euro Cashflow'!AJ149*Rate)</f>
        <v>0</v>
      </c>
      <c r="AK149" s="38">
        <f>+'GBP Cashflow'!AK149+('Euro Cashflow'!AK149*Rate)</f>
        <v>0</v>
      </c>
      <c r="AL149" s="38">
        <f>+'GBP Cashflow'!AL149+('Euro Cashflow'!AL149*Rate)</f>
        <v>0</v>
      </c>
      <c r="AM149" s="38">
        <f>+'GBP Cashflow'!AM149+('Euro Cashflow'!AM149*Rate)</f>
        <v>0</v>
      </c>
      <c r="AN149" s="38">
        <f>+'GBP Cashflow'!AN149+('Euro Cashflow'!AN149*Rate)</f>
        <v>0</v>
      </c>
      <c r="AO149" s="38">
        <f>+'GBP Cashflow'!AO149+('Euro Cashflow'!AO149*Rate)</f>
        <v>0</v>
      </c>
      <c r="AP149" s="38">
        <f>+'GBP Cashflow'!AP149+('Euro Cashflow'!AP149*Rate)</f>
        <v>0</v>
      </c>
      <c r="AQ149" s="38">
        <f>+'GBP Cashflow'!AQ149+('Euro Cashflow'!AQ149*Rate)</f>
        <v>0</v>
      </c>
      <c r="AR149" s="38">
        <f>+'GBP Cashflow'!AR149+('Euro Cashflow'!AR149*Rate)</f>
        <v>0</v>
      </c>
    </row>
    <row r="150" spans="1:44" outlineLevel="2" x14ac:dyDescent="0.2">
      <c r="A150" s="24">
        <v>3100</v>
      </c>
      <c r="B150" s="25">
        <v>3120</v>
      </c>
      <c r="C150" s="24" t="s">
        <v>178</v>
      </c>
      <c r="D150" s="37">
        <f>VLOOKUP(B150,TOTALBUD!$A$1:$C$260,3,0)</f>
        <v>9900</v>
      </c>
      <c r="E150" s="26">
        <f t="shared" si="12"/>
        <v>0</v>
      </c>
      <c r="F150" s="24"/>
      <c r="G150" s="24"/>
      <c r="H150" s="38">
        <f>+'GBP Cashflow'!H150+('Euro Cashflow'!H150*Rate)</f>
        <v>0</v>
      </c>
      <c r="I150" s="38">
        <f>+'GBP Cashflow'!I150+('Euro Cashflow'!I150*Rate)</f>
        <v>0</v>
      </c>
      <c r="J150" s="38">
        <f>+'GBP Cashflow'!J150+('Euro Cashflow'!J150*Rate)</f>
        <v>0</v>
      </c>
      <c r="K150" s="38">
        <f>+'GBP Cashflow'!K150+('Euro Cashflow'!K150*Rate)</f>
        <v>0</v>
      </c>
      <c r="L150" s="38">
        <f>+'GBP Cashflow'!L150+('Euro Cashflow'!L150*Rate)</f>
        <v>0</v>
      </c>
      <c r="M150" s="38">
        <f>+'GBP Cashflow'!M150+('Euro Cashflow'!M150*Rate)</f>
        <v>0</v>
      </c>
      <c r="N150" s="38">
        <f>+'GBP Cashflow'!N150+('Euro Cashflow'!N150*Rate)</f>
        <v>0</v>
      </c>
      <c r="O150" s="38">
        <f>+'GBP Cashflow'!O150+('Euro Cashflow'!O150*Rate)</f>
        <v>0</v>
      </c>
      <c r="P150" s="38">
        <f>+'GBP Cashflow'!P150+('Euro Cashflow'!P150*Rate)</f>
        <v>0</v>
      </c>
      <c r="Q150" s="38">
        <f>+'GBP Cashflow'!Q150+('Euro Cashflow'!Q150*Rate)</f>
        <v>0</v>
      </c>
      <c r="R150" s="38">
        <f>+'GBP Cashflow'!R150+('Euro Cashflow'!R150*Rate)</f>
        <v>1100</v>
      </c>
      <c r="S150" s="38">
        <f>+'GBP Cashflow'!S150+('Euro Cashflow'!S150*Rate)</f>
        <v>1100</v>
      </c>
      <c r="T150" s="38">
        <f>+'GBP Cashflow'!T150+('Euro Cashflow'!T150*Rate)</f>
        <v>1100</v>
      </c>
      <c r="U150" s="38">
        <f>+'GBP Cashflow'!U150+('Euro Cashflow'!U150*Rate)</f>
        <v>1100</v>
      </c>
      <c r="V150" s="38">
        <f>+'GBP Cashflow'!V150+('Euro Cashflow'!V150*Rate)</f>
        <v>1100</v>
      </c>
      <c r="W150" s="38">
        <f>+'GBP Cashflow'!W150+('Euro Cashflow'!W150*Rate)</f>
        <v>1100</v>
      </c>
      <c r="X150" s="38">
        <f>+'GBP Cashflow'!X150+('Euro Cashflow'!X150*Rate)</f>
        <v>1100</v>
      </c>
      <c r="Y150" s="38">
        <f>+'GBP Cashflow'!Y150+('Euro Cashflow'!Y150*Rate)</f>
        <v>1100</v>
      </c>
      <c r="Z150" s="38">
        <f>+'GBP Cashflow'!Z150+('Euro Cashflow'!Z150*Rate)</f>
        <v>1100</v>
      </c>
      <c r="AA150" s="38">
        <f>+'GBP Cashflow'!AA150+('Euro Cashflow'!AA150*Rate)</f>
        <v>0</v>
      </c>
      <c r="AB150" s="38">
        <f>+'GBP Cashflow'!AB150+('Euro Cashflow'!AB150*Rate)</f>
        <v>0</v>
      </c>
      <c r="AC150" s="38">
        <f>+'GBP Cashflow'!AC150+('Euro Cashflow'!AC150*Rate)</f>
        <v>0</v>
      </c>
      <c r="AD150" s="38">
        <f>+'GBP Cashflow'!AD150+('Euro Cashflow'!AD150*Rate)</f>
        <v>0</v>
      </c>
      <c r="AE150" s="38">
        <f>+'GBP Cashflow'!AE150+('Euro Cashflow'!AE150*Rate)</f>
        <v>0</v>
      </c>
      <c r="AF150" s="38">
        <f>+'GBP Cashflow'!AF150+('Euro Cashflow'!AF150*Rate)</f>
        <v>0</v>
      </c>
      <c r="AG150" s="38">
        <f>+'GBP Cashflow'!AG150+('Euro Cashflow'!AG150*Rate)</f>
        <v>0</v>
      </c>
      <c r="AH150" s="38">
        <f>+'GBP Cashflow'!AH150+('Euro Cashflow'!AH150*Rate)</f>
        <v>0</v>
      </c>
      <c r="AI150" s="38">
        <f>+'GBP Cashflow'!AI150+('Euro Cashflow'!AI150*Rate)</f>
        <v>0</v>
      </c>
      <c r="AJ150" s="38">
        <f>+'GBP Cashflow'!AJ150+('Euro Cashflow'!AJ150*Rate)</f>
        <v>0</v>
      </c>
      <c r="AK150" s="38">
        <f>+'GBP Cashflow'!AK150+('Euro Cashflow'!AK150*Rate)</f>
        <v>0</v>
      </c>
      <c r="AL150" s="38">
        <f>+'GBP Cashflow'!AL150+('Euro Cashflow'!AL150*Rate)</f>
        <v>0</v>
      </c>
      <c r="AM150" s="38">
        <f>+'GBP Cashflow'!AM150+('Euro Cashflow'!AM150*Rate)</f>
        <v>0</v>
      </c>
      <c r="AN150" s="38">
        <f>+'GBP Cashflow'!AN150+('Euro Cashflow'!AN150*Rate)</f>
        <v>0</v>
      </c>
      <c r="AO150" s="38">
        <f>+'GBP Cashflow'!AO150+('Euro Cashflow'!AO150*Rate)</f>
        <v>0</v>
      </c>
      <c r="AP150" s="38">
        <f>+'GBP Cashflow'!AP150+('Euro Cashflow'!AP150*Rate)</f>
        <v>0</v>
      </c>
      <c r="AQ150" s="38">
        <f>+'GBP Cashflow'!AQ150+('Euro Cashflow'!AQ150*Rate)</f>
        <v>0</v>
      </c>
      <c r="AR150" s="38">
        <f>+'GBP Cashflow'!AR150+('Euro Cashflow'!AR150*Rate)</f>
        <v>0</v>
      </c>
    </row>
    <row r="151" spans="1:44" outlineLevel="2" x14ac:dyDescent="0.2">
      <c r="A151" s="24">
        <v>3100</v>
      </c>
      <c r="B151" s="25">
        <v>3130</v>
      </c>
      <c r="C151" s="24" t="s">
        <v>97</v>
      </c>
      <c r="D151" s="37">
        <f>VLOOKUP(B151,TOTALBUD!$A$1:$C$260,3,0)</f>
        <v>2500</v>
      </c>
      <c r="E151" s="26">
        <f t="shared" si="12"/>
        <v>0</v>
      </c>
      <c r="F151" s="24"/>
      <c r="G151" s="24"/>
      <c r="H151" s="38">
        <f>+'GBP Cashflow'!H151+('Euro Cashflow'!H151*Rate)</f>
        <v>0</v>
      </c>
      <c r="I151" s="38">
        <f>+'GBP Cashflow'!I151+('Euro Cashflow'!I151*Rate)</f>
        <v>0</v>
      </c>
      <c r="J151" s="38">
        <f>+'GBP Cashflow'!J151+('Euro Cashflow'!J151*Rate)</f>
        <v>0</v>
      </c>
      <c r="K151" s="38">
        <f>+'GBP Cashflow'!K151+('Euro Cashflow'!K151*Rate)</f>
        <v>0</v>
      </c>
      <c r="L151" s="38">
        <f>+'GBP Cashflow'!L151+('Euro Cashflow'!L151*Rate)</f>
        <v>0</v>
      </c>
      <c r="M151" s="38">
        <f>+'GBP Cashflow'!M151+('Euro Cashflow'!M151*Rate)</f>
        <v>0</v>
      </c>
      <c r="N151" s="38">
        <f>+'GBP Cashflow'!N151+('Euro Cashflow'!N151*Rate)</f>
        <v>0</v>
      </c>
      <c r="O151" s="38">
        <f>+'GBP Cashflow'!O151+('Euro Cashflow'!O151*Rate)</f>
        <v>0</v>
      </c>
      <c r="P151" s="38">
        <f>+'GBP Cashflow'!P151+('Euro Cashflow'!P151*Rate)</f>
        <v>0</v>
      </c>
      <c r="Q151" s="38">
        <f>+'GBP Cashflow'!Q151+('Euro Cashflow'!Q151*Rate)</f>
        <v>250</v>
      </c>
      <c r="R151" s="38">
        <f>+'GBP Cashflow'!R151+('Euro Cashflow'!R151*Rate)</f>
        <v>250</v>
      </c>
      <c r="S151" s="38">
        <f>+'GBP Cashflow'!S151+('Euro Cashflow'!S151*Rate)</f>
        <v>250</v>
      </c>
      <c r="T151" s="38">
        <f>+'GBP Cashflow'!T151+('Euro Cashflow'!T151*Rate)</f>
        <v>250</v>
      </c>
      <c r="U151" s="38">
        <f>+'GBP Cashflow'!U151+('Euro Cashflow'!U151*Rate)</f>
        <v>250</v>
      </c>
      <c r="V151" s="38">
        <f>+'GBP Cashflow'!V151+('Euro Cashflow'!V151*Rate)</f>
        <v>250</v>
      </c>
      <c r="W151" s="38">
        <f>+'GBP Cashflow'!W151+('Euro Cashflow'!W151*Rate)</f>
        <v>250</v>
      </c>
      <c r="X151" s="38">
        <f>+'GBP Cashflow'!X151+('Euro Cashflow'!X151*Rate)</f>
        <v>250</v>
      </c>
      <c r="Y151" s="38">
        <f>+'GBP Cashflow'!Y151+('Euro Cashflow'!Y151*Rate)</f>
        <v>250</v>
      </c>
      <c r="Z151" s="38">
        <f>+'GBP Cashflow'!Z151+('Euro Cashflow'!Z151*Rate)</f>
        <v>250</v>
      </c>
      <c r="AA151" s="38">
        <f>+'GBP Cashflow'!AA151+('Euro Cashflow'!AA151*Rate)</f>
        <v>0</v>
      </c>
      <c r="AB151" s="38">
        <f>+'GBP Cashflow'!AB151+('Euro Cashflow'!AB151*Rate)</f>
        <v>0</v>
      </c>
      <c r="AC151" s="38">
        <f>+'GBP Cashflow'!AC151+('Euro Cashflow'!AC151*Rate)</f>
        <v>0</v>
      </c>
      <c r="AD151" s="38">
        <f>+'GBP Cashflow'!AD151+('Euro Cashflow'!AD151*Rate)</f>
        <v>0</v>
      </c>
      <c r="AE151" s="38">
        <f>+'GBP Cashflow'!AE151+('Euro Cashflow'!AE151*Rate)</f>
        <v>0</v>
      </c>
      <c r="AF151" s="38">
        <f>+'GBP Cashflow'!AF151+('Euro Cashflow'!AF151*Rate)</f>
        <v>0</v>
      </c>
      <c r="AG151" s="38">
        <f>+'GBP Cashflow'!AG151+('Euro Cashflow'!AG151*Rate)</f>
        <v>0</v>
      </c>
      <c r="AH151" s="38">
        <f>+'GBP Cashflow'!AH151+('Euro Cashflow'!AH151*Rate)</f>
        <v>0</v>
      </c>
      <c r="AI151" s="38">
        <f>+'GBP Cashflow'!AI151+('Euro Cashflow'!AI151*Rate)</f>
        <v>0</v>
      </c>
      <c r="AJ151" s="38">
        <f>+'GBP Cashflow'!AJ151+('Euro Cashflow'!AJ151*Rate)</f>
        <v>0</v>
      </c>
      <c r="AK151" s="38">
        <f>+'GBP Cashflow'!AK151+('Euro Cashflow'!AK151*Rate)</f>
        <v>0</v>
      </c>
      <c r="AL151" s="38">
        <f>+'GBP Cashflow'!AL151+('Euro Cashflow'!AL151*Rate)</f>
        <v>0</v>
      </c>
      <c r="AM151" s="38">
        <f>+'GBP Cashflow'!AM151+('Euro Cashflow'!AM151*Rate)</f>
        <v>0</v>
      </c>
      <c r="AN151" s="38">
        <f>+'GBP Cashflow'!AN151+('Euro Cashflow'!AN151*Rate)</f>
        <v>0</v>
      </c>
      <c r="AO151" s="38">
        <f>+'GBP Cashflow'!AO151+('Euro Cashflow'!AO151*Rate)</f>
        <v>0</v>
      </c>
      <c r="AP151" s="38">
        <f>+'GBP Cashflow'!AP151+('Euro Cashflow'!AP151*Rate)</f>
        <v>0</v>
      </c>
      <c r="AQ151" s="38">
        <f>+'GBP Cashflow'!AQ151+('Euro Cashflow'!AQ151*Rate)</f>
        <v>0</v>
      </c>
      <c r="AR151" s="38">
        <f>+'GBP Cashflow'!AR151+('Euro Cashflow'!AR151*Rate)</f>
        <v>0</v>
      </c>
    </row>
    <row r="152" spans="1:44" outlineLevel="2" x14ac:dyDescent="0.2">
      <c r="A152" s="24">
        <v>3100</v>
      </c>
      <c r="B152" s="25">
        <v>3150</v>
      </c>
      <c r="C152" s="24" t="s">
        <v>179</v>
      </c>
      <c r="D152" s="37">
        <f>VLOOKUP(B152,TOTALBUD!$A$1:$C$260,3,0)</f>
        <v>3000</v>
      </c>
      <c r="E152" s="26">
        <f t="shared" si="12"/>
        <v>0</v>
      </c>
      <c r="F152" s="24"/>
      <c r="G152" s="24"/>
      <c r="H152" s="38">
        <f>+'GBP Cashflow'!H152+('Euro Cashflow'!H152*Rate)</f>
        <v>0</v>
      </c>
      <c r="I152" s="38">
        <f>+'GBP Cashflow'!I152+('Euro Cashflow'!I152*Rate)</f>
        <v>0</v>
      </c>
      <c r="J152" s="38">
        <f>+'GBP Cashflow'!J152+('Euro Cashflow'!J152*Rate)</f>
        <v>0</v>
      </c>
      <c r="K152" s="38">
        <f>+'GBP Cashflow'!K152+('Euro Cashflow'!K152*Rate)</f>
        <v>0</v>
      </c>
      <c r="L152" s="38">
        <f>+'GBP Cashflow'!L152+('Euro Cashflow'!L152*Rate)</f>
        <v>0</v>
      </c>
      <c r="M152" s="38">
        <f>+'GBP Cashflow'!M152+('Euro Cashflow'!M152*Rate)</f>
        <v>0</v>
      </c>
      <c r="N152" s="38">
        <f>+'GBP Cashflow'!N152+('Euro Cashflow'!N152*Rate)</f>
        <v>0</v>
      </c>
      <c r="O152" s="38">
        <f>+'GBP Cashflow'!O152+('Euro Cashflow'!O152*Rate)</f>
        <v>1000</v>
      </c>
      <c r="P152" s="38">
        <f>+'GBP Cashflow'!P152+('Euro Cashflow'!P152*Rate)</f>
        <v>1000</v>
      </c>
      <c r="Q152" s="38">
        <f>+'GBP Cashflow'!Q152+('Euro Cashflow'!Q152*Rate)</f>
        <v>1000</v>
      </c>
      <c r="R152" s="38">
        <f>+'GBP Cashflow'!R152+('Euro Cashflow'!R152*Rate)</f>
        <v>0</v>
      </c>
      <c r="S152" s="38">
        <f>+'GBP Cashflow'!S152+('Euro Cashflow'!S152*Rate)</f>
        <v>0</v>
      </c>
      <c r="T152" s="38">
        <f>+'GBP Cashflow'!T152+('Euro Cashflow'!T152*Rate)</f>
        <v>0</v>
      </c>
      <c r="U152" s="38">
        <f>+'GBP Cashflow'!U152+('Euro Cashflow'!U152*Rate)</f>
        <v>0</v>
      </c>
      <c r="V152" s="38">
        <f>+'GBP Cashflow'!V152+('Euro Cashflow'!V152*Rate)</f>
        <v>0</v>
      </c>
      <c r="W152" s="38">
        <f>+'GBP Cashflow'!W152+('Euro Cashflow'!W152*Rate)</f>
        <v>0</v>
      </c>
      <c r="X152" s="38">
        <f>+'GBP Cashflow'!X152+('Euro Cashflow'!X152*Rate)</f>
        <v>0</v>
      </c>
      <c r="Y152" s="38">
        <f>+'GBP Cashflow'!Y152+('Euro Cashflow'!Y152*Rate)</f>
        <v>0</v>
      </c>
      <c r="Z152" s="38">
        <f>+'GBP Cashflow'!Z152+('Euro Cashflow'!Z152*Rate)</f>
        <v>0</v>
      </c>
      <c r="AA152" s="38">
        <f>+'GBP Cashflow'!AA152+('Euro Cashflow'!AA152*Rate)</f>
        <v>0</v>
      </c>
      <c r="AB152" s="38">
        <f>+'GBP Cashflow'!AB152+('Euro Cashflow'!AB152*Rate)</f>
        <v>0</v>
      </c>
      <c r="AC152" s="38">
        <f>+'GBP Cashflow'!AC152+('Euro Cashflow'!AC152*Rate)</f>
        <v>0</v>
      </c>
      <c r="AD152" s="38">
        <f>+'GBP Cashflow'!AD152+('Euro Cashflow'!AD152*Rate)</f>
        <v>0</v>
      </c>
      <c r="AE152" s="38">
        <f>+'GBP Cashflow'!AE152+('Euro Cashflow'!AE152*Rate)</f>
        <v>0</v>
      </c>
      <c r="AF152" s="38">
        <f>+'GBP Cashflow'!AF152+('Euro Cashflow'!AF152*Rate)</f>
        <v>0</v>
      </c>
      <c r="AG152" s="38">
        <f>+'GBP Cashflow'!AG152+('Euro Cashflow'!AG152*Rate)</f>
        <v>0</v>
      </c>
      <c r="AH152" s="38">
        <f>+'GBP Cashflow'!AH152+('Euro Cashflow'!AH152*Rate)</f>
        <v>0</v>
      </c>
      <c r="AI152" s="38">
        <f>+'GBP Cashflow'!AI152+('Euro Cashflow'!AI152*Rate)</f>
        <v>0</v>
      </c>
      <c r="AJ152" s="38">
        <f>+'GBP Cashflow'!AJ152+('Euro Cashflow'!AJ152*Rate)</f>
        <v>0</v>
      </c>
      <c r="AK152" s="38">
        <f>+'GBP Cashflow'!AK152+('Euro Cashflow'!AK152*Rate)</f>
        <v>0</v>
      </c>
      <c r="AL152" s="38">
        <f>+'GBP Cashflow'!AL152+('Euro Cashflow'!AL152*Rate)</f>
        <v>0</v>
      </c>
      <c r="AM152" s="38">
        <f>+'GBP Cashflow'!AM152+('Euro Cashflow'!AM152*Rate)</f>
        <v>0</v>
      </c>
      <c r="AN152" s="38">
        <f>+'GBP Cashflow'!AN152+('Euro Cashflow'!AN152*Rate)</f>
        <v>0</v>
      </c>
      <c r="AO152" s="38">
        <f>+'GBP Cashflow'!AO152+('Euro Cashflow'!AO152*Rate)</f>
        <v>0</v>
      </c>
      <c r="AP152" s="38">
        <f>+'GBP Cashflow'!AP152+('Euro Cashflow'!AP152*Rate)</f>
        <v>0</v>
      </c>
      <c r="AQ152" s="38">
        <f>+'GBP Cashflow'!AQ152+('Euro Cashflow'!AQ152*Rate)</f>
        <v>0</v>
      </c>
      <c r="AR152" s="38">
        <f>+'GBP Cashflow'!AR152+('Euro Cashflow'!AR152*Rate)</f>
        <v>0</v>
      </c>
    </row>
    <row r="153" spans="1:44" outlineLevel="2" x14ac:dyDescent="0.2">
      <c r="A153" s="24">
        <v>3100</v>
      </c>
      <c r="B153" s="25">
        <v>3160</v>
      </c>
      <c r="C153" s="24" t="s">
        <v>180</v>
      </c>
      <c r="D153" s="37">
        <f>VLOOKUP(B153,TOTALBUD!$A$1:$C$260,3,0)</f>
        <v>1500</v>
      </c>
      <c r="E153" s="26">
        <f t="shared" si="12"/>
        <v>0</v>
      </c>
      <c r="F153" s="24"/>
      <c r="G153" s="24"/>
      <c r="H153" s="38">
        <f>+'GBP Cashflow'!H153+('Euro Cashflow'!H153*Rate)</f>
        <v>0</v>
      </c>
      <c r="I153" s="38">
        <f>+'GBP Cashflow'!I153+('Euro Cashflow'!I153*Rate)</f>
        <v>0</v>
      </c>
      <c r="J153" s="38">
        <f>+'GBP Cashflow'!J153+('Euro Cashflow'!J153*Rate)</f>
        <v>0</v>
      </c>
      <c r="K153" s="38">
        <f>+'GBP Cashflow'!K153+('Euro Cashflow'!K153*Rate)</f>
        <v>0</v>
      </c>
      <c r="L153" s="38">
        <f>+'GBP Cashflow'!L153+('Euro Cashflow'!L153*Rate)</f>
        <v>0</v>
      </c>
      <c r="M153" s="38">
        <f>+'GBP Cashflow'!M153+('Euro Cashflow'!M153*Rate)</f>
        <v>0</v>
      </c>
      <c r="N153" s="38">
        <f>+'GBP Cashflow'!N153+('Euro Cashflow'!N153*Rate)</f>
        <v>0</v>
      </c>
      <c r="O153" s="38">
        <f>+'GBP Cashflow'!O153+('Euro Cashflow'!O153*Rate)</f>
        <v>0</v>
      </c>
      <c r="P153" s="38">
        <f>+'GBP Cashflow'!P153+('Euro Cashflow'!P153*Rate)</f>
        <v>0</v>
      </c>
      <c r="Q153" s="38">
        <f>+'GBP Cashflow'!Q153+('Euro Cashflow'!Q153*Rate)</f>
        <v>1500</v>
      </c>
      <c r="R153" s="38">
        <f>+'GBP Cashflow'!R153+('Euro Cashflow'!R153*Rate)</f>
        <v>0</v>
      </c>
      <c r="S153" s="38">
        <f>+'GBP Cashflow'!S153+('Euro Cashflow'!S153*Rate)</f>
        <v>0</v>
      </c>
      <c r="T153" s="38">
        <f>+'GBP Cashflow'!T153+('Euro Cashflow'!T153*Rate)</f>
        <v>0</v>
      </c>
      <c r="U153" s="38">
        <f>+'GBP Cashflow'!U153+('Euro Cashflow'!U153*Rate)</f>
        <v>0</v>
      </c>
      <c r="V153" s="38">
        <f>+'GBP Cashflow'!V153+('Euro Cashflow'!V153*Rate)</f>
        <v>0</v>
      </c>
      <c r="W153" s="38">
        <f>+'GBP Cashflow'!W153+('Euro Cashflow'!W153*Rate)</f>
        <v>0</v>
      </c>
      <c r="X153" s="38">
        <f>+'GBP Cashflow'!X153+('Euro Cashflow'!X153*Rate)</f>
        <v>0</v>
      </c>
      <c r="Y153" s="38">
        <f>+'GBP Cashflow'!Y153+('Euro Cashflow'!Y153*Rate)</f>
        <v>0</v>
      </c>
      <c r="Z153" s="38">
        <f>+'GBP Cashflow'!Z153+('Euro Cashflow'!Z153*Rate)</f>
        <v>0</v>
      </c>
      <c r="AA153" s="38">
        <f>+'GBP Cashflow'!AA153+('Euro Cashflow'!AA153*Rate)</f>
        <v>0</v>
      </c>
      <c r="AB153" s="38">
        <f>+'GBP Cashflow'!AB153+('Euro Cashflow'!AB153*Rate)</f>
        <v>0</v>
      </c>
      <c r="AC153" s="38">
        <f>+'GBP Cashflow'!AC153+('Euro Cashflow'!AC153*Rate)</f>
        <v>0</v>
      </c>
      <c r="AD153" s="38">
        <f>+'GBP Cashflow'!AD153+('Euro Cashflow'!AD153*Rate)</f>
        <v>0</v>
      </c>
      <c r="AE153" s="38">
        <f>+'GBP Cashflow'!AE153+('Euro Cashflow'!AE153*Rate)</f>
        <v>0</v>
      </c>
      <c r="AF153" s="38">
        <f>+'GBP Cashflow'!AF153+('Euro Cashflow'!AF153*Rate)</f>
        <v>0</v>
      </c>
      <c r="AG153" s="38">
        <f>+'GBP Cashflow'!AG153+('Euro Cashflow'!AG153*Rate)</f>
        <v>0</v>
      </c>
      <c r="AH153" s="38">
        <f>+'GBP Cashflow'!AH153+('Euro Cashflow'!AH153*Rate)</f>
        <v>0</v>
      </c>
      <c r="AI153" s="38">
        <f>+'GBP Cashflow'!AI153+('Euro Cashflow'!AI153*Rate)</f>
        <v>0</v>
      </c>
      <c r="AJ153" s="38">
        <f>+'GBP Cashflow'!AJ153+('Euro Cashflow'!AJ153*Rate)</f>
        <v>0</v>
      </c>
      <c r="AK153" s="38">
        <f>+'GBP Cashflow'!AK153+('Euro Cashflow'!AK153*Rate)</f>
        <v>0</v>
      </c>
      <c r="AL153" s="38">
        <f>+'GBP Cashflow'!AL153+('Euro Cashflow'!AL153*Rate)</f>
        <v>0</v>
      </c>
      <c r="AM153" s="38">
        <f>+'GBP Cashflow'!AM153+('Euro Cashflow'!AM153*Rate)</f>
        <v>0</v>
      </c>
      <c r="AN153" s="38">
        <f>+'GBP Cashflow'!AN153+('Euro Cashflow'!AN153*Rate)</f>
        <v>0</v>
      </c>
      <c r="AO153" s="38">
        <f>+'GBP Cashflow'!AO153+('Euro Cashflow'!AO153*Rate)</f>
        <v>0</v>
      </c>
      <c r="AP153" s="38">
        <f>+'GBP Cashflow'!AP153+('Euro Cashflow'!AP153*Rate)</f>
        <v>0</v>
      </c>
      <c r="AQ153" s="38">
        <f>+'GBP Cashflow'!AQ153+('Euro Cashflow'!AQ153*Rate)</f>
        <v>0</v>
      </c>
      <c r="AR153" s="38">
        <f>+'GBP Cashflow'!AR153+('Euro Cashflow'!AR153*Rate)</f>
        <v>0</v>
      </c>
    </row>
    <row r="154" spans="1:44" outlineLevel="2" x14ac:dyDescent="0.2">
      <c r="A154" s="24">
        <v>3100</v>
      </c>
      <c r="B154" s="25">
        <v>3170</v>
      </c>
      <c r="C154" s="24" t="s">
        <v>181</v>
      </c>
      <c r="D154" s="37">
        <f>VLOOKUP(B154,TOTALBUD!$A$1:$C$260,3,0)</f>
        <v>900</v>
      </c>
      <c r="E154" s="26">
        <f t="shared" si="12"/>
        <v>0</v>
      </c>
      <c r="F154" s="24"/>
      <c r="G154" s="24"/>
      <c r="H154" s="38">
        <f>+'GBP Cashflow'!H154+('Euro Cashflow'!H154*Rate)</f>
        <v>0</v>
      </c>
      <c r="I154" s="38">
        <f>+'GBP Cashflow'!I154+('Euro Cashflow'!I154*Rate)</f>
        <v>0</v>
      </c>
      <c r="J154" s="38">
        <f>+'GBP Cashflow'!J154+('Euro Cashflow'!J154*Rate)</f>
        <v>0</v>
      </c>
      <c r="K154" s="38">
        <f>+'GBP Cashflow'!K154+('Euro Cashflow'!K154*Rate)</f>
        <v>0</v>
      </c>
      <c r="L154" s="38">
        <f>+'GBP Cashflow'!L154+('Euro Cashflow'!L154*Rate)</f>
        <v>0</v>
      </c>
      <c r="M154" s="38">
        <f>+'GBP Cashflow'!M154+('Euro Cashflow'!M154*Rate)</f>
        <v>0</v>
      </c>
      <c r="N154" s="38">
        <f>+'GBP Cashflow'!N154+('Euro Cashflow'!N154*Rate)</f>
        <v>0</v>
      </c>
      <c r="O154" s="38">
        <f>+'GBP Cashflow'!O154+('Euro Cashflow'!O154*Rate)</f>
        <v>0</v>
      </c>
      <c r="P154" s="38">
        <f>+'GBP Cashflow'!P154+('Euro Cashflow'!P154*Rate)</f>
        <v>0</v>
      </c>
      <c r="Q154" s="38">
        <f>+'GBP Cashflow'!Q154+('Euro Cashflow'!Q154*Rate)</f>
        <v>0</v>
      </c>
      <c r="R154" s="38">
        <f>+'GBP Cashflow'!R154+('Euro Cashflow'!R154*Rate)</f>
        <v>100</v>
      </c>
      <c r="S154" s="38">
        <f>+'GBP Cashflow'!S154+('Euro Cashflow'!S154*Rate)</f>
        <v>100</v>
      </c>
      <c r="T154" s="38">
        <f>+'GBP Cashflow'!T154+('Euro Cashflow'!T154*Rate)</f>
        <v>100</v>
      </c>
      <c r="U154" s="38">
        <f>+'GBP Cashflow'!U154+('Euro Cashflow'!U154*Rate)</f>
        <v>100</v>
      </c>
      <c r="V154" s="38">
        <f>+'GBP Cashflow'!V154+('Euro Cashflow'!V154*Rate)</f>
        <v>100</v>
      </c>
      <c r="W154" s="38">
        <f>+'GBP Cashflow'!W154+('Euro Cashflow'!W154*Rate)</f>
        <v>100</v>
      </c>
      <c r="X154" s="38">
        <f>+'GBP Cashflow'!X154+('Euro Cashflow'!X154*Rate)</f>
        <v>100</v>
      </c>
      <c r="Y154" s="38">
        <f>+'GBP Cashflow'!Y154+('Euro Cashflow'!Y154*Rate)</f>
        <v>100</v>
      </c>
      <c r="Z154" s="38">
        <f>+'GBP Cashflow'!Z154+('Euro Cashflow'!Z154*Rate)</f>
        <v>100</v>
      </c>
      <c r="AA154" s="38">
        <f>+'GBP Cashflow'!AA154+('Euro Cashflow'!AA154*Rate)</f>
        <v>0</v>
      </c>
      <c r="AB154" s="38">
        <f>+'GBP Cashflow'!AB154+('Euro Cashflow'!AB154*Rate)</f>
        <v>0</v>
      </c>
      <c r="AC154" s="38">
        <f>+'GBP Cashflow'!AC154+('Euro Cashflow'!AC154*Rate)</f>
        <v>0</v>
      </c>
      <c r="AD154" s="38">
        <f>+'GBP Cashflow'!AD154+('Euro Cashflow'!AD154*Rate)</f>
        <v>0</v>
      </c>
      <c r="AE154" s="38">
        <f>+'GBP Cashflow'!AE154+('Euro Cashflow'!AE154*Rate)</f>
        <v>0</v>
      </c>
      <c r="AF154" s="38">
        <f>+'GBP Cashflow'!AF154+('Euro Cashflow'!AF154*Rate)</f>
        <v>0</v>
      </c>
      <c r="AG154" s="38">
        <f>+'GBP Cashflow'!AG154+('Euro Cashflow'!AG154*Rate)</f>
        <v>0</v>
      </c>
      <c r="AH154" s="38">
        <f>+'GBP Cashflow'!AH154+('Euro Cashflow'!AH154*Rate)</f>
        <v>0</v>
      </c>
      <c r="AI154" s="38">
        <f>+'GBP Cashflow'!AI154+('Euro Cashflow'!AI154*Rate)</f>
        <v>0</v>
      </c>
      <c r="AJ154" s="38">
        <f>+'GBP Cashflow'!AJ154+('Euro Cashflow'!AJ154*Rate)</f>
        <v>0</v>
      </c>
      <c r="AK154" s="38">
        <f>+'GBP Cashflow'!AK154+('Euro Cashflow'!AK154*Rate)</f>
        <v>0</v>
      </c>
      <c r="AL154" s="38">
        <f>+'GBP Cashflow'!AL154+('Euro Cashflow'!AL154*Rate)</f>
        <v>0</v>
      </c>
      <c r="AM154" s="38">
        <f>+'GBP Cashflow'!AM154+('Euro Cashflow'!AM154*Rate)</f>
        <v>0</v>
      </c>
      <c r="AN154" s="38">
        <f>+'GBP Cashflow'!AN154+('Euro Cashflow'!AN154*Rate)</f>
        <v>0</v>
      </c>
      <c r="AO154" s="38">
        <f>+'GBP Cashflow'!AO154+('Euro Cashflow'!AO154*Rate)</f>
        <v>0</v>
      </c>
      <c r="AP154" s="38">
        <f>+'GBP Cashflow'!AP154+('Euro Cashflow'!AP154*Rate)</f>
        <v>0</v>
      </c>
      <c r="AQ154" s="38">
        <f>+'GBP Cashflow'!AQ154+('Euro Cashflow'!AQ154*Rate)</f>
        <v>0</v>
      </c>
      <c r="AR154" s="38">
        <f>+'GBP Cashflow'!AR154+('Euro Cashflow'!AR154*Rate)</f>
        <v>0</v>
      </c>
    </row>
    <row r="155" spans="1:44" outlineLevel="1" x14ac:dyDescent="0.2">
      <c r="A155" s="41" t="s">
        <v>182</v>
      </c>
      <c r="B155" s="29">
        <v>3100</v>
      </c>
      <c r="C155" s="30" t="s">
        <v>183</v>
      </c>
      <c r="D155" s="31">
        <f>VLOOKUP(B155,TOTALBUD!$A$1:$C$260,3,0)</f>
        <v>35800</v>
      </c>
      <c r="E155" s="32">
        <f>SUBTOTAL(9,$E$148:$E$154)</f>
        <v>0</v>
      </c>
      <c r="F155" s="30"/>
      <c r="G155" s="30"/>
      <c r="H155" s="33">
        <f>SUBTOTAL(9,$H$148:$H$154)</f>
        <v>0</v>
      </c>
      <c r="I155" s="34">
        <f>SUBTOTAL(9,$I$148:$I$154)</f>
        <v>0</v>
      </c>
      <c r="J155" s="34">
        <f>SUBTOTAL(9,$J$148:$J$154)</f>
        <v>0</v>
      </c>
      <c r="K155" s="34">
        <f>SUBTOTAL(9,$K$148:$K$154)</f>
        <v>0</v>
      </c>
      <c r="L155" s="34">
        <f>SUBTOTAL(9,$L$148:$L$154)</f>
        <v>0</v>
      </c>
      <c r="M155" s="34">
        <f>SUBTOTAL(9,$M$148:$M$154)</f>
        <v>0</v>
      </c>
      <c r="N155" s="34">
        <f>SUBTOTAL(9,$N$148:$N$154)</f>
        <v>0</v>
      </c>
      <c r="O155" s="34">
        <f>SUBTOTAL(9,$O$148:$O$154)</f>
        <v>2500</v>
      </c>
      <c r="P155" s="34">
        <f>SUBTOTAL(9,$P$148:$P$154)</f>
        <v>2500</v>
      </c>
      <c r="Q155" s="34">
        <f>SUBTOTAL(9,$Q$148:$Q$154)</f>
        <v>4250</v>
      </c>
      <c r="R155" s="34">
        <f>SUBTOTAL(9,$R$148:$R$154)</f>
        <v>2950</v>
      </c>
      <c r="S155" s="34">
        <f>SUBTOTAL(9,$S$148:$S$154)</f>
        <v>2950</v>
      </c>
      <c r="T155" s="34">
        <f>SUBTOTAL(9,$T$148:$T$154)</f>
        <v>2950</v>
      </c>
      <c r="U155" s="34">
        <f>SUBTOTAL(9,$U$148:$U$154)</f>
        <v>2950</v>
      </c>
      <c r="V155" s="34">
        <f>SUBTOTAL(9,$V$148:$V$154)</f>
        <v>2950</v>
      </c>
      <c r="W155" s="34">
        <f>SUBTOTAL(9,$W$148:$W$154)</f>
        <v>2950</v>
      </c>
      <c r="X155" s="34">
        <f>SUBTOTAL(9,$X$148:$X$154)</f>
        <v>2950</v>
      </c>
      <c r="Y155" s="34">
        <f>SUBTOTAL(9,$Y$148:$Y$154)</f>
        <v>2950</v>
      </c>
      <c r="Z155" s="34">
        <f>SUBTOTAL(9,$Z$148:$Z$154)</f>
        <v>2950</v>
      </c>
      <c r="AA155" s="35"/>
      <c r="AB155" s="34">
        <f>SUBTOTAL(9,$AB$148:$AB$154)</f>
        <v>0</v>
      </c>
      <c r="AC155" s="34">
        <f>SUBTOTAL(9,$AC$148:$AC$154)</f>
        <v>0</v>
      </c>
      <c r="AD155" s="34">
        <f>SUBTOTAL(9,$AD$148:$AD$154)</f>
        <v>0</v>
      </c>
      <c r="AE155" s="34">
        <f>SUBTOTAL(9,$AE$148:$AE$154)</f>
        <v>0</v>
      </c>
      <c r="AF155" s="34">
        <f>SUBTOTAL(9,$AF$148:$AF$154)</f>
        <v>0</v>
      </c>
      <c r="AG155" s="34">
        <f>SUBTOTAL(9,$AG$148:$AG$154)</f>
        <v>0</v>
      </c>
      <c r="AH155" s="34">
        <f>SUBTOTAL(9,$AH$148:$AH$154)</f>
        <v>0</v>
      </c>
      <c r="AI155" s="34">
        <f>SUBTOTAL(9,$AI$148:$AI$154)</f>
        <v>0</v>
      </c>
      <c r="AJ155" s="34">
        <f>SUBTOTAL(9,$AJ$148:$AJ$154)</f>
        <v>0</v>
      </c>
      <c r="AK155" s="34">
        <f>SUBTOTAL(9,$AK$148:$AK$154)</f>
        <v>0</v>
      </c>
      <c r="AL155" s="34">
        <f>SUBTOTAL(9,$AL$148:$AL$154)</f>
        <v>0</v>
      </c>
      <c r="AM155" s="34">
        <f>SUBTOTAL(9,$AM$148:$AM$154)</f>
        <v>0</v>
      </c>
      <c r="AN155" s="34">
        <f>SUBTOTAL(9,$AN$148:$AN$154)</f>
        <v>0</v>
      </c>
      <c r="AO155" s="34">
        <f>SUBTOTAL(9,$AO$148:$AO$154)</f>
        <v>0</v>
      </c>
      <c r="AP155" s="34">
        <f>SUBTOTAL(9,$AP$148:$AP$154)</f>
        <v>0</v>
      </c>
      <c r="AQ155" s="34">
        <f>SUBTOTAL(9,$AQ$148:$AQ$154)</f>
        <v>0</v>
      </c>
      <c r="AR155" s="36">
        <f>SUBTOTAL(9,$AR$148:$AR$154)</f>
        <v>0</v>
      </c>
    </row>
    <row r="156" spans="1:44" outlineLevel="2" x14ac:dyDescent="0.2">
      <c r="A156" s="24">
        <v>4200</v>
      </c>
      <c r="B156" s="25"/>
      <c r="C156" s="24"/>
      <c r="D156" s="37"/>
      <c r="E156" s="26"/>
      <c r="F156" s="24"/>
      <c r="G156" s="24"/>
      <c r="H156" s="38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40"/>
    </row>
    <row r="157" spans="1:44" outlineLevel="2" x14ac:dyDescent="0.2">
      <c r="A157" s="24">
        <v>4200</v>
      </c>
      <c r="B157" s="25">
        <v>4210</v>
      </c>
      <c r="C157" s="24" t="s">
        <v>184</v>
      </c>
      <c r="D157" s="37">
        <f>VLOOKUP(B157,TOTALBUD!$A$1:$C$260,3,0)</f>
        <v>12000</v>
      </c>
      <c r="E157" s="26">
        <f t="shared" ref="E157:E164" si="13">SUM(H157:AX157)-D157</f>
        <v>0</v>
      </c>
      <c r="F157" s="24"/>
      <c r="G157" s="24"/>
      <c r="H157" s="38">
        <f>+'GBP Cashflow'!H157+('Euro Cashflow'!H157*Rate)</f>
        <v>0</v>
      </c>
      <c r="I157" s="38">
        <f>+'GBP Cashflow'!I157+('Euro Cashflow'!I157*Rate)</f>
        <v>0</v>
      </c>
      <c r="J157" s="38">
        <f>+'GBP Cashflow'!J157+('Euro Cashflow'!J157*Rate)</f>
        <v>0</v>
      </c>
      <c r="K157" s="38">
        <f>+'GBP Cashflow'!K157+('Euro Cashflow'!K157*Rate)</f>
        <v>2500</v>
      </c>
      <c r="L157" s="38">
        <f>+'GBP Cashflow'!L157+('Euro Cashflow'!L157*Rate)</f>
        <v>500</v>
      </c>
      <c r="M157" s="38">
        <f>+'GBP Cashflow'!M157+('Euro Cashflow'!M157*Rate)</f>
        <v>1000</v>
      </c>
      <c r="N157" s="38">
        <f>+'GBP Cashflow'!N157+('Euro Cashflow'!N157*Rate)</f>
        <v>1000</v>
      </c>
      <c r="O157" s="38">
        <f>+'GBP Cashflow'!O157+('Euro Cashflow'!O157*Rate)</f>
        <v>2000</v>
      </c>
      <c r="P157" s="38">
        <f>+'GBP Cashflow'!P157+('Euro Cashflow'!P157*Rate)</f>
        <v>2000</v>
      </c>
      <c r="Q157" s="38">
        <f>+'GBP Cashflow'!Q157+('Euro Cashflow'!Q157*Rate)</f>
        <v>3000</v>
      </c>
      <c r="R157" s="38">
        <f>+'GBP Cashflow'!R157+('Euro Cashflow'!R157*Rate)</f>
        <v>0</v>
      </c>
      <c r="S157" s="38">
        <f>+'GBP Cashflow'!S157+('Euro Cashflow'!S157*Rate)</f>
        <v>0</v>
      </c>
      <c r="T157" s="38">
        <f>+'GBP Cashflow'!T157+('Euro Cashflow'!T157*Rate)</f>
        <v>0</v>
      </c>
      <c r="U157" s="38">
        <f>+'GBP Cashflow'!U157+('Euro Cashflow'!U157*Rate)</f>
        <v>0</v>
      </c>
      <c r="V157" s="38">
        <f>+'GBP Cashflow'!V157+('Euro Cashflow'!V157*Rate)</f>
        <v>0</v>
      </c>
      <c r="W157" s="38">
        <f>+'GBP Cashflow'!W157+('Euro Cashflow'!W157*Rate)</f>
        <v>0</v>
      </c>
      <c r="X157" s="38">
        <f>+'GBP Cashflow'!X157+('Euro Cashflow'!X157*Rate)</f>
        <v>0</v>
      </c>
      <c r="Y157" s="38">
        <f>+'GBP Cashflow'!Y157+('Euro Cashflow'!Y157*Rate)</f>
        <v>0</v>
      </c>
      <c r="Z157" s="38">
        <f>+'GBP Cashflow'!Z157+('Euro Cashflow'!Z157*Rate)</f>
        <v>0</v>
      </c>
      <c r="AA157" s="38">
        <f>+'GBP Cashflow'!AA157+('Euro Cashflow'!AA157*Rate)</f>
        <v>0</v>
      </c>
      <c r="AB157" s="38">
        <f>+'GBP Cashflow'!AB157+('Euro Cashflow'!AB157*Rate)</f>
        <v>0</v>
      </c>
      <c r="AC157" s="38">
        <f>+'GBP Cashflow'!AC157+('Euro Cashflow'!AC157*Rate)</f>
        <v>0</v>
      </c>
      <c r="AD157" s="38">
        <f>+'GBP Cashflow'!AD157+('Euro Cashflow'!AD157*Rate)</f>
        <v>0</v>
      </c>
      <c r="AE157" s="38">
        <f>+'GBP Cashflow'!AE157+('Euro Cashflow'!AE157*Rate)</f>
        <v>0</v>
      </c>
      <c r="AF157" s="38">
        <f>+'GBP Cashflow'!AF157+('Euro Cashflow'!AF157*Rate)</f>
        <v>0</v>
      </c>
      <c r="AG157" s="38">
        <f>+'GBP Cashflow'!AG157+('Euro Cashflow'!AG157*Rate)</f>
        <v>0</v>
      </c>
      <c r="AH157" s="38">
        <f>+'GBP Cashflow'!AH157+('Euro Cashflow'!AH157*Rate)</f>
        <v>0</v>
      </c>
      <c r="AI157" s="38">
        <f>+'GBP Cashflow'!AI157+('Euro Cashflow'!AI157*Rate)</f>
        <v>0</v>
      </c>
      <c r="AJ157" s="38">
        <f>+'GBP Cashflow'!AJ157+('Euro Cashflow'!AJ157*Rate)</f>
        <v>0</v>
      </c>
      <c r="AK157" s="38">
        <f>+'GBP Cashflow'!AK157+('Euro Cashflow'!AK157*Rate)</f>
        <v>0</v>
      </c>
      <c r="AL157" s="38">
        <f>+'GBP Cashflow'!AL157+('Euro Cashflow'!AL157*Rate)</f>
        <v>0</v>
      </c>
      <c r="AM157" s="38">
        <f>+'GBP Cashflow'!AM157+('Euro Cashflow'!AM157*Rate)</f>
        <v>0</v>
      </c>
      <c r="AN157" s="38">
        <f>+'GBP Cashflow'!AN157+('Euro Cashflow'!AN157*Rate)</f>
        <v>0</v>
      </c>
      <c r="AO157" s="38">
        <f>+'GBP Cashflow'!AO157+('Euro Cashflow'!AO157*Rate)</f>
        <v>0</v>
      </c>
      <c r="AP157" s="38">
        <f>+'GBP Cashflow'!AP157+('Euro Cashflow'!AP157*Rate)</f>
        <v>0</v>
      </c>
      <c r="AQ157" s="38">
        <f>+'GBP Cashflow'!AQ157+('Euro Cashflow'!AQ157*Rate)</f>
        <v>0</v>
      </c>
      <c r="AR157" s="38">
        <f>+'GBP Cashflow'!AR157+('Euro Cashflow'!AR157*Rate)</f>
        <v>0</v>
      </c>
    </row>
    <row r="158" spans="1:44" outlineLevel="2" x14ac:dyDescent="0.2">
      <c r="A158" s="24">
        <v>4200</v>
      </c>
      <c r="B158" s="25">
        <v>4220</v>
      </c>
      <c r="C158" s="24" t="s">
        <v>185</v>
      </c>
      <c r="D158" s="37">
        <f>VLOOKUP(B158,TOTALBUD!$A$1:$C$260,3,0)</f>
        <v>131900</v>
      </c>
      <c r="E158" s="26">
        <f t="shared" si="13"/>
        <v>0</v>
      </c>
      <c r="F158" s="24"/>
      <c r="G158" s="24"/>
      <c r="H158" s="38">
        <f>+'GBP Cashflow'!H158+('Euro Cashflow'!H158*Rate)</f>
        <v>0</v>
      </c>
      <c r="I158" s="38">
        <f>+'GBP Cashflow'!I158+('Euro Cashflow'!I158*Rate)</f>
        <v>0</v>
      </c>
      <c r="J158" s="38">
        <f>+'GBP Cashflow'!J158+('Euro Cashflow'!J158*Rate)</f>
        <v>0</v>
      </c>
      <c r="K158" s="38">
        <f>+'GBP Cashflow'!K158+('Euro Cashflow'!K158*Rate)</f>
        <v>0</v>
      </c>
      <c r="L158" s="38">
        <f>+'GBP Cashflow'!L158+('Euro Cashflow'!L158*Rate)</f>
        <v>0</v>
      </c>
      <c r="M158" s="38">
        <f>+'GBP Cashflow'!M158+('Euro Cashflow'!M158*Rate)</f>
        <v>0</v>
      </c>
      <c r="N158" s="38">
        <f>+'GBP Cashflow'!N158+('Euro Cashflow'!N158*Rate)</f>
        <v>0</v>
      </c>
      <c r="O158" s="38">
        <f>+'GBP Cashflow'!O158+('Euro Cashflow'!O158*Rate)</f>
        <v>0</v>
      </c>
      <c r="P158" s="38">
        <f>+'GBP Cashflow'!P158+('Euro Cashflow'!P158*Rate)</f>
        <v>0</v>
      </c>
      <c r="Q158" s="38">
        <f>+'GBP Cashflow'!Q158+('Euro Cashflow'!Q158*Rate)</f>
        <v>15000</v>
      </c>
      <c r="R158" s="38">
        <f>+'GBP Cashflow'!R158+('Euro Cashflow'!R158*Rate)</f>
        <v>15000</v>
      </c>
      <c r="S158" s="38">
        <f>+'GBP Cashflow'!S158+('Euro Cashflow'!S158*Rate)</f>
        <v>15000</v>
      </c>
      <c r="T158" s="38">
        <f>+'GBP Cashflow'!T158+('Euro Cashflow'!T158*Rate)</f>
        <v>15000</v>
      </c>
      <c r="U158" s="38">
        <f>+'GBP Cashflow'!U158+('Euro Cashflow'!U158*Rate)</f>
        <v>15000</v>
      </c>
      <c r="V158" s="38">
        <f>+'GBP Cashflow'!V158+('Euro Cashflow'!V158*Rate)</f>
        <v>15000</v>
      </c>
      <c r="W158" s="38">
        <f>+'GBP Cashflow'!W158+('Euro Cashflow'!W158*Rate)</f>
        <v>15000</v>
      </c>
      <c r="X158" s="38">
        <f>+'GBP Cashflow'!X158+('Euro Cashflow'!X158*Rate)</f>
        <v>15000</v>
      </c>
      <c r="Y158" s="38">
        <f>+'GBP Cashflow'!Y158+('Euro Cashflow'!Y158*Rate)</f>
        <v>11900</v>
      </c>
      <c r="Z158" s="38">
        <f>+'GBP Cashflow'!Z158+('Euro Cashflow'!Z158*Rate)</f>
        <v>0</v>
      </c>
      <c r="AA158" s="38">
        <f>+'GBP Cashflow'!AA158+('Euro Cashflow'!AA158*Rate)</f>
        <v>0</v>
      </c>
      <c r="AB158" s="38">
        <f>+'GBP Cashflow'!AB158+('Euro Cashflow'!AB158*Rate)</f>
        <v>0</v>
      </c>
      <c r="AC158" s="38">
        <f>+'GBP Cashflow'!AC158+('Euro Cashflow'!AC158*Rate)</f>
        <v>0</v>
      </c>
      <c r="AD158" s="38">
        <f>+'GBP Cashflow'!AD158+('Euro Cashflow'!AD158*Rate)</f>
        <v>0</v>
      </c>
      <c r="AE158" s="38">
        <f>+'GBP Cashflow'!AE158+('Euro Cashflow'!AE158*Rate)</f>
        <v>0</v>
      </c>
      <c r="AF158" s="38">
        <f>+'GBP Cashflow'!AF158+('Euro Cashflow'!AF158*Rate)</f>
        <v>0</v>
      </c>
      <c r="AG158" s="38">
        <f>+'GBP Cashflow'!AG158+('Euro Cashflow'!AG158*Rate)</f>
        <v>0</v>
      </c>
      <c r="AH158" s="38">
        <f>+'GBP Cashflow'!AH158+('Euro Cashflow'!AH158*Rate)</f>
        <v>0</v>
      </c>
      <c r="AI158" s="38">
        <f>+'GBP Cashflow'!AI158+('Euro Cashflow'!AI158*Rate)</f>
        <v>0</v>
      </c>
      <c r="AJ158" s="38">
        <f>+'GBP Cashflow'!AJ158+('Euro Cashflow'!AJ158*Rate)</f>
        <v>0</v>
      </c>
      <c r="AK158" s="38">
        <f>+'GBP Cashflow'!AK158+('Euro Cashflow'!AK158*Rate)</f>
        <v>0</v>
      </c>
      <c r="AL158" s="38">
        <f>+'GBP Cashflow'!AL158+('Euro Cashflow'!AL158*Rate)</f>
        <v>0</v>
      </c>
      <c r="AM158" s="38">
        <f>+'GBP Cashflow'!AM158+('Euro Cashflow'!AM158*Rate)</f>
        <v>0</v>
      </c>
      <c r="AN158" s="38">
        <f>+'GBP Cashflow'!AN158+('Euro Cashflow'!AN158*Rate)</f>
        <v>0</v>
      </c>
      <c r="AO158" s="38">
        <f>+'GBP Cashflow'!AO158+('Euro Cashflow'!AO158*Rate)</f>
        <v>0</v>
      </c>
      <c r="AP158" s="38">
        <f>+'GBP Cashflow'!AP158+('Euro Cashflow'!AP158*Rate)</f>
        <v>0</v>
      </c>
      <c r="AQ158" s="38">
        <f>+'GBP Cashflow'!AQ158+('Euro Cashflow'!AQ158*Rate)</f>
        <v>0</v>
      </c>
      <c r="AR158" s="38">
        <f>+'GBP Cashflow'!AR158+('Euro Cashflow'!AR158*Rate)</f>
        <v>0</v>
      </c>
    </row>
    <row r="159" spans="1:44" outlineLevel="2" x14ac:dyDescent="0.2">
      <c r="A159" s="24">
        <v>4200</v>
      </c>
      <c r="B159" s="25">
        <v>4230</v>
      </c>
      <c r="C159" s="24" t="s">
        <v>186</v>
      </c>
      <c r="D159" s="37">
        <f>VLOOKUP(B159,TOTALBUD!$A$1:$C$260,3,0)</f>
        <v>13500</v>
      </c>
      <c r="E159" s="26">
        <f t="shared" si="13"/>
        <v>0</v>
      </c>
      <c r="F159" s="24"/>
      <c r="G159" s="24"/>
      <c r="H159" s="38">
        <f>+'GBP Cashflow'!H159+('Euro Cashflow'!H159*Rate)</f>
        <v>0</v>
      </c>
      <c r="I159" s="38">
        <f>+'GBP Cashflow'!I159+('Euro Cashflow'!I159*Rate)</f>
        <v>0</v>
      </c>
      <c r="J159" s="38">
        <f>+'GBP Cashflow'!J159+('Euro Cashflow'!J159*Rate)</f>
        <v>0</v>
      </c>
      <c r="K159" s="38">
        <f>+'GBP Cashflow'!K159+('Euro Cashflow'!K159*Rate)</f>
        <v>0</v>
      </c>
      <c r="L159" s="38">
        <f>+'GBP Cashflow'!L159+('Euro Cashflow'!L159*Rate)</f>
        <v>0</v>
      </c>
      <c r="M159" s="38">
        <f>+'GBP Cashflow'!M159+('Euro Cashflow'!M159*Rate)</f>
        <v>0</v>
      </c>
      <c r="N159" s="38">
        <f>+'GBP Cashflow'!N159+('Euro Cashflow'!N159*Rate)</f>
        <v>0</v>
      </c>
      <c r="O159" s="38">
        <f>+'GBP Cashflow'!O159+('Euro Cashflow'!O159*Rate)</f>
        <v>0</v>
      </c>
      <c r="P159" s="38">
        <f>+'GBP Cashflow'!P159+('Euro Cashflow'!P159*Rate)</f>
        <v>0</v>
      </c>
      <c r="Q159" s="38">
        <f>+'GBP Cashflow'!Q159+('Euro Cashflow'!Q159*Rate)</f>
        <v>1500</v>
      </c>
      <c r="R159" s="38">
        <f>+'GBP Cashflow'!R159+('Euro Cashflow'!R159*Rate)</f>
        <v>1500</v>
      </c>
      <c r="S159" s="38">
        <f>+'GBP Cashflow'!S159+('Euro Cashflow'!S159*Rate)</f>
        <v>1500</v>
      </c>
      <c r="T159" s="38">
        <f>+'GBP Cashflow'!T159+('Euro Cashflow'!T159*Rate)</f>
        <v>1500</v>
      </c>
      <c r="U159" s="38">
        <f>+'GBP Cashflow'!U159+('Euro Cashflow'!U159*Rate)</f>
        <v>1500</v>
      </c>
      <c r="V159" s="38">
        <f>+'GBP Cashflow'!V159+('Euro Cashflow'!V159*Rate)</f>
        <v>1500</v>
      </c>
      <c r="W159" s="38">
        <f>+'GBP Cashflow'!W159+('Euro Cashflow'!W159*Rate)</f>
        <v>1500</v>
      </c>
      <c r="X159" s="38">
        <f>+'GBP Cashflow'!X159+('Euro Cashflow'!X159*Rate)</f>
        <v>1500</v>
      </c>
      <c r="Y159" s="38">
        <f>+'GBP Cashflow'!Y159+('Euro Cashflow'!Y159*Rate)</f>
        <v>1500</v>
      </c>
      <c r="Z159" s="38">
        <f>+'GBP Cashflow'!Z159+('Euro Cashflow'!Z159*Rate)</f>
        <v>0</v>
      </c>
      <c r="AA159" s="38">
        <f>+'GBP Cashflow'!AA159+('Euro Cashflow'!AA159*Rate)</f>
        <v>0</v>
      </c>
      <c r="AB159" s="38">
        <f>+'GBP Cashflow'!AB159+('Euro Cashflow'!AB159*Rate)</f>
        <v>0</v>
      </c>
      <c r="AC159" s="38">
        <f>+'GBP Cashflow'!AC159+('Euro Cashflow'!AC159*Rate)</f>
        <v>0</v>
      </c>
      <c r="AD159" s="38">
        <f>+'GBP Cashflow'!AD159+('Euro Cashflow'!AD159*Rate)</f>
        <v>0</v>
      </c>
      <c r="AE159" s="38">
        <f>+'GBP Cashflow'!AE159+('Euro Cashflow'!AE159*Rate)</f>
        <v>0</v>
      </c>
      <c r="AF159" s="38">
        <f>+'GBP Cashflow'!AF159+('Euro Cashflow'!AF159*Rate)</f>
        <v>0</v>
      </c>
      <c r="AG159" s="38">
        <f>+'GBP Cashflow'!AG159+('Euro Cashflow'!AG159*Rate)</f>
        <v>0</v>
      </c>
      <c r="AH159" s="38">
        <f>+'GBP Cashflow'!AH159+('Euro Cashflow'!AH159*Rate)</f>
        <v>0</v>
      </c>
      <c r="AI159" s="38">
        <f>+'GBP Cashflow'!AI159+('Euro Cashflow'!AI159*Rate)</f>
        <v>0</v>
      </c>
      <c r="AJ159" s="38">
        <f>+'GBP Cashflow'!AJ159+('Euro Cashflow'!AJ159*Rate)</f>
        <v>0</v>
      </c>
      <c r="AK159" s="38">
        <f>+'GBP Cashflow'!AK159+('Euro Cashflow'!AK159*Rate)</f>
        <v>0</v>
      </c>
      <c r="AL159" s="38">
        <f>+'GBP Cashflow'!AL159+('Euro Cashflow'!AL159*Rate)</f>
        <v>0</v>
      </c>
      <c r="AM159" s="38">
        <f>+'GBP Cashflow'!AM159+('Euro Cashflow'!AM159*Rate)</f>
        <v>0</v>
      </c>
      <c r="AN159" s="38">
        <f>+'GBP Cashflow'!AN159+('Euro Cashflow'!AN159*Rate)</f>
        <v>0</v>
      </c>
      <c r="AO159" s="38">
        <f>+'GBP Cashflow'!AO159+('Euro Cashflow'!AO159*Rate)</f>
        <v>0</v>
      </c>
      <c r="AP159" s="38">
        <f>+'GBP Cashflow'!AP159+('Euro Cashflow'!AP159*Rate)</f>
        <v>0</v>
      </c>
      <c r="AQ159" s="38">
        <f>+'GBP Cashflow'!AQ159+('Euro Cashflow'!AQ159*Rate)</f>
        <v>0</v>
      </c>
      <c r="AR159" s="38">
        <f>+'GBP Cashflow'!AR159+('Euro Cashflow'!AR159*Rate)</f>
        <v>0</v>
      </c>
    </row>
    <row r="160" spans="1:44" outlineLevel="2" x14ac:dyDescent="0.2">
      <c r="A160" s="24">
        <v>4200</v>
      </c>
      <c r="B160" s="25">
        <v>4240</v>
      </c>
      <c r="C160" s="24" t="s">
        <v>187</v>
      </c>
      <c r="D160" s="37">
        <f>VLOOKUP(B160,TOTALBUD!$A$1:$C$260,3,0)</f>
        <v>2700</v>
      </c>
      <c r="E160" s="26">
        <f t="shared" si="13"/>
        <v>0</v>
      </c>
      <c r="F160" s="24"/>
      <c r="G160" s="24"/>
      <c r="H160" s="38">
        <f>+'GBP Cashflow'!H160+('Euro Cashflow'!H160*Rate)</f>
        <v>0</v>
      </c>
      <c r="I160" s="38">
        <f>+'GBP Cashflow'!I160+('Euro Cashflow'!I160*Rate)</f>
        <v>0</v>
      </c>
      <c r="J160" s="38">
        <f>+'GBP Cashflow'!J160+('Euro Cashflow'!J160*Rate)</f>
        <v>0</v>
      </c>
      <c r="K160" s="38">
        <f>+'GBP Cashflow'!K160+('Euro Cashflow'!K160*Rate)</f>
        <v>0</v>
      </c>
      <c r="L160" s="38">
        <f>+'GBP Cashflow'!L160+('Euro Cashflow'!L160*Rate)</f>
        <v>0</v>
      </c>
      <c r="M160" s="38">
        <f>+'GBP Cashflow'!M160+('Euro Cashflow'!M160*Rate)</f>
        <v>0</v>
      </c>
      <c r="N160" s="38">
        <f>+'GBP Cashflow'!N160+('Euro Cashflow'!N160*Rate)</f>
        <v>0</v>
      </c>
      <c r="O160" s="38">
        <f>+'GBP Cashflow'!O160+('Euro Cashflow'!O160*Rate)</f>
        <v>0</v>
      </c>
      <c r="P160" s="38">
        <f>+'GBP Cashflow'!P160+('Euro Cashflow'!P160*Rate)</f>
        <v>0</v>
      </c>
      <c r="Q160" s="38">
        <f>+'GBP Cashflow'!Q160+('Euro Cashflow'!Q160*Rate)</f>
        <v>0</v>
      </c>
      <c r="R160" s="38">
        <f>+'GBP Cashflow'!R160+('Euro Cashflow'!R160*Rate)</f>
        <v>300</v>
      </c>
      <c r="S160" s="38">
        <f>+'GBP Cashflow'!S160+('Euro Cashflow'!S160*Rate)</f>
        <v>300</v>
      </c>
      <c r="T160" s="38">
        <f>+'GBP Cashflow'!T160+('Euro Cashflow'!T160*Rate)</f>
        <v>300</v>
      </c>
      <c r="U160" s="38">
        <f>+'GBP Cashflow'!U160+('Euro Cashflow'!U160*Rate)</f>
        <v>300</v>
      </c>
      <c r="V160" s="38">
        <f>+'GBP Cashflow'!V160+('Euro Cashflow'!V160*Rate)</f>
        <v>300</v>
      </c>
      <c r="W160" s="38">
        <f>+'GBP Cashflow'!W160+('Euro Cashflow'!W160*Rate)</f>
        <v>300</v>
      </c>
      <c r="X160" s="38">
        <f>+'GBP Cashflow'!X160+('Euro Cashflow'!X160*Rate)</f>
        <v>300</v>
      </c>
      <c r="Y160" s="38">
        <f>+'GBP Cashflow'!Y160+('Euro Cashflow'!Y160*Rate)</f>
        <v>300</v>
      </c>
      <c r="Z160" s="38">
        <f>+'GBP Cashflow'!Z160+('Euro Cashflow'!Z160*Rate)</f>
        <v>300</v>
      </c>
      <c r="AA160" s="38">
        <f>+'GBP Cashflow'!AA160+('Euro Cashflow'!AA160*Rate)</f>
        <v>0</v>
      </c>
      <c r="AB160" s="38">
        <f>+'GBP Cashflow'!AB160+('Euro Cashflow'!AB160*Rate)</f>
        <v>0</v>
      </c>
      <c r="AC160" s="38">
        <f>+'GBP Cashflow'!AC160+('Euro Cashflow'!AC160*Rate)</f>
        <v>0</v>
      </c>
      <c r="AD160" s="38">
        <f>+'GBP Cashflow'!AD160+('Euro Cashflow'!AD160*Rate)</f>
        <v>0</v>
      </c>
      <c r="AE160" s="38">
        <f>+'GBP Cashflow'!AE160+('Euro Cashflow'!AE160*Rate)</f>
        <v>0</v>
      </c>
      <c r="AF160" s="38">
        <f>+'GBP Cashflow'!AF160+('Euro Cashflow'!AF160*Rate)</f>
        <v>0</v>
      </c>
      <c r="AG160" s="38">
        <f>+'GBP Cashflow'!AG160+('Euro Cashflow'!AG160*Rate)</f>
        <v>0</v>
      </c>
      <c r="AH160" s="38">
        <f>+'GBP Cashflow'!AH160+('Euro Cashflow'!AH160*Rate)</f>
        <v>0</v>
      </c>
      <c r="AI160" s="38">
        <f>+'GBP Cashflow'!AI160+('Euro Cashflow'!AI160*Rate)</f>
        <v>0</v>
      </c>
      <c r="AJ160" s="38">
        <f>+'GBP Cashflow'!AJ160+('Euro Cashflow'!AJ160*Rate)</f>
        <v>0</v>
      </c>
      <c r="AK160" s="38">
        <f>+'GBP Cashflow'!AK160+('Euro Cashflow'!AK160*Rate)</f>
        <v>0</v>
      </c>
      <c r="AL160" s="38">
        <f>+'GBP Cashflow'!AL160+('Euro Cashflow'!AL160*Rate)</f>
        <v>0</v>
      </c>
      <c r="AM160" s="38">
        <f>+'GBP Cashflow'!AM160+('Euro Cashflow'!AM160*Rate)</f>
        <v>0</v>
      </c>
      <c r="AN160" s="38">
        <f>+'GBP Cashflow'!AN160+('Euro Cashflow'!AN160*Rate)</f>
        <v>0</v>
      </c>
      <c r="AO160" s="38">
        <f>+'GBP Cashflow'!AO160+('Euro Cashflow'!AO160*Rate)</f>
        <v>0</v>
      </c>
      <c r="AP160" s="38">
        <f>+'GBP Cashflow'!AP160+('Euro Cashflow'!AP160*Rate)</f>
        <v>0</v>
      </c>
      <c r="AQ160" s="38">
        <f>+'GBP Cashflow'!AQ160+('Euro Cashflow'!AQ160*Rate)</f>
        <v>0</v>
      </c>
      <c r="AR160" s="38">
        <f>+'GBP Cashflow'!AR160+('Euro Cashflow'!AR160*Rate)</f>
        <v>0</v>
      </c>
    </row>
    <row r="161" spans="1:44" outlineLevel="2" x14ac:dyDescent="0.2">
      <c r="A161" s="24">
        <v>4200</v>
      </c>
      <c r="B161" s="25">
        <v>4250</v>
      </c>
      <c r="C161" s="24" t="s">
        <v>188</v>
      </c>
      <c r="D161" s="37">
        <f>VLOOKUP(B161,TOTALBUD!$A$1:$C$260,3,0)</f>
        <v>1500</v>
      </c>
      <c r="E161" s="26">
        <f t="shared" si="13"/>
        <v>0</v>
      </c>
      <c r="F161" s="24"/>
      <c r="G161" s="24"/>
      <c r="H161" s="38">
        <f>+'GBP Cashflow'!H161+('Euro Cashflow'!H161*Rate)</f>
        <v>0</v>
      </c>
      <c r="I161" s="38">
        <f>+'GBP Cashflow'!I161+('Euro Cashflow'!I161*Rate)</f>
        <v>0</v>
      </c>
      <c r="J161" s="38">
        <f>+'GBP Cashflow'!J161+('Euro Cashflow'!J161*Rate)</f>
        <v>0</v>
      </c>
      <c r="K161" s="38">
        <f>+'GBP Cashflow'!K161+('Euro Cashflow'!K161*Rate)</f>
        <v>0</v>
      </c>
      <c r="L161" s="38">
        <f>+'GBP Cashflow'!L161+('Euro Cashflow'!L161*Rate)</f>
        <v>0</v>
      </c>
      <c r="M161" s="38">
        <f>+'GBP Cashflow'!M161+('Euro Cashflow'!M161*Rate)</f>
        <v>0</v>
      </c>
      <c r="N161" s="38">
        <f>+'GBP Cashflow'!N161+('Euro Cashflow'!N161*Rate)</f>
        <v>0</v>
      </c>
      <c r="O161" s="38">
        <f>+'GBP Cashflow'!O161+('Euro Cashflow'!O161*Rate)</f>
        <v>0</v>
      </c>
      <c r="P161" s="38">
        <f>+'GBP Cashflow'!P161+('Euro Cashflow'!P161*Rate)</f>
        <v>750</v>
      </c>
      <c r="Q161" s="38">
        <f>+'GBP Cashflow'!Q161+('Euro Cashflow'!Q161*Rate)</f>
        <v>750</v>
      </c>
      <c r="R161" s="38">
        <f>+'GBP Cashflow'!R161+('Euro Cashflow'!R161*Rate)</f>
        <v>0</v>
      </c>
      <c r="S161" s="38">
        <f>+'GBP Cashflow'!S161+('Euro Cashflow'!S161*Rate)</f>
        <v>0</v>
      </c>
      <c r="T161" s="38">
        <f>+'GBP Cashflow'!T161+('Euro Cashflow'!T161*Rate)</f>
        <v>0</v>
      </c>
      <c r="U161" s="38">
        <f>+'GBP Cashflow'!U161+('Euro Cashflow'!U161*Rate)</f>
        <v>0</v>
      </c>
      <c r="V161" s="38">
        <f>+'GBP Cashflow'!V161+('Euro Cashflow'!V161*Rate)</f>
        <v>0</v>
      </c>
      <c r="W161" s="38">
        <f>+'GBP Cashflow'!W161+('Euro Cashflow'!W161*Rate)</f>
        <v>0</v>
      </c>
      <c r="X161" s="38">
        <f>+'GBP Cashflow'!X161+('Euro Cashflow'!X161*Rate)</f>
        <v>0</v>
      </c>
      <c r="Y161" s="38">
        <f>+'GBP Cashflow'!Y161+('Euro Cashflow'!Y161*Rate)</f>
        <v>0</v>
      </c>
      <c r="Z161" s="38">
        <f>+'GBP Cashflow'!Z161+('Euro Cashflow'!Z161*Rate)</f>
        <v>0</v>
      </c>
      <c r="AA161" s="38">
        <f>+'GBP Cashflow'!AA161+('Euro Cashflow'!AA161*Rate)</f>
        <v>0</v>
      </c>
      <c r="AB161" s="38">
        <f>+'GBP Cashflow'!AB161+('Euro Cashflow'!AB161*Rate)</f>
        <v>0</v>
      </c>
      <c r="AC161" s="38">
        <f>+'GBP Cashflow'!AC161+('Euro Cashflow'!AC161*Rate)</f>
        <v>0</v>
      </c>
      <c r="AD161" s="38">
        <f>+'GBP Cashflow'!AD161+('Euro Cashflow'!AD161*Rate)</f>
        <v>0</v>
      </c>
      <c r="AE161" s="38">
        <f>+'GBP Cashflow'!AE161+('Euro Cashflow'!AE161*Rate)</f>
        <v>0</v>
      </c>
      <c r="AF161" s="38">
        <f>+'GBP Cashflow'!AF161+('Euro Cashflow'!AF161*Rate)</f>
        <v>0</v>
      </c>
      <c r="AG161" s="38">
        <f>+'GBP Cashflow'!AG161+('Euro Cashflow'!AG161*Rate)</f>
        <v>0</v>
      </c>
      <c r="AH161" s="38">
        <f>+'GBP Cashflow'!AH161+('Euro Cashflow'!AH161*Rate)</f>
        <v>0</v>
      </c>
      <c r="AI161" s="38">
        <f>+'GBP Cashflow'!AI161+('Euro Cashflow'!AI161*Rate)</f>
        <v>0</v>
      </c>
      <c r="AJ161" s="38">
        <f>+'GBP Cashflow'!AJ161+('Euro Cashflow'!AJ161*Rate)</f>
        <v>0</v>
      </c>
      <c r="AK161" s="38">
        <f>+'GBP Cashflow'!AK161+('Euro Cashflow'!AK161*Rate)</f>
        <v>0</v>
      </c>
      <c r="AL161" s="38">
        <f>+'GBP Cashflow'!AL161+('Euro Cashflow'!AL161*Rate)</f>
        <v>0</v>
      </c>
      <c r="AM161" s="38">
        <f>+'GBP Cashflow'!AM161+('Euro Cashflow'!AM161*Rate)</f>
        <v>0</v>
      </c>
      <c r="AN161" s="38">
        <f>+'GBP Cashflow'!AN161+('Euro Cashflow'!AN161*Rate)</f>
        <v>0</v>
      </c>
      <c r="AO161" s="38">
        <f>+'GBP Cashflow'!AO161+('Euro Cashflow'!AO161*Rate)</f>
        <v>0</v>
      </c>
      <c r="AP161" s="38">
        <f>+'GBP Cashflow'!AP161+('Euro Cashflow'!AP161*Rate)</f>
        <v>0</v>
      </c>
      <c r="AQ161" s="38">
        <f>+'GBP Cashflow'!AQ161+('Euro Cashflow'!AQ161*Rate)</f>
        <v>0</v>
      </c>
      <c r="AR161" s="38">
        <f>+'GBP Cashflow'!AR161+('Euro Cashflow'!AR161*Rate)</f>
        <v>0</v>
      </c>
    </row>
    <row r="162" spans="1:44" outlineLevel="2" x14ac:dyDescent="0.2">
      <c r="A162" s="24">
        <v>4200</v>
      </c>
      <c r="B162" s="25">
        <v>4260</v>
      </c>
      <c r="C162" s="24" t="s">
        <v>189</v>
      </c>
      <c r="D162" s="37">
        <f>VLOOKUP(B162,TOTALBUD!$A$1:$C$260,3,0)</f>
        <v>15000</v>
      </c>
      <c r="E162" s="26">
        <f t="shared" si="13"/>
        <v>0</v>
      </c>
      <c r="F162" s="24"/>
      <c r="G162" s="24"/>
      <c r="H162" s="38">
        <f>+'GBP Cashflow'!H162+('Euro Cashflow'!H162*Rate)</f>
        <v>0</v>
      </c>
      <c r="I162" s="38">
        <f>+'GBP Cashflow'!I162+('Euro Cashflow'!I162*Rate)</f>
        <v>0</v>
      </c>
      <c r="J162" s="38">
        <f>+'GBP Cashflow'!J162+('Euro Cashflow'!J162*Rate)</f>
        <v>0</v>
      </c>
      <c r="K162" s="38">
        <f>+'GBP Cashflow'!K162+('Euro Cashflow'!K162*Rate)</f>
        <v>0</v>
      </c>
      <c r="L162" s="38">
        <f>+'GBP Cashflow'!L162+('Euro Cashflow'!L162*Rate)</f>
        <v>0</v>
      </c>
      <c r="M162" s="38">
        <f>+'GBP Cashflow'!M162+('Euro Cashflow'!M162*Rate)</f>
        <v>0</v>
      </c>
      <c r="N162" s="38">
        <f>+'GBP Cashflow'!N162+('Euro Cashflow'!N162*Rate)</f>
        <v>0</v>
      </c>
      <c r="O162" s="38">
        <f>+'GBP Cashflow'!O162+('Euro Cashflow'!O162*Rate)</f>
        <v>0</v>
      </c>
      <c r="P162" s="38">
        <f>+'GBP Cashflow'!P162+('Euro Cashflow'!P162*Rate)</f>
        <v>0</v>
      </c>
      <c r="Q162" s="38">
        <f>+'GBP Cashflow'!Q162+('Euro Cashflow'!Q162*Rate)</f>
        <v>2000</v>
      </c>
      <c r="R162" s="38">
        <f>+'GBP Cashflow'!R162+('Euro Cashflow'!R162*Rate)</f>
        <v>2000</v>
      </c>
      <c r="S162" s="38">
        <f>+'GBP Cashflow'!S162+('Euro Cashflow'!S162*Rate)</f>
        <v>2000</v>
      </c>
      <c r="T162" s="38">
        <f>+'GBP Cashflow'!T162+('Euro Cashflow'!T162*Rate)</f>
        <v>2000</v>
      </c>
      <c r="U162" s="38">
        <f>+'GBP Cashflow'!U162+('Euro Cashflow'!U162*Rate)</f>
        <v>2000</v>
      </c>
      <c r="V162" s="38">
        <f>+'GBP Cashflow'!V162+('Euro Cashflow'!V162*Rate)</f>
        <v>2000</v>
      </c>
      <c r="W162" s="38">
        <f>+'GBP Cashflow'!W162+('Euro Cashflow'!W162*Rate)</f>
        <v>2000</v>
      </c>
      <c r="X162" s="38">
        <f>+'GBP Cashflow'!X162+('Euro Cashflow'!X162*Rate)</f>
        <v>1000</v>
      </c>
      <c r="Y162" s="38">
        <f>+'GBP Cashflow'!Y162+('Euro Cashflow'!Y162*Rate)</f>
        <v>0</v>
      </c>
      <c r="Z162" s="38">
        <f>+'GBP Cashflow'!Z162+('Euro Cashflow'!Z162*Rate)</f>
        <v>0</v>
      </c>
      <c r="AA162" s="38">
        <f>+'GBP Cashflow'!AA162+('Euro Cashflow'!AA162*Rate)</f>
        <v>0</v>
      </c>
      <c r="AB162" s="38">
        <f>+'GBP Cashflow'!AB162+('Euro Cashflow'!AB162*Rate)</f>
        <v>0</v>
      </c>
      <c r="AC162" s="38">
        <f>+'GBP Cashflow'!AC162+('Euro Cashflow'!AC162*Rate)</f>
        <v>0</v>
      </c>
      <c r="AD162" s="38">
        <f>+'GBP Cashflow'!AD162+('Euro Cashflow'!AD162*Rate)</f>
        <v>0</v>
      </c>
      <c r="AE162" s="38">
        <f>+'GBP Cashflow'!AE162+('Euro Cashflow'!AE162*Rate)</f>
        <v>0</v>
      </c>
      <c r="AF162" s="38">
        <f>+'GBP Cashflow'!AF162+('Euro Cashflow'!AF162*Rate)</f>
        <v>0</v>
      </c>
      <c r="AG162" s="38">
        <f>+'GBP Cashflow'!AG162+('Euro Cashflow'!AG162*Rate)</f>
        <v>0</v>
      </c>
      <c r="AH162" s="38">
        <f>+'GBP Cashflow'!AH162+('Euro Cashflow'!AH162*Rate)</f>
        <v>0</v>
      </c>
      <c r="AI162" s="38">
        <f>+'GBP Cashflow'!AI162+('Euro Cashflow'!AI162*Rate)</f>
        <v>0</v>
      </c>
      <c r="AJ162" s="38">
        <f>+'GBP Cashflow'!AJ162+('Euro Cashflow'!AJ162*Rate)</f>
        <v>0</v>
      </c>
      <c r="AK162" s="38">
        <f>+'GBP Cashflow'!AK162+('Euro Cashflow'!AK162*Rate)</f>
        <v>0</v>
      </c>
      <c r="AL162" s="38">
        <f>+'GBP Cashflow'!AL162+('Euro Cashflow'!AL162*Rate)</f>
        <v>0</v>
      </c>
      <c r="AM162" s="38">
        <f>+'GBP Cashflow'!AM162+('Euro Cashflow'!AM162*Rate)</f>
        <v>0</v>
      </c>
      <c r="AN162" s="38">
        <f>+'GBP Cashflow'!AN162+('Euro Cashflow'!AN162*Rate)</f>
        <v>0</v>
      </c>
      <c r="AO162" s="38">
        <f>+'GBP Cashflow'!AO162+('Euro Cashflow'!AO162*Rate)</f>
        <v>0</v>
      </c>
      <c r="AP162" s="38">
        <f>+'GBP Cashflow'!AP162+('Euro Cashflow'!AP162*Rate)</f>
        <v>0</v>
      </c>
      <c r="AQ162" s="38">
        <f>+'GBP Cashflow'!AQ162+('Euro Cashflow'!AQ162*Rate)</f>
        <v>0</v>
      </c>
      <c r="AR162" s="38">
        <f>+'GBP Cashflow'!AR162+('Euro Cashflow'!AR162*Rate)</f>
        <v>0</v>
      </c>
    </row>
    <row r="163" spans="1:44" outlineLevel="2" x14ac:dyDescent="0.2">
      <c r="A163" s="24">
        <v>4200</v>
      </c>
      <c r="B163" s="25">
        <v>4270</v>
      </c>
      <c r="C163" s="24" t="s">
        <v>190</v>
      </c>
      <c r="D163" s="37">
        <f>VLOOKUP(B163,TOTALBUD!$A$1:$C$260,3,0)</f>
        <v>36000</v>
      </c>
      <c r="E163" s="26">
        <f t="shared" si="13"/>
        <v>0</v>
      </c>
      <c r="F163" s="24"/>
      <c r="G163" s="24"/>
      <c r="H163" s="38">
        <f>+'GBP Cashflow'!H163+('Euro Cashflow'!H163*Rate)</f>
        <v>0</v>
      </c>
      <c r="I163" s="38">
        <f>+'GBP Cashflow'!I163+('Euro Cashflow'!I163*Rate)</f>
        <v>0</v>
      </c>
      <c r="J163" s="38">
        <f>+'GBP Cashflow'!J163+('Euro Cashflow'!J163*Rate)</f>
        <v>0</v>
      </c>
      <c r="K163" s="38">
        <f>+'GBP Cashflow'!K163+('Euro Cashflow'!K163*Rate)</f>
        <v>0</v>
      </c>
      <c r="L163" s="38">
        <f>+'GBP Cashflow'!L163+('Euro Cashflow'!L163*Rate)</f>
        <v>0</v>
      </c>
      <c r="M163" s="38">
        <f>+'GBP Cashflow'!M163+('Euro Cashflow'!M163*Rate)</f>
        <v>0</v>
      </c>
      <c r="N163" s="38">
        <f>+'GBP Cashflow'!N163+('Euro Cashflow'!N163*Rate)</f>
        <v>0</v>
      </c>
      <c r="O163" s="38">
        <f>+'GBP Cashflow'!O163+('Euro Cashflow'!O163*Rate)</f>
        <v>0</v>
      </c>
      <c r="P163" s="38">
        <f>+'GBP Cashflow'!P163+('Euro Cashflow'!P163*Rate)</f>
        <v>0</v>
      </c>
      <c r="Q163" s="38">
        <f>+'GBP Cashflow'!Q163+('Euro Cashflow'!Q163*Rate)</f>
        <v>0</v>
      </c>
      <c r="R163" s="38">
        <f>+'GBP Cashflow'!R163+('Euro Cashflow'!R163*Rate)</f>
        <v>0</v>
      </c>
      <c r="S163" s="38">
        <f>+'GBP Cashflow'!S163+('Euro Cashflow'!S163*Rate)</f>
        <v>4000</v>
      </c>
      <c r="T163" s="38">
        <f>+'GBP Cashflow'!T163+('Euro Cashflow'!T163*Rate)</f>
        <v>4000</v>
      </c>
      <c r="U163" s="38">
        <f>+'GBP Cashflow'!U163+('Euro Cashflow'!U163*Rate)</f>
        <v>4000</v>
      </c>
      <c r="V163" s="38">
        <f>+'GBP Cashflow'!V163+('Euro Cashflow'!V163*Rate)</f>
        <v>4000</v>
      </c>
      <c r="W163" s="38">
        <f>+'GBP Cashflow'!W163+('Euro Cashflow'!W163*Rate)</f>
        <v>4000</v>
      </c>
      <c r="X163" s="38">
        <f>+'GBP Cashflow'!X163+('Euro Cashflow'!X163*Rate)</f>
        <v>4000</v>
      </c>
      <c r="Y163" s="38">
        <f>+'GBP Cashflow'!Y163+('Euro Cashflow'!Y163*Rate)</f>
        <v>4000</v>
      </c>
      <c r="Z163" s="38">
        <f>+'GBP Cashflow'!Z163+('Euro Cashflow'!Z163*Rate)</f>
        <v>4000</v>
      </c>
      <c r="AA163" s="38">
        <f>+'GBP Cashflow'!AA163+('Euro Cashflow'!AA163*Rate)</f>
        <v>0</v>
      </c>
      <c r="AB163" s="38">
        <f>+'GBP Cashflow'!AB163+('Euro Cashflow'!AB163*Rate)</f>
        <v>4000</v>
      </c>
      <c r="AC163" s="38">
        <f>+'GBP Cashflow'!AC163+('Euro Cashflow'!AC163*Rate)</f>
        <v>0</v>
      </c>
      <c r="AD163" s="38">
        <f>+'GBP Cashflow'!AD163+('Euro Cashflow'!AD163*Rate)</f>
        <v>0</v>
      </c>
      <c r="AE163" s="38">
        <f>+'GBP Cashflow'!AE163+('Euro Cashflow'!AE163*Rate)</f>
        <v>0</v>
      </c>
      <c r="AF163" s="38">
        <f>+'GBP Cashflow'!AF163+('Euro Cashflow'!AF163*Rate)</f>
        <v>0</v>
      </c>
      <c r="AG163" s="38">
        <f>+'GBP Cashflow'!AG163+('Euro Cashflow'!AG163*Rate)</f>
        <v>0</v>
      </c>
      <c r="AH163" s="38">
        <f>+'GBP Cashflow'!AH163+('Euro Cashflow'!AH163*Rate)</f>
        <v>0</v>
      </c>
      <c r="AI163" s="38">
        <f>+'GBP Cashflow'!AI163+('Euro Cashflow'!AI163*Rate)</f>
        <v>0</v>
      </c>
      <c r="AJ163" s="38">
        <f>+'GBP Cashflow'!AJ163+('Euro Cashflow'!AJ163*Rate)</f>
        <v>0</v>
      </c>
      <c r="AK163" s="38">
        <f>+'GBP Cashflow'!AK163+('Euro Cashflow'!AK163*Rate)</f>
        <v>0</v>
      </c>
      <c r="AL163" s="38">
        <f>+'GBP Cashflow'!AL163+('Euro Cashflow'!AL163*Rate)</f>
        <v>0</v>
      </c>
      <c r="AM163" s="38">
        <f>+'GBP Cashflow'!AM163+('Euro Cashflow'!AM163*Rate)</f>
        <v>0</v>
      </c>
      <c r="AN163" s="38">
        <f>+'GBP Cashflow'!AN163+('Euro Cashflow'!AN163*Rate)</f>
        <v>0</v>
      </c>
      <c r="AO163" s="38">
        <f>+'GBP Cashflow'!AO163+('Euro Cashflow'!AO163*Rate)</f>
        <v>0</v>
      </c>
      <c r="AP163" s="38">
        <f>+'GBP Cashflow'!AP163+('Euro Cashflow'!AP163*Rate)</f>
        <v>0</v>
      </c>
      <c r="AQ163" s="38">
        <f>+'GBP Cashflow'!AQ163+('Euro Cashflow'!AQ163*Rate)</f>
        <v>0</v>
      </c>
      <c r="AR163" s="38">
        <f>+'GBP Cashflow'!AR163+('Euro Cashflow'!AR163*Rate)</f>
        <v>0</v>
      </c>
    </row>
    <row r="164" spans="1:44" outlineLevel="2" x14ac:dyDescent="0.2">
      <c r="A164" s="24">
        <v>4200</v>
      </c>
      <c r="B164" s="25">
        <v>4280</v>
      </c>
      <c r="C164" s="24" t="s">
        <v>191</v>
      </c>
      <c r="D164" s="37">
        <f>VLOOKUP(B164,TOTALBUD!$A$1:$C$260,3,0)</f>
        <v>6100</v>
      </c>
      <c r="E164" s="26">
        <f t="shared" si="13"/>
        <v>0</v>
      </c>
      <c r="F164" s="24"/>
      <c r="G164" s="24"/>
      <c r="H164" s="38">
        <f>+'GBP Cashflow'!H164+('Euro Cashflow'!H164*Rate)</f>
        <v>0</v>
      </c>
      <c r="I164" s="38">
        <f>+'GBP Cashflow'!I164+('Euro Cashflow'!I164*Rate)</f>
        <v>0</v>
      </c>
      <c r="J164" s="38">
        <f>+'GBP Cashflow'!J164+('Euro Cashflow'!J164*Rate)</f>
        <v>0</v>
      </c>
      <c r="K164" s="38">
        <f>+'GBP Cashflow'!K164+('Euro Cashflow'!K164*Rate)</f>
        <v>0</v>
      </c>
      <c r="L164" s="38">
        <f>+'GBP Cashflow'!L164+('Euro Cashflow'!L164*Rate)</f>
        <v>0</v>
      </c>
      <c r="M164" s="38">
        <f>+'GBP Cashflow'!M164+('Euro Cashflow'!M164*Rate)</f>
        <v>0</v>
      </c>
      <c r="N164" s="38">
        <f>+'GBP Cashflow'!N164+('Euro Cashflow'!N164*Rate)</f>
        <v>0</v>
      </c>
      <c r="O164" s="38">
        <f>+'GBP Cashflow'!O164+('Euro Cashflow'!O164*Rate)</f>
        <v>0</v>
      </c>
      <c r="P164" s="38">
        <f>+'GBP Cashflow'!P164+('Euro Cashflow'!P164*Rate)</f>
        <v>0</v>
      </c>
      <c r="Q164" s="38">
        <f>+'GBP Cashflow'!Q164+('Euro Cashflow'!Q164*Rate)</f>
        <v>1000</v>
      </c>
      <c r="R164" s="38">
        <f>+'GBP Cashflow'!R164+('Euro Cashflow'!R164*Rate)</f>
        <v>0</v>
      </c>
      <c r="S164" s="38">
        <f>+'GBP Cashflow'!S164+('Euro Cashflow'!S164*Rate)</f>
        <v>1500</v>
      </c>
      <c r="T164" s="38">
        <f>+'GBP Cashflow'!T164+('Euro Cashflow'!T164*Rate)</f>
        <v>0</v>
      </c>
      <c r="U164" s="38">
        <f>+'GBP Cashflow'!U164+('Euro Cashflow'!U164*Rate)</f>
        <v>1500</v>
      </c>
      <c r="V164" s="38">
        <f>+'GBP Cashflow'!V164+('Euro Cashflow'!V164*Rate)</f>
        <v>0</v>
      </c>
      <c r="W164" s="38">
        <f>+'GBP Cashflow'!W164+('Euro Cashflow'!W164*Rate)</f>
        <v>1500</v>
      </c>
      <c r="X164" s="38">
        <f>+'GBP Cashflow'!X164+('Euro Cashflow'!X164*Rate)</f>
        <v>0</v>
      </c>
      <c r="Y164" s="38">
        <f>+'GBP Cashflow'!Y164+('Euro Cashflow'!Y164*Rate)</f>
        <v>0</v>
      </c>
      <c r="Z164" s="38">
        <f>+'GBP Cashflow'!Z164+('Euro Cashflow'!Z164*Rate)</f>
        <v>600</v>
      </c>
      <c r="AA164" s="38">
        <f>+'GBP Cashflow'!AA164+('Euro Cashflow'!AA164*Rate)</f>
        <v>0</v>
      </c>
      <c r="AB164" s="38">
        <f>+'GBP Cashflow'!AB164+('Euro Cashflow'!AB164*Rate)</f>
        <v>0</v>
      </c>
      <c r="AC164" s="38">
        <f>+'GBP Cashflow'!AC164+('Euro Cashflow'!AC164*Rate)</f>
        <v>0</v>
      </c>
      <c r="AD164" s="38">
        <f>+'GBP Cashflow'!AD164+('Euro Cashflow'!AD164*Rate)</f>
        <v>0</v>
      </c>
      <c r="AE164" s="38">
        <f>+'GBP Cashflow'!AE164+('Euro Cashflow'!AE164*Rate)</f>
        <v>0</v>
      </c>
      <c r="AF164" s="38">
        <f>+'GBP Cashflow'!AF164+('Euro Cashflow'!AF164*Rate)</f>
        <v>0</v>
      </c>
      <c r="AG164" s="38">
        <f>+'GBP Cashflow'!AG164+('Euro Cashflow'!AG164*Rate)</f>
        <v>0</v>
      </c>
      <c r="AH164" s="38">
        <f>+'GBP Cashflow'!AH164+('Euro Cashflow'!AH164*Rate)</f>
        <v>0</v>
      </c>
      <c r="AI164" s="38">
        <f>+'GBP Cashflow'!AI164+('Euro Cashflow'!AI164*Rate)</f>
        <v>0</v>
      </c>
      <c r="AJ164" s="38">
        <f>+'GBP Cashflow'!AJ164+('Euro Cashflow'!AJ164*Rate)</f>
        <v>0</v>
      </c>
      <c r="AK164" s="38">
        <f>+'GBP Cashflow'!AK164+('Euro Cashflow'!AK164*Rate)</f>
        <v>0</v>
      </c>
      <c r="AL164" s="38">
        <f>+'GBP Cashflow'!AL164+('Euro Cashflow'!AL164*Rate)</f>
        <v>0</v>
      </c>
      <c r="AM164" s="38">
        <f>+'GBP Cashflow'!AM164+('Euro Cashflow'!AM164*Rate)</f>
        <v>0</v>
      </c>
      <c r="AN164" s="38">
        <f>+'GBP Cashflow'!AN164+('Euro Cashflow'!AN164*Rate)</f>
        <v>0</v>
      </c>
      <c r="AO164" s="38">
        <f>+'GBP Cashflow'!AO164+('Euro Cashflow'!AO164*Rate)</f>
        <v>0</v>
      </c>
      <c r="AP164" s="38">
        <f>+'GBP Cashflow'!AP164+('Euro Cashflow'!AP164*Rate)</f>
        <v>0</v>
      </c>
      <c r="AQ164" s="38">
        <f>+'GBP Cashflow'!AQ164+('Euro Cashflow'!AQ164*Rate)</f>
        <v>0</v>
      </c>
      <c r="AR164" s="38">
        <f>+'GBP Cashflow'!AR164+('Euro Cashflow'!AR164*Rate)</f>
        <v>0</v>
      </c>
    </row>
    <row r="165" spans="1:44" outlineLevel="1" x14ac:dyDescent="0.2">
      <c r="A165" s="28" t="s">
        <v>192</v>
      </c>
      <c r="B165" s="29">
        <v>4200</v>
      </c>
      <c r="C165" s="30" t="s">
        <v>193</v>
      </c>
      <c r="D165" s="31">
        <f>VLOOKUP(B165,TOTALBUD!$A$1:$C$260,3,0)</f>
        <v>218700</v>
      </c>
      <c r="E165" s="32">
        <f>SUBTOTAL(9,$E$156:$E$164)</f>
        <v>0</v>
      </c>
      <c r="F165" s="30"/>
      <c r="G165" s="30"/>
      <c r="H165" s="33">
        <f>SUBTOTAL(9,$H$156:$H$164)</f>
        <v>0</v>
      </c>
      <c r="I165" s="34">
        <f>SUBTOTAL(9,$I$156:$I$164)</f>
        <v>0</v>
      </c>
      <c r="J165" s="34">
        <f>SUBTOTAL(9,$J$156:$J$164)</f>
        <v>0</v>
      </c>
      <c r="K165" s="34">
        <f>SUBTOTAL(9,$K$156:$K$164)</f>
        <v>2500</v>
      </c>
      <c r="L165" s="34">
        <f>SUBTOTAL(9,$L$156:$L$164)</f>
        <v>500</v>
      </c>
      <c r="M165" s="34">
        <f>SUBTOTAL(9,$M$156:$M$164)</f>
        <v>1000</v>
      </c>
      <c r="N165" s="34">
        <f>SUBTOTAL(9,$N$156:$N$164)</f>
        <v>1000</v>
      </c>
      <c r="O165" s="34">
        <f>SUBTOTAL(9,$O$156:$O$164)</f>
        <v>2000</v>
      </c>
      <c r="P165" s="34">
        <f>SUBTOTAL(9,$P$156:$P$164)</f>
        <v>2750</v>
      </c>
      <c r="Q165" s="34">
        <f>SUBTOTAL(9,$Q$156:$Q$164)</f>
        <v>23250</v>
      </c>
      <c r="R165" s="34">
        <f>SUBTOTAL(9,$R$156:$R$164)</f>
        <v>18800</v>
      </c>
      <c r="S165" s="34">
        <f>SUBTOTAL(9,$S$156:$S$164)</f>
        <v>24300</v>
      </c>
      <c r="T165" s="34">
        <f>SUBTOTAL(9,$T$156:$T$164)</f>
        <v>22800</v>
      </c>
      <c r="U165" s="34">
        <f>SUBTOTAL(9,$U$156:$U$164)</f>
        <v>24300</v>
      </c>
      <c r="V165" s="34">
        <f>SUBTOTAL(9,$V$156:$V$164)</f>
        <v>22800</v>
      </c>
      <c r="W165" s="34">
        <f>SUBTOTAL(9,$W$156:$W$164)</f>
        <v>24300</v>
      </c>
      <c r="X165" s="34">
        <f>SUBTOTAL(9,$X$156:$X$164)</f>
        <v>21800</v>
      </c>
      <c r="Y165" s="34">
        <f>SUBTOTAL(9,$Y$156:$Y$164)</f>
        <v>17700</v>
      </c>
      <c r="Z165" s="34">
        <f>SUBTOTAL(9,$Z$156:$Z$164)</f>
        <v>4900</v>
      </c>
      <c r="AA165" s="35"/>
      <c r="AB165" s="34">
        <f>SUBTOTAL(9,$AB$156:$AB$164)</f>
        <v>4000</v>
      </c>
      <c r="AC165" s="34">
        <f>SUBTOTAL(9,$AC$156:$AC$164)</f>
        <v>0</v>
      </c>
      <c r="AD165" s="34">
        <f>SUBTOTAL(9,$AD$156:$AD$164)</f>
        <v>0</v>
      </c>
      <c r="AE165" s="34">
        <f>SUBTOTAL(9,$AE$156:$AE$164)</f>
        <v>0</v>
      </c>
      <c r="AF165" s="34">
        <f>SUBTOTAL(9,$AF$156:$AF$164)</f>
        <v>0</v>
      </c>
      <c r="AG165" s="34">
        <f>SUBTOTAL(9,$AG$156:$AG$164)</f>
        <v>0</v>
      </c>
      <c r="AH165" s="34">
        <f>SUBTOTAL(9,$AH$156:$AH$164)</f>
        <v>0</v>
      </c>
      <c r="AI165" s="34">
        <f>SUBTOTAL(9,$AI$156:$AI$164)</f>
        <v>0</v>
      </c>
      <c r="AJ165" s="34">
        <f>SUBTOTAL(9,$AJ$156:$AJ$164)</f>
        <v>0</v>
      </c>
      <c r="AK165" s="34">
        <f>SUBTOTAL(9,$AK$156:$AK$164)</f>
        <v>0</v>
      </c>
      <c r="AL165" s="34">
        <f>SUBTOTAL(9,$AL$156:$AL$164)</f>
        <v>0</v>
      </c>
      <c r="AM165" s="34">
        <f>SUBTOTAL(9,$AM$156:$AM$164)</f>
        <v>0</v>
      </c>
      <c r="AN165" s="34">
        <f>SUBTOTAL(9,$AN$156:$AN$164)</f>
        <v>0</v>
      </c>
      <c r="AO165" s="34">
        <f>SUBTOTAL(9,$AO$156:$AO$164)</f>
        <v>0</v>
      </c>
      <c r="AP165" s="34">
        <f>SUBTOTAL(9,$AP$156:$AP$164)</f>
        <v>0</v>
      </c>
      <c r="AQ165" s="34">
        <f>SUBTOTAL(9,$AQ$156:$AQ$164)</f>
        <v>0</v>
      </c>
      <c r="AR165" s="36">
        <f>SUBTOTAL(9,$AR$156:$AR$164)</f>
        <v>0</v>
      </c>
    </row>
    <row r="166" spans="1:44" outlineLevel="2" x14ac:dyDescent="0.2">
      <c r="A166" s="24">
        <v>4300</v>
      </c>
      <c r="B166" s="25"/>
      <c r="C166" s="24"/>
      <c r="D166" s="37"/>
      <c r="E166" s="26"/>
      <c r="F166" s="24"/>
      <c r="G166" s="24"/>
      <c r="H166" s="3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40"/>
    </row>
    <row r="167" spans="1:44" outlineLevel="2" x14ac:dyDescent="0.2">
      <c r="A167" s="24">
        <v>4300</v>
      </c>
      <c r="B167" s="25">
        <v>4310</v>
      </c>
      <c r="C167" s="24" t="s">
        <v>194</v>
      </c>
      <c r="D167" s="37">
        <f>VLOOKUP(B167,TOTALBUD!$A$1:$C$260,3,0)</f>
        <v>65394</v>
      </c>
      <c r="E167" s="26">
        <f t="shared" ref="E167:E172" si="14">SUM(H167:AX167)-D167</f>
        <v>0</v>
      </c>
      <c r="F167" s="24"/>
      <c r="G167" s="24"/>
      <c r="H167" s="38">
        <f>+'GBP Cashflow'!H167+('Euro Cashflow'!H167*Rate)</f>
        <v>0</v>
      </c>
      <c r="I167" s="38">
        <f>+'GBP Cashflow'!I167+('Euro Cashflow'!I167*Rate)</f>
        <v>0</v>
      </c>
      <c r="J167" s="38">
        <f>+'GBP Cashflow'!J167+('Euro Cashflow'!J167*Rate)</f>
        <v>0</v>
      </c>
      <c r="K167" s="38">
        <f>+'GBP Cashflow'!K167+('Euro Cashflow'!K167*Rate)</f>
        <v>0</v>
      </c>
      <c r="L167" s="38">
        <f>+'GBP Cashflow'!L167+('Euro Cashflow'!L167*Rate)</f>
        <v>0</v>
      </c>
      <c r="M167" s="38">
        <f>+'GBP Cashflow'!M167+('Euro Cashflow'!M167*Rate)</f>
        <v>0</v>
      </c>
      <c r="N167" s="38">
        <f>+'GBP Cashflow'!N167+('Euro Cashflow'!N167*Rate)</f>
        <v>0</v>
      </c>
      <c r="O167" s="38">
        <f>+'GBP Cashflow'!O167+('Euro Cashflow'!O167*Rate)</f>
        <v>0</v>
      </c>
      <c r="P167" s="38">
        <f>+'GBP Cashflow'!P167+('Euro Cashflow'!P167*Rate)</f>
        <v>0</v>
      </c>
      <c r="Q167" s="38">
        <f>+'GBP Cashflow'!Q167+('Euro Cashflow'!Q167*Rate)</f>
        <v>0</v>
      </c>
      <c r="R167" s="38">
        <f>+'GBP Cashflow'!R167+('Euro Cashflow'!R167*Rate)</f>
        <v>0</v>
      </c>
      <c r="S167" s="38">
        <f>+'GBP Cashflow'!S167+('Euro Cashflow'!S167*Rate)</f>
        <v>7266</v>
      </c>
      <c r="T167" s="38">
        <f>+'GBP Cashflow'!T167+('Euro Cashflow'!T167*Rate)</f>
        <v>7266</v>
      </c>
      <c r="U167" s="38">
        <f>+'GBP Cashflow'!U167+('Euro Cashflow'!U167*Rate)</f>
        <v>7266</v>
      </c>
      <c r="V167" s="38">
        <f>+'GBP Cashflow'!V167+('Euro Cashflow'!V167*Rate)</f>
        <v>7266</v>
      </c>
      <c r="W167" s="38">
        <f>+'GBP Cashflow'!W167+('Euro Cashflow'!W167*Rate)</f>
        <v>7266</v>
      </c>
      <c r="X167" s="38">
        <f>+'GBP Cashflow'!X167+('Euro Cashflow'!X167*Rate)</f>
        <v>7266</v>
      </c>
      <c r="Y167" s="38">
        <f>+'GBP Cashflow'!Y167+('Euro Cashflow'!Y167*Rate)</f>
        <v>7266</v>
      </c>
      <c r="Z167" s="38">
        <f>+'GBP Cashflow'!Z167+('Euro Cashflow'!Z167*Rate)</f>
        <v>7266</v>
      </c>
      <c r="AA167" s="38">
        <f>+'GBP Cashflow'!AA167+('Euro Cashflow'!AA167*Rate)</f>
        <v>0</v>
      </c>
      <c r="AB167" s="38">
        <f>+'GBP Cashflow'!AB167+('Euro Cashflow'!AB167*Rate)</f>
        <v>7266</v>
      </c>
      <c r="AC167" s="38">
        <f>+'GBP Cashflow'!AC167+('Euro Cashflow'!AC167*Rate)</f>
        <v>0</v>
      </c>
      <c r="AD167" s="38">
        <f>+'GBP Cashflow'!AD167+('Euro Cashflow'!AD167*Rate)</f>
        <v>0</v>
      </c>
      <c r="AE167" s="38">
        <f>+'GBP Cashflow'!AE167+('Euro Cashflow'!AE167*Rate)</f>
        <v>0</v>
      </c>
      <c r="AF167" s="38">
        <f>+'GBP Cashflow'!AF167+('Euro Cashflow'!AF167*Rate)</f>
        <v>0</v>
      </c>
      <c r="AG167" s="38">
        <f>+'GBP Cashflow'!AG167+('Euro Cashflow'!AG167*Rate)</f>
        <v>0</v>
      </c>
      <c r="AH167" s="38">
        <f>+'GBP Cashflow'!AH167+('Euro Cashflow'!AH167*Rate)</f>
        <v>0</v>
      </c>
      <c r="AI167" s="38">
        <f>+'GBP Cashflow'!AI167+('Euro Cashflow'!AI167*Rate)</f>
        <v>0</v>
      </c>
      <c r="AJ167" s="38">
        <f>+'GBP Cashflow'!AJ167+('Euro Cashflow'!AJ167*Rate)</f>
        <v>0</v>
      </c>
      <c r="AK167" s="38">
        <f>+'GBP Cashflow'!AK167+('Euro Cashflow'!AK167*Rate)</f>
        <v>0</v>
      </c>
      <c r="AL167" s="38">
        <f>+'GBP Cashflow'!AL167+('Euro Cashflow'!AL167*Rate)</f>
        <v>0</v>
      </c>
      <c r="AM167" s="38">
        <f>+'GBP Cashflow'!AM167+('Euro Cashflow'!AM167*Rate)</f>
        <v>0</v>
      </c>
      <c r="AN167" s="38">
        <f>+'GBP Cashflow'!AN167+('Euro Cashflow'!AN167*Rate)</f>
        <v>0</v>
      </c>
      <c r="AO167" s="38">
        <f>+'GBP Cashflow'!AO167+('Euro Cashflow'!AO167*Rate)</f>
        <v>0</v>
      </c>
      <c r="AP167" s="38">
        <f>+'GBP Cashflow'!AP167+('Euro Cashflow'!AP167*Rate)</f>
        <v>0</v>
      </c>
      <c r="AQ167" s="38">
        <f>+'GBP Cashflow'!AQ167+('Euro Cashflow'!AQ167*Rate)</f>
        <v>0</v>
      </c>
      <c r="AR167" s="38">
        <f>+'GBP Cashflow'!AR167+('Euro Cashflow'!AR167*Rate)</f>
        <v>0</v>
      </c>
    </row>
    <row r="168" spans="1:44" outlineLevel="2" x14ac:dyDescent="0.2">
      <c r="A168" s="24">
        <v>4300</v>
      </c>
      <c r="B168" s="25">
        <v>4320</v>
      </c>
      <c r="C168" s="24" t="s">
        <v>195</v>
      </c>
      <c r="D168" s="37">
        <f>VLOOKUP(B168,TOTALBUD!$A$1:$C$260,3,0)</f>
        <v>3000</v>
      </c>
      <c r="E168" s="26">
        <f t="shared" si="14"/>
        <v>0</v>
      </c>
      <c r="F168" s="24"/>
      <c r="G168" s="24"/>
      <c r="H168" s="38">
        <f>+'GBP Cashflow'!H168+('Euro Cashflow'!H168*Rate)</f>
        <v>0</v>
      </c>
      <c r="I168" s="38">
        <f>+'GBP Cashflow'!I168+('Euro Cashflow'!I168*Rate)</f>
        <v>0</v>
      </c>
      <c r="J168" s="38">
        <f>+'GBP Cashflow'!J168+('Euro Cashflow'!J168*Rate)</f>
        <v>0</v>
      </c>
      <c r="K168" s="38">
        <f>+'GBP Cashflow'!K168+('Euro Cashflow'!K168*Rate)</f>
        <v>0</v>
      </c>
      <c r="L168" s="38">
        <f>+'GBP Cashflow'!L168+('Euro Cashflow'!L168*Rate)</f>
        <v>0</v>
      </c>
      <c r="M168" s="38">
        <f>+'GBP Cashflow'!M168+('Euro Cashflow'!M168*Rate)</f>
        <v>0</v>
      </c>
      <c r="N168" s="38">
        <f>+'GBP Cashflow'!N168+('Euro Cashflow'!N168*Rate)</f>
        <v>0</v>
      </c>
      <c r="O168" s="38">
        <f>+'GBP Cashflow'!O168+('Euro Cashflow'!O168*Rate)</f>
        <v>0</v>
      </c>
      <c r="P168" s="38">
        <f>+'GBP Cashflow'!P168+('Euro Cashflow'!P168*Rate)</f>
        <v>0</v>
      </c>
      <c r="Q168" s="38">
        <f>+'GBP Cashflow'!Q168+('Euro Cashflow'!Q168*Rate)</f>
        <v>300</v>
      </c>
      <c r="R168" s="38">
        <f>+'GBP Cashflow'!R168+('Euro Cashflow'!R168*Rate)</f>
        <v>300</v>
      </c>
      <c r="S168" s="38">
        <f>+'GBP Cashflow'!S168+('Euro Cashflow'!S168*Rate)</f>
        <v>300</v>
      </c>
      <c r="T168" s="38">
        <f>+'GBP Cashflow'!T168+('Euro Cashflow'!T168*Rate)</f>
        <v>300</v>
      </c>
      <c r="U168" s="38">
        <f>+'GBP Cashflow'!U168+('Euro Cashflow'!U168*Rate)</f>
        <v>300</v>
      </c>
      <c r="V168" s="38">
        <f>+'GBP Cashflow'!V168+('Euro Cashflow'!V168*Rate)</f>
        <v>300</v>
      </c>
      <c r="W168" s="38">
        <f>+'GBP Cashflow'!W168+('Euro Cashflow'!W168*Rate)</f>
        <v>300</v>
      </c>
      <c r="X168" s="38">
        <f>+'GBP Cashflow'!X168+('Euro Cashflow'!X168*Rate)</f>
        <v>300</v>
      </c>
      <c r="Y168" s="38">
        <f>+'GBP Cashflow'!Y168+('Euro Cashflow'!Y168*Rate)</f>
        <v>300</v>
      </c>
      <c r="Z168" s="38">
        <f>+'GBP Cashflow'!Z168+('Euro Cashflow'!Z168*Rate)</f>
        <v>300</v>
      </c>
      <c r="AA168" s="38">
        <f>+'GBP Cashflow'!AA168+('Euro Cashflow'!AA168*Rate)</f>
        <v>0</v>
      </c>
      <c r="AB168" s="38">
        <f>+'GBP Cashflow'!AB168+('Euro Cashflow'!AB168*Rate)</f>
        <v>0</v>
      </c>
      <c r="AC168" s="38">
        <f>+'GBP Cashflow'!AC168+('Euro Cashflow'!AC168*Rate)</f>
        <v>0</v>
      </c>
      <c r="AD168" s="38">
        <f>+'GBP Cashflow'!AD168+('Euro Cashflow'!AD168*Rate)</f>
        <v>0</v>
      </c>
      <c r="AE168" s="38">
        <f>+'GBP Cashflow'!AE168+('Euro Cashflow'!AE168*Rate)</f>
        <v>0</v>
      </c>
      <c r="AF168" s="38">
        <f>+'GBP Cashflow'!AF168+('Euro Cashflow'!AF168*Rate)</f>
        <v>0</v>
      </c>
      <c r="AG168" s="38">
        <f>+'GBP Cashflow'!AG168+('Euro Cashflow'!AG168*Rate)</f>
        <v>0</v>
      </c>
      <c r="AH168" s="38">
        <f>+'GBP Cashflow'!AH168+('Euro Cashflow'!AH168*Rate)</f>
        <v>0</v>
      </c>
      <c r="AI168" s="38">
        <f>+'GBP Cashflow'!AI168+('Euro Cashflow'!AI168*Rate)</f>
        <v>0</v>
      </c>
      <c r="AJ168" s="38">
        <f>+'GBP Cashflow'!AJ168+('Euro Cashflow'!AJ168*Rate)</f>
        <v>0</v>
      </c>
      <c r="AK168" s="38">
        <f>+'GBP Cashflow'!AK168+('Euro Cashflow'!AK168*Rate)</f>
        <v>0</v>
      </c>
      <c r="AL168" s="38">
        <f>+'GBP Cashflow'!AL168+('Euro Cashflow'!AL168*Rate)</f>
        <v>0</v>
      </c>
      <c r="AM168" s="38">
        <f>+'GBP Cashflow'!AM168+('Euro Cashflow'!AM168*Rate)</f>
        <v>0</v>
      </c>
      <c r="AN168" s="38">
        <f>+'GBP Cashflow'!AN168+('Euro Cashflow'!AN168*Rate)</f>
        <v>0</v>
      </c>
      <c r="AO168" s="38">
        <f>+'GBP Cashflow'!AO168+('Euro Cashflow'!AO168*Rate)</f>
        <v>0</v>
      </c>
      <c r="AP168" s="38">
        <f>+'GBP Cashflow'!AP168+('Euro Cashflow'!AP168*Rate)</f>
        <v>0</v>
      </c>
      <c r="AQ168" s="38">
        <f>+'GBP Cashflow'!AQ168+('Euro Cashflow'!AQ168*Rate)</f>
        <v>0</v>
      </c>
      <c r="AR168" s="38">
        <f>+'GBP Cashflow'!AR168+('Euro Cashflow'!AR168*Rate)</f>
        <v>0</v>
      </c>
    </row>
    <row r="169" spans="1:44" outlineLevel="2" x14ac:dyDescent="0.2">
      <c r="A169" s="24">
        <v>4300</v>
      </c>
      <c r="B169" s="25">
        <v>4350</v>
      </c>
      <c r="C169" s="24" t="s">
        <v>196</v>
      </c>
      <c r="D169" s="37">
        <f>VLOOKUP(B169,TOTALBUD!$A$1:$C$260,3,0)</f>
        <v>3000</v>
      </c>
      <c r="E169" s="26">
        <f t="shared" si="14"/>
        <v>0</v>
      </c>
      <c r="F169" s="24"/>
      <c r="G169" s="24"/>
      <c r="H169" s="38">
        <f>+'GBP Cashflow'!H169+('Euro Cashflow'!H169*Rate)</f>
        <v>0</v>
      </c>
      <c r="I169" s="38">
        <f>+'GBP Cashflow'!I169+('Euro Cashflow'!I169*Rate)</f>
        <v>0</v>
      </c>
      <c r="J169" s="38">
        <f>+'GBP Cashflow'!J169+('Euro Cashflow'!J169*Rate)</f>
        <v>0</v>
      </c>
      <c r="K169" s="38">
        <f>+'GBP Cashflow'!K169+('Euro Cashflow'!K169*Rate)</f>
        <v>0</v>
      </c>
      <c r="L169" s="38">
        <f>+'GBP Cashflow'!L169+('Euro Cashflow'!L169*Rate)</f>
        <v>0</v>
      </c>
      <c r="M169" s="38">
        <f>+'GBP Cashflow'!M169+('Euro Cashflow'!M169*Rate)</f>
        <v>0</v>
      </c>
      <c r="N169" s="38">
        <f>+'GBP Cashflow'!N169+('Euro Cashflow'!N169*Rate)</f>
        <v>0</v>
      </c>
      <c r="O169" s="38">
        <f>+'GBP Cashflow'!O169+('Euro Cashflow'!O169*Rate)</f>
        <v>400</v>
      </c>
      <c r="P169" s="38">
        <f>+'GBP Cashflow'!P169+('Euro Cashflow'!P169*Rate)</f>
        <v>400</v>
      </c>
      <c r="Q169" s="38">
        <f>+'GBP Cashflow'!Q169+('Euro Cashflow'!Q169*Rate)</f>
        <v>400</v>
      </c>
      <c r="R169" s="38">
        <f>+'GBP Cashflow'!R169+('Euro Cashflow'!R169*Rate)</f>
        <v>900</v>
      </c>
      <c r="S169" s="38">
        <f>+'GBP Cashflow'!S169+('Euro Cashflow'!S169*Rate)</f>
        <v>900</v>
      </c>
      <c r="T169" s="38">
        <f>+'GBP Cashflow'!T169+('Euro Cashflow'!T169*Rate)</f>
        <v>0</v>
      </c>
      <c r="U169" s="38">
        <f>+'GBP Cashflow'!U169+('Euro Cashflow'!U169*Rate)</f>
        <v>0</v>
      </c>
      <c r="V169" s="38">
        <f>+'GBP Cashflow'!V169+('Euro Cashflow'!V169*Rate)</f>
        <v>0</v>
      </c>
      <c r="W169" s="38">
        <f>+'GBP Cashflow'!W169+('Euro Cashflow'!W169*Rate)</f>
        <v>0</v>
      </c>
      <c r="X169" s="38">
        <f>+'GBP Cashflow'!X169+('Euro Cashflow'!X169*Rate)</f>
        <v>0</v>
      </c>
      <c r="Y169" s="38">
        <f>+'GBP Cashflow'!Y169+('Euro Cashflow'!Y169*Rate)</f>
        <v>0</v>
      </c>
      <c r="Z169" s="38">
        <f>+'GBP Cashflow'!Z169+('Euro Cashflow'!Z169*Rate)</f>
        <v>0</v>
      </c>
      <c r="AA169" s="38">
        <f>+'GBP Cashflow'!AA169+('Euro Cashflow'!AA169*Rate)</f>
        <v>0</v>
      </c>
      <c r="AB169" s="38">
        <f>+'GBP Cashflow'!AB169+('Euro Cashflow'!AB169*Rate)</f>
        <v>0</v>
      </c>
      <c r="AC169" s="38">
        <f>+'GBP Cashflow'!AC169+('Euro Cashflow'!AC169*Rate)</f>
        <v>0</v>
      </c>
      <c r="AD169" s="38">
        <f>+'GBP Cashflow'!AD169+('Euro Cashflow'!AD169*Rate)</f>
        <v>0</v>
      </c>
      <c r="AE169" s="38">
        <f>+'GBP Cashflow'!AE169+('Euro Cashflow'!AE169*Rate)</f>
        <v>0</v>
      </c>
      <c r="AF169" s="38">
        <f>+'GBP Cashflow'!AF169+('Euro Cashflow'!AF169*Rate)</f>
        <v>0</v>
      </c>
      <c r="AG169" s="38">
        <f>+'GBP Cashflow'!AG169+('Euro Cashflow'!AG169*Rate)</f>
        <v>0</v>
      </c>
      <c r="AH169" s="38">
        <f>+'GBP Cashflow'!AH169+('Euro Cashflow'!AH169*Rate)</f>
        <v>0</v>
      </c>
      <c r="AI169" s="38">
        <f>+'GBP Cashflow'!AI169+('Euro Cashflow'!AI169*Rate)</f>
        <v>0</v>
      </c>
      <c r="AJ169" s="38">
        <f>+'GBP Cashflow'!AJ169+('Euro Cashflow'!AJ169*Rate)</f>
        <v>0</v>
      </c>
      <c r="AK169" s="38">
        <f>+'GBP Cashflow'!AK169+('Euro Cashflow'!AK169*Rate)</f>
        <v>0</v>
      </c>
      <c r="AL169" s="38">
        <f>+'GBP Cashflow'!AL169+('Euro Cashflow'!AL169*Rate)</f>
        <v>0</v>
      </c>
      <c r="AM169" s="38">
        <f>+'GBP Cashflow'!AM169+('Euro Cashflow'!AM169*Rate)</f>
        <v>0</v>
      </c>
      <c r="AN169" s="38">
        <f>+'GBP Cashflow'!AN169+('Euro Cashflow'!AN169*Rate)</f>
        <v>0</v>
      </c>
      <c r="AO169" s="38">
        <f>+'GBP Cashflow'!AO169+('Euro Cashflow'!AO169*Rate)</f>
        <v>0</v>
      </c>
      <c r="AP169" s="38">
        <f>+'GBP Cashflow'!AP169+('Euro Cashflow'!AP169*Rate)</f>
        <v>0</v>
      </c>
      <c r="AQ169" s="38">
        <f>+'GBP Cashflow'!AQ169+('Euro Cashflow'!AQ169*Rate)</f>
        <v>0</v>
      </c>
      <c r="AR169" s="38">
        <f>+'GBP Cashflow'!AR169+('Euro Cashflow'!AR169*Rate)</f>
        <v>0</v>
      </c>
    </row>
    <row r="170" spans="1:44" outlineLevel="2" x14ac:dyDescent="0.2">
      <c r="A170" s="24">
        <v>4300</v>
      </c>
      <c r="B170" s="25">
        <v>4360</v>
      </c>
      <c r="C170" s="24" t="s">
        <v>197</v>
      </c>
      <c r="D170" s="37">
        <f>VLOOKUP(B170,TOTALBUD!$A$1:$C$260,3,0)</f>
        <v>57980</v>
      </c>
      <c r="E170" s="26">
        <f t="shared" si="14"/>
        <v>0</v>
      </c>
      <c r="F170" s="24"/>
      <c r="G170" s="24"/>
      <c r="H170" s="38">
        <f>+'GBP Cashflow'!H170+('Euro Cashflow'!H170*Rate)</f>
        <v>0</v>
      </c>
      <c r="I170" s="38">
        <f>+'GBP Cashflow'!I170+('Euro Cashflow'!I170*Rate)</f>
        <v>0</v>
      </c>
      <c r="J170" s="38">
        <f>+'GBP Cashflow'!J170+('Euro Cashflow'!J170*Rate)</f>
        <v>0</v>
      </c>
      <c r="K170" s="38">
        <f>+'GBP Cashflow'!K170+('Euro Cashflow'!K170*Rate)</f>
        <v>0</v>
      </c>
      <c r="L170" s="38">
        <f>+'GBP Cashflow'!L170+('Euro Cashflow'!L170*Rate)</f>
        <v>0</v>
      </c>
      <c r="M170" s="38">
        <f>+'GBP Cashflow'!M170+('Euro Cashflow'!M170*Rate)</f>
        <v>0</v>
      </c>
      <c r="N170" s="38">
        <f>+'GBP Cashflow'!N170+('Euro Cashflow'!N170*Rate)</f>
        <v>0</v>
      </c>
      <c r="O170" s="38">
        <f>+'GBP Cashflow'!O170+('Euro Cashflow'!O170*Rate)</f>
        <v>8550</v>
      </c>
      <c r="P170" s="38">
        <f>+'GBP Cashflow'!P170+('Euro Cashflow'!P170*Rate)</f>
        <v>10220</v>
      </c>
      <c r="Q170" s="38">
        <f>+'GBP Cashflow'!Q170+('Euro Cashflow'!Q170*Rate)</f>
        <v>10220</v>
      </c>
      <c r="R170" s="38">
        <f>+'GBP Cashflow'!R170+('Euro Cashflow'!R170*Rate)</f>
        <v>20440</v>
      </c>
      <c r="S170" s="38">
        <f>+'GBP Cashflow'!S170+('Euro Cashflow'!S170*Rate)</f>
        <v>0</v>
      </c>
      <c r="T170" s="38">
        <f>+'GBP Cashflow'!T170+('Euro Cashflow'!T170*Rate)</f>
        <v>0</v>
      </c>
      <c r="U170" s="38">
        <f>+'GBP Cashflow'!U170+('Euro Cashflow'!U170*Rate)</f>
        <v>8550</v>
      </c>
      <c r="V170" s="38">
        <f>+'GBP Cashflow'!V170+('Euro Cashflow'!V170*Rate)</f>
        <v>0</v>
      </c>
      <c r="W170" s="38">
        <f>+'GBP Cashflow'!W170+('Euro Cashflow'!W170*Rate)</f>
        <v>0</v>
      </c>
      <c r="X170" s="38">
        <f>+'GBP Cashflow'!X170+('Euro Cashflow'!X170*Rate)</f>
        <v>0</v>
      </c>
      <c r="Y170" s="38">
        <f>+'GBP Cashflow'!Y170+('Euro Cashflow'!Y170*Rate)</f>
        <v>0</v>
      </c>
      <c r="Z170" s="38">
        <f>+'GBP Cashflow'!Z170+('Euro Cashflow'!Z170*Rate)</f>
        <v>0</v>
      </c>
      <c r="AA170" s="38">
        <f>+'GBP Cashflow'!AA170+('Euro Cashflow'!AA170*Rate)</f>
        <v>0</v>
      </c>
      <c r="AB170" s="38">
        <f>+'GBP Cashflow'!AB170+('Euro Cashflow'!AB170*Rate)</f>
        <v>0</v>
      </c>
      <c r="AC170" s="38">
        <f>+'GBP Cashflow'!AC170+('Euro Cashflow'!AC170*Rate)</f>
        <v>0</v>
      </c>
      <c r="AD170" s="38">
        <f>+'GBP Cashflow'!AD170+('Euro Cashflow'!AD170*Rate)</f>
        <v>0</v>
      </c>
      <c r="AE170" s="38">
        <f>+'GBP Cashflow'!AE170+('Euro Cashflow'!AE170*Rate)</f>
        <v>0</v>
      </c>
      <c r="AF170" s="38">
        <f>+'GBP Cashflow'!AF170+('Euro Cashflow'!AF170*Rate)</f>
        <v>0</v>
      </c>
      <c r="AG170" s="38">
        <f>+'GBP Cashflow'!AG170+('Euro Cashflow'!AG170*Rate)</f>
        <v>0</v>
      </c>
      <c r="AH170" s="38">
        <f>+'GBP Cashflow'!AH170+('Euro Cashflow'!AH170*Rate)</f>
        <v>0</v>
      </c>
      <c r="AI170" s="38">
        <f>+'GBP Cashflow'!AI170+('Euro Cashflow'!AI170*Rate)</f>
        <v>0</v>
      </c>
      <c r="AJ170" s="38">
        <f>+'GBP Cashflow'!AJ170+('Euro Cashflow'!AJ170*Rate)</f>
        <v>0</v>
      </c>
      <c r="AK170" s="38">
        <f>+'GBP Cashflow'!AK170+('Euro Cashflow'!AK170*Rate)</f>
        <v>0</v>
      </c>
      <c r="AL170" s="38">
        <f>+'GBP Cashflow'!AL170+('Euro Cashflow'!AL170*Rate)</f>
        <v>0</v>
      </c>
      <c r="AM170" s="38">
        <f>+'GBP Cashflow'!AM170+('Euro Cashflow'!AM170*Rate)</f>
        <v>0</v>
      </c>
      <c r="AN170" s="38">
        <f>+'GBP Cashflow'!AN170+('Euro Cashflow'!AN170*Rate)</f>
        <v>0</v>
      </c>
      <c r="AO170" s="38">
        <f>+'GBP Cashflow'!AO170+('Euro Cashflow'!AO170*Rate)</f>
        <v>0</v>
      </c>
      <c r="AP170" s="38">
        <f>+'GBP Cashflow'!AP170+('Euro Cashflow'!AP170*Rate)</f>
        <v>0</v>
      </c>
      <c r="AQ170" s="38">
        <f>+'GBP Cashflow'!AQ170+('Euro Cashflow'!AQ170*Rate)</f>
        <v>0</v>
      </c>
      <c r="AR170" s="38">
        <f>+'GBP Cashflow'!AR170+('Euro Cashflow'!AR170*Rate)</f>
        <v>0</v>
      </c>
    </row>
    <row r="171" spans="1:44" outlineLevel="2" x14ac:dyDescent="0.2">
      <c r="A171" s="24">
        <v>4300</v>
      </c>
      <c r="B171" s="25">
        <v>4370</v>
      </c>
      <c r="C171" s="24" t="s">
        <v>77</v>
      </c>
      <c r="D171" s="37">
        <f>VLOOKUP(B171,TOTALBUD!$A$1:$C$260,3,0)</f>
        <v>19220</v>
      </c>
      <c r="E171" s="26">
        <f t="shared" si="14"/>
        <v>0</v>
      </c>
      <c r="F171" s="24"/>
      <c r="G171" s="24"/>
      <c r="H171" s="38">
        <f>+'GBP Cashflow'!H171+('Euro Cashflow'!H171*Rate)</f>
        <v>0</v>
      </c>
      <c r="I171" s="38">
        <f>+'GBP Cashflow'!I171+('Euro Cashflow'!I171*Rate)</f>
        <v>0</v>
      </c>
      <c r="J171" s="38">
        <f>+'GBP Cashflow'!J171+('Euro Cashflow'!J171*Rate)</f>
        <v>0</v>
      </c>
      <c r="K171" s="38">
        <f>+'GBP Cashflow'!K171+('Euro Cashflow'!K171*Rate)</f>
        <v>0</v>
      </c>
      <c r="L171" s="38">
        <f>+'GBP Cashflow'!L171+('Euro Cashflow'!L171*Rate)</f>
        <v>0</v>
      </c>
      <c r="M171" s="38">
        <f>+'GBP Cashflow'!M171+('Euro Cashflow'!M171*Rate)</f>
        <v>0</v>
      </c>
      <c r="N171" s="38">
        <f>+'GBP Cashflow'!N171+('Euro Cashflow'!N171*Rate)</f>
        <v>0</v>
      </c>
      <c r="O171" s="38">
        <f>+'GBP Cashflow'!O171+('Euro Cashflow'!O171*Rate)</f>
        <v>140</v>
      </c>
      <c r="P171" s="38">
        <f>+'GBP Cashflow'!P171+('Euro Cashflow'!P171*Rate)</f>
        <v>280</v>
      </c>
      <c r="Q171" s="38">
        <f>+'GBP Cashflow'!Q171+('Euro Cashflow'!Q171*Rate)</f>
        <v>420</v>
      </c>
      <c r="R171" s="38">
        <f>+'GBP Cashflow'!R171+('Euro Cashflow'!R171*Rate)</f>
        <v>7720</v>
      </c>
      <c r="S171" s="38">
        <f>+'GBP Cashflow'!S171+('Euro Cashflow'!S171*Rate)</f>
        <v>7720</v>
      </c>
      <c r="T171" s="38">
        <f>+'GBP Cashflow'!T171+('Euro Cashflow'!T171*Rate)</f>
        <v>420</v>
      </c>
      <c r="U171" s="38">
        <f>+'GBP Cashflow'!U171+('Euro Cashflow'!U171*Rate)</f>
        <v>420</v>
      </c>
      <c r="V171" s="38">
        <f>+'GBP Cashflow'!V171+('Euro Cashflow'!V171*Rate)</f>
        <v>420</v>
      </c>
      <c r="W171" s="38">
        <f>+'GBP Cashflow'!W171+('Euro Cashflow'!W171*Rate)</f>
        <v>420</v>
      </c>
      <c r="X171" s="38">
        <f>+'GBP Cashflow'!X171+('Euro Cashflow'!X171*Rate)</f>
        <v>420</v>
      </c>
      <c r="Y171" s="38">
        <f>+'GBP Cashflow'!Y171+('Euro Cashflow'!Y171*Rate)</f>
        <v>420</v>
      </c>
      <c r="Z171" s="38">
        <f>+'GBP Cashflow'!Z171+('Euro Cashflow'!Z171*Rate)</f>
        <v>420</v>
      </c>
      <c r="AA171" s="38">
        <f>+'GBP Cashflow'!AA171+('Euro Cashflow'!AA171*Rate)</f>
        <v>0</v>
      </c>
      <c r="AB171" s="38">
        <f>+'GBP Cashflow'!AB171+('Euro Cashflow'!AB171*Rate)</f>
        <v>0</v>
      </c>
      <c r="AC171" s="38">
        <f>+'GBP Cashflow'!AC171+('Euro Cashflow'!AC171*Rate)</f>
        <v>0</v>
      </c>
      <c r="AD171" s="38">
        <f>+'GBP Cashflow'!AD171+('Euro Cashflow'!AD171*Rate)</f>
        <v>0</v>
      </c>
      <c r="AE171" s="38">
        <f>+'GBP Cashflow'!AE171+('Euro Cashflow'!AE171*Rate)</f>
        <v>0</v>
      </c>
      <c r="AF171" s="38">
        <f>+'GBP Cashflow'!AF171+('Euro Cashflow'!AF171*Rate)</f>
        <v>0</v>
      </c>
      <c r="AG171" s="38">
        <f>+'GBP Cashflow'!AG171+('Euro Cashflow'!AG171*Rate)</f>
        <v>0</v>
      </c>
      <c r="AH171" s="38">
        <f>+'GBP Cashflow'!AH171+('Euro Cashflow'!AH171*Rate)</f>
        <v>0</v>
      </c>
      <c r="AI171" s="38">
        <f>+'GBP Cashflow'!AI171+('Euro Cashflow'!AI171*Rate)</f>
        <v>0</v>
      </c>
      <c r="AJ171" s="38">
        <f>+'GBP Cashflow'!AJ171+('Euro Cashflow'!AJ171*Rate)</f>
        <v>0</v>
      </c>
      <c r="AK171" s="38">
        <f>+'GBP Cashflow'!AK171+('Euro Cashflow'!AK171*Rate)</f>
        <v>0</v>
      </c>
      <c r="AL171" s="38">
        <f>+'GBP Cashflow'!AL171+('Euro Cashflow'!AL171*Rate)</f>
        <v>0</v>
      </c>
      <c r="AM171" s="38">
        <f>+'GBP Cashflow'!AM171+('Euro Cashflow'!AM171*Rate)</f>
        <v>0</v>
      </c>
      <c r="AN171" s="38">
        <f>+'GBP Cashflow'!AN171+('Euro Cashflow'!AN171*Rate)</f>
        <v>0</v>
      </c>
      <c r="AO171" s="38">
        <f>+'GBP Cashflow'!AO171+('Euro Cashflow'!AO171*Rate)</f>
        <v>0</v>
      </c>
      <c r="AP171" s="38">
        <f>+'GBP Cashflow'!AP171+('Euro Cashflow'!AP171*Rate)</f>
        <v>0</v>
      </c>
      <c r="AQ171" s="38">
        <f>+'GBP Cashflow'!AQ171+('Euro Cashflow'!AQ171*Rate)</f>
        <v>0</v>
      </c>
      <c r="AR171" s="38">
        <f>+'GBP Cashflow'!AR171+('Euro Cashflow'!AR171*Rate)</f>
        <v>0</v>
      </c>
    </row>
    <row r="172" spans="1:44" outlineLevel="2" x14ac:dyDescent="0.2">
      <c r="A172" s="24">
        <v>4300</v>
      </c>
      <c r="B172" s="25">
        <v>4390</v>
      </c>
      <c r="C172" s="24" t="s">
        <v>198</v>
      </c>
      <c r="D172" s="37">
        <f>VLOOKUP(B172,TOTALBUD!$A$1:$C$260,3,0)</f>
        <v>5000</v>
      </c>
      <c r="E172" s="26">
        <f t="shared" si="14"/>
        <v>0</v>
      </c>
      <c r="F172" s="24"/>
      <c r="G172" s="24"/>
      <c r="H172" s="38">
        <f>+'GBP Cashflow'!H172+('Euro Cashflow'!H172*Rate)</f>
        <v>0</v>
      </c>
      <c r="I172" s="38">
        <f>+'GBP Cashflow'!I172+('Euro Cashflow'!I172*Rate)</f>
        <v>0</v>
      </c>
      <c r="J172" s="38">
        <f>+'GBP Cashflow'!J172+('Euro Cashflow'!J172*Rate)</f>
        <v>0</v>
      </c>
      <c r="K172" s="38">
        <f>+'GBP Cashflow'!K172+('Euro Cashflow'!K172*Rate)</f>
        <v>0</v>
      </c>
      <c r="L172" s="38">
        <f>+'GBP Cashflow'!L172+('Euro Cashflow'!L172*Rate)</f>
        <v>0</v>
      </c>
      <c r="M172" s="38">
        <f>+'GBP Cashflow'!M172+('Euro Cashflow'!M172*Rate)</f>
        <v>0</v>
      </c>
      <c r="N172" s="38">
        <f>+'GBP Cashflow'!N172+('Euro Cashflow'!N172*Rate)</f>
        <v>0</v>
      </c>
      <c r="O172" s="38">
        <f>+'GBP Cashflow'!O172+('Euro Cashflow'!O172*Rate)</f>
        <v>0</v>
      </c>
      <c r="P172" s="38">
        <f>+'GBP Cashflow'!P172+('Euro Cashflow'!P172*Rate)</f>
        <v>0</v>
      </c>
      <c r="Q172" s="38">
        <f>+'GBP Cashflow'!Q172+('Euro Cashflow'!Q172*Rate)</f>
        <v>0</v>
      </c>
      <c r="R172" s="38">
        <f>+'GBP Cashflow'!R172+('Euro Cashflow'!R172*Rate)</f>
        <v>0</v>
      </c>
      <c r="S172" s="38">
        <f>+'GBP Cashflow'!S172+('Euro Cashflow'!S172*Rate)</f>
        <v>0</v>
      </c>
      <c r="T172" s="38">
        <f>+'GBP Cashflow'!T172+('Euro Cashflow'!T172*Rate)</f>
        <v>0</v>
      </c>
      <c r="U172" s="38">
        <f>+'GBP Cashflow'!U172+('Euro Cashflow'!U172*Rate)</f>
        <v>0</v>
      </c>
      <c r="V172" s="38">
        <f>+'GBP Cashflow'!V172+('Euro Cashflow'!V172*Rate)</f>
        <v>0</v>
      </c>
      <c r="W172" s="38">
        <f>+'GBP Cashflow'!W172+('Euro Cashflow'!W172*Rate)</f>
        <v>0</v>
      </c>
      <c r="X172" s="38">
        <f>+'GBP Cashflow'!X172+('Euro Cashflow'!X172*Rate)</f>
        <v>0</v>
      </c>
      <c r="Y172" s="38">
        <f>+'GBP Cashflow'!Y172+('Euro Cashflow'!Y172*Rate)</f>
        <v>0</v>
      </c>
      <c r="Z172" s="38">
        <f>+'GBP Cashflow'!Z172+('Euro Cashflow'!Z172*Rate)</f>
        <v>5000</v>
      </c>
      <c r="AA172" s="38">
        <f>+'GBP Cashflow'!AA172+('Euro Cashflow'!AA172*Rate)</f>
        <v>0</v>
      </c>
      <c r="AB172" s="38">
        <f>+'GBP Cashflow'!AB172+('Euro Cashflow'!AB172*Rate)</f>
        <v>0</v>
      </c>
      <c r="AC172" s="38">
        <f>+'GBP Cashflow'!AC172+('Euro Cashflow'!AC172*Rate)</f>
        <v>0</v>
      </c>
      <c r="AD172" s="38">
        <f>+'GBP Cashflow'!AD172+('Euro Cashflow'!AD172*Rate)</f>
        <v>0</v>
      </c>
      <c r="AE172" s="38">
        <f>+'GBP Cashflow'!AE172+('Euro Cashflow'!AE172*Rate)</f>
        <v>0</v>
      </c>
      <c r="AF172" s="38">
        <f>+'GBP Cashflow'!AF172+('Euro Cashflow'!AF172*Rate)</f>
        <v>0</v>
      </c>
      <c r="AG172" s="38">
        <f>+'GBP Cashflow'!AG172+('Euro Cashflow'!AG172*Rate)</f>
        <v>0</v>
      </c>
      <c r="AH172" s="38">
        <f>+'GBP Cashflow'!AH172+('Euro Cashflow'!AH172*Rate)</f>
        <v>0</v>
      </c>
      <c r="AI172" s="38">
        <f>+'GBP Cashflow'!AI172+('Euro Cashflow'!AI172*Rate)</f>
        <v>0</v>
      </c>
      <c r="AJ172" s="38">
        <f>+'GBP Cashflow'!AJ172+('Euro Cashflow'!AJ172*Rate)</f>
        <v>0</v>
      </c>
      <c r="AK172" s="38">
        <f>+'GBP Cashflow'!AK172+('Euro Cashflow'!AK172*Rate)</f>
        <v>0</v>
      </c>
      <c r="AL172" s="38">
        <f>+'GBP Cashflow'!AL172+('Euro Cashflow'!AL172*Rate)</f>
        <v>0</v>
      </c>
      <c r="AM172" s="38">
        <f>+'GBP Cashflow'!AM172+('Euro Cashflow'!AM172*Rate)</f>
        <v>0</v>
      </c>
      <c r="AN172" s="38">
        <f>+'GBP Cashflow'!AN172+('Euro Cashflow'!AN172*Rate)</f>
        <v>0</v>
      </c>
      <c r="AO172" s="38">
        <f>+'GBP Cashflow'!AO172+('Euro Cashflow'!AO172*Rate)</f>
        <v>0</v>
      </c>
      <c r="AP172" s="38">
        <f>+'GBP Cashflow'!AP172+('Euro Cashflow'!AP172*Rate)</f>
        <v>0</v>
      </c>
      <c r="AQ172" s="38">
        <f>+'GBP Cashflow'!AQ172+('Euro Cashflow'!AQ172*Rate)</f>
        <v>0</v>
      </c>
      <c r="AR172" s="38">
        <f>+'GBP Cashflow'!AR172+('Euro Cashflow'!AR172*Rate)</f>
        <v>0</v>
      </c>
    </row>
    <row r="173" spans="1:44" outlineLevel="1" x14ac:dyDescent="0.2">
      <c r="A173" s="41" t="s">
        <v>199</v>
      </c>
      <c r="B173" s="29">
        <v>4300</v>
      </c>
      <c r="C173" s="30" t="s">
        <v>200</v>
      </c>
      <c r="D173" s="31">
        <f>VLOOKUP(B173,TOTALBUD!$A$1:$C$260,3,0)</f>
        <v>153594</v>
      </c>
      <c r="E173" s="32">
        <f>SUBTOTAL(9,$E$166:$E$172)</f>
        <v>0</v>
      </c>
      <c r="F173" s="30"/>
      <c r="G173" s="30"/>
      <c r="H173" s="33">
        <f>SUBTOTAL(9,$H$166:$H$172)</f>
        <v>0</v>
      </c>
      <c r="I173" s="34">
        <f>SUBTOTAL(9,$I$166:$I$172)</f>
        <v>0</v>
      </c>
      <c r="J173" s="34">
        <f>SUBTOTAL(9,$J$166:$J$172)</f>
        <v>0</v>
      </c>
      <c r="K173" s="34">
        <f>SUBTOTAL(9,$K$166:$K$172)</f>
        <v>0</v>
      </c>
      <c r="L173" s="34">
        <f>SUBTOTAL(9,$L$166:$L$172)</f>
        <v>0</v>
      </c>
      <c r="M173" s="34">
        <f>SUBTOTAL(9,$M$166:$M$172)</f>
        <v>0</v>
      </c>
      <c r="N173" s="34">
        <f>SUBTOTAL(9,$N$166:$N$172)</f>
        <v>0</v>
      </c>
      <c r="O173" s="34">
        <f>SUBTOTAL(9,$O$166:$O$172)</f>
        <v>9090</v>
      </c>
      <c r="P173" s="34">
        <f>SUBTOTAL(9,$P$166:$P$172)</f>
        <v>10900</v>
      </c>
      <c r="Q173" s="34">
        <f>SUBTOTAL(9,$Q$166:$Q$172)</f>
        <v>11340</v>
      </c>
      <c r="R173" s="34">
        <f>SUBTOTAL(9,$R$166:$R$172)</f>
        <v>29360</v>
      </c>
      <c r="S173" s="34">
        <f>SUBTOTAL(9,$S$166:$S$172)</f>
        <v>16186</v>
      </c>
      <c r="T173" s="34">
        <f>SUBTOTAL(9,$T$166:$T$172)</f>
        <v>7986</v>
      </c>
      <c r="U173" s="34">
        <f>SUBTOTAL(9,$U$166:$U$172)</f>
        <v>16536</v>
      </c>
      <c r="V173" s="34">
        <f>SUBTOTAL(9,$V$166:$V$172)</f>
        <v>7986</v>
      </c>
      <c r="W173" s="34">
        <f>SUBTOTAL(9,$W$166:$W$172)</f>
        <v>7986</v>
      </c>
      <c r="X173" s="34">
        <f>SUBTOTAL(9,$X$166:$X$172)</f>
        <v>7986</v>
      </c>
      <c r="Y173" s="34">
        <f>SUBTOTAL(9,$Y$166:$Y$172)</f>
        <v>7986</v>
      </c>
      <c r="Z173" s="34">
        <f>SUBTOTAL(9,$Z$166:$Z$172)</f>
        <v>12986</v>
      </c>
      <c r="AA173" s="35"/>
      <c r="AB173" s="34">
        <f>SUBTOTAL(9,$AB$166:$AB$172)</f>
        <v>7266</v>
      </c>
      <c r="AC173" s="34">
        <f>SUBTOTAL(9,$AC$166:$AC$172)</f>
        <v>0</v>
      </c>
      <c r="AD173" s="34">
        <f>SUBTOTAL(9,$AD$166:$AD$172)</f>
        <v>0</v>
      </c>
      <c r="AE173" s="34">
        <f>SUBTOTAL(9,$AE$166:$AE$172)</f>
        <v>0</v>
      </c>
      <c r="AF173" s="34">
        <f>SUBTOTAL(9,$AF$166:$AF$172)</f>
        <v>0</v>
      </c>
      <c r="AG173" s="34">
        <f>SUBTOTAL(9,$AG$166:$AG$172)</f>
        <v>0</v>
      </c>
      <c r="AH173" s="34">
        <f>SUBTOTAL(9,$AH$166:$AH$172)</f>
        <v>0</v>
      </c>
      <c r="AI173" s="34">
        <f>SUBTOTAL(9,$AI$166:$AI$172)</f>
        <v>0</v>
      </c>
      <c r="AJ173" s="34">
        <f>SUBTOTAL(9,$AJ$166:$AJ$172)</f>
        <v>0</v>
      </c>
      <c r="AK173" s="34">
        <f>SUBTOTAL(9,$AK$166:$AK$172)</f>
        <v>0</v>
      </c>
      <c r="AL173" s="34">
        <f>SUBTOTAL(9,$AL$166:$AL$172)</f>
        <v>0</v>
      </c>
      <c r="AM173" s="34">
        <f>SUBTOTAL(9,$AM$166:$AM$172)</f>
        <v>0</v>
      </c>
      <c r="AN173" s="34">
        <f>SUBTOTAL(9,$AN$166:$AN$172)</f>
        <v>0</v>
      </c>
      <c r="AO173" s="34">
        <f>SUBTOTAL(9,$AO$166:$AO$172)</f>
        <v>0</v>
      </c>
      <c r="AP173" s="34">
        <f>SUBTOTAL(9,$AP$166:$AP$172)</f>
        <v>0</v>
      </c>
      <c r="AQ173" s="34">
        <f>SUBTOTAL(9,$AQ$166:$AQ$172)</f>
        <v>0</v>
      </c>
      <c r="AR173" s="36">
        <f>SUBTOTAL(9,$AR$166:$AR$172)</f>
        <v>0</v>
      </c>
    </row>
    <row r="174" spans="1:44" outlineLevel="2" x14ac:dyDescent="0.2">
      <c r="A174" s="24">
        <v>4400</v>
      </c>
      <c r="B174" s="25"/>
      <c r="C174" s="24"/>
      <c r="D174" s="37"/>
      <c r="E174" s="26"/>
      <c r="F174" s="24"/>
      <c r="G174" s="24"/>
      <c r="H174" s="3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40"/>
    </row>
    <row r="175" spans="1:44" outlineLevel="2" x14ac:dyDescent="0.2">
      <c r="A175" s="24">
        <v>4400</v>
      </c>
      <c r="B175" s="25">
        <v>4410</v>
      </c>
      <c r="C175" s="24" t="s">
        <v>201</v>
      </c>
      <c r="D175" s="37">
        <f>VLOOKUP(B175,TOTALBUD!$A$1:$C$260,3,0)</f>
        <v>31300</v>
      </c>
      <c r="E175" s="26">
        <f t="shared" ref="E175:E184" si="15">SUM(H175:AX175)-D175</f>
        <v>0</v>
      </c>
      <c r="F175" s="24"/>
      <c r="G175" s="24"/>
      <c r="H175" s="38">
        <f>+'GBP Cashflow'!H175+('Euro Cashflow'!H175*Rate)</f>
        <v>4000</v>
      </c>
      <c r="I175" s="38">
        <f>+'GBP Cashflow'!I175+('Euro Cashflow'!I175*Rate)</f>
        <v>0</v>
      </c>
      <c r="J175" s="38">
        <f>+'GBP Cashflow'!J175+('Euro Cashflow'!J175*Rate)</f>
        <v>0</v>
      </c>
      <c r="K175" s="38">
        <f>+'GBP Cashflow'!K175+('Euro Cashflow'!K175*Rate)</f>
        <v>0</v>
      </c>
      <c r="L175" s="38">
        <f>+'GBP Cashflow'!L175+('Euro Cashflow'!L175*Rate)</f>
        <v>10050</v>
      </c>
      <c r="M175" s="38">
        <f>+'GBP Cashflow'!M175+('Euro Cashflow'!M175*Rate)</f>
        <v>0</v>
      </c>
      <c r="N175" s="38">
        <f>+'GBP Cashflow'!N175+('Euro Cashflow'!N175*Rate)</f>
        <v>0</v>
      </c>
      <c r="O175" s="38">
        <f>+'GBP Cashflow'!O175+('Euro Cashflow'!O175*Rate)</f>
        <v>0</v>
      </c>
      <c r="P175" s="38">
        <f>+'GBP Cashflow'!P175+('Euro Cashflow'!P175*Rate)</f>
        <v>0</v>
      </c>
      <c r="Q175" s="38">
        <f>+'GBP Cashflow'!Q175+('Euro Cashflow'!Q175*Rate)</f>
        <v>16350</v>
      </c>
      <c r="R175" s="38">
        <f>+'GBP Cashflow'!R175+('Euro Cashflow'!R175*Rate)</f>
        <v>900</v>
      </c>
      <c r="S175" s="38">
        <f>+'GBP Cashflow'!S175+('Euro Cashflow'!S175*Rate)</f>
        <v>0</v>
      </c>
      <c r="T175" s="38">
        <f>+'GBP Cashflow'!T175+('Euro Cashflow'!T175*Rate)</f>
        <v>0</v>
      </c>
      <c r="U175" s="38">
        <f>+'GBP Cashflow'!U175+('Euro Cashflow'!U175*Rate)</f>
        <v>0</v>
      </c>
      <c r="V175" s="38">
        <f>+'GBP Cashflow'!V175+('Euro Cashflow'!V175*Rate)</f>
        <v>0</v>
      </c>
      <c r="W175" s="38">
        <f>+'GBP Cashflow'!W175+('Euro Cashflow'!W175*Rate)</f>
        <v>0</v>
      </c>
      <c r="X175" s="38">
        <f>+'GBP Cashflow'!X175+('Euro Cashflow'!X175*Rate)</f>
        <v>0</v>
      </c>
      <c r="Y175" s="38">
        <f>+'GBP Cashflow'!Y175+('Euro Cashflow'!Y175*Rate)</f>
        <v>0</v>
      </c>
      <c r="Z175" s="38">
        <f>+'GBP Cashflow'!Z175+('Euro Cashflow'!Z175*Rate)</f>
        <v>0</v>
      </c>
      <c r="AA175" s="38">
        <f>+'GBP Cashflow'!AA175+('Euro Cashflow'!AA175*Rate)</f>
        <v>0</v>
      </c>
      <c r="AB175" s="38">
        <f>+'GBP Cashflow'!AB175+('Euro Cashflow'!AB175*Rate)</f>
        <v>0</v>
      </c>
      <c r="AC175" s="38">
        <f>+'GBP Cashflow'!AC175+('Euro Cashflow'!AC175*Rate)</f>
        <v>0</v>
      </c>
      <c r="AD175" s="38">
        <f>+'GBP Cashflow'!AD175+('Euro Cashflow'!AD175*Rate)</f>
        <v>0</v>
      </c>
      <c r="AE175" s="38">
        <f>+'GBP Cashflow'!AE175+('Euro Cashflow'!AE175*Rate)</f>
        <v>0</v>
      </c>
      <c r="AF175" s="38">
        <f>+'GBP Cashflow'!AF175+('Euro Cashflow'!AF175*Rate)</f>
        <v>0</v>
      </c>
      <c r="AG175" s="38">
        <f>+'GBP Cashflow'!AG175+('Euro Cashflow'!AG175*Rate)</f>
        <v>0</v>
      </c>
      <c r="AH175" s="38">
        <f>+'GBP Cashflow'!AH175+('Euro Cashflow'!AH175*Rate)</f>
        <v>0</v>
      </c>
      <c r="AI175" s="38">
        <f>+'GBP Cashflow'!AI175+('Euro Cashflow'!AI175*Rate)</f>
        <v>0</v>
      </c>
      <c r="AJ175" s="38">
        <f>+'GBP Cashflow'!AJ175+('Euro Cashflow'!AJ175*Rate)</f>
        <v>0</v>
      </c>
      <c r="AK175" s="38">
        <f>+'GBP Cashflow'!AK175+('Euro Cashflow'!AK175*Rate)</f>
        <v>0</v>
      </c>
      <c r="AL175" s="38">
        <f>+'GBP Cashflow'!AL175+('Euro Cashflow'!AL175*Rate)</f>
        <v>0</v>
      </c>
      <c r="AM175" s="38">
        <f>+'GBP Cashflow'!AM175+('Euro Cashflow'!AM175*Rate)</f>
        <v>0</v>
      </c>
      <c r="AN175" s="38">
        <f>+'GBP Cashflow'!AN175+('Euro Cashflow'!AN175*Rate)</f>
        <v>0</v>
      </c>
      <c r="AO175" s="38">
        <f>+'GBP Cashflow'!AO175+('Euro Cashflow'!AO175*Rate)</f>
        <v>0</v>
      </c>
      <c r="AP175" s="38">
        <f>+'GBP Cashflow'!AP175+('Euro Cashflow'!AP175*Rate)</f>
        <v>0</v>
      </c>
      <c r="AQ175" s="38">
        <f>+'GBP Cashflow'!AQ175+('Euro Cashflow'!AQ175*Rate)</f>
        <v>0</v>
      </c>
      <c r="AR175" s="38">
        <f>+'GBP Cashflow'!AR175+('Euro Cashflow'!AR175*Rate)</f>
        <v>0</v>
      </c>
    </row>
    <row r="176" spans="1:44" outlineLevel="2" x14ac:dyDescent="0.2">
      <c r="A176" s="24">
        <v>4400</v>
      </c>
      <c r="B176" s="25">
        <v>4412</v>
      </c>
      <c r="C176" s="24" t="s">
        <v>202</v>
      </c>
      <c r="D176" s="37">
        <f>VLOOKUP(B176,TOTALBUD!$A$1:$C$260,3,0)</f>
        <v>2200</v>
      </c>
      <c r="E176" s="26">
        <f t="shared" si="15"/>
        <v>0</v>
      </c>
      <c r="F176" s="24"/>
      <c r="G176" s="24"/>
      <c r="H176" s="38">
        <f>+'GBP Cashflow'!H176+('Euro Cashflow'!H176*Rate)</f>
        <v>0</v>
      </c>
      <c r="I176" s="38">
        <f>+'GBP Cashflow'!I176+('Euro Cashflow'!I176*Rate)</f>
        <v>0</v>
      </c>
      <c r="J176" s="38">
        <f>+'GBP Cashflow'!J176+('Euro Cashflow'!J176*Rate)</f>
        <v>0</v>
      </c>
      <c r="K176" s="38">
        <f>+'GBP Cashflow'!K176+('Euro Cashflow'!K176*Rate)</f>
        <v>0</v>
      </c>
      <c r="L176" s="38">
        <f>+'GBP Cashflow'!L176+('Euro Cashflow'!L176*Rate)</f>
        <v>0</v>
      </c>
      <c r="M176" s="38">
        <f>+'GBP Cashflow'!M176+('Euro Cashflow'!M176*Rate)</f>
        <v>0</v>
      </c>
      <c r="N176" s="38">
        <f>+'GBP Cashflow'!N176+('Euro Cashflow'!N176*Rate)</f>
        <v>0</v>
      </c>
      <c r="O176" s="38">
        <f>+'GBP Cashflow'!O176+('Euro Cashflow'!O176*Rate)</f>
        <v>0</v>
      </c>
      <c r="P176" s="38">
        <f>+'GBP Cashflow'!P176+('Euro Cashflow'!P176*Rate)</f>
        <v>1000</v>
      </c>
      <c r="Q176" s="38">
        <f>+'GBP Cashflow'!Q176+('Euro Cashflow'!Q176*Rate)</f>
        <v>1000</v>
      </c>
      <c r="R176" s="38">
        <f>+'GBP Cashflow'!R176+('Euro Cashflow'!R176*Rate)</f>
        <v>200</v>
      </c>
      <c r="S176" s="38">
        <f>+'GBP Cashflow'!S176+('Euro Cashflow'!S176*Rate)</f>
        <v>0</v>
      </c>
      <c r="T176" s="38">
        <f>+'GBP Cashflow'!T176+('Euro Cashflow'!T176*Rate)</f>
        <v>0</v>
      </c>
      <c r="U176" s="38">
        <f>+'GBP Cashflow'!U176+('Euro Cashflow'!U176*Rate)</f>
        <v>0</v>
      </c>
      <c r="V176" s="38">
        <f>+'GBP Cashflow'!V176+('Euro Cashflow'!V176*Rate)</f>
        <v>0</v>
      </c>
      <c r="W176" s="38">
        <f>+'GBP Cashflow'!W176+('Euro Cashflow'!W176*Rate)</f>
        <v>0</v>
      </c>
      <c r="X176" s="38">
        <f>+'GBP Cashflow'!X176+('Euro Cashflow'!X176*Rate)</f>
        <v>0</v>
      </c>
      <c r="Y176" s="38">
        <f>+'GBP Cashflow'!Y176+('Euro Cashflow'!Y176*Rate)</f>
        <v>0</v>
      </c>
      <c r="Z176" s="38">
        <f>+'GBP Cashflow'!Z176+('Euro Cashflow'!Z176*Rate)</f>
        <v>0</v>
      </c>
      <c r="AA176" s="38">
        <f>+'GBP Cashflow'!AA176+('Euro Cashflow'!AA176*Rate)</f>
        <v>0</v>
      </c>
      <c r="AB176" s="38">
        <f>+'GBP Cashflow'!AB176+('Euro Cashflow'!AB176*Rate)</f>
        <v>0</v>
      </c>
      <c r="AC176" s="38">
        <f>+'GBP Cashflow'!AC176+('Euro Cashflow'!AC176*Rate)</f>
        <v>0</v>
      </c>
      <c r="AD176" s="38">
        <f>+'GBP Cashflow'!AD176+('Euro Cashflow'!AD176*Rate)</f>
        <v>0</v>
      </c>
      <c r="AE176" s="38">
        <f>+'GBP Cashflow'!AE176+('Euro Cashflow'!AE176*Rate)</f>
        <v>0</v>
      </c>
      <c r="AF176" s="38">
        <f>+'GBP Cashflow'!AF176+('Euro Cashflow'!AF176*Rate)</f>
        <v>0</v>
      </c>
      <c r="AG176" s="38">
        <f>+'GBP Cashflow'!AG176+('Euro Cashflow'!AG176*Rate)</f>
        <v>0</v>
      </c>
      <c r="AH176" s="38">
        <f>+'GBP Cashflow'!AH176+('Euro Cashflow'!AH176*Rate)</f>
        <v>0</v>
      </c>
      <c r="AI176" s="38">
        <f>+'GBP Cashflow'!AI176+('Euro Cashflow'!AI176*Rate)</f>
        <v>0</v>
      </c>
      <c r="AJ176" s="38">
        <f>+'GBP Cashflow'!AJ176+('Euro Cashflow'!AJ176*Rate)</f>
        <v>0</v>
      </c>
      <c r="AK176" s="38">
        <f>+'GBP Cashflow'!AK176+('Euro Cashflow'!AK176*Rate)</f>
        <v>0</v>
      </c>
      <c r="AL176" s="38">
        <f>+'GBP Cashflow'!AL176+('Euro Cashflow'!AL176*Rate)</f>
        <v>0</v>
      </c>
      <c r="AM176" s="38">
        <f>+'GBP Cashflow'!AM176+('Euro Cashflow'!AM176*Rate)</f>
        <v>0</v>
      </c>
      <c r="AN176" s="38">
        <f>+'GBP Cashflow'!AN176+('Euro Cashflow'!AN176*Rate)</f>
        <v>0</v>
      </c>
      <c r="AO176" s="38">
        <f>+'GBP Cashflow'!AO176+('Euro Cashflow'!AO176*Rate)</f>
        <v>0</v>
      </c>
      <c r="AP176" s="38">
        <f>+'GBP Cashflow'!AP176+('Euro Cashflow'!AP176*Rate)</f>
        <v>0</v>
      </c>
      <c r="AQ176" s="38">
        <f>+'GBP Cashflow'!AQ176+('Euro Cashflow'!AQ176*Rate)</f>
        <v>0</v>
      </c>
      <c r="AR176" s="38">
        <f>+'GBP Cashflow'!AR176+('Euro Cashflow'!AR176*Rate)</f>
        <v>0</v>
      </c>
    </row>
    <row r="177" spans="1:44" outlineLevel="2" x14ac:dyDescent="0.2">
      <c r="A177" s="24">
        <v>4400</v>
      </c>
      <c r="B177" s="25">
        <v>4430</v>
      </c>
      <c r="C177" s="24" t="s">
        <v>203</v>
      </c>
      <c r="D177" s="37">
        <f>VLOOKUP(B177,TOTALBUD!$A$1:$C$260,3,0)</f>
        <v>6000</v>
      </c>
      <c r="E177" s="26">
        <f t="shared" si="15"/>
        <v>0</v>
      </c>
      <c r="F177" s="24"/>
      <c r="G177" s="24"/>
      <c r="H177" s="38">
        <f>+'GBP Cashflow'!H177+('Euro Cashflow'!H177*Rate)</f>
        <v>0</v>
      </c>
      <c r="I177" s="38">
        <f>+'GBP Cashflow'!I177+('Euro Cashflow'!I177*Rate)</f>
        <v>0</v>
      </c>
      <c r="J177" s="38">
        <f>+'GBP Cashflow'!J177+('Euro Cashflow'!J177*Rate)</f>
        <v>0</v>
      </c>
      <c r="K177" s="38">
        <f>+'GBP Cashflow'!K177+('Euro Cashflow'!K177*Rate)</f>
        <v>0</v>
      </c>
      <c r="L177" s="38">
        <f>+'GBP Cashflow'!L177+('Euro Cashflow'!L177*Rate)</f>
        <v>1000</v>
      </c>
      <c r="M177" s="38">
        <f>+'GBP Cashflow'!M177+('Euro Cashflow'!M177*Rate)</f>
        <v>200</v>
      </c>
      <c r="N177" s="38">
        <f>+'GBP Cashflow'!N177+('Euro Cashflow'!N177*Rate)</f>
        <v>200</v>
      </c>
      <c r="O177" s="38">
        <f>+'GBP Cashflow'!O177+('Euro Cashflow'!O177*Rate)</f>
        <v>200</v>
      </c>
      <c r="P177" s="38">
        <f>+'GBP Cashflow'!P177+('Euro Cashflow'!P177*Rate)</f>
        <v>400</v>
      </c>
      <c r="Q177" s="38">
        <f>+'GBP Cashflow'!Q177+('Euro Cashflow'!Q177*Rate)</f>
        <v>400</v>
      </c>
      <c r="R177" s="38">
        <f>+'GBP Cashflow'!R177+('Euro Cashflow'!R177*Rate)</f>
        <v>400</v>
      </c>
      <c r="S177" s="38">
        <f>+'GBP Cashflow'!S177+('Euro Cashflow'!S177*Rate)</f>
        <v>400</v>
      </c>
      <c r="T177" s="38">
        <f>+'GBP Cashflow'!T177+('Euro Cashflow'!T177*Rate)</f>
        <v>400</v>
      </c>
      <c r="U177" s="38">
        <f>+'GBP Cashflow'!U177+('Euro Cashflow'!U177*Rate)</f>
        <v>400</v>
      </c>
      <c r="V177" s="38">
        <f>+'GBP Cashflow'!V177+('Euro Cashflow'!V177*Rate)</f>
        <v>400</v>
      </c>
      <c r="W177" s="38">
        <f>+'GBP Cashflow'!W177+('Euro Cashflow'!W177*Rate)</f>
        <v>400</v>
      </c>
      <c r="X177" s="38">
        <f>+'GBP Cashflow'!X177+('Euro Cashflow'!X177*Rate)</f>
        <v>400</v>
      </c>
      <c r="Y177" s="38">
        <f>+'GBP Cashflow'!Y177+('Euro Cashflow'!Y177*Rate)</f>
        <v>400</v>
      </c>
      <c r="Z177" s="38">
        <f>+'GBP Cashflow'!Z177+('Euro Cashflow'!Z177*Rate)</f>
        <v>400</v>
      </c>
      <c r="AA177" s="38">
        <f>+'GBP Cashflow'!AA177+('Euro Cashflow'!AA177*Rate)</f>
        <v>0</v>
      </c>
      <c r="AB177" s="38">
        <f>+'GBP Cashflow'!AB177+('Euro Cashflow'!AB177*Rate)</f>
        <v>0</v>
      </c>
      <c r="AC177" s="38">
        <f>+'GBP Cashflow'!AC177+('Euro Cashflow'!AC177*Rate)</f>
        <v>0</v>
      </c>
      <c r="AD177" s="38">
        <f>+'GBP Cashflow'!AD177+('Euro Cashflow'!AD177*Rate)</f>
        <v>0</v>
      </c>
      <c r="AE177" s="38">
        <f>+'GBP Cashflow'!AE177+('Euro Cashflow'!AE177*Rate)</f>
        <v>0</v>
      </c>
      <c r="AF177" s="38">
        <f>+'GBP Cashflow'!AF177+('Euro Cashflow'!AF177*Rate)</f>
        <v>0</v>
      </c>
      <c r="AG177" s="38">
        <f>+'GBP Cashflow'!AG177+('Euro Cashflow'!AG177*Rate)</f>
        <v>0</v>
      </c>
      <c r="AH177" s="38">
        <f>+'GBP Cashflow'!AH177+('Euro Cashflow'!AH177*Rate)</f>
        <v>0</v>
      </c>
      <c r="AI177" s="38">
        <f>+'GBP Cashflow'!AI177+('Euro Cashflow'!AI177*Rate)</f>
        <v>0</v>
      </c>
      <c r="AJ177" s="38">
        <f>+'GBP Cashflow'!AJ177+('Euro Cashflow'!AJ177*Rate)</f>
        <v>0</v>
      </c>
      <c r="AK177" s="38">
        <f>+'GBP Cashflow'!AK177+('Euro Cashflow'!AK177*Rate)</f>
        <v>0</v>
      </c>
      <c r="AL177" s="38">
        <f>+'GBP Cashflow'!AL177+('Euro Cashflow'!AL177*Rate)</f>
        <v>0</v>
      </c>
      <c r="AM177" s="38">
        <f>+'GBP Cashflow'!AM177+('Euro Cashflow'!AM177*Rate)</f>
        <v>0</v>
      </c>
      <c r="AN177" s="38">
        <f>+'GBP Cashflow'!AN177+('Euro Cashflow'!AN177*Rate)</f>
        <v>0</v>
      </c>
      <c r="AO177" s="38">
        <f>+'GBP Cashflow'!AO177+('Euro Cashflow'!AO177*Rate)</f>
        <v>0</v>
      </c>
      <c r="AP177" s="38">
        <f>+'GBP Cashflow'!AP177+('Euro Cashflow'!AP177*Rate)</f>
        <v>0</v>
      </c>
      <c r="AQ177" s="38">
        <f>+'GBP Cashflow'!AQ177+('Euro Cashflow'!AQ177*Rate)</f>
        <v>0</v>
      </c>
      <c r="AR177" s="38">
        <f>+'GBP Cashflow'!AR177+('Euro Cashflow'!AR177*Rate)</f>
        <v>0</v>
      </c>
    </row>
    <row r="178" spans="1:44" outlineLevel="2" x14ac:dyDescent="0.2">
      <c r="A178" s="24">
        <v>4400</v>
      </c>
      <c r="B178" s="25">
        <v>4435</v>
      </c>
      <c r="C178" s="24" t="s">
        <v>204</v>
      </c>
      <c r="D178" s="37">
        <f>VLOOKUP(B178,TOTALBUD!$A$1:$C$260,3,0)</f>
        <v>8000</v>
      </c>
      <c r="E178" s="26">
        <f t="shared" si="15"/>
        <v>0</v>
      </c>
      <c r="F178" s="24"/>
      <c r="G178" s="24"/>
      <c r="H178" s="38">
        <f>+'GBP Cashflow'!H178+('Euro Cashflow'!H178*Rate)</f>
        <v>0</v>
      </c>
      <c r="I178" s="38">
        <f>+'GBP Cashflow'!I178+('Euro Cashflow'!I178*Rate)</f>
        <v>0</v>
      </c>
      <c r="J178" s="38">
        <f>+'GBP Cashflow'!J178+('Euro Cashflow'!J178*Rate)</f>
        <v>0</v>
      </c>
      <c r="K178" s="38">
        <f>+'GBP Cashflow'!K178+('Euro Cashflow'!K178*Rate)</f>
        <v>0</v>
      </c>
      <c r="L178" s="38">
        <f>+'GBP Cashflow'!L178+('Euro Cashflow'!L178*Rate)</f>
        <v>0</v>
      </c>
      <c r="M178" s="38">
        <f>+'GBP Cashflow'!M178+('Euro Cashflow'!M178*Rate)</f>
        <v>250</v>
      </c>
      <c r="N178" s="38">
        <f>+'GBP Cashflow'!N178+('Euro Cashflow'!N178*Rate)</f>
        <v>250</v>
      </c>
      <c r="O178" s="38">
        <f>+'GBP Cashflow'!O178+('Euro Cashflow'!O178*Rate)</f>
        <v>250</v>
      </c>
      <c r="P178" s="38">
        <f>+'GBP Cashflow'!P178+('Euro Cashflow'!P178*Rate)</f>
        <v>250</v>
      </c>
      <c r="Q178" s="38">
        <f>+'GBP Cashflow'!Q178+('Euro Cashflow'!Q178*Rate)</f>
        <v>250</v>
      </c>
      <c r="R178" s="38">
        <f>+'GBP Cashflow'!R178+('Euro Cashflow'!R178*Rate)</f>
        <v>750</v>
      </c>
      <c r="S178" s="38">
        <f>+'GBP Cashflow'!S178+('Euro Cashflow'!S178*Rate)</f>
        <v>750</v>
      </c>
      <c r="T178" s="38">
        <f>+'GBP Cashflow'!T178+('Euro Cashflow'!T178*Rate)</f>
        <v>750</v>
      </c>
      <c r="U178" s="38">
        <f>+'GBP Cashflow'!U178+('Euro Cashflow'!U178*Rate)</f>
        <v>750</v>
      </c>
      <c r="V178" s="38">
        <f>+'GBP Cashflow'!V178+('Euro Cashflow'!V178*Rate)</f>
        <v>750</v>
      </c>
      <c r="W178" s="38">
        <f>+'GBP Cashflow'!W178+('Euro Cashflow'!W178*Rate)</f>
        <v>750</v>
      </c>
      <c r="X178" s="38">
        <f>+'GBP Cashflow'!X178+('Euro Cashflow'!X178*Rate)</f>
        <v>750</v>
      </c>
      <c r="Y178" s="38">
        <f>+'GBP Cashflow'!Y178+('Euro Cashflow'!Y178*Rate)</f>
        <v>750</v>
      </c>
      <c r="Z178" s="38">
        <f>+'GBP Cashflow'!Z178+('Euro Cashflow'!Z178*Rate)</f>
        <v>750</v>
      </c>
      <c r="AA178" s="38">
        <f>+'GBP Cashflow'!AA178+('Euro Cashflow'!AA178*Rate)</f>
        <v>0</v>
      </c>
      <c r="AB178" s="38">
        <f>+'GBP Cashflow'!AB178+('Euro Cashflow'!AB178*Rate)</f>
        <v>0</v>
      </c>
      <c r="AC178" s="38">
        <f>+'GBP Cashflow'!AC178+('Euro Cashflow'!AC178*Rate)</f>
        <v>0</v>
      </c>
      <c r="AD178" s="38">
        <f>+'GBP Cashflow'!AD178+('Euro Cashflow'!AD178*Rate)</f>
        <v>0</v>
      </c>
      <c r="AE178" s="38">
        <f>+'GBP Cashflow'!AE178+('Euro Cashflow'!AE178*Rate)</f>
        <v>0</v>
      </c>
      <c r="AF178" s="38">
        <f>+'GBP Cashflow'!AF178+('Euro Cashflow'!AF178*Rate)</f>
        <v>0</v>
      </c>
      <c r="AG178" s="38">
        <f>+'GBP Cashflow'!AG178+('Euro Cashflow'!AG178*Rate)</f>
        <v>0</v>
      </c>
      <c r="AH178" s="38">
        <f>+'GBP Cashflow'!AH178+('Euro Cashflow'!AH178*Rate)</f>
        <v>0</v>
      </c>
      <c r="AI178" s="38">
        <f>+'GBP Cashflow'!AI178+('Euro Cashflow'!AI178*Rate)</f>
        <v>0</v>
      </c>
      <c r="AJ178" s="38">
        <f>+'GBP Cashflow'!AJ178+('Euro Cashflow'!AJ178*Rate)</f>
        <v>0</v>
      </c>
      <c r="AK178" s="38">
        <f>+'GBP Cashflow'!AK178+('Euro Cashflow'!AK178*Rate)</f>
        <v>0</v>
      </c>
      <c r="AL178" s="38">
        <f>+'GBP Cashflow'!AL178+('Euro Cashflow'!AL178*Rate)</f>
        <v>0</v>
      </c>
      <c r="AM178" s="38">
        <f>+'GBP Cashflow'!AM178+('Euro Cashflow'!AM178*Rate)</f>
        <v>0</v>
      </c>
      <c r="AN178" s="38">
        <f>+'GBP Cashflow'!AN178+('Euro Cashflow'!AN178*Rate)</f>
        <v>0</v>
      </c>
      <c r="AO178" s="38">
        <f>+'GBP Cashflow'!AO178+('Euro Cashflow'!AO178*Rate)</f>
        <v>0</v>
      </c>
      <c r="AP178" s="38">
        <f>+'GBP Cashflow'!AP178+('Euro Cashflow'!AP178*Rate)</f>
        <v>0</v>
      </c>
      <c r="AQ178" s="38">
        <f>+'GBP Cashflow'!AQ178+('Euro Cashflow'!AQ178*Rate)</f>
        <v>0</v>
      </c>
      <c r="AR178" s="38">
        <f>+'GBP Cashflow'!AR178+('Euro Cashflow'!AR178*Rate)</f>
        <v>0</v>
      </c>
    </row>
    <row r="179" spans="1:44" outlineLevel="2" x14ac:dyDescent="0.2">
      <c r="A179" s="24">
        <v>4400</v>
      </c>
      <c r="B179" s="25">
        <v>4440</v>
      </c>
      <c r="C179" s="24" t="s">
        <v>205</v>
      </c>
      <c r="D179" s="37">
        <f>VLOOKUP(B179,TOTALBUD!$A$1:$C$260,3,0)</f>
        <v>2975</v>
      </c>
      <c r="E179" s="26">
        <f t="shared" si="15"/>
        <v>0</v>
      </c>
      <c r="F179" s="24"/>
      <c r="G179" s="24"/>
      <c r="H179" s="38">
        <f>+'GBP Cashflow'!H179+('Euro Cashflow'!H179*Rate)</f>
        <v>0</v>
      </c>
      <c r="I179" s="38">
        <f>+'GBP Cashflow'!I179+('Euro Cashflow'!I179*Rate)</f>
        <v>0</v>
      </c>
      <c r="J179" s="38">
        <f>+'GBP Cashflow'!J179+('Euro Cashflow'!J179*Rate)</f>
        <v>0</v>
      </c>
      <c r="K179" s="38">
        <f>+'GBP Cashflow'!K179+('Euro Cashflow'!K179*Rate)</f>
        <v>500</v>
      </c>
      <c r="L179" s="38">
        <f>+'GBP Cashflow'!L179+('Euro Cashflow'!L179*Rate)</f>
        <v>0</v>
      </c>
      <c r="M179" s="38">
        <f>+'GBP Cashflow'!M179+('Euro Cashflow'!M179*Rate)</f>
        <v>0</v>
      </c>
      <c r="N179" s="38">
        <f>+'GBP Cashflow'!N179+('Euro Cashflow'!N179*Rate)</f>
        <v>0</v>
      </c>
      <c r="O179" s="38">
        <f>+'GBP Cashflow'!O179+('Euro Cashflow'!O179*Rate)</f>
        <v>400</v>
      </c>
      <c r="P179" s="38">
        <f>+'GBP Cashflow'!P179+('Euro Cashflow'!P179*Rate)</f>
        <v>0</v>
      </c>
      <c r="Q179" s="38">
        <f>+'GBP Cashflow'!Q179+('Euro Cashflow'!Q179*Rate)</f>
        <v>0</v>
      </c>
      <c r="R179" s="38">
        <f>+'GBP Cashflow'!R179+('Euro Cashflow'!R179*Rate)</f>
        <v>0</v>
      </c>
      <c r="S179" s="38">
        <f>+'GBP Cashflow'!S179+('Euro Cashflow'!S179*Rate)</f>
        <v>400</v>
      </c>
      <c r="T179" s="38">
        <f>+'GBP Cashflow'!T179+('Euro Cashflow'!T179*Rate)</f>
        <v>0</v>
      </c>
      <c r="U179" s="38">
        <f>+'GBP Cashflow'!U179+('Euro Cashflow'!U179*Rate)</f>
        <v>0</v>
      </c>
      <c r="V179" s="38">
        <f>+'GBP Cashflow'!V179+('Euro Cashflow'!V179*Rate)</f>
        <v>0</v>
      </c>
      <c r="W179" s="38">
        <f>+'GBP Cashflow'!W179+('Euro Cashflow'!W179*Rate)</f>
        <v>400</v>
      </c>
      <c r="X179" s="38">
        <f>+'GBP Cashflow'!X179+('Euro Cashflow'!X179*Rate)</f>
        <v>0</v>
      </c>
      <c r="Y179" s="38">
        <f>+'GBP Cashflow'!Y179+('Euro Cashflow'!Y179*Rate)</f>
        <v>0</v>
      </c>
      <c r="Z179" s="38">
        <f>+'GBP Cashflow'!Z179+('Euro Cashflow'!Z179*Rate)</f>
        <v>875</v>
      </c>
      <c r="AA179" s="38">
        <f>+'GBP Cashflow'!AA179+('Euro Cashflow'!AA179*Rate)</f>
        <v>0</v>
      </c>
      <c r="AB179" s="38">
        <f>+'GBP Cashflow'!AB179+('Euro Cashflow'!AB179*Rate)</f>
        <v>400</v>
      </c>
      <c r="AC179" s="38">
        <f>+'GBP Cashflow'!AC179+('Euro Cashflow'!AC179*Rate)</f>
        <v>0</v>
      </c>
      <c r="AD179" s="38">
        <f>+'GBP Cashflow'!AD179+('Euro Cashflow'!AD179*Rate)</f>
        <v>0</v>
      </c>
      <c r="AE179" s="38">
        <f>+'GBP Cashflow'!AE179+('Euro Cashflow'!AE179*Rate)</f>
        <v>0</v>
      </c>
      <c r="AF179" s="38">
        <f>+'GBP Cashflow'!AF179+('Euro Cashflow'!AF179*Rate)</f>
        <v>0</v>
      </c>
      <c r="AG179" s="38">
        <f>+'GBP Cashflow'!AG179+('Euro Cashflow'!AG179*Rate)</f>
        <v>0</v>
      </c>
      <c r="AH179" s="38">
        <f>+'GBP Cashflow'!AH179+('Euro Cashflow'!AH179*Rate)</f>
        <v>0</v>
      </c>
      <c r="AI179" s="38">
        <f>+'GBP Cashflow'!AI179+('Euro Cashflow'!AI179*Rate)</f>
        <v>0</v>
      </c>
      <c r="AJ179" s="38">
        <f>+'GBP Cashflow'!AJ179+('Euro Cashflow'!AJ179*Rate)</f>
        <v>0</v>
      </c>
      <c r="AK179" s="38">
        <f>+'GBP Cashflow'!AK179+('Euro Cashflow'!AK179*Rate)</f>
        <v>0</v>
      </c>
      <c r="AL179" s="38">
        <f>+'GBP Cashflow'!AL179+('Euro Cashflow'!AL179*Rate)</f>
        <v>0</v>
      </c>
      <c r="AM179" s="38">
        <f>+'GBP Cashflow'!AM179+('Euro Cashflow'!AM179*Rate)</f>
        <v>0</v>
      </c>
      <c r="AN179" s="38">
        <f>+'GBP Cashflow'!AN179+('Euro Cashflow'!AN179*Rate)</f>
        <v>0</v>
      </c>
      <c r="AO179" s="38">
        <f>+'GBP Cashflow'!AO179+('Euro Cashflow'!AO179*Rate)</f>
        <v>0</v>
      </c>
      <c r="AP179" s="38">
        <f>+'GBP Cashflow'!AP179+('Euro Cashflow'!AP179*Rate)</f>
        <v>0</v>
      </c>
      <c r="AQ179" s="38">
        <f>+'GBP Cashflow'!AQ179+('Euro Cashflow'!AQ179*Rate)</f>
        <v>0</v>
      </c>
      <c r="AR179" s="38">
        <f>+'GBP Cashflow'!AR179+('Euro Cashflow'!AR179*Rate)</f>
        <v>0</v>
      </c>
    </row>
    <row r="180" spans="1:44" outlineLevel="2" x14ac:dyDescent="0.2">
      <c r="A180" s="24">
        <v>4400</v>
      </c>
      <c r="B180" s="25">
        <v>4450</v>
      </c>
      <c r="C180" s="24" t="s">
        <v>206</v>
      </c>
      <c r="D180" s="37">
        <f>VLOOKUP(B180,TOTALBUD!$A$1:$C$260,3,0)</f>
        <v>1000</v>
      </c>
      <c r="E180" s="26">
        <f t="shared" si="15"/>
        <v>0</v>
      </c>
      <c r="F180" s="24"/>
      <c r="G180" s="24"/>
      <c r="H180" s="38">
        <f>+'GBP Cashflow'!H180+('Euro Cashflow'!H180*Rate)</f>
        <v>200</v>
      </c>
      <c r="I180" s="38">
        <f>+'GBP Cashflow'!I180+('Euro Cashflow'!I180*Rate)</f>
        <v>0</v>
      </c>
      <c r="J180" s="38">
        <f>+'GBP Cashflow'!J180+('Euro Cashflow'!J180*Rate)</f>
        <v>0</v>
      </c>
      <c r="K180" s="38">
        <f>+'GBP Cashflow'!K180+('Euro Cashflow'!K180*Rate)</f>
        <v>0</v>
      </c>
      <c r="L180" s="38">
        <f>+'GBP Cashflow'!L180+('Euro Cashflow'!L180*Rate)</f>
        <v>800</v>
      </c>
      <c r="M180" s="38">
        <f>+'GBP Cashflow'!M180+('Euro Cashflow'!M180*Rate)</f>
        <v>0</v>
      </c>
      <c r="N180" s="38">
        <f>+'GBP Cashflow'!N180+('Euro Cashflow'!N180*Rate)</f>
        <v>0</v>
      </c>
      <c r="O180" s="38">
        <f>+'GBP Cashflow'!O180+('Euro Cashflow'!O180*Rate)</f>
        <v>0</v>
      </c>
      <c r="P180" s="38">
        <f>+'GBP Cashflow'!P180+('Euro Cashflow'!P180*Rate)</f>
        <v>0</v>
      </c>
      <c r="Q180" s="38">
        <f>+'GBP Cashflow'!Q180+('Euro Cashflow'!Q180*Rate)</f>
        <v>0</v>
      </c>
      <c r="R180" s="38">
        <f>+'GBP Cashflow'!R180+('Euro Cashflow'!R180*Rate)</f>
        <v>0</v>
      </c>
      <c r="S180" s="38">
        <f>+'GBP Cashflow'!S180+('Euro Cashflow'!S180*Rate)</f>
        <v>0</v>
      </c>
      <c r="T180" s="38">
        <f>+'GBP Cashflow'!T180+('Euro Cashflow'!T180*Rate)</f>
        <v>0</v>
      </c>
      <c r="U180" s="38">
        <f>+'GBP Cashflow'!U180+('Euro Cashflow'!U180*Rate)</f>
        <v>0</v>
      </c>
      <c r="V180" s="38">
        <f>+'GBP Cashflow'!V180+('Euro Cashflow'!V180*Rate)</f>
        <v>0</v>
      </c>
      <c r="W180" s="38">
        <f>+'GBP Cashflow'!W180+('Euro Cashflow'!W180*Rate)</f>
        <v>0</v>
      </c>
      <c r="X180" s="38">
        <f>+'GBP Cashflow'!X180+('Euro Cashflow'!X180*Rate)</f>
        <v>0</v>
      </c>
      <c r="Y180" s="38">
        <f>+'GBP Cashflow'!Y180+('Euro Cashflow'!Y180*Rate)</f>
        <v>0</v>
      </c>
      <c r="Z180" s="38">
        <f>+'GBP Cashflow'!Z180+('Euro Cashflow'!Z180*Rate)</f>
        <v>0</v>
      </c>
      <c r="AA180" s="38">
        <f>+'GBP Cashflow'!AA180+('Euro Cashflow'!AA180*Rate)</f>
        <v>0</v>
      </c>
      <c r="AB180" s="38">
        <f>+'GBP Cashflow'!AB180+('Euro Cashflow'!AB180*Rate)</f>
        <v>0</v>
      </c>
      <c r="AC180" s="38">
        <f>+'GBP Cashflow'!AC180+('Euro Cashflow'!AC180*Rate)</f>
        <v>0</v>
      </c>
      <c r="AD180" s="38">
        <f>+'GBP Cashflow'!AD180+('Euro Cashflow'!AD180*Rate)</f>
        <v>0</v>
      </c>
      <c r="AE180" s="38">
        <f>+'GBP Cashflow'!AE180+('Euro Cashflow'!AE180*Rate)</f>
        <v>0</v>
      </c>
      <c r="AF180" s="38">
        <f>+'GBP Cashflow'!AF180+('Euro Cashflow'!AF180*Rate)</f>
        <v>0</v>
      </c>
      <c r="AG180" s="38">
        <f>+'GBP Cashflow'!AG180+('Euro Cashflow'!AG180*Rate)</f>
        <v>0</v>
      </c>
      <c r="AH180" s="38">
        <f>+'GBP Cashflow'!AH180+('Euro Cashflow'!AH180*Rate)</f>
        <v>0</v>
      </c>
      <c r="AI180" s="38">
        <f>+'GBP Cashflow'!AI180+('Euro Cashflow'!AI180*Rate)</f>
        <v>0</v>
      </c>
      <c r="AJ180" s="38">
        <f>+'GBP Cashflow'!AJ180+('Euro Cashflow'!AJ180*Rate)</f>
        <v>0</v>
      </c>
      <c r="AK180" s="38">
        <f>+'GBP Cashflow'!AK180+('Euro Cashflow'!AK180*Rate)</f>
        <v>0</v>
      </c>
      <c r="AL180" s="38">
        <f>+'GBP Cashflow'!AL180+('Euro Cashflow'!AL180*Rate)</f>
        <v>0</v>
      </c>
      <c r="AM180" s="38">
        <f>+'GBP Cashflow'!AM180+('Euro Cashflow'!AM180*Rate)</f>
        <v>0</v>
      </c>
      <c r="AN180" s="38">
        <f>+'GBP Cashflow'!AN180+('Euro Cashflow'!AN180*Rate)</f>
        <v>0</v>
      </c>
      <c r="AO180" s="38">
        <f>+'GBP Cashflow'!AO180+('Euro Cashflow'!AO180*Rate)</f>
        <v>0</v>
      </c>
      <c r="AP180" s="38">
        <f>+'GBP Cashflow'!AP180+('Euro Cashflow'!AP180*Rate)</f>
        <v>0</v>
      </c>
      <c r="AQ180" s="38">
        <f>+'GBP Cashflow'!AQ180+('Euro Cashflow'!AQ180*Rate)</f>
        <v>0</v>
      </c>
      <c r="AR180" s="38">
        <f>+'GBP Cashflow'!AR180+('Euro Cashflow'!AR180*Rate)</f>
        <v>0</v>
      </c>
    </row>
    <row r="181" spans="1:44" outlineLevel="2" x14ac:dyDescent="0.2">
      <c r="A181" s="24">
        <v>4400</v>
      </c>
      <c r="B181" s="25">
        <v>4460</v>
      </c>
      <c r="C181" s="24" t="s">
        <v>207</v>
      </c>
      <c r="D181" s="37">
        <f>VLOOKUP(B181,TOTALBUD!$A$1:$C$260,3,0)</f>
        <v>3000</v>
      </c>
      <c r="E181" s="26">
        <f t="shared" si="15"/>
        <v>0</v>
      </c>
      <c r="F181" s="24"/>
      <c r="G181" s="24"/>
      <c r="H181" s="38">
        <f>+'GBP Cashflow'!H181+('Euro Cashflow'!H181*Rate)</f>
        <v>0</v>
      </c>
      <c r="I181" s="38">
        <f>+'GBP Cashflow'!I181+('Euro Cashflow'!I181*Rate)</f>
        <v>0</v>
      </c>
      <c r="J181" s="38">
        <f>+'GBP Cashflow'!J181+('Euro Cashflow'!J181*Rate)</f>
        <v>0</v>
      </c>
      <c r="K181" s="38">
        <f>+'GBP Cashflow'!K181+('Euro Cashflow'!K181*Rate)</f>
        <v>0</v>
      </c>
      <c r="L181" s="38">
        <f>+'GBP Cashflow'!L181+('Euro Cashflow'!L181*Rate)</f>
        <v>200</v>
      </c>
      <c r="M181" s="38">
        <f>+'GBP Cashflow'!M181+('Euro Cashflow'!M181*Rate)</f>
        <v>200</v>
      </c>
      <c r="N181" s="38">
        <f>+'GBP Cashflow'!N181+('Euro Cashflow'!N181*Rate)</f>
        <v>200</v>
      </c>
      <c r="O181" s="38">
        <f>+'GBP Cashflow'!O181+('Euro Cashflow'!O181*Rate)</f>
        <v>200</v>
      </c>
      <c r="P181" s="38">
        <f>+'GBP Cashflow'!P181+('Euro Cashflow'!P181*Rate)</f>
        <v>200</v>
      </c>
      <c r="Q181" s="38">
        <f>+'GBP Cashflow'!Q181+('Euro Cashflow'!Q181*Rate)</f>
        <v>200</v>
      </c>
      <c r="R181" s="38">
        <f>+'GBP Cashflow'!R181+('Euro Cashflow'!R181*Rate)</f>
        <v>200</v>
      </c>
      <c r="S181" s="38">
        <f>+'GBP Cashflow'!S181+('Euro Cashflow'!S181*Rate)</f>
        <v>200</v>
      </c>
      <c r="T181" s="38">
        <f>+'GBP Cashflow'!T181+('Euro Cashflow'!T181*Rate)</f>
        <v>200</v>
      </c>
      <c r="U181" s="38">
        <f>+'GBP Cashflow'!U181+('Euro Cashflow'!U181*Rate)</f>
        <v>200</v>
      </c>
      <c r="V181" s="38">
        <f>+'GBP Cashflow'!V181+('Euro Cashflow'!V181*Rate)</f>
        <v>200</v>
      </c>
      <c r="W181" s="38">
        <f>+'GBP Cashflow'!W181+('Euro Cashflow'!W181*Rate)</f>
        <v>200</v>
      </c>
      <c r="X181" s="38">
        <f>+'GBP Cashflow'!X181+('Euro Cashflow'!X181*Rate)</f>
        <v>200</v>
      </c>
      <c r="Y181" s="38">
        <f>+'GBP Cashflow'!Y181+('Euro Cashflow'!Y181*Rate)</f>
        <v>200</v>
      </c>
      <c r="Z181" s="38">
        <f>+'GBP Cashflow'!Z181+('Euro Cashflow'!Z181*Rate)</f>
        <v>200</v>
      </c>
      <c r="AA181" s="38">
        <f>+'GBP Cashflow'!AA181+('Euro Cashflow'!AA181*Rate)</f>
        <v>0</v>
      </c>
      <c r="AB181" s="38">
        <f>+'GBP Cashflow'!AB181+('Euro Cashflow'!AB181*Rate)</f>
        <v>0</v>
      </c>
      <c r="AC181" s="38">
        <f>+'GBP Cashflow'!AC181+('Euro Cashflow'!AC181*Rate)</f>
        <v>0</v>
      </c>
      <c r="AD181" s="38">
        <f>+'GBP Cashflow'!AD181+('Euro Cashflow'!AD181*Rate)</f>
        <v>0</v>
      </c>
      <c r="AE181" s="38">
        <f>+'GBP Cashflow'!AE181+('Euro Cashflow'!AE181*Rate)</f>
        <v>0</v>
      </c>
      <c r="AF181" s="38">
        <f>+'GBP Cashflow'!AF181+('Euro Cashflow'!AF181*Rate)</f>
        <v>0</v>
      </c>
      <c r="AG181" s="38">
        <f>+'GBP Cashflow'!AG181+('Euro Cashflow'!AG181*Rate)</f>
        <v>0</v>
      </c>
      <c r="AH181" s="38">
        <f>+'GBP Cashflow'!AH181+('Euro Cashflow'!AH181*Rate)</f>
        <v>0</v>
      </c>
      <c r="AI181" s="38">
        <f>+'GBP Cashflow'!AI181+('Euro Cashflow'!AI181*Rate)</f>
        <v>0</v>
      </c>
      <c r="AJ181" s="38">
        <f>+'GBP Cashflow'!AJ181+('Euro Cashflow'!AJ181*Rate)</f>
        <v>0</v>
      </c>
      <c r="AK181" s="38">
        <f>+'GBP Cashflow'!AK181+('Euro Cashflow'!AK181*Rate)</f>
        <v>0</v>
      </c>
      <c r="AL181" s="38">
        <f>+'GBP Cashflow'!AL181+('Euro Cashflow'!AL181*Rate)</f>
        <v>0</v>
      </c>
      <c r="AM181" s="38">
        <f>+'GBP Cashflow'!AM181+('Euro Cashflow'!AM181*Rate)</f>
        <v>0</v>
      </c>
      <c r="AN181" s="38">
        <f>+'GBP Cashflow'!AN181+('Euro Cashflow'!AN181*Rate)</f>
        <v>0</v>
      </c>
      <c r="AO181" s="38">
        <f>+'GBP Cashflow'!AO181+('Euro Cashflow'!AO181*Rate)</f>
        <v>0</v>
      </c>
      <c r="AP181" s="38">
        <f>+'GBP Cashflow'!AP181+('Euro Cashflow'!AP181*Rate)</f>
        <v>0</v>
      </c>
      <c r="AQ181" s="38">
        <f>+'GBP Cashflow'!AQ181+('Euro Cashflow'!AQ181*Rate)</f>
        <v>0</v>
      </c>
      <c r="AR181" s="38">
        <f>+'GBP Cashflow'!AR181+('Euro Cashflow'!AR181*Rate)</f>
        <v>0</v>
      </c>
    </row>
    <row r="182" spans="1:44" outlineLevel="2" x14ac:dyDescent="0.2">
      <c r="A182" s="24">
        <v>4400</v>
      </c>
      <c r="B182" s="25">
        <v>4470</v>
      </c>
      <c r="C182" s="24" t="s">
        <v>208</v>
      </c>
      <c r="D182" s="37">
        <f>VLOOKUP(B182,TOTALBUD!$A$1:$C$260,3,0)</f>
        <v>3000</v>
      </c>
      <c r="E182" s="26">
        <f t="shared" si="15"/>
        <v>0</v>
      </c>
      <c r="F182" s="24"/>
      <c r="G182" s="24"/>
      <c r="H182" s="38">
        <f>+'GBP Cashflow'!H182+('Euro Cashflow'!H182*Rate)</f>
        <v>0</v>
      </c>
      <c r="I182" s="38">
        <f>+'GBP Cashflow'!I182+('Euro Cashflow'!I182*Rate)</f>
        <v>0</v>
      </c>
      <c r="J182" s="38">
        <f>+'GBP Cashflow'!J182+('Euro Cashflow'!J182*Rate)</f>
        <v>0</v>
      </c>
      <c r="K182" s="38">
        <f>+'GBP Cashflow'!K182+('Euro Cashflow'!K182*Rate)</f>
        <v>0</v>
      </c>
      <c r="L182" s="38">
        <f>+'GBP Cashflow'!L182+('Euro Cashflow'!L182*Rate)</f>
        <v>200</v>
      </c>
      <c r="M182" s="38">
        <f>+'GBP Cashflow'!M182+('Euro Cashflow'!M182*Rate)</f>
        <v>200</v>
      </c>
      <c r="N182" s="38">
        <f>+'GBP Cashflow'!N182+('Euro Cashflow'!N182*Rate)</f>
        <v>200</v>
      </c>
      <c r="O182" s="38">
        <f>+'GBP Cashflow'!O182+('Euro Cashflow'!O182*Rate)</f>
        <v>200</v>
      </c>
      <c r="P182" s="38">
        <f>+'GBP Cashflow'!P182+('Euro Cashflow'!P182*Rate)</f>
        <v>200</v>
      </c>
      <c r="Q182" s="38">
        <f>+'GBP Cashflow'!Q182+('Euro Cashflow'!Q182*Rate)</f>
        <v>200</v>
      </c>
      <c r="R182" s="38">
        <f>+'GBP Cashflow'!R182+('Euro Cashflow'!R182*Rate)</f>
        <v>200</v>
      </c>
      <c r="S182" s="38">
        <f>+'GBP Cashflow'!S182+('Euro Cashflow'!S182*Rate)</f>
        <v>200</v>
      </c>
      <c r="T182" s="38">
        <f>+'GBP Cashflow'!T182+('Euro Cashflow'!T182*Rate)</f>
        <v>200</v>
      </c>
      <c r="U182" s="38">
        <f>+'GBP Cashflow'!U182+('Euro Cashflow'!U182*Rate)</f>
        <v>200</v>
      </c>
      <c r="V182" s="38">
        <f>+'GBP Cashflow'!V182+('Euro Cashflow'!V182*Rate)</f>
        <v>200</v>
      </c>
      <c r="W182" s="38">
        <f>+'GBP Cashflow'!W182+('Euro Cashflow'!W182*Rate)</f>
        <v>200</v>
      </c>
      <c r="X182" s="38">
        <f>+'GBP Cashflow'!X182+('Euro Cashflow'!X182*Rate)</f>
        <v>200</v>
      </c>
      <c r="Y182" s="38">
        <f>+'GBP Cashflow'!Y182+('Euro Cashflow'!Y182*Rate)</f>
        <v>200</v>
      </c>
      <c r="Z182" s="38">
        <f>+'GBP Cashflow'!Z182+('Euro Cashflow'!Z182*Rate)</f>
        <v>200</v>
      </c>
      <c r="AA182" s="38">
        <f>+'GBP Cashflow'!AA182+('Euro Cashflow'!AA182*Rate)</f>
        <v>0</v>
      </c>
      <c r="AB182" s="38">
        <f>+'GBP Cashflow'!AB182+('Euro Cashflow'!AB182*Rate)</f>
        <v>0</v>
      </c>
      <c r="AC182" s="38">
        <f>+'GBP Cashflow'!AC182+('Euro Cashflow'!AC182*Rate)</f>
        <v>0</v>
      </c>
      <c r="AD182" s="38">
        <f>+'GBP Cashflow'!AD182+('Euro Cashflow'!AD182*Rate)</f>
        <v>0</v>
      </c>
      <c r="AE182" s="38">
        <f>+'GBP Cashflow'!AE182+('Euro Cashflow'!AE182*Rate)</f>
        <v>0</v>
      </c>
      <c r="AF182" s="38">
        <f>+'GBP Cashflow'!AF182+('Euro Cashflow'!AF182*Rate)</f>
        <v>0</v>
      </c>
      <c r="AG182" s="38">
        <f>+'GBP Cashflow'!AG182+('Euro Cashflow'!AG182*Rate)</f>
        <v>0</v>
      </c>
      <c r="AH182" s="38">
        <f>+'GBP Cashflow'!AH182+('Euro Cashflow'!AH182*Rate)</f>
        <v>0</v>
      </c>
      <c r="AI182" s="38">
        <f>+'GBP Cashflow'!AI182+('Euro Cashflow'!AI182*Rate)</f>
        <v>0</v>
      </c>
      <c r="AJ182" s="38">
        <f>+'GBP Cashflow'!AJ182+('Euro Cashflow'!AJ182*Rate)</f>
        <v>0</v>
      </c>
      <c r="AK182" s="38">
        <f>+'GBP Cashflow'!AK182+('Euro Cashflow'!AK182*Rate)</f>
        <v>0</v>
      </c>
      <c r="AL182" s="38">
        <f>+'GBP Cashflow'!AL182+('Euro Cashflow'!AL182*Rate)</f>
        <v>0</v>
      </c>
      <c r="AM182" s="38">
        <f>+'GBP Cashflow'!AM182+('Euro Cashflow'!AM182*Rate)</f>
        <v>0</v>
      </c>
      <c r="AN182" s="38">
        <f>+'GBP Cashflow'!AN182+('Euro Cashflow'!AN182*Rate)</f>
        <v>0</v>
      </c>
      <c r="AO182" s="38">
        <f>+'GBP Cashflow'!AO182+('Euro Cashflow'!AO182*Rate)</f>
        <v>0</v>
      </c>
      <c r="AP182" s="38">
        <f>+'GBP Cashflow'!AP182+('Euro Cashflow'!AP182*Rate)</f>
        <v>0</v>
      </c>
      <c r="AQ182" s="38">
        <f>+'GBP Cashflow'!AQ182+('Euro Cashflow'!AQ182*Rate)</f>
        <v>0</v>
      </c>
      <c r="AR182" s="38">
        <f>+'GBP Cashflow'!AR182+('Euro Cashflow'!AR182*Rate)</f>
        <v>0</v>
      </c>
    </row>
    <row r="183" spans="1:44" outlineLevel="2" x14ac:dyDescent="0.2">
      <c r="A183" s="24">
        <v>4400</v>
      </c>
      <c r="B183" s="25">
        <v>4480</v>
      </c>
      <c r="C183" s="24" t="s">
        <v>209</v>
      </c>
      <c r="D183" s="37">
        <f>VLOOKUP(B183,TOTALBUD!$A$1:$C$260,3,0)</f>
        <v>5700</v>
      </c>
      <c r="E183" s="26">
        <f t="shared" si="15"/>
        <v>0</v>
      </c>
      <c r="F183" s="24"/>
      <c r="G183" s="24"/>
      <c r="H183" s="38">
        <f>+'GBP Cashflow'!H183+('Euro Cashflow'!H183*Rate)</f>
        <v>200</v>
      </c>
      <c r="I183" s="38">
        <f>+'GBP Cashflow'!I183+('Euro Cashflow'!I183*Rate)</f>
        <v>0</v>
      </c>
      <c r="J183" s="38">
        <f>+'GBP Cashflow'!J183+('Euro Cashflow'!J183*Rate)</f>
        <v>0</v>
      </c>
      <c r="K183" s="38">
        <f>+'GBP Cashflow'!K183+('Euro Cashflow'!K183*Rate)</f>
        <v>0</v>
      </c>
      <c r="L183" s="38">
        <f>+'GBP Cashflow'!L183+('Euro Cashflow'!L183*Rate)</f>
        <v>500</v>
      </c>
      <c r="M183" s="38">
        <f>+'GBP Cashflow'!M183+('Euro Cashflow'!M183*Rate)</f>
        <v>300</v>
      </c>
      <c r="N183" s="38">
        <f>+'GBP Cashflow'!N183+('Euro Cashflow'!N183*Rate)</f>
        <v>300</v>
      </c>
      <c r="O183" s="38">
        <f>+'GBP Cashflow'!O183+('Euro Cashflow'!O183*Rate)</f>
        <v>300</v>
      </c>
      <c r="P183" s="38">
        <f>+'GBP Cashflow'!P183+('Euro Cashflow'!P183*Rate)</f>
        <v>300</v>
      </c>
      <c r="Q183" s="38">
        <f>+'GBP Cashflow'!Q183+('Euro Cashflow'!Q183*Rate)</f>
        <v>700</v>
      </c>
      <c r="R183" s="38">
        <f>+'GBP Cashflow'!R183+('Euro Cashflow'!R183*Rate)</f>
        <v>700</v>
      </c>
      <c r="S183" s="38">
        <f>+'GBP Cashflow'!S183+('Euro Cashflow'!S183*Rate)</f>
        <v>300</v>
      </c>
      <c r="T183" s="38">
        <f>+'GBP Cashflow'!T183+('Euro Cashflow'!T183*Rate)</f>
        <v>300</v>
      </c>
      <c r="U183" s="38">
        <f>+'GBP Cashflow'!U183+('Euro Cashflow'!U183*Rate)</f>
        <v>300</v>
      </c>
      <c r="V183" s="38">
        <f>+'GBP Cashflow'!V183+('Euro Cashflow'!V183*Rate)</f>
        <v>300</v>
      </c>
      <c r="W183" s="38">
        <f>+'GBP Cashflow'!W183+('Euro Cashflow'!W183*Rate)</f>
        <v>300</v>
      </c>
      <c r="X183" s="38">
        <f>+'GBP Cashflow'!X183+('Euro Cashflow'!X183*Rate)</f>
        <v>300</v>
      </c>
      <c r="Y183" s="38">
        <f>+'GBP Cashflow'!Y183+('Euro Cashflow'!Y183*Rate)</f>
        <v>300</v>
      </c>
      <c r="Z183" s="38">
        <f>+'GBP Cashflow'!Z183+('Euro Cashflow'!Z183*Rate)</f>
        <v>300</v>
      </c>
      <c r="AA183" s="38">
        <f>+'GBP Cashflow'!AA183+('Euro Cashflow'!AA183*Rate)</f>
        <v>0</v>
      </c>
      <c r="AB183" s="38">
        <f>+'GBP Cashflow'!AB183+('Euro Cashflow'!AB183*Rate)</f>
        <v>0</v>
      </c>
      <c r="AC183" s="38">
        <f>+'GBP Cashflow'!AC183+('Euro Cashflow'!AC183*Rate)</f>
        <v>0</v>
      </c>
      <c r="AD183" s="38">
        <f>+'GBP Cashflow'!AD183+('Euro Cashflow'!AD183*Rate)</f>
        <v>0</v>
      </c>
      <c r="AE183" s="38">
        <f>+'GBP Cashflow'!AE183+('Euro Cashflow'!AE183*Rate)</f>
        <v>0</v>
      </c>
      <c r="AF183" s="38">
        <f>+'GBP Cashflow'!AF183+('Euro Cashflow'!AF183*Rate)</f>
        <v>0</v>
      </c>
      <c r="AG183" s="38">
        <f>+'GBP Cashflow'!AG183+('Euro Cashflow'!AG183*Rate)</f>
        <v>0</v>
      </c>
      <c r="AH183" s="38">
        <f>+'GBP Cashflow'!AH183+('Euro Cashflow'!AH183*Rate)</f>
        <v>0</v>
      </c>
      <c r="AI183" s="38">
        <f>+'GBP Cashflow'!AI183+('Euro Cashflow'!AI183*Rate)</f>
        <v>0</v>
      </c>
      <c r="AJ183" s="38">
        <f>+'GBP Cashflow'!AJ183+('Euro Cashflow'!AJ183*Rate)</f>
        <v>0</v>
      </c>
      <c r="AK183" s="38">
        <f>+'GBP Cashflow'!AK183+('Euro Cashflow'!AK183*Rate)</f>
        <v>0</v>
      </c>
      <c r="AL183" s="38">
        <f>+'GBP Cashflow'!AL183+('Euro Cashflow'!AL183*Rate)</f>
        <v>0</v>
      </c>
      <c r="AM183" s="38">
        <f>+'GBP Cashflow'!AM183+('Euro Cashflow'!AM183*Rate)</f>
        <v>0</v>
      </c>
      <c r="AN183" s="38">
        <f>+'GBP Cashflow'!AN183+('Euro Cashflow'!AN183*Rate)</f>
        <v>0</v>
      </c>
      <c r="AO183" s="38">
        <f>+'GBP Cashflow'!AO183+('Euro Cashflow'!AO183*Rate)</f>
        <v>0</v>
      </c>
      <c r="AP183" s="38">
        <f>+'GBP Cashflow'!AP183+('Euro Cashflow'!AP183*Rate)</f>
        <v>0</v>
      </c>
      <c r="AQ183" s="38">
        <f>+'GBP Cashflow'!AQ183+('Euro Cashflow'!AQ183*Rate)</f>
        <v>0</v>
      </c>
      <c r="AR183" s="38">
        <f>+'GBP Cashflow'!AR183+('Euro Cashflow'!AR183*Rate)</f>
        <v>0</v>
      </c>
    </row>
    <row r="184" spans="1:44" outlineLevel="2" x14ac:dyDescent="0.2">
      <c r="A184" s="24">
        <v>4400</v>
      </c>
      <c r="B184" s="25">
        <v>4490</v>
      </c>
      <c r="C184" s="24" t="s">
        <v>210</v>
      </c>
      <c r="D184" s="37">
        <f>VLOOKUP(B184,TOTALBUD!$A$1:$C$260,3,0)</f>
        <v>1900</v>
      </c>
      <c r="E184" s="26">
        <f t="shared" si="15"/>
        <v>0</v>
      </c>
      <c r="F184" s="24"/>
      <c r="G184" s="24"/>
      <c r="H184" s="38">
        <f>+'GBP Cashflow'!H184+('Euro Cashflow'!H184*Rate)</f>
        <v>100</v>
      </c>
      <c r="I184" s="38">
        <f>+'GBP Cashflow'!I184+('Euro Cashflow'!I184*Rate)</f>
        <v>100</v>
      </c>
      <c r="J184" s="38">
        <f>+'GBP Cashflow'!J184+('Euro Cashflow'!J184*Rate)</f>
        <v>100</v>
      </c>
      <c r="K184" s="38">
        <f>+'GBP Cashflow'!K184+('Euro Cashflow'!K184*Rate)</f>
        <v>100</v>
      </c>
      <c r="L184" s="38">
        <f>+'GBP Cashflow'!L184+('Euro Cashflow'!L184*Rate)</f>
        <v>100</v>
      </c>
      <c r="M184" s="38">
        <f>+'GBP Cashflow'!M184+('Euro Cashflow'!M184*Rate)</f>
        <v>100</v>
      </c>
      <c r="N184" s="38">
        <f>+'GBP Cashflow'!N184+('Euro Cashflow'!N184*Rate)</f>
        <v>100</v>
      </c>
      <c r="O184" s="38">
        <f>+'GBP Cashflow'!O184+('Euro Cashflow'!O184*Rate)</f>
        <v>100</v>
      </c>
      <c r="P184" s="38">
        <f>+'GBP Cashflow'!P184+('Euro Cashflow'!P184*Rate)</f>
        <v>100</v>
      </c>
      <c r="Q184" s="38">
        <f>+'GBP Cashflow'!Q184+('Euro Cashflow'!Q184*Rate)</f>
        <v>100</v>
      </c>
      <c r="R184" s="38">
        <f>+'GBP Cashflow'!R184+('Euro Cashflow'!R184*Rate)</f>
        <v>100</v>
      </c>
      <c r="S184" s="38">
        <f>+'GBP Cashflow'!S184+('Euro Cashflow'!S184*Rate)</f>
        <v>100</v>
      </c>
      <c r="T184" s="38">
        <f>+'GBP Cashflow'!T184+('Euro Cashflow'!T184*Rate)</f>
        <v>100</v>
      </c>
      <c r="U184" s="38">
        <f>+'GBP Cashflow'!U184+('Euro Cashflow'!U184*Rate)</f>
        <v>100</v>
      </c>
      <c r="V184" s="38">
        <f>+'GBP Cashflow'!V184+('Euro Cashflow'!V184*Rate)</f>
        <v>100</v>
      </c>
      <c r="W184" s="38">
        <f>+'GBP Cashflow'!W184+('Euro Cashflow'!W184*Rate)</f>
        <v>100</v>
      </c>
      <c r="X184" s="38">
        <f>+'GBP Cashflow'!X184+('Euro Cashflow'!X184*Rate)</f>
        <v>100</v>
      </c>
      <c r="Y184" s="38">
        <f>+'GBP Cashflow'!Y184+('Euro Cashflow'!Y184*Rate)</f>
        <v>100</v>
      </c>
      <c r="Z184" s="38">
        <f>+'GBP Cashflow'!Z184+('Euro Cashflow'!Z184*Rate)</f>
        <v>100</v>
      </c>
      <c r="AA184" s="38">
        <f>+'GBP Cashflow'!AA184+('Euro Cashflow'!AA184*Rate)</f>
        <v>0</v>
      </c>
      <c r="AB184" s="38">
        <f>+'GBP Cashflow'!AB184+('Euro Cashflow'!AB184*Rate)</f>
        <v>0</v>
      </c>
      <c r="AC184" s="38">
        <f>+'GBP Cashflow'!AC184+('Euro Cashflow'!AC184*Rate)</f>
        <v>0</v>
      </c>
      <c r="AD184" s="38">
        <f>+'GBP Cashflow'!AD184+('Euro Cashflow'!AD184*Rate)</f>
        <v>0</v>
      </c>
      <c r="AE184" s="38">
        <f>+'GBP Cashflow'!AE184+('Euro Cashflow'!AE184*Rate)</f>
        <v>0</v>
      </c>
      <c r="AF184" s="38">
        <f>+'GBP Cashflow'!AF184+('Euro Cashflow'!AF184*Rate)</f>
        <v>0</v>
      </c>
      <c r="AG184" s="38">
        <f>+'GBP Cashflow'!AG184+('Euro Cashflow'!AG184*Rate)</f>
        <v>0</v>
      </c>
      <c r="AH184" s="38">
        <f>+'GBP Cashflow'!AH184+('Euro Cashflow'!AH184*Rate)</f>
        <v>0</v>
      </c>
      <c r="AI184" s="38">
        <f>+'GBP Cashflow'!AI184+('Euro Cashflow'!AI184*Rate)</f>
        <v>0</v>
      </c>
      <c r="AJ184" s="38">
        <f>+'GBP Cashflow'!AJ184+('Euro Cashflow'!AJ184*Rate)</f>
        <v>0</v>
      </c>
      <c r="AK184" s="38">
        <f>+'GBP Cashflow'!AK184+('Euro Cashflow'!AK184*Rate)</f>
        <v>0</v>
      </c>
      <c r="AL184" s="38">
        <f>+'GBP Cashflow'!AL184+('Euro Cashflow'!AL184*Rate)</f>
        <v>0</v>
      </c>
      <c r="AM184" s="38">
        <f>+'GBP Cashflow'!AM184+('Euro Cashflow'!AM184*Rate)</f>
        <v>0</v>
      </c>
      <c r="AN184" s="38">
        <f>+'GBP Cashflow'!AN184+('Euro Cashflow'!AN184*Rate)</f>
        <v>0</v>
      </c>
      <c r="AO184" s="38">
        <f>+'GBP Cashflow'!AO184+('Euro Cashflow'!AO184*Rate)</f>
        <v>0</v>
      </c>
      <c r="AP184" s="38">
        <f>+'GBP Cashflow'!AP184+('Euro Cashflow'!AP184*Rate)</f>
        <v>0</v>
      </c>
      <c r="AQ184" s="38">
        <f>+'GBP Cashflow'!AQ184+('Euro Cashflow'!AQ184*Rate)</f>
        <v>0</v>
      </c>
      <c r="AR184" s="38">
        <f>+'GBP Cashflow'!AR184+('Euro Cashflow'!AR184*Rate)</f>
        <v>0</v>
      </c>
    </row>
    <row r="185" spans="1:44" outlineLevel="1" x14ac:dyDescent="0.2">
      <c r="A185" s="28" t="s">
        <v>211</v>
      </c>
      <c r="B185" s="29">
        <v>4400</v>
      </c>
      <c r="C185" s="30" t="s">
        <v>212</v>
      </c>
      <c r="D185" s="31">
        <f>VLOOKUP(B185,TOTALBUD!$A$1:$C$260,3,0)</f>
        <v>65075</v>
      </c>
      <c r="E185" s="32">
        <f>SUBTOTAL(9,$E$174:$E$184)</f>
        <v>0</v>
      </c>
      <c r="F185" s="30"/>
      <c r="G185" s="30"/>
      <c r="H185" s="33">
        <f>SUBTOTAL(9,$H$174:$H$184)</f>
        <v>4500</v>
      </c>
      <c r="I185" s="34">
        <f>SUBTOTAL(9,$I$174:$I$184)</f>
        <v>100</v>
      </c>
      <c r="J185" s="34">
        <f>SUBTOTAL(9,$J$174:$J$184)</f>
        <v>100</v>
      </c>
      <c r="K185" s="34">
        <f>SUBTOTAL(9,$K$174:$K$184)</f>
        <v>600</v>
      </c>
      <c r="L185" s="34">
        <f>SUBTOTAL(9,$L$174:$L$184)</f>
        <v>12850</v>
      </c>
      <c r="M185" s="34">
        <f>SUBTOTAL(9,$M$174:$M$184)</f>
        <v>1250</v>
      </c>
      <c r="N185" s="34">
        <f>SUBTOTAL(9,$N$174:$N$184)</f>
        <v>1250</v>
      </c>
      <c r="O185" s="34">
        <f>SUBTOTAL(9,$O$174:$O$184)</f>
        <v>1650</v>
      </c>
      <c r="P185" s="34">
        <f>SUBTOTAL(9,$P$174:$P$184)</f>
        <v>2450</v>
      </c>
      <c r="Q185" s="34">
        <f>SUBTOTAL(9,$Q$174:$Q$184)</f>
        <v>19200</v>
      </c>
      <c r="R185" s="34">
        <f>SUBTOTAL(9,$R$174:$R$184)</f>
        <v>3450</v>
      </c>
      <c r="S185" s="34">
        <f>SUBTOTAL(9,$S$174:$S$184)</f>
        <v>2350</v>
      </c>
      <c r="T185" s="34">
        <f>SUBTOTAL(9,$T$174:$T$184)</f>
        <v>1950</v>
      </c>
      <c r="U185" s="34">
        <f>SUBTOTAL(9,$U$174:$U$184)</f>
        <v>1950</v>
      </c>
      <c r="V185" s="34">
        <f>SUBTOTAL(9,$V$174:$V$184)</f>
        <v>1950</v>
      </c>
      <c r="W185" s="34">
        <f>SUBTOTAL(9,$W$174:$W$184)</f>
        <v>2350</v>
      </c>
      <c r="X185" s="34">
        <f>SUBTOTAL(9,$X$174:$X$184)</f>
        <v>1950</v>
      </c>
      <c r="Y185" s="34">
        <f>SUBTOTAL(9,$Y$174:$Y$184)</f>
        <v>1950</v>
      </c>
      <c r="Z185" s="34">
        <f>SUBTOTAL(9,$Z$174:$Z$184)</f>
        <v>2825</v>
      </c>
      <c r="AA185" s="35"/>
      <c r="AB185" s="34">
        <f>SUBTOTAL(9,$AB$174:$AB$184)</f>
        <v>400</v>
      </c>
      <c r="AC185" s="34">
        <f>SUBTOTAL(9,$AC$174:$AC$184)</f>
        <v>0</v>
      </c>
      <c r="AD185" s="34">
        <f>SUBTOTAL(9,$AD$174:$AD$184)</f>
        <v>0</v>
      </c>
      <c r="AE185" s="34">
        <f>SUBTOTAL(9,$AE$174:$AE$184)</f>
        <v>0</v>
      </c>
      <c r="AF185" s="34">
        <f>SUBTOTAL(9,$AF$174:$AF$184)</f>
        <v>0</v>
      </c>
      <c r="AG185" s="34">
        <f>SUBTOTAL(9,$AG$174:$AG$184)</f>
        <v>0</v>
      </c>
      <c r="AH185" s="34">
        <f>SUBTOTAL(9,$AH$174:$AH$184)</f>
        <v>0</v>
      </c>
      <c r="AI185" s="34">
        <f>SUBTOTAL(9,$AI$174:$AI$184)</f>
        <v>0</v>
      </c>
      <c r="AJ185" s="34">
        <f>SUBTOTAL(9,$AJ$174:$AJ$184)</f>
        <v>0</v>
      </c>
      <c r="AK185" s="34">
        <f>SUBTOTAL(9,$AK$174:$AK$184)</f>
        <v>0</v>
      </c>
      <c r="AL185" s="34">
        <f>SUBTOTAL(9,$AL$174:$AL$184)</f>
        <v>0</v>
      </c>
      <c r="AM185" s="34">
        <f>SUBTOTAL(9,$AM$174:$AM$184)</f>
        <v>0</v>
      </c>
      <c r="AN185" s="34">
        <f>SUBTOTAL(9,$AN$174:$AN$184)</f>
        <v>0</v>
      </c>
      <c r="AO185" s="34">
        <f>SUBTOTAL(9,$AO$174:$AO$184)</f>
        <v>0</v>
      </c>
      <c r="AP185" s="34">
        <f>SUBTOTAL(9,$AP$174:$AP$184)</f>
        <v>0</v>
      </c>
      <c r="AQ185" s="34">
        <f>SUBTOTAL(9,$AQ$174:$AQ$184)</f>
        <v>0</v>
      </c>
      <c r="AR185" s="36">
        <f>SUBTOTAL(9,$AR$174:$AR$184)</f>
        <v>0</v>
      </c>
    </row>
    <row r="186" spans="1:44" outlineLevel="2" x14ac:dyDescent="0.2">
      <c r="A186" s="24">
        <v>4500</v>
      </c>
      <c r="B186" s="25"/>
      <c r="C186" s="24"/>
      <c r="D186" s="37"/>
      <c r="E186" s="26"/>
      <c r="F186" s="24"/>
      <c r="G186" s="24"/>
      <c r="H186" s="38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40"/>
    </row>
    <row r="187" spans="1:44" outlineLevel="2" x14ac:dyDescent="0.2">
      <c r="A187" s="24">
        <v>4500</v>
      </c>
      <c r="B187" s="25">
        <v>4510</v>
      </c>
      <c r="C187" s="24" t="s">
        <v>213</v>
      </c>
      <c r="D187" s="37">
        <f>VLOOKUP(B187,TOTALBUD!$A$1:$C$260,3,0)</f>
        <v>20950</v>
      </c>
      <c r="E187" s="26">
        <f t="shared" ref="E187:E197" si="16">SUM(H187:AX187)-D187</f>
        <v>0</v>
      </c>
      <c r="F187" s="24"/>
      <c r="G187" s="24"/>
      <c r="H187" s="38">
        <f>+'GBP Cashflow'!H187+('Euro Cashflow'!H187*Rate)</f>
        <v>0</v>
      </c>
      <c r="I187" s="38">
        <f>+'GBP Cashflow'!I187+('Euro Cashflow'!I187*Rate)</f>
        <v>0</v>
      </c>
      <c r="J187" s="38">
        <f>+'GBP Cashflow'!J187+('Euro Cashflow'!J187*Rate)</f>
        <v>0</v>
      </c>
      <c r="K187" s="38">
        <f>+'GBP Cashflow'!K187+('Euro Cashflow'!K187*Rate)</f>
        <v>0</v>
      </c>
      <c r="L187" s="38">
        <f>+'GBP Cashflow'!L187+('Euro Cashflow'!L187*Rate)</f>
        <v>0</v>
      </c>
      <c r="M187" s="38">
        <f>+'GBP Cashflow'!M187+('Euro Cashflow'!M187*Rate)</f>
        <v>0</v>
      </c>
      <c r="N187" s="38">
        <f>+'GBP Cashflow'!N187+('Euro Cashflow'!N187*Rate)</f>
        <v>0</v>
      </c>
      <c r="O187" s="38">
        <f>+'GBP Cashflow'!O187+('Euro Cashflow'!O187*Rate)</f>
        <v>0</v>
      </c>
      <c r="P187" s="38">
        <f>+'GBP Cashflow'!P187+('Euro Cashflow'!P187*Rate)</f>
        <v>1200</v>
      </c>
      <c r="Q187" s="38">
        <f>+'GBP Cashflow'!Q187+('Euro Cashflow'!Q187*Rate)</f>
        <v>0</v>
      </c>
      <c r="R187" s="38">
        <f>+'GBP Cashflow'!R187+('Euro Cashflow'!R187*Rate)</f>
        <v>3750</v>
      </c>
      <c r="S187" s="38">
        <f>+'GBP Cashflow'!S187+('Euro Cashflow'!S187*Rate)</f>
        <v>3750</v>
      </c>
      <c r="T187" s="38">
        <f>+'GBP Cashflow'!T187+('Euro Cashflow'!T187*Rate)</f>
        <v>1750</v>
      </c>
      <c r="U187" s="38">
        <f>+'GBP Cashflow'!U187+('Euro Cashflow'!U187*Rate)</f>
        <v>1750</v>
      </c>
      <c r="V187" s="38">
        <f>+'GBP Cashflow'!V187+('Euro Cashflow'!V187*Rate)</f>
        <v>1750</v>
      </c>
      <c r="W187" s="38">
        <f>+'GBP Cashflow'!W187+('Euro Cashflow'!W187*Rate)</f>
        <v>1750</v>
      </c>
      <c r="X187" s="38">
        <f>+'GBP Cashflow'!X187+('Euro Cashflow'!X187*Rate)</f>
        <v>1750</v>
      </c>
      <c r="Y187" s="38">
        <f>+'GBP Cashflow'!Y187+('Euro Cashflow'!Y187*Rate)</f>
        <v>1750</v>
      </c>
      <c r="Z187" s="38">
        <f>+'GBP Cashflow'!Z187+('Euro Cashflow'!Z187*Rate)</f>
        <v>1750</v>
      </c>
      <c r="AA187" s="38">
        <f>+'GBP Cashflow'!AA187+('Euro Cashflow'!AA187*Rate)</f>
        <v>0</v>
      </c>
      <c r="AB187" s="38">
        <f>+'GBP Cashflow'!AB187+('Euro Cashflow'!AB187*Rate)</f>
        <v>0</v>
      </c>
      <c r="AC187" s="38">
        <f>+'GBP Cashflow'!AC187+('Euro Cashflow'!AC187*Rate)</f>
        <v>0</v>
      </c>
      <c r="AD187" s="38">
        <f>+'GBP Cashflow'!AD187+('Euro Cashflow'!AD187*Rate)</f>
        <v>0</v>
      </c>
      <c r="AE187" s="38">
        <f>+'GBP Cashflow'!AE187+('Euro Cashflow'!AE187*Rate)</f>
        <v>0</v>
      </c>
      <c r="AF187" s="38">
        <f>+'GBP Cashflow'!AF187+('Euro Cashflow'!AF187*Rate)</f>
        <v>0</v>
      </c>
      <c r="AG187" s="38">
        <f>+'GBP Cashflow'!AG187+('Euro Cashflow'!AG187*Rate)</f>
        <v>0</v>
      </c>
      <c r="AH187" s="38">
        <f>+'GBP Cashflow'!AH187+('Euro Cashflow'!AH187*Rate)</f>
        <v>0</v>
      </c>
      <c r="AI187" s="38">
        <f>+'GBP Cashflow'!AI187+('Euro Cashflow'!AI187*Rate)</f>
        <v>0</v>
      </c>
      <c r="AJ187" s="38">
        <f>+'GBP Cashflow'!AJ187+('Euro Cashflow'!AJ187*Rate)</f>
        <v>0</v>
      </c>
      <c r="AK187" s="38">
        <f>+'GBP Cashflow'!AK187+('Euro Cashflow'!AK187*Rate)</f>
        <v>0</v>
      </c>
      <c r="AL187" s="38">
        <f>+'GBP Cashflow'!AL187+('Euro Cashflow'!AL187*Rate)</f>
        <v>0</v>
      </c>
      <c r="AM187" s="38">
        <f>+'GBP Cashflow'!AM187+('Euro Cashflow'!AM187*Rate)</f>
        <v>0</v>
      </c>
      <c r="AN187" s="38">
        <f>+'GBP Cashflow'!AN187+('Euro Cashflow'!AN187*Rate)</f>
        <v>0</v>
      </c>
      <c r="AO187" s="38">
        <f>+'GBP Cashflow'!AO187+('Euro Cashflow'!AO187*Rate)</f>
        <v>0</v>
      </c>
      <c r="AP187" s="38">
        <f>+'GBP Cashflow'!AP187+('Euro Cashflow'!AP187*Rate)</f>
        <v>0</v>
      </c>
      <c r="AQ187" s="38">
        <f>+'GBP Cashflow'!AQ187+('Euro Cashflow'!AQ187*Rate)</f>
        <v>0</v>
      </c>
      <c r="AR187" s="38">
        <f>+'GBP Cashflow'!AR187+('Euro Cashflow'!AR187*Rate)</f>
        <v>0</v>
      </c>
    </row>
    <row r="188" spans="1:44" outlineLevel="2" x14ac:dyDescent="0.2">
      <c r="A188" s="24">
        <v>4500</v>
      </c>
      <c r="B188" s="25">
        <v>4520</v>
      </c>
      <c r="C188" s="24" t="s">
        <v>214</v>
      </c>
      <c r="D188" s="37">
        <f>VLOOKUP(B188,TOTALBUD!$A$1:$C$260,3,0)</f>
        <v>20000</v>
      </c>
      <c r="E188" s="26">
        <f t="shared" si="16"/>
        <v>0</v>
      </c>
      <c r="F188" s="24"/>
      <c r="G188" s="24"/>
      <c r="H188" s="38">
        <f>+'GBP Cashflow'!H188+('Euro Cashflow'!H188*Rate)</f>
        <v>0</v>
      </c>
      <c r="I188" s="38">
        <f>+'GBP Cashflow'!I188+('Euro Cashflow'!I188*Rate)</f>
        <v>0</v>
      </c>
      <c r="J188" s="38">
        <f>+'GBP Cashflow'!J188+('Euro Cashflow'!J188*Rate)</f>
        <v>0</v>
      </c>
      <c r="K188" s="38">
        <f>+'GBP Cashflow'!K188+('Euro Cashflow'!K188*Rate)</f>
        <v>0</v>
      </c>
      <c r="L188" s="38">
        <f>+'GBP Cashflow'!L188+('Euro Cashflow'!L188*Rate)</f>
        <v>0</v>
      </c>
      <c r="M188" s="38">
        <f>+'GBP Cashflow'!M188+('Euro Cashflow'!M188*Rate)</f>
        <v>0</v>
      </c>
      <c r="N188" s="38">
        <f>+'GBP Cashflow'!N188+('Euro Cashflow'!N188*Rate)</f>
        <v>0</v>
      </c>
      <c r="O188" s="38">
        <f>+'GBP Cashflow'!O188+('Euro Cashflow'!O188*Rate)</f>
        <v>0</v>
      </c>
      <c r="P188" s="38">
        <f>+'GBP Cashflow'!P188+('Euro Cashflow'!P188*Rate)</f>
        <v>0</v>
      </c>
      <c r="Q188" s="38">
        <f>+'GBP Cashflow'!Q188+('Euro Cashflow'!Q188*Rate)</f>
        <v>2000</v>
      </c>
      <c r="R188" s="38">
        <f>+'GBP Cashflow'!R188+('Euro Cashflow'!R188*Rate)</f>
        <v>2000</v>
      </c>
      <c r="S188" s="38">
        <f>+'GBP Cashflow'!S188+('Euro Cashflow'!S188*Rate)</f>
        <v>2000</v>
      </c>
      <c r="T188" s="38">
        <f>+'GBP Cashflow'!T188+('Euro Cashflow'!T188*Rate)</f>
        <v>2000</v>
      </c>
      <c r="U188" s="38">
        <f>+'GBP Cashflow'!U188+('Euro Cashflow'!U188*Rate)</f>
        <v>2000</v>
      </c>
      <c r="V188" s="38">
        <f>+'GBP Cashflow'!V188+('Euro Cashflow'!V188*Rate)</f>
        <v>2000</v>
      </c>
      <c r="W188" s="38">
        <f>+'GBP Cashflow'!W188+('Euro Cashflow'!W188*Rate)</f>
        <v>2000</v>
      </c>
      <c r="X188" s="38">
        <f>+'GBP Cashflow'!X188+('Euro Cashflow'!X188*Rate)</f>
        <v>2000</v>
      </c>
      <c r="Y188" s="38">
        <f>+'GBP Cashflow'!Y188+('Euro Cashflow'!Y188*Rate)</f>
        <v>2000</v>
      </c>
      <c r="Z188" s="38">
        <f>+'GBP Cashflow'!Z188+('Euro Cashflow'!Z188*Rate)</f>
        <v>2000</v>
      </c>
      <c r="AA188" s="38">
        <f>+'GBP Cashflow'!AA188+('Euro Cashflow'!AA188*Rate)</f>
        <v>0</v>
      </c>
      <c r="AB188" s="38">
        <f>+'GBP Cashflow'!AB188+('Euro Cashflow'!AB188*Rate)</f>
        <v>0</v>
      </c>
      <c r="AC188" s="38">
        <f>+'GBP Cashflow'!AC188+('Euro Cashflow'!AC188*Rate)</f>
        <v>0</v>
      </c>
      <c r="AD188" s="38">
        <f>+'GBP Cashflow'!AD188+('Euro Cashflow'!AD188*Rate)</f>
        <v>0</v>
      </c>
      <c r="AE188" s="38">
        <f>+'GBP Cashflow'!AE188+('Euro Cashflow'!AE188*Rate)</f>
        <v>0</v>
      </c>
      <c r="AF188" s="38">
        <f>+'GBP Cashflow'!AF188+('Euro Cashflow'!AF188*Rate)</f>
        <v>0</v>
      </c>
      <c r="AG188" s="38">
        <f>+'GBP Cashflow'!AG188+('Euro Cashflow'!AG188*Rate)</f>
        <v>0</v>
      </c>
      <c r="AH188" s="38">
        <f>+'GBP Cashflow'!AH188+('Euro Cashflow'!AH188*Rate)</f>
        <v>0</v>
      </c>
      <c r="AI188" s="38">
        <f>+'GBP Cashflow'!AI188+('Euro Cashflow'!AI188*Rate)</f>
        <v>0</v>
      </c>
      <c r="AJ188" s="38">
        <f>+'GBP Cashflow'!AJ188+('Euro Cashflow'!AJ188*Rate)</f>
        <v>0</v>
      </c>
      <c r="AK188" s="38">
        <f>+'GBP Cashflow'!AK188+('Euro Cashflow'!AK188*Rate)</f>
        <v>0</v>
      </c>
      <c r="AL188" s="38">
        <f>+'GBP Cashflow'!AL188+('Euro Cashflow'!AL188*Rate)</f>
        <v>0</v>
      </c>
      <c r="AM188" s="38">
        <f>+'GBP Cashflow'!AM188+('Euro Cashflow'!AM188*Rate)</f>
        <v>0</v>
      </c>
      <c r="AN188" s="38">
        <f>+'GBP Cashflow'!AN188+('Euro Cashflow'!AN188*Rate)</f>
        <v>0</v>
      </c>
      <c r="AO188" s="38">
        <f>+'GBP Cashflow'!AO188+('Euro Cashflow'!AO188*Rate)</f>
        <v>0</v>
      </c>
      <c r="AP188" s="38">
        <f>+'GBP Cashflow'!AP188+('Euro Cashflow'!AP188*Rate)</f>
        <v>0</v>
      </c>
      <c r="AQ188" s="38">
        <f>+'GBP Cashflow'!AQ188+('Euro Cashflow'!AQ188*Rate)</f>
        <v>0</v>
      </c>
      <c r="AR188" s="38">
        <f>+'GBP Cashflow'!AR188+('Euro Cashflow'!AR188*Rate)</f>
        <v>0</v>
      </c>
    </row>
    <row r="189" spans="1:44" outlineLevel="2" x14ac:dyDescent="0.2">
      <c r="A189" s="24">
        <v>4500</v>
      </c>
      <c r="B189" s="25">
        <v>4530</v>
      </c>
      <c r="C189" s="24" t="s">
        <v>215</v>
      </c>
      <c r="D189" s="37">
        <f>VLOOKUP(B189,TOTALBUD!$A$1:$C$260,3,0)</f>
        <v>21880</v>
      </c>
      <c r="E189" s="26">
        <f t="shared" si="16"/>
        <v>0</v>
      </c>
      <c r="F189" s="24"/>
      <c r="G189" s="24"/>
      <c r="H189" s="38">
        <f>+'GBP Cashflow'!H189+('Euro Cashflow'!H189*Rate)</f>
        <v>200</v>
      </c>
      <c r="I189" s="38">
        <f>+'GBP Cashflow'!I189+('Euro Cashflow'!I189*Rate)</f>
        <v>200</v>
      </c>
      <c r="J189" s="38">
        <f>+'GBP Cashflow'!J189+('Euro Cashflow'!J189*Rate)</f>
        <v>200</v>
      </c>
      <c r="K189" s="38">
        <f>+'GBP Cashflow'!K189+('Euro Cashflow'!K189*Rate)</f>
        <v>840</v>
      </c>
      <c r="L189" s="38">
        <f>+'GBP Cashflow'!L189+('Euro Cashflow'!L189*Rate)</f>
        <v>840</v>
      </c>
      <c r="M189" s="38">
        <f>+'GBP Cashflow'!M189+('Euro Cashflow'!M189*Rate)</f>
        <v>840</v>
      </c>
      <c r="N189" s="38">
        <f>+'GBP Cashflow'!N189+('Euro Cashflow'!N189*Rate)</f>
        <v>840</v>
      </c>
      <c r="O189" s="38">
        <f>+'GBP Cashflow'!O189+('Euro Cashflow'!O189*Rate)</f>
        <v>1040</v>
      </c>
      <c r="P189" s="38">
        <f>+'GBP Cashflow'!P189+('Euro Cashflow'!P189*Rate)</f>
        <v>1040</v>
      </c>
      <c r="Q189" s="38">
        <f>+'GBP Cashflow'!Q189+('Euro Cashflow'!Q189*Rate)</f>
        <v>1540</v>
      </c>
      <c r="R189" s="38">
        <f>+'GBP Cashflow'!R189+('Euro Cashflow'!R189*Rate)</f>
        <v>1540</v>
      </c>
      <c r="S189" s="38">
        <f>+'GBP Cashflow'!S189+('Euro Cashflow'!S189*Rate)</f>
        <v>1540</v>
      </c>
      <c r="T189" s="38">
        <f>+'GBP Cashflow'!T189+('Euro Cashflow'!T189*Rate)</f>
        <v>1540</v>
      </c>
      <c r="U189" s="38">
        <f>+'GBP Cashflow'!U189+('Euro Cashflow'!U189*Rate)</f>
        <v>1540</v>
      </c>
      <c r="V189" s="38">
        <f>+'GBP Cashflow'!V189+('Euro Cashflow'!V189*Rate)</f>
        <v>1540</v>
      </c>
      <c r="W189" s="38">
        <f>+'GBP Cashflow'!W189+('Euro Cashflow'!W189*Rate)</f>
        <v>1540</v>
      </c>
      <c r="X189" s="38">
        <f>+'GBP Cashflow'!X189+('Euro Cashflow'!X189*Rate)</f>
        <v>1540</v>
      </c>
      <c r="Y189" s="38">
        <f>+'GBP Cashflow'!Y189+('Euro Cashflow'!Y189*Rate)</f>
        <v>1540</v>
      </c>
      <c r="Z189" s="38">
        <f>+'GBP Cashflow'!Z189+('Euro Cashflow'!Z189*Rate)</f>
        <v>1540</v>
      </c>
      <c r="AA189" s="38">
        <f>+'GBP Cashflow'!AA189+('Euro Cashflow'!AA189*Rate)</f>
        <v>0</v>
      </c>
      <c r="AB189" s="38">
        <f>+'GBP Cashflow'!AB189+('Euro Cashflow'!AB189*Rate)</f>
        <v>440</v>
      </c>
      <c r="AC189" s="38">
        <f>+'GBP Cashflow'!AC189+('Euro Cashflow'!AC189*Rate)</f>
        <v>0</v>
      </c>
      <c r="AD189" s="38">
        <f>+'GBP Cashflow'!AD189+('Euro Cashflow'!AD189*Rate)</f>
        <v>0</v>
      </c>
      <c r="AE189" s="38">
        <f>+'GBP Cashflow'!AE189+('Euro Cashflow'!AE189*Rate)</f>
        <v>0</v>
      </c>
      <c r="AF189" s="38">
        <f>+'GBP Cashflow'!AF189+('Euro Cashflow'!AF189*Rate)</f>
        <v>0</v>
      </c>
      <c r="AG189" s="38">
        <f>+'GBP Cashflow'!AG189+('Euro Cashflow'!AG189*Rate)</f>
        <v>0</v>
      </c>
      <c r="AH189" s="38">
        <f>+'GBP Cashflow'!AH189+('Euro Cashflow'!AH189*Rate)</f>
        <v>0</v>
      </c>
      <c r="AI189" s="38">
        <f>+'GBP Cashflow'!AI189+('Euro Cashflow'!AI189*Rate)</f>
        <v>0</v>
      </c>
      <c r="AJ189" s="38">
        <f>+'GBP Cashflow'!AJ189+('Euro Cashflow'!AJ189*Rate)</f>
        <v>0</v>
      </c>
      <c r="AK189" s="38">
        <f>+'GBP Cashflow'!AK189+('Euro Cashflow'!AK189*Rate)</f>
        <v>0</v>
      </c>
      <c r="AL189" s="38">
        <f>+'GBP Cashflow'!AL189+('Euro Cashflow'!AL189*Rate)</f>
        <v>0</v>
      </c>
      <c r="AM189" s="38">
        <f>+'GBP Cashflow'!AM189+('Euro Cashflow'!AM189*Rate)</f>
        <v>0</v>
      </c>
      <c r="AN189" s="38">
        <f>+'GBP Cashflow'!AN189+('Euro Cashflow'!AN189*Rate)</f>
        <v>0</v>
      </c>
      <c r="AO189" s="38">
        <f>+'GBP Cashflow'!AO189+('Euro Cashflow'!AO189*Rate)</f>
        <v>0</v>
      </c>
      <c r="AP189" s="38">
        <f>+'GBP Cashflow'!AP189+('Euro Cashflow'!AP189*Rate)</f>
        <v>0</v>
      </c>
      <c r="AQ189" s="38">
        <f>+'GBP Cashflow'!AQ189+('Euro Cashflow'!AQ189*Rate)</f>
        <v>0</v>
      </c>
      <c r="AR189" s="38">
        <f>+'GBP Cashflow'!AR189+('Euro Cashflow'!AR189*Rate)</f>
        <v>0</v>
      </c>
    </row>
    <row r="190" spans="1:44" outlineLevel="2" x14ac:dyDescent="0.2">
      <c r="A190" s="24">
        <v>4500</v>
      </c>
      <c r="B190" s="25">
        <v>4540</v>
      </c>
      <c r="C190" s="24" t="s">
        <v>216</v>
      </c>
      <c r="D190" s="37">
        <f>VLOOKUP(B190,TOTALBUD!$A$1:$C$260,3,0)</f>
        <v>67500</v>
      </c>
      <c r="E190" s="26">
        <f t="shared" si="16"/>
        <v>0</v>
      </c>
      <c r="F190" s="24"/>
      <c r="G190" s="24"/>
      <c r="H190" s="38">
        <f>+'GBP Cashflow'!H190+('Euro Cashflow'!H190*Rate)</f>
        <v>0</v>
      </c>
      <c r="I190" s="38">
        <f>+'GBP Cashflow'!I190+('Euro Cashflow'!I190*Rate)</f>
        <v>0</v>
      </c>
      <c r="J190" s="38">
        <f>+'GBP Cashflow'!J190+('Euro Cashflow'!J190*Rate)</f>
        <v>0</v>
      </c>
      <c r="K190" s="38">
        <f>+'GBP Cashflow'!K190+('Euro Cashflow'!K190*Rate)</f>
        <v>0</v>
      </c>
      <c r="L190" s="38">
        <f>+'GBP Cashflow'!L190+('Euro Cashflow'!L190*Rate)</f>
        <v>0</v>
      </c>
      <c r="M190" s="38">
        <f>+'GBP Cashflow'!M190+('Euro Cashflow'!M190*Rate)</f>
        <v>0</v>
      </c>
      <c r="N190" s="38">
        <f>+'GBP Cashflow'!N190+('Euro Cashflow'!N190*Rate)</f>
        <v>0</v>
      </c>
      <c r="O190" s="38">
        <f>+'GBP Cashflow'!O190+('Euro Cashflow'!O190*Rate)</f>
        <v>0</v>
      </c>
      <c r="P190" s="38">
        <f>+'GBP Cashflow'!P190+('Euro Cashflow'!P190*Rate)</f>
        <v>0</v>
      </c>
      <c r="Q190" s="38">
        <f>+'GBP Cashflow'!Q190+('Euro Cashflow'!Q190*Rate)</f>
        <v>0</v>
      </c>
      <c r="R190" s="38">
        <f>+'GBP Cashflow'!R190+('Euro Cashflow'!R190*Rate)</f>
        <v>0</v>
      </c>
      <c r="S190" s="38">
        <f>+'GBP Cashflow'!S190+('Euro Cashflow'!S190*Rate)</f>
        <v>7500</v>
      </c>
      <c r="T190" s="38">
        <f>+'GBP Cashflow'!T190+('Euro Cashflow'!T190*Rate)</f>
        <v>7500</v>
      </c>
      <c r="U190" s="38">
        <f>+'GBP Cashflow'!U190+('Euro Cashflow'!U190*Rate)</f>
        <v>7500</v>
      </c>
      <c r="V190" s="38">
        <f>+'GBP Cashflow'!V190+('Euro Cashflow'!V190*Rate)</f>
        <v>7500</v>
      </c>
      <c r="W190" s="38">
        <f>+'GBP Cashflow'!W190+('Euro Cashflow'!W190*Rate)</f>
        <v>7500</v>
      </c>
      <c r="X190" s="38">
        <f>+'GBP Cashflow'!X190+('Euro Cashflow'!X190*Rate)</f>
        <v>7500</v>
      </c>
      <c r="Y190" s="38">
        <f>+'GBP Cashflow'!Y190+('Euro Cashflow'!Y190*Rate)</f>
        <v>7500</v>
      </c>
      <c r="Z190" s="38">
        <f>+'GBP Cashflow'!Z190+('Euro Cashflow'!Z190*Rate)</f>
        <v>7500</v>
      </c>
      <c r="AA190" s="38">
        <f>+'GBP Cashflow'!AA190+('Euro Cashflow'!AA190*Rate)</f>
        <v>0</v>
      </c>
      <c r="AB190" s="38">
        <f>+'GBP Cashflow'!AB190+('Euro Cashflow'!AB190*Rate)</f>
        <v>7500</v>
      </c>
      <c r="AC190" s="38">
        <f>+'GBP Cashflow'!AC190+('Euro Cashflow'!AC190*Rate)</f>
        <v>0</v>
      </c>
      <c r="AD190" s="38">
        <f>+'GBP Cashflow'!AD190+('Euro Cashflow'!AD190*Rate)</f>
        <v>0</v>
      </c>
      <c r="AE190" s="38">
        <f>+'GBP Cashflow'!AE190+('Euro Cashflow'!AE190*Rate)</f>
        <v>0</v>
      </c>
      <c r="AF190" s="38">
        <f>+'GBP Cashflow'!AF190+('Euro Cashflow'!AF190*Rate)</f>
        <v>0</v>
      </c>
      <c r="AG190" s="38">
        <f>+'GBP Cashflow'!AG190+('Euro Cashflow'!AG190*Rate)</f>
        <v>0</v>
      </c>
      <c r="AH190" s="38">
        <f>+'GBP Cashflow'!AH190+('Euro Cashflow'!AH190*Rate)</f>
        <v>0</v>
      </c>
      <c r="AI190" s="38">
        <f>+'GBP Cashflow'!AI190+('Euro Cashflow'!AI190*Rate)</f>
        <v>0</v>
      </c>
      <c r="AJ190" s="38">
        <f>+'GBP Cashflow'!AJ190+('Euro Cashflow'!AJ190*Rate)</f>
        <v>0</v>
      </c>
      <c r="AK190" s="38">
        <f>+'GBP Cashflow'!AK190+('Euro Cashflow'!AK190*Rate)</f>
        <v>0</v>
      </c>
      <c r="AL190" s="38">
        <f>+'GBP Cashflow'!AL190+('Euro Cashflow'!AL190*Rate)</f>
        <v>0</v>
      </c>
      <c r="AM190" s="38">
        <f>+'GBP Cashflow'!AM190+('Euro Cashflow'!AM190*Rate)</f>
        <v>0</v>
      </c>
      <c r="AN190" s="38">
        <f>+'GBP Cashflow'!AN190+('Euro Cashflow'!AN190*Rate)</f>
        <v>0</v>
      </c>
      <c r="AO190" s="38">
        <f>+'GBP Cashflow'!AO190+('Euro Cashflow'!AO190*Rate)</f>
        <v>0</v>
      </c>
      <c r="AP190" s="38">
        <f>+'GBP Cashflow'!AP190+('Euro Cashflow'!AP190*Rate)</f>
        <v>0</v>
      </c>
      <c r="AQ190" s="38">
        <f>+'GBP Cashflow'!AQ190+('Euro Cashflow'!AQ190*Rate)</f>
        <v>0</v>
      </c>
      <c r="AR190" s="38">
        <f>+'GBP Cashflow'!AR190+('Euro Cashflow'!AR190*Rate)</f>
        <v>0</v>
      </c>
    </row>
    <row r="191" spans="1:44" outlineLevel="2" x14ac:dyDescent="0.2">
      <c r="A191" s="24">
        <v>4500</v>
      </c>
      <c r="B191" s="25">
        <v>4550</v>
      </c>
      <c r="C191" s="24" t="s">
        <v>217</v>
      </c>
      <c r="D191" s="37">
        <f>VLOOKUP(B191,TOTALBUD!$A$1:$C$260,3,0)</f>
        <v>22000</v>
      </c>
      <c r="E191" s="26">
        <f t="shared" si="16"/>
        <v>0</v>
      </c>
      <c r="F191" s="24"/>
      <c r="G191" s="24"/>
      <c r="H191" s="38">
        <f>+'GBP Cashflow'!H191+('Euro Cashflow'!H191*Rate)</f>
        <v>0</v>
      </c>
      <c r="I191" s="38">
        <f>+'GBP Cashflow'!I191+('Euro Cashflow'!I191*Rate)</f>
        <v>0</v>
      </c>
      <c r="J191" s="38">
        <f>+'GBP Cashflow'!J191+('Euro Cashflow'!J191*Rate)</f>
        <v>0</v>
      </c>
      <c r="K191" s="38">
        <f>+'GBP Cashflow'!K191+('Euro Cashflow'!K191*Rate)</f>
        <v>0</v>
      </c>
      <c r="L191" s="38">
        <f>+'GBP Cashflow'!L191+('Euro Cashflow'!L191*Rate)</f>
        <v>0</v>
      </c>
      <c r="M191" s="38">
        <f>+'GBP Cashflow'!M191+('Euro Cashflow'!M191*Rate)</f>
        <v>0</v>
      </c>
      <c r="N191" s="38">
        <f>+'GBP Cashflow'!N191+('Euro Cashflow'!N191*Rate)</f>
        <v>0</v>
      </c>
      <c r="O191" s="38">
        <f>+'GBP Cashflow'!O191+('Euro Cashflow'!O191*Rate)</f>
        <v>300</v>
      </c>
      <c r="P191" s="38">
        <f>+'GBP Cashflow'!P191+('Euro Cashflow'!P191*Rate)</f>
        <v>300</v>
      </c>
      <c r="Q191" s="38">
        <f>+'GBP Cashflow'!Q191+('Euro Cashflow'!Q191*Rate)</f>
        <v>450</v>
      </c>
      <c r="R191" s="38">
        <f>+'GBP Cashflow'!R191+('Euro Cashflow'!R191*Rate)</f>
        <v>1150</v>
      </c>
      <c r="S191" s="38">
        <f>+'GBP Cashflow'!S191+('Euro Cashflow'!S191*Rate)</f>
        <v>2200</v>
      </c>
      <c r="T191" s="38">
        <f>+'GBP Cashflow'!T191+('Euro Cashflow'!T191*Rate)</f>
        <v>2200</v>
      </c>
      <c r="U191" s="38">
        <f>+'GBP Cashflow'!U191+('Euro Cashflow'!U191*Rate)</f>
        <v>2200</v>
      </c>
      <c r="V191" s="38">
        <f>+'GBP Cashflow'!V191+('Euro Cashflow'!V191*Rate)</f>
        <v>2200</v>
      </c>
      <c r="W191" s="38">
        <f>+'GBP Cashflow'!W191+('Euro Cashflow'!W191*Rate)</f>
        <v>2200</v>
      </c>
      <c r="X191" s="38">
        <f>+'GBP Cashflow'!X191+('Euro Cashflow'!X191*Rate)</f>
        <v>2200</v>
      </c>
      <c r="Y191" s="38">
        <f>+'GBP Cashflow'!Y191+('Euro Cashflow'!Y191*Rate)</f>
        <v>2200</v>
      </c>
      <c r="Z191" s="38">
        <f>+'GBP Cashflow'!Z191+('Euro Cashflow'!Z191*Rate)</f>
        <v>2200</v>
      </c>
      <c r="AA191" s="38">
        <f>+'GBP Cashflow'!AA191+('Euro Cashflow'!AA191*Rate)</f>
        <v>0</v>
      </c>
      <c r="AB191" s="38">
        <f>+'GBP Cashflow'!AB191+('Euro Cashflow'!AB191*Rate)</f>
        <v>2200</v>
      </c>
      <c r="AC191" s="38">
        <f>+'GBP Cashflow'!AC191+('Euro Cashflow'!AC191*Rate)</f>
        <v>0</v>
      </c>
      <c r="AD191" s="38">
        <f>+'GBP Cashflow'!AD191+('Euro Cashflow'!AD191*Rate)</f>
        <v>0</v>
      </c>
      <c r="AE191" s="38">
        <f>+'GBP Cashflow'!AE191+('Euro Cashflow'!AE191*Rate)</f>
        <v>0</v>
      </c>
      <c r="AF191" s="38">
        <f>+'GBP Cashflow'!AF191+('Euro Cashflow'!AF191*Rate)</f>
        <v>0</v>
      </c>
      <c r="AG191" s="38">
        <f>+'GBP Cashflow'!AG191+('Euro Cashflow'!AG191*Rate)</f>
        <v>0</v>
      </c>
      <c r="AH191" s="38">
        <f>+'GBP Cashflow'!AH191+('Euro Cashflow'!AH191*Rate)</f>
        <v>0</v>
      </c>
      <c r="AI191" s="38">
        <f>+'GBP Cashflow'!AI191+('Euro Cashflow'!AI191*Rate)</f>
        <v>0</v>
      </c>
      <c r="AJ191" s="38">
        <f>+'GBP Cashflow'!AJ191+('Euro Cashflow'!AJ191*Rate)</f>
        <v>0</v>
      </c>
      <c r="AK191" s="38">
        <f>+'GBP Cashflow'!AK191+('Euro Cashflow'!AK191*Rate)</f>
        <v>0</v>
      </c>
      <c r="AL191" s="38">
        <f>+'GBP Cashflow'!AL191+('Euro Cashflow'!AL191*Rate)</f>
        <v>0</v>
      </c>
      <c r="AM191" s="38">
        <f>+'GBP Cashflow'!AM191+('Euro Cashflow'!AM191*Rate)</f>
        <v>0</v>
      </c>
      <c r="AN191" s="38">
        <f>+'GBP Cashflow'!AN191+('Euro Cashflow'!AN191*Rate)</f>
        <v>0</v>
      </c>
      <c r="AO191" s="38">
        <f>+'GBP Cashflow'!AO191+('Euro Cashflow'!AO191*Rate)</f>
        <v>0</v>
      </c>
      <c r="AP191" s="38">
        <f>+'GBP Cashflow'!AP191+('Euro Cashflow'!AP191*Rate)</f>
        <v>0</v>
      </c>
      <c r="AQ191" s="38">
        <f>+'GBP Cashflow'!AQ191+('Euro Cashflow'!AQ191*Rate)</f>
        <v>0</v>
      </c>
      <c r="AR191" s="38">
        <f>+'GBP Cashflow'!AR191+('Euro Cashflow'!AR191*Rate)</f>
        <v>0</v>
      </c>
    </row>
    <row r="192" spans="1:44" outlineLevel="2" x14ac:dyDescent="0.2">
      <c r="A192" s="24">
        <v>4500</v>
      </c>
      <c r="B192" s="25">
        <v>4560</v>
      </c>
      <c r="C192" s="24" t="s">
        <v>218</v>
      </c>
      <c r="D192" s="37">
        <f>VLOOKUP(B192,TOTALBUD!$A$1:$C$260,3,0)</f>
        <v>15000</v>
      </c>
      <c r="E192" s="26">
        <f t="shared" si="16"/>
        <v>0</v>
      </c>
      <c r="F192" s="24"/>
      <c r="G192" s="24"/>
      <c r="H192" s="38">
        <f>+'GBP Cashflow'!H192+('Euro Cashflow'!H192*Rate)</f>
        <v>50</v>
      </c>
      <c r="I192" s="38">
        <f>+'GBP Cashflow'!I192+('Euro Cashflow'!I192*Rate)</f>
        <v>50</v>
      </c>
      <c r="J192" s="38">
        <f>+'GBP Cashflow'!J192+('Euro Cashflow'!J192*Rate)</f>
        <v>50</v>
      </c>
      <c r="K192" s="38">
        <f>+'GBP Cashflow'!K192+('Euro Cashflow'!K192*Rate)</f>
        <v>150</v>
      </c>
      <c r="L192" s="38">
        <f>+'GBP Cashflow'!L192+('Euro Cashflow'!L192*Rate)</f>
        <v>150</v>
      </c>
      <c r="M192" s="38">
        <f>+'GBP Cashflow'!M192+('Euro Cashflow'!M192*Rate)</f>
        <v>150</v>
      </c>
      <c r="N192" s="38">
        <f>+'GBP Cashflow'!N192+('Euro Cashflow'!N192*Rate)</f>
        <v>150</v>
      </c>
      <c r="O192" s="38">
        <f>+'GBP Cashflow'!O192+('Euro Cashflow'!O192*Rate)</f>
        <v>200</v>
      </c>
      <c r="P192" s="38">
        <f>+'GBP Cashflow'!P192+('Euro Cashflow'!P192*Rate)</f>
        <v>200</v>
      </c>
      <c r="Q192" s="38">
        <f>+'GBP Cashflow'!Q192+('Euro Cashflow'!Q192*Rate)</f>
        <v>600</v>
      </c>
      <c r="R192" s="38">
        <f>+'GBP Cashflow'!R192+('Euro Cashflow'!R192*Rate)</f>
        <v>1500</v>
      </c>
      <c r="S192" s="38">
        <f>+'GBP Cashflow'!S192+('Euro Cashflow'!S192*Rate)</f>
        <v>1500</v>
      </c>
      <c r="T192" s="38">
        <f>+'GBP Cashflow'!T192+('Euro Cashflow'!T192*Rate)</f>
        <v>1500</v>
      </c>
      <c r="U192" s="38">
        <f>+'GBP Cashflow'!U192+('Euro Cashflow'!U192*Rate)</f>
        <v>1500</v>
      </c>
      <c r="V192" s="38">
        <f>+'GBP Cashflow'!V192+('Euro Cashflow'!V192*Rate)</f>
        <v>1500</v>
      </c>
      <c r="W192" s="38">
        <f>+'GBP Cashflow'!W192+('Euro Cashflow'!W192*Rate)</f>
        <v>1500</v>
      </c>
      <c r="X192" s="38">
        <f>+'GBP Cashflow'!X192+('Euro Cashflow'!X192*Rate)</f>
        <v>1500</v>
      </c>
      <c r="Y192" s="38">
        <f>+'GBP Cashflow'!Y192+('Euro Cashflow'!Y192*Rate)</f>
        <v>1500</v>
      </c>
      <c r="Z192" s="38">
        <f>+'GBP Cashflow'!Z192+('Euro Cashflow'!Z192*Rate)</f>
        <v>1250</v>
      </c>
      <c r="AA192" s="38">
        <f>+'GBP Cashflow'!AA192+('Euro Cashflow'!AA192*Rate)</f>
        <v>0</v>
      </c>
      <c r="AB192" s="38">
        <f>+'GBP Cashflow'!AB192+('Euro Cashflow'!AB192*Rate)</f>
        <v>0</v>
      </c>
      <c r="AC192" s="38">
        <f>+'GBP Cashflow'!AC192+('Euro Cashflow'!AC192*Rate)</f>
        <v>0</v>
      </c>
      <c r="AD192" s="38">
        <f>+'GBP Cashflow'!AD192+('Euro Cashflow'!AD192*Rate)</f>
        <v>0</v>
      </c>
      <c r="AE192" s="38">
        <f>+'GBP Cashflow'!AE192+('Euro Cashflow'!AE192*Rate)</f>
        <v>0</v>
      </c>
      <c r="AF192" s="38">
        <f>+'GBP Cashflow'!AF192+('Euro Cashflow'!AF192*Rate)</f>
        <v>0</v>
      </c>
      <c r="AG192" s="38">
        <f>+'GBP Cashflow'!AG192+('Euro Cashflow'!AG192*Rate)</f>
        <v>0</v>
      </c>
      <c r="AH192" s="38">
        <f>+'GBP Cashflow'!AH192+('Euro Cashflow'!AH192*Rate)</f>
        <v>0</v>
      </c>
      <c r="AI192" s="38">
        <f>+'GBP Cashflow'!AI192+('Euro Cashflow'!AI192*Rate)</f>
        <v>0</v>
      </c>
      <c r="AJ192" s="38">
        <f>+'GBP Cashflow'!AJ192+('Euro Cashflow'!AJ192*Rate)</f>
        <v>0</v>
      </c>
      <c r="AK192" s="38">
        <f>+'GBP Cashflow'!AK192+('Euro Cashflow'!AK192*Rate)</f>
        <v>0</v>
      </c>
      <c r="AL192" s="38">
        <f>+'GBP Cashflow'!AL192+('Euro Cashflow'!AL192*Rate)</f>
        <v>0</v>
      </c>
      <c r="AM192" s="38">
        <f>+'GBP Cashflow'!AM192+('Euro Cashflow'!AM192*Rate)</f>
        <v>0</v>
      </c>
      <c r="AN192" s="38">
        <f>+'GBP Cashflow'!AN192+('Euro Cashflow'!AN192*Rate)</f>
        <v>0</v>
      </c>
      <c r="AO192" s="38">
        <f>+'GBP Cashflow'!AO192+('Euro Cashflow'!AO192*Rate)</f>
        <v>0</v>
      </c>
      <c r="AP192" s="38">
        <f>+'GBP Cashflow'!AP192+('Euro Cashflow'!AP192*Rate)</f>
        <v>0</v>
      </c>
      <c r="AQ192" s="38">
        <f>+'GBP Cashflow'!AQ192+('Euro Cashflow'!AQ192*Rate)</f>
        <v>0</v>
      </c>
      <c r="AR192" s="38">
        <f>+'GBP Cashflow'!AR192+('Euro Cashflow'!AR192*Rate)</f>
        <v>0</v>
      </c>
    </row>
    <row r="193" spans="1:44" outlineLevel="2" x14ac:dyDescent="0.2">
      <c r="A193" s="24">
        <v>4500</v>
      </c>
      <c r="B193" s="25">
        <v>4565</v>
      </c>
      <c r="C193" s="24" t="s">
        <v>219</v>
      </c>
      <c r="D193" s="37">
        <f>VLOOKUP(B193,TOTALBUD!$A$1:$C$260,3,0)</f>
        <v>9000</v>
      </c>
      <c r="E193" s="26">
        <f t="shared" si="16"/>
        <v>0</v>
      </c>
      <c r="F193" s="24"/>
      <c r="G193" s="24"/>
      <c r="H193" s="38">
        <f>+'GBP Cashflow'!H193+('Euro Cashflow'!H193*Rate)</f>
        <v>0</v>
      </c>
      <c r="I193" s="38">
        <f>+'GBP Cashflow'!I193+('Euro Cashflow'!I193*Rate)</f>
        <v>0</v>
      </c>
      <c r="J193" s="38">
        <f>+'GBP Cashflow'!J193+('Euro Cashflow'!J193*Rate)</f>
        <v>0</v>
      </c>
      <c r="K193" s="38">
        <f>+'GBP Cashflow'!K193+('Euro Cashflow'!K193*Rate)</f>
        <v>50</v>
      </c>
      <c r="L193" s="38">
        <f>+'GBP Cashflow'!L193+('Euro Cashflow'!L193*Rate)</f>
        <v>50</v>
      </c>
      <c r="M193" s="38">
        <f>+'GBP Cashflow'!M193+('Euro Cashflow'!M193*Rate)</f>
        <v>50</v>
      </c>
      <c r="N193" s="38">
        <f>+'GBP Cashflow'!N193+('Euro Cashflow'!N193*Rate)</f>
        <v>50</v>
      </c>
      <c r="O193" s="38">
        <f>+'GBP Cashflow'!O193+('Euro Cashflow'!O193*Rate)</f>
        <v>300</v>
      </c>
      <c r="P193" s="38">
        <f>+'GBP Cashflow'!P193+('Euro Cashflow'!P193*Rate)</f>
        <v>300</v>
      </c>
      <c r="Q193" s="38">
        <f>+'GBP Cashflow'!Q193+('Euro Cashflow'!Q193*Rate)</f>
        <v>300</v>
      </c>
      <c r="R193" s="38">
        <f>+'GBP Cashflow'!R193+('Euro Cashflow'!R193*Rate)</f>
        <v>400</v>
      </c>
      <c r="S193" s="38">
        <f>+'GBP Cashflow'!S193+('Euro Cashflow'!S193*Rate)</f>
        <v>500</v>
      </c>
      <c r="T193" s="38">
        <f>+'GBP Cashflow'!T193+('Euro Cashflow'!T193*Rate)</f>
        <v>1000</v>
      </c>
      <c r="U193" s="38">
        <f>+'GBP Cashflow'!U193+('Euro Cashflow'!U193*Rate)</f>
        <v>1000</v>
      </c>
      <c r="V193" s="38">
        <f>+'GBP Cashflow'!V193+('Euro Cashflow'!V193*Rate)</f>
        <v>1000</v>
      </c>
      <c r="W193" s="38">
        <f>+'GBP Cashflow'!W193+('Euro Cashflow'!W193*Rate)</f>
        <v>1000</v>
      </c>
      <c r="X193" s="38">
        <f>+'GBP Cashflow'!X193+('Euro Cashflow'!X193*Rate)</f>
        <v>1000</v>
      </c>
      <c r="Y193" s="38">
        <f>+'GBP Cashflow'!Y193+('Euro Cashflow'!Y193*Rate)</f>
        <v>1000</v>
      </c>
      <c r="Z193" s="38">
        <f>+'GBP Cashflow'!Z193+('Euro Cashflow'!Z193*Rate)</f>
        <v>1000</v>
      </c>
      <c r="AA193" s="38">
        <f>+'GBP Cashflow'!AA193+('Euro Cashflow'!AA193*Rate)</f>
        <v>0</v>
      </c>
      <c r="AB193" s="38">
        <f>+'GBP Cashflow'!AB193+('Euro Cashflow'!AB193*Rate)</f>
        <v>0</v>
      </c>
      <c r="AC193" s="38">
        <f>+'GBP Cashflow'!AC193+('Euro Cashflow'!AC193*Rate)</f>
        <v>0</v>
      </c>
      <c r="AD193" s="38">
        <f>+'GBP Cashflow'!AD193+('Euro Cashflow'!AD193*Rate)</f>
        <v>0</v>
      </c>
      <c r="AE193" s="38">
        <f>+'GBP Cashflow'!AE193+('Euro Cashflow'!AE193*Rate)</f>
        <v>0</v>
      </c>
      <c r="AF193" s="38">
        <f>+'GBP Cashflow'!AF193+('Euro Cashflow'!AF193*Rate)</f>
        <v>0</v>
      </c>
      <c r="AG193" s="38">
        <f>+'GBP Cashflow'!AG193+('Euro Cashflow'!AG193*Rate)</f>
        <v>0</v>
      </c>
      <c r="AH193" s="38">
        <f>+'GBP Cashflow'!AH193+('Euro Cashflow'!AH193*Rate)</f>
        <v>0</v>
      </c>
      <c r="AI193" s="38">
        <f>+'GBP Cashflow'!AI193+('Euro Cashflow'!AI193*Rate)</f>
        <v>0</v>
      </c>
      <c r="AJ193" s="38">
        <f>+'GBP Cashflow'!AJ193+('Euro Cashflow'!AJ193*Rate)</f>
        <v>0</v>
      </c>
      <c r="AK193" s="38">
        <f>+'GBP Cashflow'!AK193+('Euro Cashflow'!AK193*Rate)</f>
        <v>0</v>
      </c>
      <c r="AL193" s="38">
        <f>+'GBP Cashflow'!AL193+('Euro Cashflow'!AL193*Rate)</f>
        <v>0</v>
      </c>
      <c r="AM193" s="38">
        <f>+'GBP Cashflow'!AM193+('Euro Cashflow'!AM193*Rate)</f>
        <v>0</v>
      </c>
      <c r="AN193" s="38">
        <f>+'GBP Cashflow'!AN193+('Euro Cashflow'!AN193*Rate)</f>
        <v>0</v>
      </c>
      <c r="AO193" s="38">
        <f>+'GBP Cashflow'!AO193+('Euro Cashflow'!AO193*Rate)</f>
        <v>0</v>
      </c>
      <c r="AP193" s="38">
        <f>+'GBP Cashflow'!AP193+('Euro Cashflow'!AP193*Rate)</f>
        <v>0</v>
      </c>
      <c r="AQ193" s="38">
        <f>+'GBP Cashflow'!AQ193+('Euro Cashflow'!AQ193*Rate)</f>
        <v>0</v>
      </c>
      <c r="AR193" s="38">
        <f>+'GBP Cashflow'!AR193+('Euro Cashflow'!AR193*Rate)</f>
        <v>0</v>
      </c>
    </row>
    <row r="194" spans="1:44" outlineLevel="2" x14ac:dyDescent="0.2">
      <c r="A194" s="24">
        <v>4500</v>
      </c>
      <c r="B194" s="25">
        <v>4570</v>
      </c>
      <c r="C194" s="24" t="s">
        <v>220</v>
      </c>
      <c r="D194" s="37">
        <f>VLOOKUP(B194,TOTALBUD!$A$1:$C$260,3,0)</f>
        <v>8000</v>
      </c>
      <c r="E194" s="26">
        <f t="shared" si="16"/>
        <v>0</v>
      </c>
      <c r="F194" s="24"/>
      <c r="G194" s="24"/>
      <c r="H194" s="38">
        <f>+'GBP Cashflow'!H194+('Euro Cashflow'!H194*Rate)</f>
        <v>0</v>
      </c>
      <c r="I194" s="38">
        <f>+'GBP Cashflow'!I194+('Euro Cashflow'!I194*Rate)</f>
        <v>0</v>
      </c>
      <c r="J194" s="38">
        <f>+'GBP Cashflow'!J194+('Euro Cashflow'!J194*Rate)</f>
        <v>0</v>
      </c>
      <c r="K194" s="38">
        <f>+'GBP Cashflow'!K194+('Euro Cashflow'!K194*Rate)</f>
        <v>0</v>
      </c>
      <c r="L194" s="38">
        <f>+'GBP Cashflow'!L194+('Euro Cashflow'!L194*Rate)</f>
        <v>0</v>
      </c>
      <c r="M194" s="38">
        <f>+'GBP Cashflow'!M194+('Euro Cashflow'!M194*Rate)</f>
        <v>0</v>
      </c>
      <c r="N194" s="38">
        <f>+'GBP Cashflow'!N194+('Euro Cashflow'!N194*Rate)</f>
        <v>500</v>
      </c>
      <c r="O194" s="38">
        <f>+'GBP Cashflow'!O194+('Euro Cashflow'!O194*Rate)</f>
        <v>500</v>
      </c>
      <c r="P194" s="38">
        <f>+'GBP Cashflow'!P194+('Euro Cashflow'!P194*Rate)</f>
        <v>500</v>
      </c>
      <c r="Q194" s="38">
        <f>+'GBP Cashflow'!Q194+('Euro Cashflow'!Q194*Rate)</f>
        <v>500</v>
      </c>
      <c r="R194" s="38">
        <f>+'GBP Cashflow'!R194+('Euro Cashflow'!R194*Rate)</f>
        <v>1000</v>
      </c>
      <c r="S194" s="38">
        <f>+'GBP Cashflow'!S194+('Euro Cashflow'!S194*Rate)</f>
        <v>1000</v>
      </c>
      <c r="T194" s="38">
        <f>+'GBP Cashflow'!T194+('Euro Cashflow'!T194*Rate)</f>
        <v>500</v>
      </c>
      <c r="U194" s="38">
        <f>+'GBP Cashflow'!U194+('Euro Cashflow'!U194*Rate)</f>
        <v>500</v>
      </c>
      <c r="V194" s="38">
        <f>+'GBP Cashflow'!V194+('Euro Cashflow'!V194*Rate)</f>
        <v>500</v>
      </c>
      <c r="W194" s="38">
        <f>+'GBP Cashflow'!W194+('Euro Cashflow'!W194*Rate)</f>
        <v>500</v>
      </c>
      <c r="X194" s="38">
        <f>+'GBP Cashflow'!X194+('Euro Cashflow'!X194*Rate)</f>
        <v>500</v>
      </c>
      <c r="Y194" s="38">
        <f>+'GBP Cashflow'!Y194+('Euro Cashflow'!Y194*Rate)</f>
        <v>500</v>
      </c>
      <c r="Z194" s="38">
        <f>+'GBP Cashflow'!Z194+('Euro Cashflow'!Z194*Rate)</f>
        <v>500</v>
      </c>
      <c r="AA194" s="38">
        <f>+'GBP Cashflow'!AA194+('Euro Cashflow'!AA194*Rate)</f>
        <v>0</v>
      </c>
      <c r="AB194" s="38">
        <f>+'GBP Cashflow'!AB194+('Euro Cashflow'!AB194*Rate)</f>
        <v>500</v>
      </c>
      <c r="AC194" s="38">
        <f>+'GBP Cashflow'!AC194+('Euro Cashflow'!AC194*Rate)</f>
        <v>0</v>
      </c>
      <c r="AD194" s="38">
        <f>+'GBP Cashflow'!AD194+('Euro Cashflow'!AD194*Rate)</f>
        <v>0</v>
      </c>
      <c r="AE194" s="38">
        <f>+'GBP Cashflow'!AE194+('Euro Cashflow'!AE194*Rate)</f>
        <v>0</v>
      </c>
      <c r="AF194" s="38">
        <f>+'GBP Cashflow'!AF194+('Euro Cashflow'!AF194*Rate)</f>
        <v>0</v>
      </c>
      <c r="AG194" s="38">
        <f>+'GBP Cashflow'!AG194+('Euro Cashflow'!AG194*Rate)</f>
        <v>0</v>
      </c>
      <c r="AH194" s="38">
        <f>+'GBP Cashflow'!AH194+('Euro Cashflow'!AH194*Rate)</f>
        <v>0</v>
      </c>
      <c r="AI194" s="38">
        <f>+'GBP Cashflow'!AI194+('Euro Cashflow'!AI194*Rate)</f>
        <v>0</v>
      </c>
      <c r="AJ194" s="38">
        <f>+'GBP Cashflow'!AJ194+('Euro Cashflow'!AJ194*Rate)</f>
        <v>0</v>
      </c>
      <c r="AK194" s="38">
        <f>+'GBP Cashflow'!AK194+('Euro Cashflow'!AK194*Rate)</f>
        <v>0</v>
      </c>
      <c r="AL194" s="38">
        <f>+'GBP Cashflow'!AL194+('Euro Cashflow'!AL194*Rate)</f>
        <v>0</v>
      </c>
      <c r="AM194" s="38">
        <f>+'GBP Cashflow'!AM194+('Euro Cashflow'!AM194*Rate)</f>
        <v>0</v>
      </c>
      <c r="AN194" s="38">
        <f>+'GBP Cashflow'!AN194+('Euro Cashflow'!AN194*Rate)</f>
        <v>0</v>
      </c>
      <c r="AO194" s="38">
        <f>+'GBP Cashflow'!AO194+('Euro Cashflow'!AO194*Rate)</f>
        <v>0</v>
      </c>
      <c r="AP194" s="38">
        <f>+'GBP Cashflow'!AP194+('Euro Cashflow'!AP194*Rate)</f>
        <v>0</v>
      </c>
      <c r="AQ194" s="38">
        <f>+'GBP Cashflow'!AQ194+('Euro Cashflow'!AQ194*Rate)</f>
        <v>0</v>
      </c>
      <c r="AR194" s="38">
        <f>+'GBP Cashflow'!AR194+('Euro Cashflow'!AR194*Rate)</f>
        <v>0</v>
      </c>
    </row>
    <row r="195" spans="1:44" outlineLevel="2" x14ac:dyDescent="0.2">
      <c r="A195" s="24">
        <v>4500</v>
      </c>
      <c r="B195" s="25">
        <v>4575</v>
      </c>
      <c r="C195" s="24" t="s">
        <v>221</v>
      </c>
      <c r="D195" s="37">
        <f>VLOOKUP(B195,TOTALBUD!$A$1:$C$260,3,0)</f>
        <v>9974</v>
      </c>
      <c r="E195" s="26">
        <f t="shared" si="16"/>
        <v>0.13793103448369948</v>
      </c>
      <c r="F195" s="24"/>
      <c r="G195" s="24"/>
      <c r="H195" s="38">
        <f>+'GBP Cashflow'!H195+('Euro Cashflow'!H195*Rate)</f>
        <v>0</v>
      </c>
      <c r="I195" s="38">
        <f>+'GBP Cashflow'!I195+('Euro Cashflow'!I195*Rate)</f>
        <v>0</v>
      </c>
      <c r="J195" s="38">
        <f>+'GBP Cashflow'!J195+('Euro Cashflow'!J195*Rate)</f>
        <v>0</v>
      </c>
      <c r="K195" s="38">
        <f>+'GBP Cashflow'!K195+('Euro Cashflow'!K195*Rate)</f>
        <v>0</v>
      </c>
      <c r="L195" s="38">
        <f>+'GBP Cashflow'!L195+('Euro Cashflow'!L195*Rate)</f>
        <v>0</v>
      </c>
      <c r="M195" s="38">
        <f>+'GBP Cashflow'!M195+('Euro Cashflow'!M195*Rate)</f>
        <v>0</v>
      </c>
      <c r="N195" s="38">
        <f>+'GBP Cashflow'!N195+('Euro Cashflow'!N195*Rate)</f>
        <v>200</v>
      </c>
      <c r="O195" s="38">
        <f>+'GBP Cashflow'!O195+('Euro Cashflow'!O195*Rate)</f>
        <v>200</v>
      </c>
      <c r="P195" s="38">
        <f>+'GBP Cashflow'!P195+('Euro Cashflow'!P195*Rate)</f>
        <v>450</v>
      </c>
      <c r="Q195" s="38">
        <f>+'GBP Cashflow'!Q195+('Euro Cashflow'!Q195*Rate)</f>
        <v>720</v>
      </c>
      <c r="R195" s="38">
        <f>+'GBP Cashflow'!R195+('Euro Cashflow'!R195*Rate)</f>
        <v>720</v>
      </c>
      <c r="S195" s="38">
        <f>+'GBP Cashflow'!S195+('Euro Cashflow'!S195*Rate)</f>
        <v>720</v>
      </c>
      <c r="T195" s="38">
        <f>+'GBP Cashflow'!T195+('Euro Cashflow'!T195*Rate)</f>
        <v>720</v>
      </c>
      <c r="U195" s="38">
        <f>+'GBP Cashflow'!U195+('Euro Cashflow'!U195*Rate)</f>
        <v>1409.655172413793</v>
      </c>
      <c r="V195" s="38">
        <f>+'GBP Cashflow'!V195+('Euro Cashflow'!V195*Rate)</f>
        <v>720</v>
      </c>
      <c r="W195" s="38">
        <f>+'GBP Cashflow'!W195+('Euro Cashflow'!W195*Rate)</f>
        <v>720</v>
      </c>
      <c r="X195" s="38">
        <f>+'GBP Cashflow'!X195+('Euro Cashflow'!X195*Rate)</f>
        <v>720</v>
      </c>
      <c r="Y195" s="38">
        <f>+'GBP Cashflow'!Y195+('Euro Cashflow'!Y195*Rate)</f>
        <v>720</v>
      </c>
      <c r="Z195" s="38">
        <f>+'GBP Cashflow'!Z195+('Euro Cashflow'!Z195*Rate)</f>
        <v>1754.4827586206898</v>
      </c>
      <c r="AA195" s="38">
        <f>+'GBP Cashflow'!AA195+('Euro Cashflow'!AA195*Rate)</f>
        <v>0</v>
      </c>
      <c r="AB195" s="38">
        <f>+'GBP Cashflow'!AB195+('Euro Cashflow'!AB195*Rate)</f>
        <v>200</v>
      </c>
      <c r="AC195" s="38">
        <f>+'GBP Cashflow'!AC195+('Euro Cashflow'!AC195*Rate)</f>
        <v>0</v>
      </c>
      <c r="AD195" s="38">
        <f>+'GBP Cashflow'!AD195+('Euro Cashflow'!AD195*Rate)</f>
        <v>0</v>
      </c>
      <c r="AE195" s="38">
        <f>+'GBP Cashflow'!AE195+('Euro Cashflow'!AE195*Rate)</f>
        <v>0</v>
      </c>
      <c r="AF195" s="38">
        <f>+'GBP Cashflow'!AF195+('Euro Cashflow'!AF195*Rate)</f>
        <v>0</v>
      </c>
      <c r="AG195" s="38">
        <f>+'GBP Cashflow'!AG195+('Euro Cashflow'!AG195*Rate)</f>
        <v>0</v>
      </c>
      <c r="AH195" s="38">
        <f>+'GBP Cashflow'!AH195+('Euro Cashflow'!AH195*Rate)</f>
        <v>0</v>
      </c>
      <c r="AI195" s="38">
        <f>+'GBP Cashflow'!AI195+('Euro Cashflow'!AI195*Rate)</f>
        <v>0</v>
      </c>
      <c r="AJ195" s="38">
        <f>+'GBP Cashflow'!AJ195+('Euro Cashflow'!AJ195*Rate)</f>
        <v>0</v>
      </c>
      <c r="AK195" s="38">
        <f>+'GBP Cashflow'!AK195+('Euro Cashflow'!AK195*Rate)</f>
        <v>0</v>
      </c>
      <c r="AL195" s="38">
        <f>+'GBP Cashflow'!AL195+('Euro Cashflow'!AL195*Rate)</f>
        <v>0</v>
      </c>
      <c r="AM195" s="38">
        <f>+'GBP Cashflow'!AM195+('Euro Cashflow'!AM195*Rate)</f>
        <v>0</v>
      </c>
      <c r="AN195" s="38">
        <f>+'GBP Cashflow'!AN195+('Euro Cashflow'!AN195*Rate)</f>
        <v>0</v>
      </c>
      <c r="AO195" s="38">
        <f>+'GBP Cashflow'!AO195+('Euro Cashflow'!AO195*Rate)</f>
        <v>0</v>
      </c>
      <c r="AP195" s="38">
        <f>+'GBP Cashflow'!AP195+('Euro Cashflow'!AP195*Rate)</f>
        <v>0</v>
      </c>
      <c r="AQ195" s="38">
        <f>+'GBP Cashflow'!AQ195+('Euro Cashflow'!AQ195*Rate)</f>
        <v>0</v>
      </c>
      <c r="AR195" s="38">
        <f>+'GBP Cashflow'!AR195+('Euro Cashflow'!AR195*Rate)</f>
        <v>0</v>
      </c>
    </row>
    <row r="196" spans="1:44" outlineLevel="2" x14ac:dyDescent="0.2">
      <c r="A196" s="24">
        <v>4500</v>
      </c>
      <c r="B196" s="25">
        <v>4580</v>
      </c>
      <c r="C196" s="24" t="s">
        <v>222</v>
      </c>
      <c r="D196" s="37">
        <f>VLOOKUP(B196,TOTALBUD!$A$1:$C$260,3,0)</f>
        <v>3000</v>
      </c>
      <c r="E196" s="26">
        <f t="shared" si="16"/>
        <v>0</v>
      </c>
      <c r="F196" s="24"/>
      <c r="G196" s="24"/>
      <c r="H196" s="38">
        <f>+'GBP Cashflow'!H196+('Euro Cashflow'!H196*Rate)</f>
        <v>0</v>
      </c>
      <c r="I196" s="38">
        <f>+'GBP Cashflow'!I196+('Euro Cashflow'!I196*Rate)</f>
        <v>0</v>
      </c>
      <c r="J196" s="38">
        <f>+'GBP Cashflow'!J196+('Euro Cashflow'!J196*Rate)</f>
        <v>0</v>
      </c>
      <c r="K196" s="38">
        <f>+'GBP Cashflow'!K196+('Euro Cashflow'!K196*Rate)</f>
        <v>0</v>
      </c>
      <c r="L196" s="38">
        <f>+'GBP Cashflow'!L196+('Euro Cashflow'!L196*Rate)</f>
        <v>0</v>
      </c>
      <c r="M196" s="38">
        <f>+'GBP Cashflow'!M196+('Euro Cashflow'!M196*Rate)</f>
        <v>0</v>
      </c>
      <c r="N196" s="38">
        <f>+'GBP Cashflow'!N196+('Euro Cashflow'!N196*Rate)</f>
        <v>0</v>
      </c>
      <c r="O196" s="38">
        <f>+'GBP Cashflow'!O196+('Euro Cashflow'!O196*Rate)</f>
        <v>1500</v>
      </c>
      <c r="P196" s="38">
        <f>+'GBP Cashflow'!P196+('Euro Cashflow'!P196*Rate)</f>
        <v>0</v>
      </c>
      <c r="Q196" s="38">
        <f>+'GBP Cashflow'!Q196+('Euro Cashflow'!Q196*Rate)</f>
        <v>0</v>
      </c>
      <c r="R196" s="38">
        <f>+'GBP Cashflow'!R196+('Euro Cashflow'!R196*Rate)</f>
        <v>0</v>
      </c>
      <c r="S196" s="38">
        <f>+'GBP Cashflow'!S196+('Euro Cashflow'!S196*Rate)</f>
        <v>0</v>
      </c>
      <c r="T196" s="38">
        <f>+'GBP Cashflow'!T196+('Euro Cashflow'!T196*Rate)</f>
        <v>0</v>
      </c>
      <c r="U196" s="38">
        <f>+'GBP Cashflow'!U196+('Euro Cashflow'!U196*Rate)</f>
        <v>0</v>
      </c>
      <c r="V196" s="38">
        <f>+'GBP Cashflow'!V196+('Euro Cashflow'!V196*Rate)</f>
        <v>750</v>
      </c>
      <c r="W196" s="38">
        <f>+'GBP Cashflow'!W196+('Euro Cashflow'!W196*Rate)</f>
        <v>0</v>
      </c>
      <c r="X196" s="38">
        <f>+'GBP Cashflow'!X196+('Euro Cashflow'!X196*Rate)</f>
        <v>0</v>
      </c>
      <c r="Y196" s="38">
        <f>+'GBP Cashflow'!Y196+('Euro Cashflow'!Y196*Rate)</f>
        <v>0</v>
      </c>
      <c r="Z196" s="38">
        <f>+'GBP Cashflow'!Z196+('Euro Cashflow'!Z196*Rate)</f>
        <v>0</v>
      </c>
      <c r="AA196" s="38">
        <f>+'GBP Cashflow'!AA196+('Euro Cashflow'!AA196*Rate)</f>
        <v>0</v>
      </c>
      <c r="AB196" s="38">
        <f>+'GBP Cashflow'!AB196+('Euro Cashflow'!AB196*Rate)</f>
        <v>750</v>
      </c>
      <c r="AC196" s="38">
        <f>+'GBP Cashflow'!AC196+('Euro Cashflow'!AC196*Rate)</f>
        <v>0</v>
      </c>
      <c r="AD196" s="38">
        <f>+'GBP Cashflow'!AD196+('Euro Cashflow'!AD196*Rate)</f>
        <v>0</v>
      </c>
      <c r="AE196" s="38">
        <f>+'GBP Cashflow'!AE196+('Euro Cashflow'!AE196*Rate)</f>
        <v>0</v>
      </c>
      <c r="AF196" s="38">
        <f>+'GBP Cashflow'!AF196+('Euro Cashflow'!AF196*Rate)</f>
        <v>0</v>
      </c>
      <c r="AG196" s="38">
        <f>+'GBP Cashflow'!AG196+('Euro Cashflow'!AG196*Rate)</f>
        <v>0</v>
      </c>
      <c r="AH196" s="38">
        <f>+'GBP Cashflow'!AH196+('Euro Cashflow'!AH196*Rate)</f>
        <v>0</v>
      </c>
      <c r="AI196" s="38">
        <f>+'GBP Cashflow'!AI196+('Euro Cashflow'!AI196*Rate)</f>
        <v>0</v>
      </c>
      <c r="AJ196" s="38">
        <f>+'GBP Cashflow'!AJ196+('Euro Cashflow'!AJ196*Rate)</f>
        <v>0</v>
      </c>
      <c r="AK196" s="38">
        <f>+'GBP Cashflow'!AK196+('Euro Cashflow'!AK196*Rate)</f>
        <v>0</v>
      </c>
      <c r="AL196" s="38">
        <f>+'GBP Cashflow'!AL196+('Euro Cashflow'!AL196*Rate)</f>
        <v>0</v>
      </c>
      <c r="AM196" s="38">
        <f>+'GBP Cashflow'!AM196+('Euro Cashflow'!AM196*Rate)</f>
        <v>0</v>
      </c>
      <c r="AN196" s="38">
        <f>+'GBP Cashflow'!AN196+('Euro Cashflow'!AN196*Rate)</f>
        <v>0</v>
      </c>
      <c r="AO196" s="38">
        <f>+'GBP Cashflow'!AO196+('Euro Cashflow'!AO196*Rate)</f>
        <v>0</v>
      </c>
      <c r="AP196" s="38">
        <f>+'GBP Cashflow'!AP196+('Euro Cashflow'!AP196*Rate)</f>
        <v>0</v>
      </c>
      <c r="AQ196" s="38">
        <f>+'GBP Cashflow'!AQ196+('Euro Cashflow'!AQ196*Rate)</f>
        <v>0</v>
      </c>
      <c r="AR196" s="38">
        <f>+'GBP Cashflow'!AR196+('Euro Cashflow'!AR196*Rate)</f>
        <v>0</v>
      </c>
    </row>
    <row r="197" spans="1:44" outlineLevel="2" x14ac:dyDescent="0.2">
      <c r="A197" s="24">
        <v>4500</v>
      </c>
      <c r="B197" s="25">
        <v>4590</v>
      </c>
      <c r="C197" s="24" t="s">
        <v>223</v>
      </c>
      <c r="D197" s="37">
        <f>VLOOKUP(B197,TOTALBUD!$A$1:$C$260,3,0)</f>
        <v>4500</v>
      </c>
      <c r="E197" s="26">
        <f t="shared" si="16"/>
        <v>0</v>
      </c>
      <c r="F197" s="24"/>
      <c r="G197" s="24"/>
      <c r="H197" s="38">
        <f>+'GBP Cashflow'!H197+('Euro Cashflow'!H197*Rate)</f>
        <v>0</v>
      </c>
      <c r="I197" s="38">
        <f>+'GBP Cashflow'!I197+('Euro Cashflow'!I197*Rate)</f>
        <v>0</v>
      </c>
      <c r="J197" s="38">
        <f>+'GBP Cashflow'!J197+('Euro Cashflow'!J197*Rate)</f>
        <v>0</v>
      </c>
      <c r="K197" s="38">
        <f>+'GBP Cashflow'!K197+('Euro Cashflow'!K197*Rate)</f>
        <v>0</v>
      </c>
      <c r="L197" s="38">
        <f>+'GBP Cashflow'!L197+('Euro Cashflow'!L197*Rate)</f>
        <v>0</v>
      </c>
      <c r="M197" s="38">
        <f>+'GBP Cashflow'!M197+('Euro Cashflow'!M197*Rate)</f>
        <v>0</v>
      </c>
      <c r="N197" s="38">
        <f>+'GBP Cashflow'!N197+('Euro Cashflow'!N197*Rate)</f>
        <v>0</v>
      </c>
      <c r="O197" s="38">
        <f>+'GBP Cashflow'!O197+('Euro Cashflow'!O197*Rate)</f>
        <v>0</v>
      </c>
      <c r="P197" s="38">
        <f>+'GBP Cashflow'!P197+('Euro Cashflow'!P197*Rate)</f>
        <v>0</v>
      </c>
      <c r="Q197" s="38">
        <f>+'GBP Cashflow'!Q197+('Euro Cashflow'!Q197*Rate)</f>
        <v>0</v>
      </c>
      <c r="R197" s="38">
        <f>+'GBP Cashflow'!R197+('Euro Cashflow'!R197*Rate)</f>
        <v>0</v>
      </c>
      <c r="S197" s="38">
        <f>+'GBP Cashflow'!S197+('Euro Cashflow'!S197*Rate)</f>
        <v>500</v>
      </c>
      <c r="T197" s="38">
        <f>+'GBP Cashflow'!T197+('Euro Cashflow'!T197*Rate)</f>
        <v>500</v>
      </c>
      <c r="U197" s="38">
        <f>+'GBP Cashflow'!U197+('Euro Cashflow'!U197*Rate)</f>
        <v>500</v>
      </c>
      <c r="V197" s="38">
        <f>+'GBP Cashflow'!V197+('Euro Cashflow'!V197*Rate)</f>
        <v>500</v>
      </c>
      <c r="W197" s="38">
        <f>+'GBP Cashflow'!W197+('Euro Cashflow'!W197*Rate)</f>
        <v>500</v>
      </c>
      <c r="X197" s="38">
        <f>+'GBP Cashflow'!X197+('Euro Cashflow'!X197*Rate)</f>
        <v>500</v>
      </c>
      <c r="Y197" s="38">
        <f>+'GBP Cashflow'!Y197+('Euro Cashflow'!Y197*Rate)</f>
        <v>500</v>
      </c>
      <c r="Z197" s="38">
        <f>+'GBP Cashflow'!Z197+('Euro Cashflow'!Z197*Rate)</f>
        <v>500</v>
      </c>
      <c r="AA197" s="38">
        <f>+'GBP Cashflow'!AA197+('Euro Cashflow'!AA197*Rate)</f>
        <v>0</v>
      </c>
      <c r="AB197" s="38">
        <f>+'GBP Cashflow'!AB197+('Euro Cashflow'!AB197*Rate)</f>
        <v>500</v>
      </c>
      <c r="AC197" s="38">
        <f>+'GBP Cashflow'!AC197+('Euro Cashflow'!AC197*Rate)</f>
        <v>0</v>
      </c>
      <c r="AD197" s="38">
        <f>+'GBP Cashflow'!AD197+('Euro Cashflow'!AD197*Rate)</f>
        <v>0</v>
      </c>
      <c r="AE197" s="38">
        <f>+'GBP Cashflow'!AE197+('Euro Cashflow'!AE197*Rate)</f>
        <v>0</v>
      </c>
      <c r="AF197" s="38">
        <f>+'GBP Cashflow'!AF197+('Euro Cashflow'!AF197*Rate)</f>
        <v>0</v>
      </c>
      <c r="AG197" s="38">
        <f>+'GBP Cashflow'!AG197+('Euro Cashflow'!AG197*Rate)</f>
        <v>0</v>
      </c>
      <c r="AH197" s="38">
        <f>+'GBP Cashflow'!AH197+('Euro Cashflow'!AH197*Rate)</f>
        <v>0</v>
      </c>
      <c r="AI197" s="38">
        <f>+'GBP Cashflow'!AI197+('Euro Cashflow'!AI197*Rate)</f>
        <v>0</v>
      </c>
      <c r="AJ197" s="38">
        <f>+'GBP Cashflow'!AJ197+('Euro Cashflow'!AJ197*Rate)</f>
        <v>0</v>
      </c>
      <c r="AK197" s="38">
        <f>+'GBP Cashflow'!AK197+('Euro Cashflow'!AK197*Rate)</f>
        <v>0</v>
      </c>
      <c r="AL197" s="38">
        <f>+'GBP Cashflow'!AL197+('Euro Cashflow'!AL197*Rate)</f>
        <v>0</v>
      </c>
      <c r="AM197" s="38">
        <f>+'GBP Cashflow'!AM197+('Euro Cashflow'!AM197*Rate)</f>
        <v>0</v>
      </c>
      <c r="AN197" s="38">
        <f>+'GBP Cashflow'!AN197+('Euro Cashflow'!AN197*Rate)</f>
        <v>0</v>
      </c>
      <c r="AO197" s="38">
        <f>+'GBP Cashflow'!AO197+('Euro Cashflow'!AO197*Rate)</f>
        <v>0</v>
      </c>
      <c r="AP197" s="38">
        <f>+'GBP Cashflow'!AP197+('Euro Cashflow'!AP197*Rate)</f>
        <v>0</v>
      </c>
      <c r="AQ197" s="38">
        <f>+'GBP Cashflow'!AQ197+('Euro Cashflow'!AQ197*Rate)</f>
        <v>0</v>
      </c>
      <c r="AR197" s="38">
        <f>+'GBP Cashflow'!AR197+('Euro Cashflow'!AR197*Rate)</f>
        <v>0</v>
      </c>
    </row>
    <row r="198" spans="1:44" outlineLevel="1" x14ac:dyDescent="0.2">
      <c r="A198" s="41" t="s">
        <v>224</v>
      </c>
      <c r="B198" s="29">
        <v>4500</v>
      </c>
      <c r="C198" s="30" t="s">
        <v>225</v>
      </c>
      <c r="D198" s="31">
        <f>VLOOKUP(B198,TOTALBUD!$A$1:$C$260,3,0)</f>
        <v>201804</v>
      </c>
      <c r="E198" s="32">
        <f>SUBTOTAL(9,$E$186:$E$197)</f>
        <v>0.13793103448369948</v>
      </c>
      <c r="F198" s="30"/>
      <c r="G198" s="30"/>
      <c r="H198" s="33">
        <f>SUBTOTAL(9,$H$186:$H$197)</f>
        <v>250</v>
      </c>
      <c r="I198" s="34">
        <f>SUBTOTAL(9,$I$186:$I$197)</f>
        <v>250</v>
      </c>
      <c r="J198" s="34">
        <f>SUBTOTAL(9,$J$186:$J$197)</f>
        <v>250</v>
      </c>
      <c r="K198" s="34">
        <f>SUBTOTAL(9,$K$186:$K$197)</f>
        <v>1040</v>
      </c>
      <c r="L198" s="34">
        <f>SUBTOTAL(9,$L$186:$L$197)</f>
        <v>1040</v>
      </c>
      <c r="M198" s="34">
        <f>SUBTOTAL(9,$M$186:$M$197)</f>
        <v>1040</v>
      </c>
      <c r="N198" s="34">
        <f>SUBTOTAL(9,$N$186:$N$197)</f>
        <v>1740</v>
      </c>
      <c r="O198" s="34">
        <f>SUBTOTAL(9,$O$186:$O$197)</f>
        <v>4040</v>
      </c>
      <c r="P198" s="34">
        <f>SUBTOTAL(9,$P$186:$P$197)</f>
        <v>3990</v>
      </c>
      <c r="Q198" s="34">
        <f>SUBTOTAL(9,$Q$186:$Q$197)</f>
        <v>6110</v>
      </c>
      <c r="R198" s="34">
        <f>SUBTOTAL(9,$R$186:$R$197)</f>
        <v>12060</v>
      </c>
      <c r="S198" s="34">
        <f>SUBTOTAL(9,$S$186:$S$197)</f>
        <v>21210</v>
      </c>
      <c r="T198" s="34">
        <f>SUBTOTAL(9,$T$186:$T$197)</f>
        <v>19210</v>
      </c>
      <c r="U198" s="34">
        <f>SUBTOTAL(9,$U$186:$U$197)</f>
        <v>19899.655172413793</v>
      </c>
      <c r="V198" s="34">
        <f>SUBTOTAL(9,$V$186:$V$197)</f>
        <v>19960</v>
      </c>
      <c r="W198" s="34">
        <f>SUBTOTAL(9,$W$186:$W$197)</f>
        <v>19210</v>
      </c>
      <c r="X198" s="34">
        <f>SUBTOTAL(9,$X$186:$X$197)</f>
        <v>19210</v>
      </c>
      <c r="Y198" s="34">
        <f>SUBTOTAL(9,$Y$186:$Y$197)</f>
        <v>19210</v>
      </c>
      <c r="Z198" s="34">
        <f>SUBTOTAL(9,$Z$186:$Z$197)</f>
        <v>19994.482758620688</v>
      </c>
      <c r="AA198" s="35"/>
      <c r="AB198" s="34">
        <f>SUBTOTAL(9,$AB$186:$AB$197)</f>
        <v>12090</v>
      </c>
      <c r="AC198" s="34">
        <f>SUBTOTAL(9,$AC$186:$AC$197)</f>
        <v>0</v>
      </c>
      <c r="AD198" s="34">
        <f>SUBTOTAL(9,$AD$186:$AD$197)</f>
        <v>0</v>
      </c>
      <c r="AE198" s="34">
        <f>SUBTOTAL(9,$AE$186:$AE$197)</f>
        <v>0</v>
      </c>
      <c r="AF198" s="34">
        <f>SUBTOTAL(9,$AF$186:$AF$197)</f>
        <v>0</v>
      </c>
      <c r="AG198" s="34">
        <f>SUBTOTAL(9,$AG$186:$AG$197)</f>
        <v>0</v>
      </c>
      <c r="AH198" s="34">
        <f>SUBTOTAL(9,$AH$186:$AH$197)</f>
        <v>0</v>
      </c>
      <c r="AI198" s="34">
        <f>SUBTOTAL(9,$AI$186:$AI$197)</f>
        <v>0</v>
      </c>
      <c r="AJ198" s="34">
        <f>SUBTOTAL(9,$AJ$186:$AJ$197)</f>
        <v>0</v>
      </c>
      <c r="AK198" s="34">
        <f>SUBTOTAL(9,$AK$186:$AK$197)</f>
        <v>0</v>
      </c>
      <c r="AL198" s="34">
        <f>SUBTOTAL(9,$AL$186:$AL$197)</f>
        <v>0</v>
      </c>
      <c r="AM198" s="34">
        <f>SUBTOTAL(9,$AM$186:$AM$197)</f>
        <v>0</v>
      </c>
      <c r="AN198" s="34">
        <f>SUBTOTAL(9,$AN$186:$AN$197)</f>
        <v>0</v>
      </c>
      <c r="AO198" s="34">
        <f>SUBTOTAL(9,$AO$186:$AO$197)</f>
        <v>0</v>
      </c>
      <c r="AP198" s="34">
        <f>SUBTOTAL(9,$AP$186:$AP$197)</f>
        <v>0</v>
      </c>
      <c r="AQ198" s="34">
        <f>SUBTOTAL(9,$AQ$186:$AQ$197)</f>
        <v>0</v>
      </c>
      <c r="AR198" s="36">
        <f>SUBTOTAL(9,$AR$186:$AR$197)</f>
        <v>0</v>
      </c>
    </row>
    <row r="199" spans="1:44" outlineLevel="2" x14ac:dyDescent="0.2">
      <c r="A199" s="24">
        <v>4800</v>
      </c>
      <c r="B199" s="25"/>
      <c r="C199" s="24"/>
      <c r="D199" s="37"/>
      <c r="E199" s="26"/>
      <c r="F199" s="24"/>
      <c r="G199" s="24"/>
      <c r="H199" s="38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40"/>
    </row>
    <row r="200" spans="1:44" outlineLevel="2" x14ac:dyDescent="0.2">
      <c r="A200" s="24">
        <v>4800</v>
      </c>
      <c r="B200" s="25">
        <v>4810</v>
      </c>
      <c r="C200" s="24" t="s">
        <v>226</v>
      </c>
      <c r="D200" s="37">
        <f>VLOOKUP(B200,TOTALBUD!$A$1:$C$260,3,0)</f>
        <v>42480</v>
      </c>
      <c r="E200" s="26">
        <f t="shared" ref="E200:E205" si="17">SUM(H200:AX200)-D200</f>
        <v>0</v>
      </c>
      <c r="F200" s="24"/>
      <c r="G200" s="24"/>
      <c r="H200" s="38">
        <f>+'GBP Cashflow'!H200+('Euro Cashflow'!H200*Rate)</f>
        <v>0</v>
      </c>
      <c r="I200" s="38">
        <f>+'GBP Cashflow'!I200+('Euro Cashflow'!I200*Rate)</f>
        <v>0</v>
      </c>
      <c r="J200" s="38">
        <f>+'GBP Cashflow'!J200+('Euro Cashflow'!J200*Rate)</f>
        <v>0</v>
      </c>
      <c r="K200" s="38">
        <f>+'GBP Cashflow'!K200+('Euro Cashflow'!K200*Rate)</f>
        <v>0</v>
      </c>
      <c r="L200" s="38">
        <f>+'GBP Cashflow'!L200+('Euro Cashflow'!L200*Rate)</f>
        <v>0</v>
      </c>
      <c r="M200" s="38">
        <f>+'GBP Cashflow'!M200+('Euro Cashflow'!M200*Rate)</f>
        <v>0</v>
      </c>
      <c r="N200" s="38">
        <f>+'GBP Cashflow'!N200+('Euro Cashflow'!N200*Rate)</f>
        <v>0</v>
      </c>
      <c r="O200" s="38">
        <f>+'GBP Cashflow'!O200+('Euro Cashflow'!O200*Rate)</f>
        <v>0</v>
      </c>
      <c r="P200" s="38">
        <f>+'GBP Cashflow'!P200+('Euro Cashflow'!P200*Rate)</f>
        <v>0</v>
      </c>
      <c r="Q200" s="38">
        <f>+'GBP Cashflow'!Q200+('Euro Cashflow'!Q200*Rate)</f>
        <v>31240</v>
      </c>
      <c r="R200" s="38">
        <f>+'GBP Cashflow'!R200+('Euro Cashflow'!R200*Rate)</f>
        <v>0</v>
      </c>
      <c r="S200" s="38">
        <f>+'GBP Cashflow'!S200+('Euro Cashflow'!S200*Rate)</f>
        <v>0</v>
      </c>
      <c r="T200" s="38">
        <f>+'GBP Cashflow'!T200+('Euro Cashflow'!T200*Rate)</f>
        <v>5620</v>
      </c>
      <c r="U200" s="38">
        <f>+'GBP Cashflow'!U200+('Euro Cashflow'!U200*Rate)</f>
        <v>0</v>
      </c>
      <c r="V200" s="38">
        <f>+'GBP Cashflow'!V200+('Euro Cashflow'!V200*Rate)</f>
        <v>0</v>
      </c>
      <c r="W200" s="38">
        <f>+'GBP Cashflow'!W200+('Euro Cashflow'!W200*Rate)</f>
        <v>5620</v>
      </c>
      <c r="X200" s="38">
        <f>+'GBP Cashflow'!X200+('Euro Cashflow'!X200*Rate)</f>
        <v>0</v>
      </c>
      <c r="Y200" s="38">
        <f>+'GBP Cashflow'!Y200+('Euro Cashflow'!Y200*Rate)</f>
        <v>0</v>
      </c>
      <c r="Z200" s="38">
        <f>+'GBP Cashflow'!Z200+('Euro Cashflow'!Z200*Rate)</f>
        <v>0</v>
      </c>
      <c r="AA200" s="38">
        <f>+'GBP Cashflow'!AA200+('Euro Cashflow'!AA200*Rate)</f>
        <v>0</v>
      </c>
      <c r="AB200" s="38">
        <f>+'GBP Cashflow'!AB200+('Euro Cashflow'!AB200*Rate)</f>
        <v>0</v>
      </c>
      <c r="AC200" s="38">
        <f>+'GBP Cashflow'!AC200+('Euro Cashflow'!AC200*Rate)</f>
        <v>0</v>
      </c>
      <c r="AD200" s="38">
        <f>+'GBP Cashflow'!AD200+('Euro Cashflow'!AD200*Rate)</f>
        <v>0</v>
      </c>
      <c r="AE200" s="38">
        <f>+'GBP Cashflow'!AE200+('Euro Cashflow'!AE200*Rate)</f>
        <v>0</v>
      </c>
      <c r="AF200" s="38">
        <f>+'GBP Cashflow'!AF200+('Euro Cashflow'!AF200*Rate)</f>
        <v>0</v>
      </c>
      <c r="AG200" s="38">
        <f>+'GBP Cashflow'!AG200+('Euro Cashflow'!AG200*Rate)</f>
        <v>0</v>
      </c>
      <c r="AH200" s="38">
        <f>+'GBP Cashflow'!AH200+('Euro Cashflow'!AH200*Rate)</f>
        <v>0</v>
      </c>
      <c r="AI200" s="38">
        <f>+'GBP Cashflow'!AI200+('Euro Cashflow'!AI200*Rate)</f>
        <v>0</v>
      </c>
      <c r="AJ200" s="38">
        <f>+'GBP Cashflow'!AJ200+('Euro Cashflow'!AJ200*Rate)</f>
        <v>0</v>
      </c>
      <c r="AK200" s="38">
        <f>+'GBP Cashflow'!AK200+('Euro Cashflow'!AK200*Rate)</f>
        <v>0</v>
      </c>
      <c r="AL200" s="38">
        <f>+'GBP Cashflow'!AL200+('Euro Cashflow'!AL200*Rate)</f>
        <v>0</v>
      </c>
      <c r="AM200" s="38">
        <f>+'GBP Cashflow'!AM200+('Euro Cashflow'!AM200*Rate)</f>
        <v>0</v>
      </c>
      <c r="AN200" s="38">
        <f>+'GBP Cashflow'!AN200+('Euro Cashflow'!AN200*Rate)</f>
        <v>0</v>
      </c>
      <c r="AO200" s="38">
        <f>+'GBP Cashflow'!AO200+('Euro Cashflow'!AO200*Rate)</f>
        <v>0</v>
      </c>
      <c r="AP200" s="38">
        <f>+'GBP Cashflow'!AP200+('Euro Cashflow'!AP200*Rate)</f>
        <v>0</v>
      </c>
      <c r="AQ200" s="38">
        <f>+'GBP Cashflow'!AQ200+('Euro Cashflow'!AQ200*Rate)</f>
        <v>0</v>
      </c>
      <c r="AR200" s="38">
        <f>+'GBP Cashflow'!AR200+('Euro Cashflow'!AR200*Rate)</f>
        <v>0</v>
      </c>
    </row>
    <row r="201" spans="1:44" outlineLevel="2" x14ac:dyDescent="0.2">
      <c r="A201" s="24">
        <v>4800</v>
      </c>
      <c r="B201" s="25">
        <v>4820</v>
      </c>
      <c r="C201" s="24" t="s">
        <v>227</v>
      </c>
      <c r="D201" s="37">
        <f>VLOOKUP(B201,TOTALBUD!$A$1:$C$260,3,0)</f>
        <v>17010</v>
      </c>
      <c r="E201" s="26">
        <f t="shared" si="17"/>
        <v>0</v>
      </c>
      <c r="F201" s="24"/>
      <c r="G201" s="24"/>
      <c r="H201" s="38">
        <f>+'GBP Cashflow'!H201+('Euro Cashflow'!H201*Rate)</f>
        <v>0</v>
      </c>
      <c r="I201" s="38">
        <f>+'GBP Cashflow'!I201+('Euro Cashflow'!I201*Rate)</f>
        <v>0</v>
      </c>
      <c r="J201" s="38">
        <f>+'GBP Cashflow'!J201+('Euro Cashflow'!J201*Rate)</f>
        <v>0</v>
      </c>
      <c r="K201" s="38">
        <f>+'GBP Cashflow'!K201+('Euro Cashflow'!K201*Rate)</f>
        <v>0</v>
      </c>
      <c r="L201" s="38">
        <f>+'GBP Cashflow'!L201+('Euro Cashflow'!L201*Rate)</f>
        <v>0</v>
      </c>
      <c r="M201" s="38">
        <f>+'GBP Cashflow'!M201+('Euro Cashflow'!M201*Rate)</f>
        <v>0</v>
      </c>
      <c r="N201" s="38">
        <f>+'GBP Cashflow'!N201+('Euro Cashflow'!N201*Rate)</f>
        <v>0</v>
      </c>
      <c r="O201" s="38">
        <f>+'GBP Cashflow'!O201+('Euro Cashflow'!O201*Rate)</f>
        <v>0</v>
      </c>
      <c r="P201" s="38">
        <f>+'GBP Cashflow'!P201+('Euro Cashflow'!P201*Rate)</f>
        <v>0</v>
      </c>
      <c r="Q201" s="38">
        <f>+'GBP Cashflow'!Q201+('Euro Cashflow'!Q201*Rate)</f>
        <v>0</v>
      </c>
      <c r="R201" s="38">
        <f>+'GBP Cashflow'!R201+('Euro Cashflow'!R201*Rate)</f>
        <v>0</v>
      </c>
      <c r="S201" s="38">
        <f>+'GBP Cashflow'!S201+('Euro Cashflow'!S201*Rate)</f>
        <v>1890</v>
      </c>
      <c r="T201" s="38">
        <f>+'GBP Cashflow'!T201+('Euro Cashflow'!T201*Rate)</f>
        <v>1890</v>
      </c>
      <c r="U201" s="38">
        <f>+'GBP Cashflow'!U201+('Euro Cashflow'!U201*Rate)</f>
        <v>1890</v>
      </c>
      <c r="V201" s="38">
        <f>+'GBP Cashflow'!V201+('Euro Cashflow'!V201*Rate)</f>
        <v>1890</v>
      </c>
      <c r="W201" s="38">
        <f>+'GBP Cashflow'!W201+('Euro Cashflow'!W201*Rate)</f>
        <v>1890</v>
      </c>
      <c r="X201" s="38">
        <f>+'GBP Cashflow'!X201+('Euro Cashflow'!X201*Rate)</f>
        <v>1890</v>
      </c>
      <c r="Y201" s="38">
        <f>+'GBP Cashflow'!Y201+('Euro Cashflow'!Y201*Rate)</f>
        <v>1890</v>
      </c>
      <c r="Z201" s="38">
        <f>+'GBP Cashflow'!Z201+('Euro Cashflow'!Z201*Rate)</f>
        <v>1890</v>
      </c>
      <c r="AA201" s="38">
        <f>+'GBP Cashflow'!AA201+('Euro Cashflow'!AA201*Rate)</f>
        <v>0</v>
      </c>
      <c r="AB201" s="38">
        <f>+'GBP Cashflow'!AB201+('Euro Cashflow'!AB201*Rate)</f>
        <v>1890</v>
      </c>
      <c r="AC201" s="38">
        <f>+'GBP Cashflow'!AC201+('Euro Cashflow'!AC201*Rate)</f>
        <v>0</v>
      </c>
      <c r="AD201" s="38">
        <f>+'GBP Cashflow'!AD201+('Euro Cashflow'!AD201*Rate)</f>
        <v>0</v>
      </c>
      <c r="AE201" s="38">
        <f>+'GBP Cashflow'!AE201+('Euro Cashflow'!AE201*Rate)</f>
        <v>0</v>
      </c>
      <c r="AF201" s="38">
        <f>+'GBP Cashflow'!AF201+('Euro Cashflow'!AF201*Rate)</f>
        <v>0</v>
      </c>
      <c r="AG201" s="38">
        <f>+'GBP Cashflow'!AG201+('Euro Cashflow'!AG201*Rate)</f>
        <v>0</v>
      </c>
      <c r="AH201" s="38">
        <f>+'GBP Cashflow'!AH201+('Euro Cashflow'!AH201*Rate)</f>
        <v>0</v>
      </c>
      <c r="AI201" s="38">
        <f>+'GBP Cashflow'!AI201+('Euro Cashflow'!AI201*Rate)</f>
        <v>0</v>
      </c>
      <c r="AJ201" s="38">
        <f>+'GBP Cashflow'!AJ201+('Euro Cashflow'!AJ201*Rate)</f>
        <v>0</v>
      </c>
      <c r="AK201" s="38">
        <f>+'GBP Cashflow'!AK201+('Euro Cashflow'!AK201*Rate)</f>
        <v>0</v>
      </c>
      <c r="AL201" s="38">
        <f>+'GBP Cashflow'!AL201+('Euro Cashflow'!AL201*Rate)</f>
        <v>0</v>
      </c>
      <c r="AM201" s="38">
        <f>+'GBP Cashflow'!AM201+('Euro Cashflow'!AM201*Rate)</f>
        <v>0</v>
      </c>
      <c r="AN201" s="38">
        <f>+'GBP Cashflow'!AN201+('Euro Cashflow'!AN201*Rate)</f>
        <v>0</v>
      </c>
      <c r="AO201" s="38">
        <f>+'GBP Cashflow'!AO201+('Euro Cashflow'!AO201*Rate)</f>
        <v>0</v>
      </c>
      <c r="AP201" s="38">
        <f>+'GBP Cashflow'!AP201+('Euro Cashflow'!AP201*Rate)</f>
        <v>0</v>
      </c>
      <c r="AQ201" s="38">
        <f>+'GBP Cashflow'!AQ201+('Euro Cashflow'!AQ201*Rate)</f>
        <v>0</v>
      </c>
      <c r="AR201" s="38">
        <f>+'GBP Cashflow'!AR201+('Euro Cashflow'!AR201*Rate)</f>
        <v>0</v>
      </c>
    </row>
    <row r="202" spans="1:44" outlineLevel="2" x14ac:dyDescent="0.2">
      <c r="A202" s="24">
        <v>4800</v>
      </c>
      <c r="B202" s="25">
        <v>4830</v>
      </c>
      <c r="C202" s="24" t="s">
        <v>228</v>
      </c>
      <c r="D202" s="37">
        <f>VLOOKUP(B202,TOTALBUD!$A$1:$C$260,3,0)</f>
        <v>3000</v>
      </c>
      <c r="E202" s="26">
        <f t="shared" si="17"/>
        <v>0</v>
      </c>
      <c r="F202" s="24"/>
      <c r="G202" s="24"/>
      <c r="H202" s="38">
        <f>+'GBP Cashflow'!H202+('Euro Cashflow'!H202*Rate)</f>
        <v>0</v>
      </c>
      <c r="I202" s="38">
        <f>+'GBP Cashflow'!I202+('Euro Cashflow'!I202*Rate)</f>
        <v>0</v>
      </c>
      <c r="J202" s="38">
        <f>+'GBP Cashflow'!J202+('Euro Cashflow'!J202*Rate)</f>
        <v>0</v>
      </c>
      <c r="K202" s="38">
        <f>+'GBP Cashflow'!K202+('Euro Cashflow'!K202*Rate)</f>
        <v>0</v>
      </c>
      <c r="L202" s="38">
        <f>+'GBP Cashflow'!L202+('Euro Cashflow'!L202*Rate)</f>
        <v>0</v>
      </c>
      <c r="M202" s="38">
        <f>+'GBP Cashflow'!M202+('Euro Cashflow'!M202*Rate)</f>
        <v>0</v>
      </c>
      <c r="N202" s="38">
        <f>+'GBP Cashflow'!N202+('Euro Cashflow'!N202*Rate)</f>
        <v>0</v>
      </c>
      <c r="O202" s="38">
        <f>+'GBP Cashflow'!O202+('Euro Cashflow'!O202*Rate)</f>
        <v>0</v>
      </c>
      <c r="P202" s="38">
        <f>+'GBP Cashflow'!P202+('Euro Cashflow'!P202*Rate)</f>
        <v>0</v>
      </c>
      <c r="Q202" s="38">
        <f>+'GBP Cashflow'!Q202+('Euro Cashflow'!Q202*Rate)</f>
        <v>0</v>
      </c>
      <c r="R202" s="38">
        <f>+'GBP Cashflow'!R202+('Euro Cashflow'!R202*Rate)</f>
        <v>0</v>
      </c>
      <c r="S202" s="38">
        <f>+'GBP Cashflow'!S202+('Euro Cashflow'!S202*Rate)</f>
        <v>1500</v>
      </c>
      <c r="T202" s="38">
        <f>+'GBP Cashflow'!T202+('Euro Cashflow'!T202*Rate)</f>
        <v>1500</v>
      </c>
      <c r="U202" s="38">
        <f>+'GBP Cashflow'!U202+('Euro Cashflow'!U202*Rate)</f>
        <v>0</v>
      </c>
      <c r="V202" s="38">
        <f>+'GBP Cashflow'!V202+('Euro Cashflow'!V202*Rate)</f>
        <v>0</v>
      </c>
      <c r="W202" s="38">
        <f>+'GBP Cashflow'!W202+('Euro Cashflow'!W202*Rate)</f>
        <v>0</v>
      </c>
      <c r="X202" s="38">
        <f>+'GBP Cashflow'!X202+('Euro Cashflow'!X202*Rate)</f>
        <v>0</v>
      </c>
      <c r="Y202" s="38">
        <f>+'GBP Cashflow'!Y202+('Euro Cashflow'!Y202*Rate)</f>
        <v>0</v>
      </c>
      <c r="Z202" s="38">
        <f>+'GBP Cashflow'!Z202+('Euro Cashflow'!Z202*Rate)</f>
        <v>0</v>
      </c>
      <c r="AA202" s="38">
        <f>+'GBP Cashflow'!AA202+('Euro Cashflow'!AA202*Rate)</f>
        <v>0</v>
      </c>
      <c r="AB202" s="38">
        <f>+'GBP Cashflow'!AB202+('Euro Cashflow'!AB202*Rate)</f>
        <v>0</v>
      </c>
      <c r="AC202" s="38">
        <f>+'GBP Cashflow'!AC202+('Euro Cashflow'!AC202*Rate)</f>
        <v>0</v>
      </c>
      <c r="AD202" s="38">
        <f>+'GBP Cashflow'!AD202+('Euro Cashflow'!AD202*Rate)</f>
        <v>0</v>
      </c>
      <c r="AE202" s="38">
        <f>+'GBP Cashflow'!AE202+('Euro Cashflow'!AE202*Rate)</f>
        <v>0</v>
      </c>
      <c r="AF202" s="38">
        <f>+'GBP Cashflow'!AF202+('Euro Cashflow'!AF202*Rate)</f>
        <v>0</v>
      </c>
      <c r="AG202" s="38">
        <f>+'GBP Cashflow'!AG202+('Euro Cashflow'!AG202*Rate)</f>
        <v>0</v>
      </c>
      <c r="AH202" s="38">
        <f>+'GBP Cashflow'!AH202+('Euro Cashflow'!AH202*Rate)</f>
        <v>0</v>
      </c>
      <c r="AI202" s="38">
        <f>+'GBP Cashflow'!AI202+('Euro Cashflow'!AI202*Rate)</f>
        <v>0</v>
      </c>
      <c r="AJ202" s="38">
        <f>+'GBP Cashflow'!AJ202+('Euro Cashflow'!AJ202*Rate)</f>
        <v>0</v>
      </c>
      <c r="AK202" s="38">
        <f>+'GBP Cashflow'!AK202+('Euro Cashflow'!AK202*Rate)</f>
        <v>0</v>
      </c>
      <c r="AL202" s="38">
        <f>+'GBP Cashflow'!AL202+('Euro Cashflow'!AL202*Rate)</f>
        <v>0</v>
      </c>
      <c r="AM202" s="38">
        <f>+'GBP Cashflow'!AM202+('Euro Cashflow'!AM202*Rate)</f>
        <v>0</v>
      </c>
      <c r="AN202" s="38">
        <f>+'GBP Cashflow'!AN202+('Euro Cashflow'!AN202*Rate)</f>
        <v>0</v>
      </c>
      <c r="AO202" s="38">
        <f>+'GBP Cashflow'!AO202+('Euro Cashflow'!AO202*Rate)</f>
        <v>0</v>
      </c>
      <c r="AP202" s="38">
        <f>+'GBP Cashflow'!AP202+('Euro Cashflow'!AP202*Rate)</f>
        <v>0</v>
      </c>
      <c r="AQ202" s="38">
        <f>+'GBP Cashflow'!AQ202+('Euro Cashflow'!AQ202*Rate)</f>
        <v>0</v>
      </c>
      <c r="AR202" s="38">
        <f>+'GBP Cashflow'!AR202+('Euro Cashflow'!AR202*Rate)</f>
        <v>0</v>
      </c>
    </row>
    <row r="203" spans="1:44" outlineLevel="2" x14ac:dyDescent="0.2">
      <c r="A203" s="24">
        <v>4800</v>
      </c>
      <c r="B203" s="25">
        <v>4840</v>
      </c>
      <c r="C203" s="24" t="s">
        <v>229</v>
      </c>
      <c r="D203" s="37">
        <f>VLOOKUP(B203,TOTALBUD!$A$1:$C$260,3,0)</f>
        <v>19845</v>
      </c>
      <c r="E203" s="26">
        <f t="shared" si="17"/>
        <v>0</v>
      </c>
      <c r="F203" s="24"/>
      <c r="G203" s="24"/>
      <c r="H203" s="38">
        <f>+'GBP Cashflow'!H203+('Euro Cashflow'!H203*Rate)</f>
        <v>0</v>
      </c>
      <c r="I203" s="38">
        <f>+'GBP Cashflow'!I203+('Euro Cashflow'!I203*Rate)</f>
        <v>0</v>
      </c>
      <c r="J203" s="38">
        <f>+'GBP Cashflow'!J203+('Euro Cashflow'!J203*Rate)</f>
        <v>0</v>
      </c>
      <c r="K203" s="38">
        <f>+'GBP Cashflow'!K203+('Euro Cashflow'!K203*Rate)</f>
        <v>0</v>
      </c>
      <c r="L203" s="38">
        <f>+'GBP Cashflow'!L203+('Euro Cashflow'!L203*Rate)</f>
        <v>0</v>
      </c>
      <c r="M203" s="38">
        <f>+'GBP Cashflow'!M203+('Euro Cashflow'!M203*Rate)</f>
        <v>0</v>
      </c>
      <c r="N203" s="38">
        <f>+'GBP Cashflow'!N203+('Euro Cashflow'!N203*Rate)</f>
        <v>0</v>
      </c>
      <c r="O203" s="38">
        <f>+'GBP Cashflow'!O203+('Euro Cashflow'!O203*Rate)</f>
        <v>0</v>
      </c>
      <c r="P203" s="38">
        <f>+'GBP Cashflow'!P203+('Euro Cashflow'!P203*Rate)</f>
        <v>0</v>
      </c>
      <c r="Q203" s="38">
        <f>+'GBP Cashflow'!Q203+('Euro Cashflow'!Q203*Rate)</f>
        <v>0</v>
      </c>
      <c r="R203" s="38">
        <f>+'GBP Cashflow'!R203+('Euro Cashflow'!R203*Rate)</f>
        <v>0</v>
      </c>
      <c r="S203" s="38">
        <f>+'GBP Cashflow'!S203+('Euro Cashflow'!S203*Rate)</f>
        <v>2205</v>
      </c>
      <c r="T203" s="38">
        <f>+'GBP Cashflow'!T203+('Euro Cashflow'!T203*Rate)</f>
        <v>2205</v>
      </c>
      <c r="U203" s="38">
        <f>+'GBP Cashflow'!U203+('Euro Cashflow'!U203*Rate)</f>
        <v>2205</v>
      </c>
      <c r="V203" s="38">
        <f>+'GBP Cashflow'!V203+('Euro Cashflow'!V203*Rate)</f>
        <v>2205</v>
      </c>
      <c r="W203" s="38">
        <f>+'GBP Cashflow'!W203+('Euro Cashflow'!W203*Rate)</f>
        <v>2205</v>
      </c>
      <c r="X203" s="38">
        <f>+'GBP Cashflow'!X203+('Euro Cashflow'!X203*Rate)</f>
        <v>2205</v>
      </c>
      <c r="Y203" s="38">
        <f>+'GBP Cashflow'!Y203+('Euro Cashflow'!Y203*Rate)</f>
        <v>2205</v>
      </c>
      <c r="Z203" s="38">
        <f>+'GBP Cashflow'!Z203+('Euro Cashflow'!Z203*Rate)</f>
        <v>2205</v>
      </c>
      <c r="AA203" s="38">
        <f>+'GBP Cashflow'!AA203+('Euro Cashflow'!AA203*Rate)</f>
        <v>0</v>
      </c>
      <c r="AB203" s="38">
        <f>+'GBP Cashflow'!AB203+('Euro Cashflow'!AB203*Rate)</f>
        <v>2205</v>
      </c>
      <c r="AC203" s="38">
        <f>+'GBP Cashflow'!AC203+('Euro Cashflow'!AC203*Rate)</f>
        <v>0</v>
      </c>
      <c r="AD203" s="38">
        <f>+'GBP Cashflow'!AD203+('Euro Cashflow'!AD203*Rate)</f>
        <v>0</v>
      </c>
      <c r="AE203" s="38">
        <f>+'GBP Cashflow'!AE203+('Euro Cashflow'!AE203*Rate)</f>
        <v>0</v>
      </c>
      <c r="AF203" s="38">
        <f>+'GBP Cashflow'!AF203+('Euro Cashflow'!AF203*Rate)</f>
        <v>0</v>
      </c>
      <c r="AG203" s="38">
        <f>+'GBP Cashflow'!AG203+('Euro Cashflow'!AG203*Rate)</f>
        <v>0</v>
      </c>
      <c r="AH203" s="38">
        <f>+'GBP Cashflow'!AH203+('Euro Cashflow'!AH203*Rate)</f>
        <v>0</v>
      </c>
      <c r="AI203" s="38">
        <f>+'GBP Cashflow'!AI203+('Euro Cashflow'!AI203*Rate)</f>
        <v>0</v>
      </c>
      <c r="AJ203" s="38">
        <f>+'GBP Cashflow'!AJ203+('Euro Cashflow'!AJ203*Rate)</f>
        <v>0</v>
      </c>
      <c r="AK203" s="38">
        <f>+'GBP Cashflow'!AK203+('Euro Cashflow'!AK203*Rate)</f>
        <v>0</v>
      </c>
      <c r="AL203" s="38">
        <f>+'GBP Cashflow'!AL203+('Euro Cashflow'!AL203*Rate)</f>
        <v>0</v>
      </c>
      <c r="AM203" s="38">
        <f>+'GBP Cashflow'!AM203+('Euro Cashflow'!AM203*Rate)</f>
        <v>0</v>
      </c>
      <c r="AN203" s="38">
        <f>+'GBP Cashflow'!AN203+('Euro Cashflow'!AN203*Rate)</f>
        <v>0</v>
      </c>
      <c r="AO203" s="38">
        <f>+'GBP Cashflow'!AO203+('Euro Cashflow'!AO203*Rate)</f>
        <v>0</v>
      </c>
      <c r="AP203" s="38">
        <f>+'GBP Cashflow'!AP203+('Euro Cashflow'!AP203*Rate)</f>
        <v>0</v>
      </c>
      <c r="AQ203" s="38">
        <f>+'GBP Cashflow'!AQ203+('Euro Cashflow'!AQ203*Rate)</f>
        <v>0</v>
      </c>
      <c r="AR203" s="38">
        <f>+'GBP Cashflow'!AR203+('Euro Cashflow'!AR203*Rate)</f>
        <v>0</v>
      </c>
    </row>
    <row r="204" spans="1:44" outlineLevel="2" x14ac:dyDescent="0.2">
      <c r="A204" s="24">
        <v>4800</v>
      </c>
      <c r="B204" s="25">
        <v>4850</v>
      </c>
      <c r="C204" s="24" t="s">
        <v>230</v>
      </c>
      <c r="D204" s="37">
        <f>VLOOKUP(B204,TOTALBUD!$A$1:$C$260,3,0)</f>
        <v>2000</v>
      </c>
      <c r="E204" s="26">
        <f t="shared" si="17"/>
        <v>0</v>
      </c>
      <c r="F204" s="24"/>
      <c r="G204" s="24"/>
      <c r="H204" s="38">
        <f>+'GBP Cashflow'!H204+('Euro Cashflow'!H204*Rate)</f>
        <v>0</v>
      </c>
      <c r="I204" s="38">
        <f>+'GBP Cashflow'!I204+('Euro Cashflow'!I204*Rate)</f>
        <v>0</v>
      </c>
      <c r="J204" s="38">
        <f>+'GBP Cashflow'!J204+('Euro Cashflow'!J204*Rate)</f>
        <v>0</v>
      </c>
      <c r="K204" s="38">
        <f>+'GBP Cashflow'!K204+('Euro Cashflow'!K204*Rate)</f>
        <v>0</v>
      </c>
      <c r="L204" s="38">
        <f>+'GBP Cashflow'!L204+('Euro Cashflow'!L204*Rate)</f>
        <v>0</v>
      </c>
      <c r="M204" s="38">
        <f>+'GBP Cashflow'!M204+('Euro Cashflow'!M204*Rate)</f>
        <v>250</v>
      </c>
      <c r="N204" s="38">
        <f>+'GBP Cashflow'!N204+('Euro Cashflow'!N204*Rate)</f>
        <v>250</v>
      </c>
      <c r="O204" s="38">
        <f>+'GBP Cashflow'!O204+('Euro Cashflow'!O204*Rate)</f>
        <v>250</v>
      </c>
      <c r="P204" s="38">
        <f>+'GBP Cashflow'!P204+('Euro Cashflow'!P204*Rate)</f>
        <v>250</v>
      </c>
      <c r="Q204" s="38">
        <f>+'GBP Cashflow'!Q204+('Euro Cashflow'!Q204*Rate)</f>
        <v>1000</v>
      </c>
      <c r="R204" s="38">
        <f>+'GBP Cashflow'!R204+('Euro Cashflow'!R204*Rate)</f>
        <v>0</v>
      </c>
      <c r="S204" s="38">
        <f>+'GBP Cashflow'!S204+('Euro Cashflow'!S204*Rate)</f>
        <v>0</v>
      </c>
      <c r="T204" s="38">
        <f>+'GBP Cashflow'!T204+('Euro Cashflow'!T204*Rate)</f>
        <v>0</v>
      </c>
      <c r="U204" s="38">
        <f>+'GBP Cashflow'!U204+('Euro Cashflow'!U204*Rate)</f>
        <v>0</v>
      </c>
      <c r="V204" s="38">
        <f>+'GBP Cashflow'!V204+('Euro Cashflow'!V204*Rate)</f>
        <v>0</v>
      </c>
      <c r="W204" s="38">
        <f>+'GBP Cashflow'!W204+('Euro Cashflow'!W204*Rate)</f>
        <v>0</v>
      </c>
      <c r="X204" s="38">
        <f>+'GBP Cashflow'!X204+('Euro Cashflow'!X204*Rate)</f>
        <v>0</v>
      </c>
      <c r="Y204" s="38">
        <f>+'GBP Cashflow'!Y204+('Euro Cashflow'!Y204*Rate)</f>
        <v>0</v>
      </c>
      <c r="Z204" s="38">
        <f>+'GBP Cashflow'!Z204+('Euro Cashflow'!Z204*Rate)</f>
        <v>0</v>
      </c>
      <c r="AA204" s="38">
        <f>+'GBP Cashflow'!AA204+('Euro Cashflow'!AA204*Rate)</f>
        <v>0</v>
      </c>
      <c r="AB204" s="38">
        <f>+'GBP Cashflow'!AB204+('Euro Cashflow'!AB204*Rate)</f>
        <v>0</v>
      </c>
      <c r="AC204" s="38">
        <f>+'GBP Cashflow'!AC204+('Euro Cashflow'!AC204*Rate)</f>
        <v>0</v>
      </c>
      <c r="AD204" s="38">
        <f>+'GBP Cashflow'!AD204+('Euro Cashflow'!AD204*Rate)</f>
        <v>0</v>
      </c>
      <c r="AE204" s="38">
        <f>+'GBP Cashflow'!AE204+('Euro Cashflow'!AE204*Rate)</f>
        <v>0</v>
      </c>
      <c r="AF204" s="38">
        <f>+'GBP Cashflow'!AF204+('Euro Cashflow'!AF204*Rate)</f>
        <v>0</v>
      </c>
      <c r="AG204" s="38">
        <f>+'GBP Cashflow'!AG204+('Euro Cashflow'!AG204*Rate)</f>
        <v>0</v>
      </c>
      <c r="AH204" s="38">
        <f>+'GBP Cashflow'!AH204+('Euro Cashflow'!AH204*Rate)</f>
        <v>0</v>
      </c>
      <c r="AI204" s="38">
        <f>+'GBP Cashflow'!AI204+('Euro Cashflow'!AI204*Rate)</f>
        <v>0</v>
      </c>
      <c r="AJ204" s="38">
        <f>+'GBP Cashflow'!AJ204+('Euro Cashflow'!AJ204*Rate)</f>
        <v>0</v>
      </c>
      <c r="AK204" s="38">
        <f>+'GBP Cashflow'!AK204+('Euro Cashflow'!AK204*Rate)</f>
        <v>0</v>
      </c>
      <c r="AL204" s="38">
        <f>+'GBP Cashflow'!AL204+('Euro Cashflow'!AL204*Rate)</f>
        <v>0</v>
      </c>
      <c r="AM204" s="38">
        <f>+'GBP Cashflow'!AM204+('Euro Cashflow'!AM204*Rate)</f>
        <v>0</v>
      </c>
      <c r="AN204" s="38">
        <f>+'GBP Cashflow'!AN204+('Euro Cashflow'!AN204*Rate)</f>
        <v>0</v>
      </c>
      <c r="AO204" s="38">
        <f>+'GBP Cashflow'!AO204+('Euro Cashflow'!AO204*Rate)</f>
        <v>0</v>
      </c>
      <c r="AP204" s="38">
        <f>+'GBP Cashflow'!AP204+('Euro Cashflow'!AP204*Rate)</f>
        <v>0</v>
      </c>
      <c r="AQ204" s="38">
        <f>+'GBP Cashflow'!AQ204+('Euro Cashflow'!AQ204*Rate)</f>
        <v>0</v>
      </c>
      <c r="AR204" s="38">
        <f>+'GBP Cashflow'!AR204+('Euro Cashflow'!AR204*Rate)</f>
        <v>0</v>
      </c>
    </row>
    <row r="205" spans="1:44" outlineLevel="2" x14ac:dyDescent="0.2">
      <c r="A205" s="24">
        <v>4800</v>
      </c>
      <c r="B205" s="25">
        <v>4890</v>
      </c>
      <c r="C205" s="24" t="s">
        <v>231</v>
      </c>
      <c r="D205" s="37">
        <f>VLOOKUP(B205,TOTALBUD!$A$1:$C$260,3,0)</f>
        <v>2000</v>
      </c>
      <c r="E205" s="26">
        <f t="shared" si="17"/>
        <v>0</v>
      </c>
      <c r="F205" s="24"/>
      <c r="G205" s="24"/>
      <c r="H205" s="38">
        <f>+'GBP Cashflow'!H205+('Euro Cashflow'!H205*Rate)</f>
        <v>0</v>
      </c>
      <c r="I205" s="38">
        <f>+'GBP Cashflow'!I205+('Euro Cashflow'!I205*Rate)</f>
        <v>0</v>
      </c>
      <c r="J205" s="38">
        <f>+'GBP Cashflow'!J205+('Euro Cashflow'!J205*Rate)</f>
        <v>0</v>
      </c>
      <c r="K205" s="38">
        <f>+'GBP Cashflow'!K205+('Euro Cashflow'!K205*Rate)</f>
        <v>0</v>
      </c>
      <c r="L205" s="38">
        <f>+'GBP Cashflow'!L205+('Euro Cashflow'!L205*Rate)</f>
        <v>0</v>
      </c>
      <c r="M205" s="38">
        <f>+'GBP Cashflow'!M205+('Euro Cashflow'!M205*Rate)</f>
        <v>0</v>
      </c>
      <c r="N205" s="38">
        <f>+'GBP Cashflow'!N205+('Euro Cashflow'!N205*Rate)</f>
        <v>0</v>
      </c>
      <c r="O205" s="38">
        <f>+'GBP Cashflow'!O205+('Euro Cashflow'!O205*Rate)</f>
        <v>0</v>
      </c>
      <c r="P205" s="38">
        <f>+'GBP Cashflow'!P205+('Euro Cashflow'!P205*Rate)</f>
        <v>0</v>
      </c>
      <c r="Q205" s="38">
        <f>+'GBP Cashflow'!Q205+('Euro Cashflow'!Q205*Rate)</f>
        <v>0</v>
      </c>
      <c r="R205" s="38">
        <f>+'GBP Cashflow'!R205+('Euro Cashflow'!R205*Rate)</f>
        <v>2000</v>
      </c>
      <c r="S205" s="38">
        <f>+'GBP Cashflow'!S205+('Euro Cashflow'!S205*Rate)</f>
        <v>0</v>
      </c>
      <c r="T205" s="38">
        <f>+'GBP Cashflow'!T205+('Euro Cashflow'!T205*Rate)</f>
        <v>0</v>
      </c>
      <c r="U205" s="38">
        <f>+'GBP Cashflow'!U205+('Euro Cashflow'!U205*Rate)</f>
        <v>0</v>
      </c>
      <c r="V205" s="38">
        <f>+'GBP Cashflow'!V205+('Euro Cashflow'!V205*Rate)</f>
        <v>0</v>
      </c>
      <c r="W205" s="38">
        <f>+'GBP Cashflow'!W205+('Euro Cashflow'!W205*Rate)</f>
        <v>0</v>
      </c>
      <c r="X205" s="38">
        <f>+'GBP Cashflow'!X205+('Euro Cashflow'!X205*Rate)</f>
        <v>0</v>
      </c>
      <c r="Y205" s="38">
        <f>+'GBP Cashflow'!Y205+('Euro Cashflow'!Y205*Rate)</f>
        <v>0</v>
      </c>
      <c r="Z205" s="38">
        <f>+'GBP Cashflow'!Z205+('Euro Cashflow'!Z205*Rate)</f>
        <v>0</v>
      </c>
      <c r="AA205" s="38">
        <f>+'GBP Cashflow'!AA205+('Euro Cashflow'!AA205*Rate)</f>
        <v>0</v>
      </c>
      <c r="AB205" s="38">
        <f>+'GBP Cashflow'!AB205+('Euro Cashflow'!AB205*Rate)</f>
        <v>0</v>
      </c>
      <c r="AC205" s="38">
        <f>+'GBP Cashflow'!AC205+('Euro Cashflow'!AC205*Rate)</f>
        <v>0</v>
      </c>
      <c r="AD205" s="38">
        <f>+'GBP Cashflow'!AD205+('Euro Cashflow'!AD205*Rate)</f>
        <v>0</v>
      </c>
      <c r="AE205" s="38">
        <f>+'GBP Cashflow'!AE205+('Euro Cashflow'!AE205*Rate)</f>
        <v>0</v>
      </c>
      <c r="AF205" s="38">
        <f>+'GBP Cashflow'!AF205+('Euro Cashflow'!AF205*Rate)</f>
        <v>0</v>
      </c>
      <c r="AG205" s="38">
        <f>+'GBP Cashflow'!AG205+('Euro Cashflow'!AG205*Rate)</f>
        <v>0</v>
      </c>
      <c r="AH205" s="38">
        <f>+'GBP Cashflow'!AH205+('Euro Cashflow'!AH205*Rate)</f>
        <v>0</v>
      </c>
      <c r="AI205" s="38">
        <f>+'GBP Cashflow'!AI205+('Euro Cashflow'!AI205*Rate)</f>
        <v>0</v>
      </c>
      <c r="AJ205" s="38">
        <f>+'GBP Cashflow'!AJ205+('Euro Cashflow'!AJ205*Rate)</f>
        <v>0</v>
      </c>
      <c r="AK205" s="38">
        <f>+'GBP Cashflow'!AK205+('Euro Cashflow'!AK205*Rate)</f>
        <v>0</v>
      </c>
      <c r="AL205" s="38">
        <f>+'GBP Cashflow'!AL205+('Euro Cashflow'!AL205*Rate)</f>
        <v>0</v>
      </c>
      <c r="AM205" s="38">
        <f>+'GBP Cashflow'!AM205+('Euro Cashflow'!AM205*Rate)</f>
        <v>0</v>
      </c>
      <c r="AN205" s="38">
        <f>+'GBP Cashflow'!AN205+('Euro Cashflow'!AN205*Rate)</f>
        <v>0</v>
      </c>
      <c r="AO205" s="38">
        <f>+'GBP Cashflow'!AO205+('Euro Cashflow'!AO205*Rate)</f>
        <v>0</v>
      </c>
      <c r="AP205" s="38">
        <f>+'GBP Cashflow'!AP205+('Euro Cashflow'!AP205*Rate)</f>
        <v>0</v>
      </c>
      <c r="AQ205" s="38">
        <f>+'GBP Cashflow'!AQ205+('Euro Cashflow'!AQ205*Rate)</f>
        <v>0</v>
      </c>
      <c r="AR205" s="38">
        <f>+'GBP Cashflow'!AR205+('Euro Cashflow'!AR205*Rate)</f>
        <v>0</v>
      </c>
    </row>
    <row r="206" spans="1:44" outlineLevel="1" x14ac:dyDescent="0.2">
      <c r="A206" s="28" t="s">
        <v>232</v>
      </c>
      <c r="B206" s="29">
        <v>4800</v>
      </c>
      <c r="C206" s="30" t="s">
        <v>233</v>
      </c>
      <c r="D206" s="31">
        <f>VLOOKUP(B206,TOTALBUD!$A$1:$C$260,3,0)</f>
        <v>86335</v>
      </c>
      <c r="E206" s="32">
        <f>SUBTOTAL(9,$E$199:$E$205)</f>
        <v>0</v>
      </c>
      <c r="F206" s="30"/>
      <c r="G206" s="30"/>
      <c r="H206" s="33">
        <f>SUBTOTAL(9,$H$199:$H$205)</f>
        <v>0</v>
      </c>
      <c r="I206" s="34">
        <f>SUBTOTAL(9,$I$199:$I$205)</f>
        <v>0</v>
      </c>
      <c r="J206" s="34">
        <f>SUBTOTAL(9,$J$199:$J$205)</f>
        <v>0</v>
      </c>
      <c r="K206" s="34">
        <f>SUBTOTAL(9,$K$199:$K$205)</f>
        <v>0</v>
      </c>
      <c r="L206" s="34">
        <f>SUBTOTAL(9,$L$199:$L$205)</f>
        <v>0</v>
      </c>
      <c r="M206" s="34">
        <f>SUBTOTAL(9,$M$199:$M$205)</f>
        <v>250</v>
      </c>
      <c r="N206" s="34">
        <f>SUBTOTAL(9,$N$199:$N$205)</f>
        <v>250</v>
      </c>
      <c r="O206" s="34">
        <f>SUBTOTAL(9,$O$199:$O$205)</f>
        <v>250</v>
      </c>
      <c r="P206" s="34">
        <f>SUBTOTAL(9,$P$199:$P$205)</f>
        <v>250</v>
      </c>
      <c r="Q206" s="34">
        <f>SUBTOTAL(9,$Q$199:$Q$205)</f>
        <v>32240</v>
      </c>
      <c r="R206" s="34">
        <f>SUBTOTAL(9,$R$199:$R$205)</f>
        <v>2000</v>
      </c>
      <c r="S206" s="34">
        <f>SUBTOTAL(9,$S$199:$S$205)</f>
        <v>5595</v>
      </c>
      <c r="T206" s="34">
        <f>SUBTOTAL(9,$T$199:$T$205)</f>
        <v>11215</v>
      </c>
      <c r="U206" s="34">
        <f>SUBTOTAL(9,$U$199:$U$205)</f>
        <v>4095</v>
      </c>
      <c r="V206" s="34">
        <f>SUBTOTAL(9,$V$199:$V$205)</f>
        <v>4095</v>
      </c>
      <c r="W206" s="34">
        <f>SUBTOTAL(9,$W$199:$W$205)</f>
        <v>9715</v>
      </c>
      <c r="X206" s="34">
        <f>SUBTOTAL(9,$X$199:$X$205)</f>
        <v>4095</v>
      </c>
      <c r="Y206" s="34">
        <f>SUBTOTAL(9,$Y$199:$Y$205)</f>
        <v>4095</v>
      </c>
      <c r="Z206" s="34">
        <f>SUBTOTAL(9,$Z$199:$Z$205)</f>
        <v>4095</v>
      </c>
      <c r="AA206" s="35"/>
      <c r="AB206" s="34">
        <f>SUBTOTAL(9,$AB$199:$AB$205)</f>
        <v>4095</v>
      </c>
      <c r="AC206" s="34">
        <f>SUBTOTAL(9,$AC$199:$AC$205)</f>
        <v>0</v>
      </c>
      <c r="AD206" s="34">
        <f>SUBTOTAL(9,$AD$199:$AD$205)</f>
        <v>0</v>
      </c>
      <c r="AE206" s="34">
        <f>SUBTOTAL(9,$AE$199:$AE$205)</f>
        <v>0</v>
      </c>
      <c r="AF206" s="34">
        <f>SUBTOTAL(9,$AF$199:$AF$205)</f>
        <v>0</v>
      </c>
      <c r="AG206" s="34">
        <f>SUBTOTAL(9,$AG$199:$AG$205)</f>
        <v>0</v>
      </c>
      <c r="AH206" s="34">
        <f>SUBTOTAL(9,$AH$199:$AH$205)</f>
        <v>0</v>
      </c>
      <c r="AI206" s="34">
        <f>SUBTOTAL(9,$AI$199:$AI$205)</f>
        <v>0</v>
      </c>
      <c r="AJ206" s="34">
        <f>SUBTOTAL(9,$AJ$199:$AJ$205)</f>
        <v>0</v>
      </c>
      <c r="AK206" s="34">
        <f>SUBTOTAL(9,$AK$199:$AK$205)</f>
        <v>0</v>
      </c>
      <c r="AL206" s="34">
        <f>SUBTOTAL(9,$AL$199:$AL$205)</f>
        <v>0</v>
      </c>
      <c r="AM206" s="34">
        <f>SUBTOTAL(9,$AM$199:$AM$205)</f>
        <v>0</v>
      </c>
      <c r="AN206" s="34">
        <f>SUBTOTAL(9,$AN$199:$AN$205)</f>
        <v>0</v>
      </c>
      <c r="AO206" s="34">
        <f>SUBTOTAL(9,$AO$199:$AO$205)</f>
        <v>0</v>
      </c>
      <c r="AP206" s="34">
        <f>SUBTOTAL(9,$AP$199:$AP$205)</f>
        <v>0</v>
      </c>
      <c r="AQ206" s="34">
        <f>SUBTOTAL(9,$AQ$199:$AQ$205)</f>
        <v>0</v>
      </c>
      <c r="AR206" s="36">
        <f>SUBTOTAL(9,$AR$199:$AR$205)</f>
        <v>0</v>
      </c>
    </row>
    <row r="207" spans="1:44" outlineLevel="1" x14ac:dyDescent="0.2">
      <c r="A207" s="28"/>
      <c r="B207" s="47"/>
      <c r="C207" s="48" t="s">
        <v>234</v>
      </c>
      <c r="D207" s="44">
        <f>SUBTOTAL(9,$D$6:$D$206)/2</f>
        <v>3375966</v>
      </c>
      <c r="E207" s="49"/>
      <c r="F207" s="48"/>
      <c r="G207" s="48"/>
      <c r="H207" s="46">
        <f t="shared" ref="H207:AR207" si="18">SUBTOTAL(9,H$37:H$206)/2</f>
        <v>25185</v>
      </c>
      <c r="I207" s="50">
        <f t="shared" si="18"/>
        <v>6685</v>
      </c>
      <c r="J207" s="50">
        <f t="shared" si="18"/>
        <v>4935</v>
      </c>
      <c r="K207" s="50">
        <f t="shared" si="18"/>
        <v>8369.6551724137935</v>
      </c>
      <c r="L207" s="50">
        <f t="shared" si="18"/>
        <v>18136.655172413793</v>
      </c>
      <c r="M207" s="50">
        <f t="shared" si="18"/>
        <v>13446.655172413793</v>
      </c>
      <c r="N207" s="50">
        <f t="shared" si="18"/>
        <v>16110.655172413793</v>
      </c>
      <c r="O207" s="50">
        <f t="shared" si="18"/>
        <v>34043</v>
      </c>
      <c r="P207" s="50">
        <f t="shared" si="18"/>
        <v>75990</v>
      </c>
      <c r="Q207" s="50">
        <f t="shared" si="18"/>
        <v>86852.620689655159</v>
      </c>
      <c r="R207" s="50">
        <f t="shared" si="18"/>
        <v>105152.12068965517</v>
      </c>
      <c r="S207" s="50">
        <f t="shared" si="18"/>
        <v>108242.62068965517</v>
      </c>
      <c r="T207" s="50">
        <f t="shared" si="18"/>
        <v>118665.62068965517</v>
      </c>
      <c r="U207" s="50">
        <f t="shared" si="18"/>
        <v>105100.44827586207</v>
      </c>
      <c r="V207" s="50">
        <f t="shared" si="18"/>
        <v>99946.620689655174</v>
      </c>
      <c r="W207" s="50">
        <f t="shared" si="18"/>
        <v>101751.62068965517</v>
      </c>
      <c r="X207" s="50">
        <f t="shared" si="18"/>
        <v>95741.620689655159</v>
      </c>
      <c r="Y207" s="50">
        <f t="shared" si="18"/>
        <v>90922.620689655159</v>
      </c>
      <c r="Z207" s="50">
        <f t="shared" si="18"/>
        <v>103399.8275862069</v>
      </c>
      <c r="AA207" s="50">
        <f t="shared" si="18"/>
        <v>0</v>
      </c>
      <c r="AB207" s="50">
        <f t="shared" si="18"/>
        <v>28294.810344827587</v>
      </c>
      <c r="AC207" s="50">
        <f t="shared" si="18"/>
        <v>1900</v>
      </c>
      <c r="AD207" s="50">
        <f t="shared" si="18"/>
        <v>900</v>
      </c>
      <c r="AE207" s="50">
        <f t="shared" si="18"/>
        <v>900</v>
      </c>
      <c r="AF207" s="50">
        <f t="shared" si="18"/>
        <v>-33500</v>
      </c>
      <c r="AG207" s="50">
        <f t="shared" si="18"/>
        <v>0</v>
      </c>
      <c r="AH207" s="50">
        <f t="shared" si="18"/>
        <v>0</v>
      </c>
      <c r="AI207" s="50">
        <f t="shared" si="18"/>
        <v>0</v>
      </c>
      <c r="AJ207" s="50">
        <f t="shared" si="18"/>
        <v>0</v>
      </c>
      <c r="AK207" s="50">
        <f t="shared" si="18"/>
        <v>0</v>
      </c>
      <c r="AL207" s="50">
        <f t="shared" si="18"/>
        <v>0</v>
      </c>
      <c r="AM207" s="50">
        <f t="shared" si="18"/>
        <v>0</v>
      </c>
      <c r="AN207" s="50">
        <f t="shared" si="18"/>
        <v>0</v>
      </c>
      <c r="AO207" s="50">
        <f t="shared" si="18"/>
        <v>0</v>
      </c>
      <c r="AP207" s="50">
        <f t="shared" si="18"/>
        <v>0</v>
      </c>
      <c r="AQ207" s="50">
        <f t="shared" si="18"/>
        <v>0</v>
      </c>
      <c r="AR207" s="51">
        <f t="shared" si="18"/>
        <v>0</v>
      </c>
    </row>
    <row r="208" spans="1:44" outlineLevel="2" x14ac:dyDescent="0.2">
      <c r="A208" s="24">
        <v>5000</v>
      </c>
      <c r="B208" s="25"/>
      <c r="C208" s="24"/>
      <c r="D208" s="37"/>
      <c r="E208" s="26"/>
      <c r="F208" s="24"/>
      <c r="G208" s="24"/>
      <c r="H208" s="38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40"/>
    </row>
    <row r="209" spans="1:44" outlineLevel="2" x14ac:dyDescent="0.2">
      <c r="A209" s="24">
        <v>5000</v>
      </c>
      <c r="B209" s="25">
        <v>5010</v>
      </c>
      <c r="C209" s="24" t="s">
        <v>235</v>
      </c>
      <c r="D209" s="37">
        <f>VLOOKUP(B209,TOTALBUD!$A$1:$C$260,3,0)</f>
        <v>10483</v>
      </c>
      <c r="E209" s="26">
        <f>SUM(H209:AX209)-D209</f>
        <v>-0.24137931034601934</v>
      </c>
      <c r="F209" s="24"/>
      <c r="G209" s="24"/>
      <c r="H209" s="38">
        <f>+'GBP Cashflow'!H209+('Euro Cashflow'!H209*Rate)</f>
        <v>0</v>
      </c>
      <c r="I209" s="38">
        <f>+'GBP Cashflow'!I209+('Euro Cashflow'!I209*Rate)</f>
        <v>0</v>
      </c>
      <c r="J209" s="38">
        <f>+'GBP Cashflow'!J209+('Euro Cashflow'!J209*Rate)</f>
        <v>0</v>
      </c>
      <c r="K209" s="38">
        <f>+'GBP Cashflow'!K209+('Euro Cashflow'!K209*Rate)</f>
        <v>0</v>
      </c>
      <c r="L209" s="38">
        <f>+'GBP Cashflow'!L209+('Euro Cashflow'!L209*Rate)</f>
        <v>0</v>
      </c>
      <c r="M209" s="38">
        <f>+'GBP Cashflow'!M209+('Euro Cashflow'!M209*Rate)</f>
        <v>0</v>
      </c>
      <c r="N209" s="38">
        <f>+'GBP Cashflow'!N209+('Euro Cashflow'!N209*Rate)</f>
        <v>0</v>
      </c>
      <c r="O209" s="38">
        <f>+'GBP Cashflow'!O209+('Euro Cashflow'!O209*Rate)</f>
        <v>0</v>
      </c>
      <c r="P209" s="38">
        <f>+'GBP Cashflow'!P209+('Euro Cashflow'!P209*Rate)</f>
        <v>0</v>
      </c>
      <c r="Q209" s="38">
        <f>+'GBP Cashflow'!Q209+('Euro Cashflow'!Q209*Rate)</f>
        <v>0</v>
      </c>
      <c r="R209" s="38">
        <f>+'GBP Cashflow'!R209+('Euro Cashflow'!R209*Rate)</f>
        <v>0</v>
      </c>
      <c r="S209" s="38">
        <f>+'GBP Cashflow'!S209+('Euro Cashflow'!S209*Rate)</f>
        <v>0</v>
      </c>
      <c r="T209" s="38">
        <f>+'GBP Cashflow'!T209+('Euro Cashflow'!T209*Rate)</f>
        <v>0</v>
      </c>
      <c r="U209" s="38">
        <f>+'GBP Cashflow'!U209+('Euro Cashflow'!U209*Rate)</f>
        <v>0</v>
      </c>
      <c r="V209" s="38">
        <f>+'GBP Cashflow'!V209+('Euro Cashflow'!V209*Rate)</f>
        <v>0</v>
      </c>
      <c r="W209" s="38">
        <f>+'GBP Cashflow'!W209+('Euro Cashflow'!W209*Rate)</f>
        <v>0</v>
      </c>
      <c r="X209" s="38">
        <f>+'GBP Cashflow'!X209+('Euro Cashflow'!X209*Rate)</f>
        <v>0</v>
      </c>
      <c r="Y209" s="38">
        <f>+'GBP Cashflow'!Y209+('Euro Cashflow'!Y209*Rate)</f>
        <v>0</v>
      </c>
      <c r="Z209" s="38">
        <f>+'GBP Cashflow'!Z209+('Euro Cashflow'!Z209*Rate)</f>
        <v>0</v>
      </c>
      <c r="AA209" s="38">
        <f>+'GBP Cashflow'!AA209+('Euro Cashflow'!AA209*Rate)</f>
        <v>0</v>
      </c>
      <c r="AB209" s="38">
        <f>+'GBP Cashflow'!AB209+('Euro Cashflow'!AB209*Rate)</f>
        <v>655.17241379310349</v>
      </c>
      <c r="AC209" s="38">
        <f>+'GBP Cashflow'!AC209+('Euro Cashflow'!AC209*Rate)</f>
        <v>655.17241379310349</v>
      </c>
      <c r="AD209" s="38">
        <f>+'GBP Cashflow'!AD209+('Euro Cashflow'!AD209*Rate)</f>
        <v>655.17241379310349</v>
      </c>
      <c r="AE209" s="38">
        <f>+'GBP Cashflow'!AE209+('Euro Cashflow'!AE209*Rate)</f>
        <v>655.17241379310349</v>
      </c>
      <c r="AF209" s="38">
        <f>+'GBP Cashflow'!AF209+('Euro Cashflow'!AF209*Rate)</f>
        <v>655.17241379310349</v>
      </c>
      <c r="AG209" s="38">
        <f>+'GBP Cashflow'!AG209+('Euro Cashflow'!AG209*Rate)</f>
        <v>655.17241379310349</v>
      </c>
      <c r="AH209" s="38">
        <f>+'GBP Cashflow'!AH209+('Euro Cashflow'!AH209*Rate)</f>
        <v>655.17241379310349</v>
      </c>
      <c r="AI209" s="38">
        <f>+'GBP Cashflow'!AI209+('Euro Cashflow'!AI209*Rate)</f>
        <v>655.17241379310349</v>
      </c>
      <c r="AJ209" s="38">
        <f>+'GBP Cashflow'!AJ209+('Euro Cashflow'!AJ209*Rate)</f>
        <v>655.17241379310349</v>
      </c>
      <c r="AK209" s="38">
        <f>+'GBP Cashflow'!AK209+('Euro Cashflow'!AK209*Rate)</f>
        <v>655.17241379310349</v>
      </c>
      <c r="AL209" s="38">
        <f>+'GBP Cashflow'!AL209+('Euro Cashflow'!AL209*Rate)</f>
        <v>655.17241379310349</v>
      </c>
      <c r="AM209" s="38">
        <f>+'GBP Cashflow'!AM209+('Euro Cashflow'!AM209*Rate)</f>
        <v>655.17241379310349</v>
      </c>
      <c r="AN209" s="38">
        <f>+'GBP Cashflow'!AN209+('Euro Cashflow'!AN209*Rate)</f>
        <v>655.17241379310349</v>
      </c>
      <c r="AO209" s="38">
        <f>+'GBP Cashflow'!AO209+('Euro Cashflow'!AO209*Rate)</f>
        <v>655.17241379310349</v>
      </c>
      <c r="AP209" s="38">
        <f>+'GBP Cashflow'!AP209+('Euro Cashflow'!AP209*Rate)</f>
        <v>655.17241379310349</v>
      </c>
      <c r="AQ209" s="38">
        <f>+'GBP Cashflow'!AQ209+('Euro Cashflow'!AQ209*Rate)</f>
        <v>655.17241379310349</v>
      </c>
      <c r="AR209" s="38">
        <f>+'GBP Cashflow'!AR209+('Euro Cashflow'!AR209*Rate)</f>
        <v>0</v>
      </c>
    </row>
    <row r="210" spans="1:44" outlineLevel="2" x14ac:dyDescent="0.2">
      <c r="A210" s="24">
        <v>5000</v>
      </c>
      <c r="B210" s="25">
        <v>5020</v>
      </c>
      <c r="C210" s="24" t="s">
        <v>236</v>
      </c>
      <c r="D210" s="37">
        <f>VLOOKUP(B210,TOTALBUD!$A$1:$C$260,3,0)</f>
        <v>26724</v>
      </c>
      <c r="E210" s="26">
        <f>SUM(H210:AX210)-D210</f>
        <v>0.13793103448915645</v>
      </c>
      <c r="F210" s="24"/>
      <c r="G210" s="24"/>
      <c r="H210" s="38">
        <f>+'GBP Cashflow'!H210+('Euro Cashflow'!H210*Rate)</f>
        <v>0</v>
      </c>
      <c r="I210" s="38">
        <f>+'GBP Cashflow'!I210+('Euro Cashflow'!I210*Rate)</f>
        <v>0</v>
      </c>
      <c r="J210" s="38">
        <f>+'GBP Cashflow'!J210+('Euro Cashflow'!J210*Rate)</f>
        <v>0</v>
      </c>
      <c r="K210" s="38">
        <f>+'GBP Cashflow'!K210+('Euro Cashflow'!K210*Rate)</f>
        <v>0</v>
      </c>
      <c r="L210" s="38">
        <f>+'GBP Cashflow'!L210+('Euro Cashflow'!L210*Rate)</f>
        <v>0</v>
      </c>
      <c r="M210" s="38">
        <f>+'GBP Cashflow'!M210+('Euro Cashflow'!M210*Rate)</f>
        <v>0</v>
      </c>
      <c r="N210" s="38">
        <f>+'GBP Cashflow'!N210+('Euro Cashflow'!N210*Rate)</f>
        <v>0</v>
      </c>
      <c r="O210" s="38">
        <f>+'GBP Cashflow'!O210+('Euro Cashflow'!O210*Rate)</f>
        <v>0</v>
      </c>
      <c r="P210" s="38">
        <f>+'GBP Cashflow'!P210+('Euro Cashflow'!P210*Rate)</f>
        <v>0</v>
      </c>
      <c r="Q210" s="38">
        <f>+'GBP Cashflow'!Q210+('Euro Cashflow'!Q210*Rate)</f>
        <v>0</v>
      </c>
      <c r="R210" s="38">
        <f>+'GBP Cashflow'!R210+('Euro Cashflow'!R210*Rate)</f>
        <v>1068.9655172413793</v>
      </c>
      <c r="S210" s="38">
        <f>+'GBP Cashflow'!S210+('Euro Cashflow'!S210*Rate)</f>
        <v>1068.9655172413793</v>
      </c>
      <c r="T210" s="38">
        <f>+'GBP Cashflow'!T210+('Euro Cashflow'!T210*Rate)</f>
        <v>1068.9655172413793</v>
      </c>
      <c r="U210" s="38">
        <f>+'GBP Cashflow'!U210+('Euro Cashflow'!U210*Rate)</f>
        <v>1068.9655172413793</v>
      </c>
      <c r="V210" s="38">
        <f>+'GBP Cashflow'!V210+('Euro Cashflow'!V210*Rate)</f>
        <v>1068.9655172413793</v>
      </c>
      <c r="W210" s="38">
        <f>+'GBP Cashflow'!W210+('Euro Cashflow'!W210*Rate)</f>
        <v>1068.9655172413793</v>
      </c>
      <c r="X210" s="38">
        <f>+'GBP Cashflow'!X210+('Euro Cashflow'!X210*Rate)</f>
        <v>1068.9655172413793</v>
      </c>
      <c r="Y210" s="38">
        <f>+'GBP Cashflow'!Y210+('Euro Cashflow'!Y210*Rate)</f>
        <v>1068.9655172413793</v>
      </c>
      <c r="Z210" s="38">
        <f>+'GBP Cashflow'!Z210+('Euro Cashflow'!Z210*Rate)</f>
        <v>1068.9655172413793</v>
      </c>
      <c r="AA210" s="38">
        <f>+'GBP Cashflow'!AA210+('Euro Cashflow'!AA210*Rate)</f>
        <v>0</v>
      </c>
      <c r="AB210" s="38">
        <f>+'GBP Cashflow'!AB210+('Euro Cashflow'!AB210*Rate)</f>
        <v>1068.9655172413793</v>
      </c>
      <c r="AC210" s="38">
        <f>+'GBP Cashflow'!AC210+('Euro Cashflow'!AC210*Rate)</f>
        <v>1068.9655172413793</v>
      </c>
      <c r="AD210" s="38">
        <f>+'GBP Cashflow'!AD210+('Euro Cashflow'!AD210*Rate)</f>
        <v>1068.9655172413793</v>
      </c>
      <c r="AE210" s="38">
        <f>+'GBP Cashflow'!AE210+('Euro Cashflow'!AE210*Rate)</f>
        <v>1068.9655172413793</v>
      </c>
      <c r="AF210" s="38">
        <f>+'GBP Cashflow'!AF210+('Euro Cashflow'!AF210*Rate)</f>
        <v>1068.9655172413793</v>
      </c>
      <c r="AG210" s="38">
        <f>+'GBP Cashflow'!AG210+('Euro Cashflow'!AG210*Rate)</f>
        <v>1068.9655172413793</v>
      </c>
      <c r="AH210" s="38">
        <f>+'GBP Cashflow'!AH210+('Euro Cashflow'!AH210*Rate)</f>
        <v>1068.9655172413793</v>
      </c>
      <c r="AI210" s="38">
        <f>+'GBP Cashflow'!AI210+('Euro Cashflow'!AI210*Rate)</f>
        <v>1068.9655172413793</v>
      </c>
      <c r="AJ210" s="38">
        <f>+'GBP Cashflow'!AJ210+('Euro Cashflow'!AJ210*Rate)</f>
        <v>1068.9655172413793</v>
      </c>
      <c r="AK210" s="38">
        <f>+'GBP Cashflow'!AK210+('Euro Cashflow'!AK210*Rate)</f>
        <v>1068.9655172413793</v>
      </c>
      <c r="AL210" s="38">
        <f>+'GBP Cashflow'!AL210+('Euro Cashflow'!AL210*Rate)</f>
        <v>1068.9655172413793</v>
      </c>
      <c r="AM210" s="38">
        <f>+'GBP Cashflow'!AM210+('Euro Cashflow'!AM210*Rate)</f>
        <v>1068.9655172413793</v>
      </c>
      <c r="AN210" s="38">
        <f>+'GBP Cashflow'!AN210+('Euro Cashflow'!AN210*Rate)</f>
        <v>1068.9655172413793</v>
      </c>
      <c r="AO210" s="38">
        <f>+'GBP Cashflow'!AO210+('Euro Cashflow'!AO210*Rate)</f>
        <v>1068.9655172413793</v>
      </c>
      <c r="AP210" s="38">
        <f>+'GBP Cashflow'!AP210+('Euro Cashflow'!AP210*Rate)</f>
        <v>1068.9655172413793</v>
      </c>
      <c r="AQ210" s="38">
        <f>+'GBP Cashflow'!AQ210+('Euro Cashflow'!AQ210*Rate)</f>
        <v>1068.9655172413793</v>
      </c>
      <c r="AR210" s="38">
        <f>+'GBP Cashflow'!AR210+('Euro Cashflow'!AR210*Rate)</f>
        <v>0</v>
      </c>
    </row>
    <row r="211" spans="1:44" outlineLevel="2" x14ac:dyDescent="0.2">
      <c r="A211" s="24">
        <v>5000</v>
      </c>
      <c r="B211" s="25">
        <v>5030</v>
      </c>
      <c r="C211" s="24" t="s">
        <v>237</v>
      </c>
      <c r="D211" s="37">
        <f>VLOOKUP(B211,TOTALBUD!$A$1:$C$260,3,0)</f>
        <v>11793</v>
      </c>
      <c r="E211" s="26">
        <f>SUM(H211:AX211)-D211</f>
        <v>0.10344827586050087</v>
      </c>
      <c r="F211" s="24"/>
      <c r="G211" s="24"/>
      <c r="H211" s="38">
        <f>+'GBP Cashflow'!H211+('Euro Cashflow'!H211*Rate)</f>
        <v>0</v>
      </c>
      <c r="I211" s="38">
        <f>+'GBP Cashflow'!I211+('Euro Cashflow'!I211*Rate)</f>
        <v>0</v>
      </c>
      <c r="J211" s="38">
        <f>+'GBP Cashflow'!J211+('Euro Cashflow'!J211*Rate)</f>
        <v>0</v>
      </c>
      <c r="K211" s="38">
        <f>+'GBP Cashflow'!K211+('Euro Cashflow'!K211*Rate)</f>
        <v>0</v>
      </c>
      <c r="L211" s="38">
        <f>+'GBP Cashflow'!L211+('Euro Cashflow'!L211*Rate)</f>
        <v>0</v>
      </c>
      <c r="M211" s="38">
        <f>+'GBP Cashflow'!M211+('Euro Cashflow'!M211*Rate)</f>
        <v>0</v>
      </c>
      <c r="N211" s="38">
        <f>+'GBP Cashflow'!N211+('Euro Cashflow'!N211*Rate)</f>
        <v>0</v>
      </c>
      <c r="O211" s="38">
        <f>+'GBP Cashflow'!O211+('Euro Cashflow'!O211*Rate)</f>
        <v>0</v>
      </c>
      <c r="P211" s="38">
        <f>+'GBP Cashflow'!P211+('Euro Cashflow'!P211*Rate)</f>
        <v>0</v>
      </c>
      <c r="Q211" s="38">
        <f>+'GBP Cashflow'!Q211+('Euro Cashflow'!Q211*Rate)</f>
        <v>0</v>
      </c>
      <c r="R211" s="38">
        <f>+'GBP Cashflow'!R211+('Euro Cashflow'!R211*Rate)</f>
        <v>655.17241379310349</v>
      </c>
      <c r="S211" s="38">
        <f>+'GBP Cashflow'!S211+('Euro Cashflow'!S211*Rate)</f>
        <v>655.17241379310349</v>
      </c>
      <c r="T211" s="38">
        <f>+'GBP Cashflow'!T211+('Euro Cashflow'!T211*Rate)</f>
        <v>655.17241379310349</v>
      </c>
      <c r="U211" s="38">
        <f>+'GBP Cashflow'!U211+('Euro Cashflow'!U211*Rate)</f>
        <v>655.17241379310349</v>
      </c>
      <c r="V211" s="38">
        <f>+'GBP Cashflow'!V211+('Euro Cashflow'!V211*Rate)</f>
        <v>655.17241379310349</v>
      </c>
      <c r="W211" s="38">
        <f>+'GBP Cashflow'!W211+('Euro Cashflow'!W211*Rate)</f>
        <v>655.17241379310349</v>
      </c>
      <c r="X211" s="38">
        <f>+'GBP Cashflow'!X211+('Euro Cashflow'!X211*Rate)</f>
        <v>655.17241379310349</v>
      </c>
      <c r="Y211" s="38">
        <f>+'GBP Cashflow'!Y211+('Euro Cashflow'!Y211*Rate)</f>
        <v>655.17241379310349</v>
      </c>
      <c r="Z211" s="38">
        <f>+'GBP Cashflow'!Z211+('Euro Cashflow'!Z211*Rate)</f>
        <v>655.17241379310349</v>
      </c>
      <c r="AA211" s="38">
        <f>+'GBP Cashflow'!AA211+('Euro Cashflow'!AA211*Rate)</f>
        <v>0</v>
      </c>
      <c r="AB211" s="38">
        <f>+'GBP Cashflow'!AB211+('Euro Cashflow'!AB211*Rate)</f>
        <v>655.17241379310349</v>
      </c>
      <c r="AC211" s="38">
        <f>+'GBP Cashflow'!AC211+('Euro Cashflow'!AC211*Rate)</f>
        <v>655.17241379310349</v>
      </c>
      <c r="AD211" s="38">
        <f>+'GBP Cashflow'!AD211+('Euro Cashflow'!AD211*Rate)</f>
        <v>655.17241379310349</v>
      </c>
      <c r="AE211" s="38">
        <f>+'GBP Cashflow'!AE211+('Euro Cashflow'!AE211*Rate)</f>
        <v>655.17241379310349</v>
      </c>
      <c r="AF211" s="38">
        <f>+'GBP Cashflow'!AF211+('Euro Cashflow'!AF211*Rate)</f>
        <v>655.17241379310349</v>
      </c>
      <c r="AG211" s="38">
        <f>+'GBP Cashflow'!AG211+('Euro Cashflow'!AG211*Rate)</f>
        <v>655.17241379310349</v>
      </c>
      <c r="AH211" s="38">
        <f>+'GBP Cashflow'!AH211+('Euro Cashflow'!AH211*Rate)</f>
        <v>655.17241379310349</v>
      </c>
      <c r="AI211" s="38">
        <f>+'GBP Cashflow'!AI211+('Euro Cashflow'!AI211*Rate)</f>
        <v>655.17241379310349</v>
      </c>
      <c r="AJ211" s="38">
        <f>+'GBP Cashflow'!AJ211+('Euro Cashflow'!AJ211*Rate)</f>
        <v>655.17241379310349</v>
      </c>
      <c r="AK211" s="38">
        <f>+'GBP Cashflow'!AK211+('Euro Cashflow'!AK211*Rate)</f>
        <v>0</v>
      </c>
      <c r="AL211" s="38">
        <f>+'GBP Cashflow'!AL211+('Euro Cashflow'!AL211*Rate)</f>
        <v>0</v>
      </c>
      <c r="AM211" s="38">
        <f>+'GBP Cashflow'!AM211+('Euro Cashflow'!AM211*Rate)</f>
        <v>0</v>
      </c>
      <c r="AN211" s="38">
        <f>+'GBP Cashflow'!AN211+('Euro Cashflow'!AN211*Rate)</f>
        <v>0</v>
      </c>
      <c r="AO211" s="38">
        <f>+'GBP Cashflow'!AO211+('Euro Cashflow'!AO211*Rate)</f>
        <v>0</v>
      </c>
      <c r="AP211" s="38">
        <f>+'GBP Cashflow'!AP211+('Euro Cashflow'!AP211*Rate)</f>
        <v>0</v>
      </c>
      <c r="AQ211" s="38">
        <f>+'GBP Cashflow'!AQ211+('Euro Cashflow'!AQ211*Rate)</f>
        <v>0</v>
      </c>
      <c r="AR211" s="38">
        <f>+'GBP Cashflow'!AR211+('Euro Cashflow'!AR211*Rate)</f>
        <v>0</v>
      </c>
    </row>
    <row r="212" spans="1:44" outlineLevel="2" x14ac:dyDescent="0.2">
      <c r="A212" s="24">
        <v>5000</v>
      </c>
      <c r="B212" s="25">
        <v>5050</v>
      </c>
      <c r="C212" s="24" t="s">
        <v>238</v>
      </c>
      <c r="D212" s="37">
        <f>VLOOKUP(B212,TOTALBUD!$A$1:$C$260,3,0)</f>
        <v>2483</v>
      </c>
      <c r="E212" s="26">
        <f>SUM(H212:AX212)-D212</f>
        <v>-0.2413793103446551</v>
      </c>
      <c r="F212" s="24"/>
      <c r="G212" s="24"/>
      <c r="H212" s="38">
        <f>+'GBP Cashflow'!H212+('Euro Cashflow'!H212*Rate)</f>
        <v>0</v>
      </c>
      <c r="I212" s="38">
        <f>+'GBP Cashflow'!I212+('Euro Cashflow'!I212*Rate)</f>
        <v>0</v>
      </c>
      <c r="J212" s="38">
        <f>+'GBP Cashflow'!J212+('Euro Cashflow'!J212*Rate)</f>
        <v>0</v>
      </c>
      <c r="K212" s="38">
        <f>+'GBP Cashflow'!K212+('Euro Cashflow'!K212*Rate)</f>
        <v>0</v>
      </c>
      <c r="L212" s="38">
        <f>+'GBP Cashflow'!L212+('Euro Cashflow'!L212*Rate)</f>
        <v>0</v>
      </c>
      <c r="M212" s="38">
        <f>+'GBP Cashflow'!M212+('Euro Cashflow'!M212*Rate)</f>
        <v>0</v>
      </c>
      <c r="N212" s="38">
        <f>+'GBP Cashflow'!N212+('Euro Cashflow'!N212*Rate)</f>
        <v>0</v>
      </c>
      <c r="O212" s="38">
        <f>+'GBP Cashflow'!O212+('Euro Cashflow'!O212*Rate)</f>
        <v>0</v>
      </c>
      <c r="P212" s="38">
        <f>+'GBP Cashflow'!P212+('Euro Cashflow'!P212*Rate)</f>
        <v>0</v>
      </c>
      <c r="Q212" s="38">
        <f>+'GBP Cashflow'!Q212+('Euro Cashflow'!Q212*Rate)</f>
        <v>0</v>
      </c>
      <c r="R212" s="38">
        <f>+'GBP Cashflow'!R212+('Euro Cashflow'!R212*Rate)</f>
        <v>0</v>
      </c>
      <c r="S212" s="38">
        <f>+'GBP Cashflow'!S212+('Euro Cashflow'!S212*Rate)</f>
        <v>0</v>
      </c>
      <c r="T212" s="38">
        <f>+'GBP Cashflow'!T212+('Euro Cashflow'!T212*Rate)</f>
        <v>0</v>
      </c>
      <c r="U212" s="38">
        <f>+'GBP Cashflow'!U212+('Euro Cashflow'!U212*Rate)</f>
        <v>0</v>
      </c>
      <c r="V212" s="38">
        <f>+'GBP Cashflow'!V212+('Euro Cashflow'!V212*Rate)</f>
        <v>0</v>
      </c>
      <c r="W212" s="38">
        <f>+'GBP Cashflow'!W212+('Euro Cashflow'!W212*Rate)</f>
        <v>0</v>
      </c>
      <c r="X212" s="38">
        <f>+'GBP Cashflow'!X212+('Euro Cashflow'!X212*Rate)</f>
        <v>0</v>
      </c>
      <c r="Y212" s="38">
        <f>+'GBP Cashflow'!Y212+('Euro Cashflow'!Y212*Rate)</f>
        <v>0</v>
      </c>
      <c r="Z212" s="38">
        <f>+'GBP Cashflow'!Z212+('Euro Cashflow'!Z212*Rate)</f>
        <v>0</v>
      </c>
      <c r="AA212" s="38">
        <f>+'GBP Cashflow'!AA212+('Euro Cashflow'!AA212*Rate)</f>
        <v>0</v>
      </c>
      <c r="AB212" s="38">
        <f>+'GBP Cashflow'!AB212+('Euro Cashflow'!AB212*Rate)</f>
        <v>0</v>
      </c>
      <c r="AC212" s="38">
        <f>+'GBP Cashflow'!AC212+('Euro Cashflow'!AC212*Rate)</f>
        <v>0</v>
      </c>
      <c r="AD212" s="38">
        <f>+'GBP Cashflow'!AD212+('Euro Cashflow'!AD212*Rate)</f>
        <v>0</v>
      </c>
      <c r="AE212" s="38">
        <f>+'GBP Cashflow'!AE212+('Euro Cashflow'!AE212*Rate)</f>
        <v>0</v>
      </c>
      <c r="AF212" s="38">
        <f>+'GBP Cashflow'!AF212+('Euro Cashflow'!AF212*Rate)</f>
        <v>0</v>
      </c>
      <c r="AG212" s="38">
        <f>+'GBP Cashflow'!AG212+('Euro Cashflow'!AG212*Rate)</f>
        <v>0</v>
      </c>
      <c r="AH212" s="38">
        <f>+'GBP Cashflow'!AH212+('Euro Cashflow'!AH212*Rate)</f>
        <v>0</v>
      </c>
      <c r="AI212" s="38">
        <f>+'GBP Cashflow'!AI212+('Euro Cashflow'!AI212*Rate)</f>
        <v>0</v>
      </c>
      <c r="AJ212" s="38">
        <f>+'GBP Cashflow'!AJ212+('Euro Cashflow'!AJ212*Rate)</f>
        <v>1241.3793103448277</v>
      </c>
      <c r="AK212" s="38">
        <f>+'GBP Cashflow'!AK212+('Euro Cashflow'!AK212*Rate)</f>
        <v>1241.3793103448277</v>
      </c>
      <c r="AL212" s="38">
        <f>+'GBP Cashflow'!AL212+('Euro Cashflow'!AL212*Rate)</f>
        <v>0</v>
      </c>
      <c r="AM212" s="38">
        <f>+'GBP Cashflow'!AM212+('Euro Cashflow'!AM212*Rate)</f>
        <v>0</v>
      </c>
      <c r="AN212" s="38">
        <f>+'GBP Cashflow'!AN212+('Euro Cashflow'!AN212*Rate)</f>
        <v>0</v>
      </c>
      <c r="AO212" s="38">
        <f>+'GBP Cashflow'!AO212+('Euro Cashflow'!AO212*Rate)</f>
        <v>0</v>
      </c>
      <c r="AP212" s="38">
        <f>+'GBP Cashflow'!AP212+('Euro Cashflow'!AP212*Rate)</f>
        <v>0</v>
      </c>
      <c r="AQ212" s="38">
        <f>+'GBP Cashflow'!AQ212+('Euro Cashflow'!AQ212*Rate)</f>
        <v>0</v>
      </c>
      <c r="AR212" s="38">
        <f>+'GBP Cashflow'!AR212+('Euro Cashflow'!AR212*Rate)</f>
        <v>0</v>
      </c>
    </row>
    <row r="213" spans="1:44" outlineLevel="2" x14ac:dyDescent="0.2">
      <c r="A213" s="24">
        <v>5000</v>
      </c>
      <c r="B213" s="25">
        <v>5090</v>
      </c>
      <c r="C213" s="24" t="s">
        <v>239</v>
      </c>
      <c r="D213" s="37">
        <f>VLOOKUP(B213,TOTALBUD!$A$1:$C$260,3,0)</f>
        <v>690</v>
      </c>
      <c r="E213" s="26">
        <f>SUM(H213:AX213)-D213</f>
        <v>-0.34482758620686127</v>
      </c>
      <c r="F213" s="24"/>
      <c r="G213" s="24"/>
      <c r="H213" s="38">
        <f>+'GBP Cashflow'!H213+('Euro Cashflow'!H213*Rate)</f>
        <v>0</v>
      </c>
      <c r="I213" s="38">
        <f>+'GBP Cashflow'!I213+('Euro Cashflow'!I213*Rate)</f>
        <v>0</v>
      </c>
      <c r="J213" s="38">
        <f>+'GBP Cashflow'!J213+('Euro Cashflow'!J213*Rate)</f>
        <v>0</v>
      </c>
      <c r="K213" s="38">
        <f>+'GBP Cashflow'!K213+('Euro Cashflow'!K213*Rate)</f>
        <v>0</v>
      </c>
      <c r="L213" s="38">
        <f>+'GBP Cashflow'!L213+('Euro Cashflow'!L213*Rate)</f>
        <v>0</v>
      </c>
      <c r="M213" s="38">
        <f>+'GBP Cashflow'!M213+('Euro Cashflow'!M213*Rate)</f>
        <v>0</v>
      </c>
      <c r="N213" s="38">
        <f>+'GBP Cashflow'!N213+('Euro Cashflow'!N213*Rate)</f>
        <v>0</v>
      </c>
      <c r="O213" s="38">
        <f>+'GBP Cashflow'!O213+('Euro Cashflow'!O213*Rate)</f>
        <v>0</v>
      </c>
      <c r="P213" s="38">
        <f>+'GBP Cashflow'!P213+('Euro Cashflow'!P213*Rate)</f>
        <v>0</v>
      </c>
      <c r="Q213" s="38">
        <f>+'GBP Cashflow'!Q213+('Euro Cashflow'!Q213*Rate)</f>
        <v>0</v>
      </c>
      <c r="R213" s="38">
        <f>+'GBP Cashflow'!R213+('Euro Cashflow'!R213*Rate)</f>
        <v>0</v>
      </c>
      <c r="S213" s="38">
        <f>+'GBP Cashflow'!S213+('Euro Cashflow'!S213*Rate)</f>
        <v>0</v>
      </c>
      <c r="T213" s="38">
        <f>+'GBP Cashflow'!T213+('Euro Cashflow'!T213*Rate)</f>
        <v>0</v>
      </c>
      <c r="U213" s="38">
        <f>+'GBP Cashflow'!U213+('Euro Cashflow'!U213*Rate)</f>
        <v>0</v>
      </c>
      <c r="V213" s="38">
        <f>+'GBP Cashflow'!V213+('Euro Cashflow'!V213*Rate)</f>
        <v>0</v>
      </c>
      <c r="W213" s="38">
        <f>+'GBP Cashflow'!W213+('Euro Cashflow'!W213*Rate)</f>
        <v>0</v>
      </c>
      <c r="X213" s="38">
        <f>+'GBP Cashflow'!X213+('Euro Cashflow'!X213*Rate)</f>
        <v>0</v>
      </c>
      <c r="Y213" s="38">
        <f>+'GBP Cashflow'!Y213+('Euro Cashflow'!Y213*Rate)</f>
        <v>0</v>
      </c>
      <c r="Z213" s="38">
        <f>+'GBP Cashflow'!Z213+('Euro Cashflow'!Z213*Rate)</f>
        <v>0</v>
      </c>
      <c r="AA213" s="38">
        <f>+'GBP Cashflow'!AA213+('Euro Cashflow'!AA213*Rate)</f>
        <v>0</v>
      </c>
      <c r="AB213" s="38">
        <f>+'GBP Cashflow'!AB213+('Euro Cashflow'!AB213*Rate)</f>
        <v>0</v>
      </c>
      <c r="AC213" s="38">
        <f>+'GBP Cashflow'!AC213+('Euro Cashflow'!AC213*Rate)</f>
        <v>0</v>
      </c>
      <c r="AD213" s="38">
        <f>+'GBP Cashflow'!AD213+('Euro Cashflow'!AD213*Rate)</f>
        <v>0</v>
      </c>
      <c r="AE213" s="38">
        <f>+'GBP Cashflow'!AE213+('Euro Cashflow'!AE213*Rate)</f>
        <v>0</v>
      </c>
      <c r="AF213" s="38">
        <f>+'GBP Cashflow'!AF213+('Euro Cashflow'!AF213*Rate)</f>
        <v>0</v>
      </c>
      <c r="AG213" s="38">
        <f>+'GBP Cashflow'!AG213+('Euro Cashflow'!AG213*Rate)</f>
        <v>0</v>
      </c>
      <c r="AH213" s="38">
        <f>+'GBP Cashflow'!AH213+('Euro Cashflow'!AH213*Rate)</f>
        <v>0</v>
      </c>
      <c r="AI213" s="38">
        <f>+'GBP Cashflow'!AI213+('Euro Cashflow'!AI213*Rate)</f>
        <v>0</v>
      </c>
      <c r="AJ213" s="38">
        <f>+'GBP Cashflow'!AJ213+('Euro Cashflow'!AJ213*Rate)</f>
        <v>0</v>
      </c>
      <c r="AK213" s="38">
        <f>+'GBP Cashflow'!AK213+('Euro Cashflow'!AK213*Rate)</f>
        <v>0</v>
      </c>
      <c r="AL213" s="38">
        <f>+'GBP Cashflow'!AL213+('Euro Cashflow'!AL213*Rate)</f>
        <v>689.65517241379314</v>
      </c>
      <c r="AM213" s="38">
        <f>+'GBP Cashflow'!AM213+('Euro Cashflow'!AM213*Rate)</f>
        <v>0</v>
      </c>
      <c r="AN213" s="38">
        <f>+'GBP Cashflow'!AN213+('Euro Cashflow'!AN213*Rate)</f>
        <v>0</v>
      </c>
      <c r="AO213" s="38">
        <f>+'GBP Cashflow'!AO213+('Euro Cashflow'!AO213*Rate)</f>
        <v>0</v>
      </c>
      <c r="AP213" s="38">
        <f>+'GBP Cashflow'!AP213+('Euro Cashflow'!AP213*Rate)</f>
        <v>0</v>
      </c>
      <c r="AQ213" s="38">
        <f>+'GBP Cashflow'!AQ213+('Euro Cashflow'!AQ213*Rate)</f>
        <v>0</v>
      </c>
      <c r="AR213" s="38">
        <f>+'GBP Cashflow'!AR213+('Euro Cashflow'!AR213*Rate)</f>
        <v>0</v>
      </c>
    </row>
    <row r="214" spans="1:44" outlineLevel="1" x14ac:dyDescent="0.2">
      <c r="A214" s="41" t="s">
        <v>240</v>
      </c>
      <c r="B214" s="29">
        <v>5000</v>
      </c>
      <c r="C214" s="30" t="s">
        <v>241</v>
      </c>
      <c r="D214" s="31">
        <f>VLOOKUP(B214,TOTALBUD!$A$1:$C$260,3,0)</f>
        <v>52173</v>
      </c>
      <c r="E214" s="32">
        <f>SUBTOTAL(9,$E$208:$E$213)</f>
        <v>-0.58620689654787839</v>
      </c>
      <c r="F214" s="30"/>
      <c r="G214" s="30"/>
      <c r="H214" s="33">
        <f>SUBTOTAL(9,$H$208:$H$213)</f>
        <v>0</v>
      </c>
      <c r="I214" s="34">
        <f>SUBTOTAL(9,$I$208:$I$213)</f>
        <v>0</v>
      </c>
      <c r="J214" s="34">
        <f>SUBTOTAL(9,$J$208:$J$213)</f>
        <v>0</v>
      </c>
      <c r="K214" s="34">
        <f>SUBTOTAL(9,$K$208:$K$213)</f>
        <v>0</v>
      </c>
      <c r="L214" s="34">
        <f>SUBTOTAL(9,$L$208:$L$213)</f>
        <v>0</v>
      </c>
      <c r="M214" s="34">
        <f>SUBTOTAL(9,$M$208:$M$213)</f>
        <v>0</v>
      </c>
      <c r="N214" s="34">
        <f>SUBTOTAL(9,$N$208:$N$213)</f>
        <v>0</v>
      </c>
      <c r="O214" s="34">
        <f>SUBTOTAL(9,$O$208:$O$213)</f>
        <v>0</v>
      </c>
      <c r="P214" s="34">
        <f>SUBTOTAL(9,$P$208:$P$213)</f>
        <v>0</v>
      </c>
      <c r="Q214" s="34">
        <f>SUBTOTAL(9,$Q$208:$Q$213)</f>
        <v>0</v>
      </c>
      <c r="R214" s="34">
        <f>SUBTOTAL(9,$R$208:$R$213)</f>
        <v>1724.1379310344828</v>
      </c>
      <c r="S214" s="34">
        <f>SUBTOTAL(9,$S$208:$S$213)</f>
        <v>1724.1379310344828</v>
      </c>
      <c r="T214" s="34">
        <f>SUBTOTAL(9,$T$208:$T$213)</f>
        <v>1724.1379310344828</v>
      </c>
      <c r="U214" s="34">
        <f>SUBTOTAL(9,$U$208:$U$213)</f>
        <v>1724.1379310344828</v>
      </c>
      <c r="V214" s="34">
        <f>SUBTOTAL(9,$V$208:$V$213)</f>
        <v>1724.1379310344828</v>
      </c>
      <c r="W214" s="34">
        <f>SUBTOTAL(9,$W$208:$W$213)</f>
        <v>1724.1379310344828</v>
      </c>
      <c r="X214" s="34">
        <f>SUBTOTAL(9,$X$208:$X$213)</f>
        <v>1724.1379310344828</v>
      </c>
      <c r="Y214" s="34">
        <f>SUBTOTAL(9,$Y$208:$Y$213)</f>
        <v>1724.1379310344828</v>
      </c>
      <c r="Z214" s="34">
        <f>SUBTOTAL(9,$Z$208:$Z$213)</f>
        <v>1724.1379310344828</v>
      </c>
      <c r="AA214" s="35"/>
      <c r="AB214" s="34">
        <f>SUBTOTAL(9,$AB$208:$AB$213)</f>
        <v>2379.3103448275861</v>
      </c>
      <c r="AC214" s="34">
        <f>SUBTOTAL(9,$AC$208:$AC$213)</f>
        <v>2379.3103448275861</v>
      </c>
      <c r="AD214" s="34">
        <f>SUBTOTAL(9,$AD$208:$AD$213)</f>
        <v>2379.3103448275861</v>
      </c>
      <c r="AE214" s="34">
        <f>SUBTOTAL(9,$AE$208:$AE$213)</f>
        <v>2379.3103448275861</v>
      </c>
      <c r="AF214" s="34">
        <f>SUBTOTAL(9,$AF$208:$AF$213)</f>
        <v>2379.3103448275861</v>
      </c>
      <c r="AG214" s="34">
        <f>SUBTOTAL(9,$AG$208:$AG$213)</f>
        <v>2379.3103448275861</v>
      </c>
      <c r="AH214" s="34">
        <f>SUBTOTAL(9,$AH$208:$AH$213)</f>
        <v>2379.3103448275861</v>
      </c>
      <c r="AI214" s="34">
        <f>SUBTOTAL(9,$AI$208:$AI$213)</f>
        <v>2379.3103448275861</v>
      </c>
      <c r="AJ214" s="34">
        <f>SUBTOTAL(9,$AJ$208:$AJ$213)</f>
        <v>3620.6896551724139</v>
      </c>
      <c r="AK214" s="34">
        <f>SUBTOTAL(9,$AK$208:$AK$213)</f>
        <v>2965.5172413793107</v>
      </c>
      <c r="AL214" s="34">
        <f>SUBTOTAL(9,$AL$208:$AL$213)</f>
        <v>2413.7931034482758</v>
      </c>
      <c r="AM214" s="34">
        <f>SUBTOTAL(9,$AM$208:$AM$213)</f>
        <v>1724.1379310344828</v>
      </c>
      <c r="AN214" s="34">
        <f>SUBTOTAL(9,$AN$208:$AN$213)</f>
        <v>1724.1379310344828</v>
      </c>
      <c r="AO214" s="34">
        <f>SUBTOTAL(9,$AO$208:$AO$213)</f>
        <v>1724.1379310344828</v>
      </c>
      <c r="AP214" s="34">
        <f>SUBTOTAL(9,$AP$208:$AP$213)</f>
        <v>1724.1379310344828</v>
      </c>
      <c r="AQ214" s="34">
        <f>SUBTOTAL(9,$AQ$208:$AQ$213)</f>
        <v>1724.1379310344828</v>
      </c>
      <c r="AR214" s="36">
        <f>SUBTOTAL(9,$AR$208:$AR$213)</f>
        <v>0</v>
      </c>
    </row>
    <row r="215" spans="1:44" outlineLevel="2" x14ac:dyDescent="0.2">
      <c r="A215" s="24">
        <v>5100</v>
      </c>
      <c r="B215" s="25"/>
      <c r="C215" s="24"/>
      <c r="D215" s="37"/>
      <c r="E215" s="26"/>
      <c r="F215" s="24"/>
      <c r="G215" s="24"/>
      <c r="H215" s="38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40"/>
    </row>
    <row r="216" spans="1:44" outlineLevel="2" x14ac:dyDescent="0.2">
      <c r="A216" s="24">
        <v>5100</v>
      </c>
      <c r="B216" s="25">
        <v>5110</v>
      </c>
      <c r="C216" s="24" t="s">
        <v>242</v>
      </c>
      <c r="D216" s="37">
        <f>VLOOKUP(B216,TOTALBUD!$A$1:$C$260,3,0)</f>
        <v>4310</v>
      </c>
      <c r="E216" s="26">
        <f t="shared" ref="E216:E236" si="19">SUM(H216:AX216)-D216</f>
        <v>0.3448275862083392</v>
      </c>
      <c r="F216" s="24"/>
      <c r="G216" s="24"/>
      <c r="H216" s="38">
        <f>+'GBP Cashflow'!H216+('Euro Cashflow'!H216*Rate)</f>
        <v>0</v>
      </c>
      <c r="I216" s="38">
        <f>+'GBP Cashflow'!I216+('Euro Cashflow'!I216*Rate)</f>
        <v>0</v>
      </c>
      <c r="J216" s="38">
        <f>+'GBP Cashflow'!J216+('Euro Cashflow'!J216*Rate)</f>
        <v>0</v>
      </c>
      <c r="K216" s="38">
        <f>+'GBP Cashflow'!K216+('Euro Cashflow'!K216*Rate)</f>
        <v>0</v>
      </c>
      <c r="L216" s="38">
        <f>+'GBP Cashflow'!L216+('Euro Cashflow'!L216*Rate)</f>
        <v>0</v>
      </c>
      <c r="M216" s="38">
        <f>+'GBP Cashflow'!M216+('Euro Cashflow'!M216*Rate)</f>
        <v>0</v>
      </c>
      <c r="N216" s="38">
        <f>+'GBP Cashflow'!N216+('Euro Cashflow'!N216*Rate)</f>
        <v>0</v>
      </c>
      <c r="O216" s="38">
        <f>+'GBP Cashflow'!O216+('Euro Cashflow'!O216*Rate)</f>
        <v>0</v>
      </c>
      <c r="P216" s="38">
        <f>+'GBP Cashflow'!P216+('Euro Cashflow'!P216*Rate)</f>
        <v>0</v>
      </c>
      <c r="Q216" s="38">
        <f>+'GBP Cashflow'!Q216+('Euro Cashflow'!Q216*Rate)</f>
        <v>0</v>
      </c>
      <c r="R216" s="38">
        <f>+'GBP Cashflow'!R216+('Euro Cashflow'!R216*Rate)</f>
        <v>172.41379310344828</v>
      </c>
      <c r="S216" s="38">
        <f>+'GBP Cashflow'!S216+('Euro Cashflow'!S216*Rate)</f>
        <v>172.41379310344828</v>
      </c>
      <c r="T216" s="38">
        <f>+'GBP Cashflow'!T216+('Euro Cashflow'!T216*Rate)</f>
        <v>172.41379310344828</v>
      </c>
      <c r="U216" s="38">
        <f>+'GBP Cashflow'!U216+('Euro Cashflow'!U216*Rate)</f>
        <v>172.41379310344828</v>
      </c>
      <c r="V216" s="38">
        <f>+'GBP Cashflow'!V216+('Euro Cashflow'!V216*Rate)</f>
        <v>172.41379310344828</v>
      </c>
      <c r="W216" s="38">
        <f>+'GBP Cashflow'!W216+('Euro Cashflow'!W216*Rate)</f>
        <v>172.41379310344828</v>
      </c>
      <c r="X216" s="38">
        <f>+'GBP Cashflow'!X216+('Euro Cashflow'!X216*Rate)</f>
        <v>172.41379310344828</v>
      </c>
      <c r="Y216" s="38">
        <f>+'GBP Cashflow'!Y216+('Euro Cashflow'!Y216*Rate)</f>
        <v>172.41379310344828</v>
      </c>
      <c r="Z216" s="38">
        <f>+'GBP Cashflow'!Z216+('Euro Cashflow'!Z216*Rate)</f>
        <v>172.41379310344828</v>
      </c>
      <c r="AA216" s="38">
        <f>+'GBP Cashflow'!AA216+('Euro Cashflow'!AA216*Rate)</f>
        <v>0</v>
      </c>
      <c r="AB216" s="38">
        <f>+'GBP Cashflow'!AB216+('Euro Cashflow'!AB216*Rate)</f>
        <v>172.41379310344828</v>
      </c>
      <c r="AC216" s="38">
        <f>+'GBP Cashflow'!AC216+('Euro Cashflow'!AC216*Rate)</f>
        <v>172.41379310344828</v>
      </c>
      <c r="AD216" s="38">
        <f>+'GBP Cashflow'!AD216+('Euro Cashflow'!AD216*Rate)</f>
        <v>172.41379310344828</v>
      </c>
      <c r="AE216" s="38">
        <f>+'GBP Cashflow'!AE216+('Euro Cashflow'!AE216*Rate)</f>
        <v>172.41379310344828</v>
      </c>
      <c r="AF216" s="38">
        <f>+'GBP Cashflow'!AF216+('Euro Cashflow'!AF216*Rate)</f>
        <v>172.41379310344828</v>
      </c>
      <c r="AG216" s="38">
        <f>+'GBP Cashflow'!AG216+('Euro Cashflow'!AG216*Rate)</f>
        <v>172.41379310344828</v>
      </c>
      <c r="AH216" s="38">
        <f>+'GBP Cashflow'!AH216+('Euro Cashflow'!AH216*Rate)</f>
        <v>172.41379310344828</v>
      </c>
      <c r="AI216" s="38">
        <f>+'GBP Cashflow'!AI216+('Euro Cashflow'!AI216*Rate)</f>
        <v>172.41379310344828</v>
      </c>
      <c r="AJ216" s="38">
        <f>+'GBP Cashflow'!AJ216+('Euro Cashflow'!AJ216*Rate)</f>
        <v>172.41379310344828</v>
      </c>
      <c r="AK216" s="38">
        <f>+'GBP Cashflow'!AK216+('Euro Cashflow'!AK216*Rate)</f>
        <v>172.41379310344828</v>
      </c>
      <c r="AL216" s="38">
        <f>+'GBP Cashflow'!AL216+('Euro Cashflow'!AL216*Rate)</f>
        <v>172.41379310344828</v>
      </c>
      <c r="AM216" s="38">
        <f>+'GBP Cashflow'!AM216+('Euro Cashflow'!AM216*Rate)</f>
        <v>172.41379310344828</v>
      </c>
      <c r="AN216" s="38">
        <f>+'GBP Cashflow'!AN216+('Euro Cashflow'!AN216*Rate)</f>
        <v>172.41379310344828</v>
      </c>
      <c r="AO216" s="38">
        <f>+'GBP Cashflow'!AO216+('Euro Cashflow'!AO216*Rate)</f>
        <v>172.41379310344828</v>
      </c>
      <c r="AP216" s="38">
        <f>+'GBP Cashflow'!AP216+('Euro Cashflow'!AP216*Rate)</f>
        <v>172.41379310344828</v>
      </c>
      <c r="AQ216" s="38">
        <f>+'GBP Cashflow'!AQ216+('Euro Cashflow'!AQ216*Rate)</f>
        <v>172.41379310344828</v>
      </c>
      <c r="AR216" s="38">
        <f>+'GBP Cashflow'!AR216+('Euro Cashflow'!AR216*Rate)</f>
        <v>0</v>
      </c>
    </row>
    <row r="217" spans="1:44" outlineLevel="2" x14ac:dyDescent="0.2">
      <c r="A217" s="24">
        <v>5100</v>
      </c>
      <c r="B217" s="25">
        <v>5120</v>
      </c>
      <c r="C217" s="24" t="s">
        <v>243</v>
      </c>
      <c r="D217" s="37">
        <f>VLOOKUP(B217,TOTALBUD!$A$1:$C$260,3,0)</f>
        <v>25862</v>
      </c>
      <c r="E217" s="26">
        <f t="shared" si="19"/>
        <v>6.8965517235483276E-2</v>
      </c>
      <c r="F217" s="24"/>
      <c r="G217" s="24"/>
      <c r="H217" s="38">
        <f>+'GBP Cashflow'!H217+('Euro Cashflow'!H217*Rate)</f>
        <v>0</v>
      </c>
      <c r="I217" s="38">
        <f>+'GBP Cashflow'!I217+('Euro Cashflow'!I217*Rate)</f>
        <v>0</v>
      </c>
      <c r="J217" s="38">
        <f>+'GBP Cashflow'!J217+('Euro Cashflow'!J217*Rate)</f>
        <v>0</v>
      </c>
      <c r="K217" s="38">
        <f>+'GBP Cashflow'!K217+('Euro Cashflow'!K217*Rate)</f>
        <v>0</v>
      </c>
      <c r="L217" s="38">
        <f>+'GBP Cashflow'!L217+('Euro Cashflow'!L217*Rate)</f>
        <v>0</v>
      </c>
      <c r="M217" s="38">
        <f>+'GBP Cashflow'!M217+('Euro Cashflow'!M217*Rate)</f>
        <v>0</v>
      </c>
      <c r="N217" s="38">
        <f>+'GBP Cashflow'!N217+('Euro Cashflow'!N217*Rate)</f>
        <v>0</v>
      </c>
      <c r="O217" s="38">
        <f>+'GBP Cashflow'!O217+('Euro Cashflow'!O217*Rate)</f>
        <v>0</v>
      </c>
      <c r="P217" s="38">
        <f>+'GBP Cashflow'!P217+('Euro Cashflow'!P217*Rate)</f>
        <v>0</v>
      </c>
      <c r="Q217" s="38">
        <f>+'GBP Cashflow'!Q217+('Euro Cashflow'!Q217*Rate)</f>
        <v>0</v>
      </c>
      <c r="R217" s="38">
        <f>+'GBP Cashflow'!R217+('Euro Cashflow'!R217*Rate)</f>
        <v>1034.4827586206898</v>
      </c>
      <c r="S217" s="38">
        <f>+'GBP Cashflow'!S217+('Euro Cashflow'!S217*Rate)</f>
        <v>1034.4827586206898</v>
      </c>
      <c r="T217" s="38">
        <f>+'GBP Cashflow'!T217+('Euro Cashflow'!T217*Rate)</f>
        <v>1034.4827586206898</v>
      </c>
      <c r="U217" s="38">
        <f>+'GBP Cashflow'!U217+('Euro Cashflow'!U217*Rate)</f>
        <v>1034.4827586206898</v>
      </c>
      <c r="V217" s="38">
        <f>+'GBP Cashflow'!V217+('Euro Cashflow'!V217*Rate)</f>
        <v>1034.4827586206898</v>
      </c>
      <c r="W217" s="38">
        <f>+'GBP Cashflow'!W217+('Euro Cashflow'!W217*Rate)</f>
        <v>1034.4827586206898</v>
      </c>
      <c r="X217" s="38">
        <f>+'GBP Cashflow'!X217+('Euro Cashflow'!X217*Rate)</f>
        <v>1034.4827586206898</v>
      </c>
      <c r="Y217" s="38">
        <f>+'GBP Cashflow'!Y217+('Euro Cashflow'!Y217*Rate)</f>
        <v>1034.4827586206898</v>
      </c>
      <c r="Z217" s="38">
        <f>+'GBP Cashflow'!Z217+('Euro Cashflow'!Z217*Rate)</f>
        <v>1034.4827586206898</v>
      </c>
      <c r="AA217" s="38">
        <f>+'GBP Cashflow'!AA217+('Euro Cashflow'!AA217*Rate)</f>
        <v>0</v>
      </c>
      <c r="AB217" s="38">
        <f>+'GBP Cashflow'!AB217+('Euro Cashflow'!AB217*Rate)</f>
        <v>1034.4827586206898</v>
      </c>
      <c r="AC217" s="38">
        <f>+'GBP Cashflow'!AC217+('Euro Cashflow'!AC217*Rate)</f>
        <v>1034.4827586206898</v>
      </c>
      <c r="AD217" s="38">
        <f>+'GBP Cashflow'!AD217+('Euro Cashflow'!AD217*Rate)</f>
        <v>1034.4827586206898</v>
      </c>
      <c r="AE217" s="38">
        <f>+'GBP Cashflow'!AE217+('Euro Cashflow'!AE217*Rate)</f>
        <v>1034.4827586206898</v>
      </c>
      <c r="AF217" s="38">
        <f>+'GBP Cashflow'!AF217+('Euro Cashflow'!AF217*Rate)</f>
        <v>1034.4827586206898</v>
      </c>
      <c r="AG217" s="38">
        <f>+'GBP Cashflow'!AG217+('Euro Cashflow'!AG217*Rate)</f>
        <v>1034.4827586206898</v>
      </c>
      <c r="AH217" s="38">
        <f>+'GBP Cashflow'!AH217+('Euro Cashflow'!AH217*Rate)</f>
        <v>1034.4827586206898</v>
      </c>
      <c r="AI217" s="38">
        <f>+'GBP Cashflow'!AI217+('Euro Cashflow'!AI217*Rate)</f>
        <v>1034.4827586206898</v>
      </c>
      <c r="AJ217" s="38">
        <f>+'GBP Cashflow'!AJ217+('Euro Cashflow'!AJ217*Rate)</f>
        <v>1034.4827586206898</v>
      </c>
      <c r="AK217" s="38">
        <f>+'GBP Cashflow'!AK217+('Euro Cashflow'!AK217*Rate)</f>
        <v>1034.4827586206898</v>
      </c>
      <c r="AL217" s="38">
        <f>+'GBP Cashflow'!AL217+('Euro Cashflow'!AL217*Rate)</f>
        <v>1034.4827586206898</v>
      </c>
      <c r="AM217" s="38">
        <f>+'GBP Cashflow'!AM217+('Euro Cashflow'!AM217*Rate)</f>
        <v>1034.4827586206898</v>
      </c>
      <c r="AN217" s="38">
        <f>+'GBP Cashflow'!AN217+('Euro Cashflow'!AN217*Rate)</f>
        <v>1034.4827586206898</v>
      </c>
      <c r="AO217" s="38">
        <f>+'GBP Cashflow'!AO217+('Euro Cashflow'!AO217*Rate)</f>
        <v>1034.4827586206898</v>
      </c>
      <c r="AP217" s="38">
        <f>+'GBP Cashflow'!AP217+('Euro Cashflow'!AP217*Rate)</f>
        <v>1034.4827586206898</v>
      </c>
      <c r="AQ217" s="38">
        <f>+'GBP Cashflow'!AQ217+('Euro Cashflow'!AQ217*Rate)</f>
        <v>1034.4827586206898</v>
      </c>
      <c r="AR217" s="38">
        <f>+'GBP Cashflow'!AR217+('Euro Cashflow'!AR217*Rate)</f>
        <v>0</v>
      </c>
    </row>
    <row r="218" spans="1:44" outlineLevel="2" x14ac:dyDescent="0.2">
      <c r="A218" s="24">
        <v>5100</v>
      </c>
      <c r="B218" s="25">
        <v>5130</v>
      </c>
      <c r="C218" s="24" t="s">
        <v>244</v>
      </c>
      <c r="D218" s="37">
        <f>VLOOKUP(B218,TOTALBUD!$A$1:$C$260,3,0)</f>
        <v>1724</v>
      </c>
      <c r="E218" s="26">
        <f t="shared" si="19"/>
        <v>0.13793103448278998</v>
      </c>
      <c r="F218" s="24"/>
      <c r="G218" s="24"/>
      <c r="H218" s="38">
        <f>+'GBP Cashflow'!H218+('Euro Cashflow'!H218*Rate)</f>
        <v>0</v>
      </c>
      <c r="I218" s="38">
        <f>+'GBP Cashflow'!I218+('Euro Cashflow'!I218*Rate)</f>
        <v>0</v>
      </c>
      <c r="J218" s="38">
        <f>+'GBP Cashflow'!J218+('Euro Cashflow'!J218*Rate)</f>
        <v>0</v>
      </c>
      <c r="K218" s="38">
        <f>+'GBP Cashflow'!K218+('Euro Cashflow'!K218*Rate)</f>
        <v>0</v>
      </c>
      <c r="L218" s="38">
        <f>+'GBP Cashflow'!L218+('Euro Cashflow'!L218*Rate)</f>
        <v>0</v>
      </c>
      <c r="M218" s="38">
        <f>+'GBP Cashflow'!M218+('Euro Cashflow'!M218*Rate)</f>
        <v>0</v>
      </c>
      <c r="N218" s="38">
        <f>+'GBP Cashflow'!N218+('Euro Cashflow'!N218*Rate)</f>
        <v>0</v>
      </c>
      <c r="O218" s="38">
        <f>+'GBP Cashflow'!O218+('Euro Cashflow'!O218*Rate)</f>
        <v>0</v>
      </c>
      <c r="P218" s="38">
        <f>+'GBP Cashflow'!P218+('Euro Cashflow'!P218*Rate)</f>
        <v>0</v>
      </c>
      <c r="Q218" s="38">
        <f>+'GBP Cashflow'!Q218+('Euro Cashflow'!Q218*Rate)</f>
        <v>0</v>
      </c>
      <c r="R218" s="38">
        <f>+'GBP Cashflow'!R218+('Euro Cashflow'!R218*Rate)</f>
        <v>68.965517241379317</v>
      </c>
      <c r="S218" s="38">
        <f>+'GBP Cashflow'!S218+('Euro Cashflow'!S218*Rate)</f>
        <v>68.965517241379317</v>
      </c>
      <c r="T218" s="38">
        <f>+'GBP Cashflow'!T218+('Euro Cashflow'!T218*Rate)</f>
        <v>68.965517241379317</v>
      </c>
      <c r="U218" s="38">
        <f>+'GBP Cashflow'!U218+('Euro Cashflow'!U218*Rate)</f>
        <v>68.965517241379317</v>
      </c>
      <c r="V218" s="38">
        <f>+'GBP Cashflow'!V218+('Euro Cashflow'!V218*Rate)</f>
        <v>68.965517241379317</v>
      </c>
      <c r="W218" s="38">
        <f>+'GBP Cashflow'!W218+('Euro Cashflow'!W218*Rate)</f>
        <v>68.965517241379317</v>
      </c>
      <c r="X218" s="38">
        <f>+'GBP Cashflow'!X218+('Euro Cashflow'!X218*Rate)</f>
        <v>68.965517241379317</v>
      </c>
      <c r="Y218" s="38">
        <f>+'GBP Cashflow'!Y218+('Euro Cashflow'!Y218*Rate)</f>
        <v>68.965517241379317</v>
      </c>
      <c r="Z218" s="38">
        <f>+'GBP Cashflow'!Z218+('Euro Cashflow'!Z218*Rate)</f>
        <v>68.965517241379317</v>
      </c>
      <c r="AA218" s="38">
        <f>+'GBP Cashflow'!AA218+('Euro Cashflow'!AA218*Rate)</f>
        <v>0</v>
      </c>
      <c r="AB218" s="38">
        <f>+'GBP Cashflow'!AB218+('Euro Cashflow'!AB218*Rate)</f>
        <v>68.965517241379317</v>
      </c>
      <c r="AC218" s="38">
        <f>+'GBP Cashflow'!AC218+('Euro Cashflow'!AC218*Rate)</f>
        <v>68.965517241379317</v>
      </c>
      <c r="AD218" s="38">
        <f>+'GBP Cashflow'!AD218+('Euro Cashflow'!AD218*Rate)</f>
        <v>68.965517241379317</v>
      </c>
      <c r="AE218" s="38">
        <f>+'GBP Cashflow'!AE218+('Euro Cashflow'!AE218*Rate)</f>
        <v>68.965517241379317</v>
      </c>
      <c r="AF218" s="38">
        <f>+'GBP Cashflow'!AF218+('Euro Cashflow'!AF218*Rate)</f>
        <v>68.965517241379317</v>
      </c>
      <c r="AG218" s="38">
        <f>+'GBP Cashflow'!AG218+('Euro Cashflow'!AG218*Rate)</f>
        <v>68.965517241379317</v>
      </c>
      <c r="AH218" s="38">
        <f>+'GBP Cashflow'!AH218+('Euro Cashflow'!AH218*Rate)</f>
        <v>68.965517241379317</v>
      </c>
      <c r="AI218" s="38">
        <f>+'GBP Cashflow'!AI218+('Euro Cashflow'!AI218*Rate)</f>
        <v>68.965517241379317</v>
      </c>
      <c r="AJ218" s="38">
        <f>+'GBP Cashflow'!AJ218+('Euro Cashflow'!AJ218*Rate)</f>
        <v>68.965517241379317</v>
      </c>
      <c r="AK218" s="38">
        <f>+'GBP Cashflow'!AK218+('Euro Cashflow'!AK218*Rate)</f>
        <v>68.965517241379317</v>
      </c>
      <c r="AL218" s="38">
        <f>+'GBP Cashflow'!AL218+('Euro Cashflow'!AL218*Rate)</f>
        <v>68.965517241379317</v>
      </c>
      <c r="AM218" s="38">
        <f>+'GBP Cashflow'!AM218+('Euro Cashflow'!AM218*Rate)</f>
        <v>68.965517241379317</v>
      </c>
      <c r="AN218" s="38">
        <f>+'GBP Cashflow'!AN218+('Euro Cashflow'!AN218*Rate)</f>
        <v>68.965517241379317</v>
      </c>
      <c r="AO218" s="38">
        <f>+'GBP Cashflow'!AO218+('Euro Cashflow'!AO218*Rate)</f>
        <v>68.965517241379317</v>
      </c>
      <c r="AP218" s="38">
        <f>+'GBP Cashflow'!AP218+('Euro Cashflow'!AP218*Rate)</f>
        <v>68.965517241379317</v>
      </c>
      <c r="AQ218" s="38">
        <f>+'GBP Cashflow'!AQ218+('Euro Cashflow'!AQ218*Rate)</f>
        <v>68.965517241379317</v>
      </c>
      <c r="AR218" s="38">
        <f>+'GBP Cashflow'!AR218+('Euro Cashflow'!AR218*Rate)</f>
        <v>0</v>
      </c>
    </row>
    <row r="219" spans="1:44" outlineLevel="2" x14ac:dyDescent="0.2">
      <c r="A219" s="24">
        <v>5100</v>
      </c>
      <c r="B219" s="25">
        <v>5140</v>
      </c>
      <c r="C219" s="24" t="s">
        <v>245</v>
      </c>
      <c r="D219" s="37">
        <f>VLOOKUP(B219,TOTALBUD!$A$1:$C$260,3,0)</f>
        <v>1531</v>
      </c>
      <c r="E219" s="26">
        <f t="shared" si="19"/>
        <v>3.4482758620697496E-2</v>
      </c>
      <c r="F219" s="24"/>
      <c r="G219" s="24"/>
      <c r="H219" s="38">
        <f>+'GBP Cashflow'!H219+('Euro Cashflow'!H219*Rate)</f>
        <v>0</v>
      </c>
      <c r="I219" s="38">
        <f>+'GBP Cashflow'!I219+('Euro Cashflow'!I219*Rate)</f>
        <v>0</v>
      </c>
      <c r="J219" s="38">
        <f>+'GBP Cashflow'!J219+('Euro Cashflow'!J219*Rate)</f>
        <v>0</v>
      </c>
      <c r="K219" s="38">
        <f>+'GBP Cashflow'!K219+('Euro Cashflow'!K219*Rate)</f>
        <v>0</v>
      </c>
      <c r="L219" s="38">
        <f>+'GBP Cashflow'!L219+('Euro Cashflow'!L219*Rate)</f>
        <v>0</v>
      </c>
      <c r="M219" s="38">
        <f>+'GBP Cashflow'!M219+('Euro Cashflow'!M219*Rate)</f>
        <v>0</v>
      </c>
      <c r="N219" s="38">
        <f>+'GBP Cashflow'!N219+('Euro Cashflow'!N219*Rate)</f>
        <v>0</v>
      </c>
      <c r="O219" s="38">
        <f>+'GBP Cashflow'!O219+('Euro Cashflow'!O219*Rate)</f>
        <v>0</v>
      </c>
      <c r="P219" s="38">
        <f>+'GBP Cashflow'!P219+('Euro Cashflow'!P219*Rate)</f>
        <v>0</v>
      </c>
      <c r="Q219" s="38">
        <f>+'GBP Cashflow'!Q219+('Euro Cashflow'!Q219*Rate)</f>
        <v>0</v>
      </c>
      <c r="R219" s="38">
        <f>+'GBP Cashflow'!R219+('Euro Cashflow'!R219*Rate)</f>
        <v>0</v>
      </c>
      <c r="S219" s="38">
        <f>+'GBP Cashflow'!S219+('Euro Cashflow'!S219*Rate)</f>
        <v>0</v>
      </c>
      <c r="T219" s="38">
        <f>+'GBP Cashflow'!T219+('Euro Cashflow'!T219*Rate)</f>
        <v>0</v>
      </c>
      <c r="U219" s="38">
        <f>+'GBP Cashflow'!U219+('Euro Cashflow'!U219*Rate)</f>
        <v>0</v>
      </c>
      <c r="V219" s="38">
        <f>+'GBP Cashflow'!V219+('Euro Cashflow'!V219*Rate)</f>
        <v>0</v>
      </c>
      <c r="W219" s="38">
        <f>+'GBP Cashflow'!W219+('Euro Cashflow'!W219*Rate)</f>
        <v>0</v>
      </c>
      <c r="X219" s="38">
        <f>+'GBP Cashflow'!X219+('Euro Cashflow'!X219*Rate)</f>
        <v>0</v>
      </c>
      <c r="Y219" s="38">
        <f>+'GBP Cashflow'!Y219+('Euro Cashflow'!Y219*Rate)</f>
        <v>0</v>
      </c>
      <c r="Z219" s="38">
        <f>+'GBP Cashflow'!Z219+('Euro Cashflow'!Z219*Rate)</f>
        <v>0</v>
      </c>
      <c r="AA219" s="38">
        <f>+'GBP Cashflow'!AA219+('Euro Cashflow'!AA219*Rate)</f>
        <v>0</v>
      </c>
      <c r="AB219" s="38">
        <f>+'GBP Cashflow'!AB219+('Euro Cashflow'!AB219*Rate)</f>
        <v>0</v>
      </c>
      <c r="AC219" s="38">
        <f>+'GBP Cashflow'!AC219+('Euro Cashflow'!AC219*Rate)</f>
        <v>0</v>
      </c>
      <c r="AD219" s="38">
        <f>+'GBP Cashflow'!AD219+('Euro Cashflow'!AD219*Rate)</f>
        <v>255.17241379310346</v>
      </c>
      <c r="AE219" s="38">
        <f>+'GBP Cashflow'!AE219+('Euro Cashflow'!AE219*Rate)</f>
        <v>255.17241379310346</v>
      </c>
      <c r="AF219" s="38">
        <f>+'GBP Cashflow'!AF219+('Euro Cashflow'!AF219*Rate)</f>
        <v>255.17241379310346</v>
      </c>
      <c r="AG219" s="38">
        <f>+'GBP Cashflow'!AG219+('Euro Cashflow'!AG219*Rate)</f>
        <v>255.17241379310346</v>
      </c>
      <c r="AH219" s="38">
        <f>+'GBP Cashflow'!AH219+('Euro Cashflow'!AH219*Rate)</f>
        <v>255.17241379310346</v>
      </c>
      <c r="AI219" s="38">
        <f>+'GBP Cashflow'!AI219+('Euro Cashflow'!AI219*Rate)</f>
        <v>255.17241379310346</v>
      </c>
      <c r="AJ219" s="38">
        <f>+'GBP Cashflow'!AJ219+('Euro Cashflow'!AJ219*Rate)</f>
        <v>0</v>
      </c>
      <c r="AK219" s="38">
        <f>+'GBP Cashflow'!AK219+('Euro Cashflow'!AK219*Rate)</f>
        <v>0</v>
      </c>
      <c r="AL219" s="38">
        <f>+'GBP Cashflow'!AL219+('Euro Cashflow'!AL219*Rate)</f>
        <v>0</v>
      </c>
      <c r="AM219" s="38">
        <f>+'GBP Cashflow'!AM219+('Euro Cashflow'!AM219*Rate)</f>
        <v>0</v>
      </c>
      <c r="AN219" s="38">
        <f>+'GBP Cashflow'!AN219+('Euro Cashflow'!AN219*Rate)</f>
        <v>0</v>
      </c>
      <c r="AO219" s="38">
        <f>+'GBP Cashflow'!AO219+('Euro Cashflow'!AO219*Rate)</f>
        <v>0</v>
      </c>
      <c r="AP219" s="38">
        <f>+'GBP Cashflow'!AP219+('Euro Cashflow'!AP219*Rate)</f>
        <v>0</v>
      </c>
      <c r="AQ219" s="38">
        <f>+'GBP Cashflow'!AQ219+('Euro Cashflow'!AQ219*Rate)</f>
        <v>0</v>
      </c>
      <c r="AR219" s="38">
        <f>+'GBP Cashflow'!AR219+('Euro Cashflow'!AR219*Rate)</f>
        <v>0</v>
      </c>
    </row>
    <row r="220" spans="1:44" outlineLevel="2" x14ac:dyDescent="0.2">
      <c r="A220" s="24">
        <v>5100</v>
      </c>
      <c r="B220" s="25">
        <v>5150</v>
      </c>
      <c r="C220" s="24" t="s">
        <v>246</v>
      </c>
      <c r="D220" s="37">
        <f>VLOOKUP(B220,TOTALBUD!$A$1:$C$260,3,0)</f>
        <v>6484</v>
      </c>
      <c r="E220" s="26">
        <f t="shared" si="19"/>
        <v>0.13793103448278998</v>
      </c>
      <c r="F220" s="24"/>
      <c r="G220" s="24"/>
      <c r="H220" s="38">
        <f>+'GBP Cashflow'!H220+('Euro Cashflow'!H220*Rate)</f>
        <v>0</v>
      </c>
      <c r="I220" s="38">
        <f>+'GBP Cashflow'!I220+('Euro Cashflow'!I220*Rate)</f>
        <v>0</v>
      </c>
      <c r="J220" s="38">
        <f>+'GBP Cashflow'!J220+('Euro Cashflow'!J220*Rate)</f>
        <v>0</v>
      </c>
      <c r="K220" s="38">
        <f>+'GBP Cashflow'!K220+('Euro Cashflow'!K220*Rate)</f>
        <v>0</v>
      </c>
      <c r="L220" s="38">
        <f>+'GBP Cashflow'!L220+('Euro Cashflow'!L220*Rate)</f>
        <v>0</v>
      </c>
      <c r="M220" s="38">
        <f>+'GBP Cashflow'!M220+('Euro Cashflow'!M220*Rate)</f>
        <v>0</v>
      </c>
      <c r="N220" s="38">
        <f>+'GBP Cashflow'!N220+('Euro Cashflow'!N220*Rate)</f>
        <v>0</v>
      </c>
      <c r="O220" s="38">
        <f>+'GBP Cashflow'!O220+('Euro Cashflow'!O220*Rate)</f>
        <v>0</v>
      </c>
      <c r="P220" s="38">
        <f>+'GBP Cashflow'!P220+('Euro Cashflow'!P220*Rate)</f>
        <v>0</v>
      </c>
      <c r="Q220" s="38">
        <f>+'GBP Cashflow'!Q220+('Euro Cashflow'!Q220*Rate)</f>
        <v>0</v>
      </c>
      <c r="R220" s="38">
        <f>+'GBP Cashflow'!R220+('Euro Cashflow'!R220*Rate)</f>
        <v>0</v>
      </c>
      <c r="S220" s="38">
        <f>+'GBP Cashflow'!S220+('Euro Cashflow'!S220*Rate)</f>
        <v>0</v>
      </c>
      <c r="T220" s="38">
        <f>+'GBP Cashflow'!T220+('Euro Cashflow'!T220*Rate)</f>
        <v>0</v>
      </c>
      <c r="U220" s="38">
        <f>+'GBP Cashflow'!U220+('Euro Cashflow'!U220*Rate)</f>
        <v>0</v>
      </c>
      <c r="V220" s="38">
        <f>+'GBP Cashflow'!V220+('Euro Cashflow'!V220*Rate)</f>
        <v>0</v>
      </c>
      <c r="W220" s="38">
        <f>+'GBP Cashflow'!W220+('Euro Cashflow'!W220*Rate)</f>
        <v>0</v>
      </c>
      <c r="X220" s="38">
        <f>+'GBP Cashflow'!X220+('Euro Cashflow'!X220*Rate)</f>
        <v>0</v>
      </c>
      <c r="Y220" s="38">
        <f>+'GBP Cashflow'!Y220+('Euro Cashflow'!Y220*Rate)</f>
        <v>0</v>
      </c>
      <c r="Z220" s="38">
        <f>+'GBP Cashflow'!Z220+('Euro Cashflow'!Z220*Rate)</f>
        <v>0</v>
      </c>
      <c r="AA220" s="38">
        <f>+'GBP Cashflow'!AA220+('Euro Cashflow'!AA220*Rate)</f>
        <v>0</v>
      </c>
      <c r="AB220" s="38">
        <f>+'GBP Cashflow'!AB220+('Euro Cashflow'!AB220*Rate)</f>
        <v>0</v>
      </c>
      <c r="AC220" s="38">
        <f>+'GBP Cashflow'!AC220+('Euro Cashflow'!AC220*Rate)</f>
        <v>0</v>
      </c>
      <c r="AD220" s="38">
        <f>+'GBP Cashflow'!AD220+('Euro Cashflow'!AD220*Rate)</f>
        <v>0</v>
      </c>
      <c r="AE220" s="38">
        <f>+'GBP Cashflow'!AE220+('Euro Cashflow'!AE220*Rate)</f>
        <v>0</v>
      </c>
      <c r="AF220" s="38">
        <f>+'GBP Cashflow'!AF220+('Euro Cashflow'!AF220*Rate)</f>
        <v>0</v>
      </c>
      <c r="AG220" s="38">
        <f>+'GBP Cashflow'!AG220+('Euro Cashflow'!AG220*Rate)</f>
        <v>0</v>
      </c>
      <c r="AH220" s="38">
        <f>+'GBP Cashflow'!AH220+('Euro Cashflow'!AH220*Rate)</f>
        <v>0</v>
      </c>
      <c r="AI220" s="38">
        <f>+'GBP Cashflow'!AI220+('Euro Cashflow'!AI220*Rate)</f>
        <v>0</v>
      </c>
      <c r="AJ220" s="38">
        <f>+'GBP Cashflow'!AJ220+('Euro Cashflow'!AJ220*Rate)</f>
        <v>0</v>
      </c>
      <c r="AK220" s="38">
        <f>+'GBP Cashflow'!AK220+('Euro Cashflow'!AK220*Rate)</f>
        <v>0</v>
      </c>
      <c r="AL220" s="38">
        <f>+'GBP Cashflow'!AL220+('Euro Cashflow'!AL220*Rate)</f>
        <v>0</v>
      </c>
      <c r="AM220" s="38">
        <f>+'GBP Cashflow'!AM220+('Euro Cashflow'!AM220*Rate)</f>
        <v>6484.1379310344828</v>
      </c>
      <c r="AN220" s="38">
        <f>+'GBP Cashflow'!AN220+('Euro Cashflow'!AN220*Rate)</f>
        <v>0</v>
      </c>
      <c r="AO220" s="38">
        <f>+'GBP Cashflow'!AO220+('Euro Cashflow'!AO220*Rate)</f>
        <v>0</v>
      </c>
      <c r="AP220" s="38">
        <f>+'GBP Cashflow'!AP220+('Euro Cashflow'!AP220*Rate)</f>
        <v>0</v>
      </c>
      <c r="AQ220" s="38">
        <f>+'GBP Cashflow'!AQ220+('Euro Cashflow'!AQ220*Rate)</f>
        <v>0</v>
      </c>
      <c r="AR220" s="38">
        <f>+'GBP Cashflow'!AR220+('Euro Cashflow'!AR220*Rate)</f>
        <v>0</v>
      </c>
    </row>
    <row r="221" spans="1:44" outlineLevel="2" x14ac:dyDescent="0.2">
      <c r="A221" s="24">
        <v>5100</v>
      </c>
      <c r="B221" s="25">
        <v>5160</v>
      </c>
      <c r="C221" s="24" t="s">
        <v>247</v>
      </c>
      <c r="D221" s="37">
        <f>VLOOKUP(B221,TOTALBUD!$A$1:$C$260,3,0)</f>
        <v>20312</v>
      </c>
      <c r="E221" s="26">
        <f t="shared" si="19"/>
        <v>0.41379310344927944</v>
      </c>
      <c r="F221" s="24"/>
      <c r="G221" s="24"/>
      <c r="H221" s="38">
        <f>+'GBP Cashflow'!H221+('Euro Cashflow'!H221*Rate)</f>
        <v>0</v>
      </c>
      <c r="I221" s="38">
        <f>+'GBP Cashflow'!I221+('Euro Cashflow'!I221*Rate)</f>
        <v>0</v>
      </c>
      <c r="J221" s="38">
        <f>+'GBP Cashflow'!J221+('Euro Cashflow'!J221*Rate)</f>
        <v>0</v>
      </c>
      <c r="K221" s="38">
        <f>+'GBP Cashflow'!K221+('Euro Cashflow'!K221*Rate)</f>
        <v>0</v>
      </c>
      <c r="L221" s="38">
        <f>+'GBP Cashflow'!L221+('Euro Cashflow'!L221*Rate)</f>
        <v>0</v>
      </c>
      <c r="M221" s="38">
        <f>+'GBP Cashflow'!M221+('Euro Cashflow'!M221*Rate)</f>
        <v>0</v>
      </c>
      <c r="N221" s="38">
        <f>+'GBP Cashflow'!N221+('Euro Cashflow'!N221*Rate)</f>
        <v>0</v>
      </c>
      <c r="O221" s="38">
        <f>+'GBP Cashflow'!O221+('Euro Cashflow'!O221*Rate)</f>
        <v>0</v>
      </c>
      <c r="P221" s="38">
        <f>+'GBP Cashflow'!P221+('Euro Cashflow'!P221*Rate)</f>
        <v>0</v>
      </c>
      <c r="Q221" s="38">
        <f>+'GBP Cashflow'!Q221+('Euro Cashflow'!Q221*Rate)</f>
        <v>0</v>
      </c>
      <c r="R221" s="38">
        <f>+'GBP Cashflow'!R221+('Euro Cashflow'!R221*Rate)</f>
        <v>0</v>
      </c>
      <c r="S221" s="38">
        <f>+'GBP Cashflow'!S221+('Euro Cashflow'!S221*Rate)</f>
        <v>0</v>
      </c>
      <c r="T221" s="38">
        <f>+'GBP Cashflow'!T221+('Euro Cashflow'!T221*Rate)</f>
        <v>0</v>
      </c>
      <c r="U221" s="38">
        <f>+'GBP Cashflow'!U221+('Euro Cashflow'!U221*Rate)</f>
        <v>0</v>
      </c>
      <c r="V221" s="38">
        <f>+'GBP Cashflow'!V221+('Euro Cashflow'!V221*Rate)</f>
        <v>0</v>
      </c>
      <c r="W221" s="38">
        <f>+'GBP Cashflow'!W221+('Euro Cashflow'!W221*Rate)</f>
        <v>0</v>
      </c>
      <c r="X221" s="38">
        <f>+'GBP Cashflow'!X221+('Euro Cashflow'!X221*Rate)</f>
        <v>0</v>
      </c>
      <c r="Y221" s="38">
        <f>+'GBP Cashflow'!Y221+('Euro Cashflow'!Y221*Rate)</f>
        <v>0</v>
      </c>
      <c r="Z221" s="38">
        <f>+'GBP Cashflow'!Z221+('Euro Cashflow'!Z221*Rate)</f>
        <v>0</v>
      </c>
      <c r="AA221" s="38">
        <f>+'GBP Cashflow'!AA221+('Euro Cashflow'!AA221*Rate)</f>
        <v>0</v>
      </c>
      <c r="AB221" s="38">
        <f>+'GBP Cashflow'!AB221+('Euro Cashflow'!AB221*Rate)</f>
        <v>0</v>
      </c>
      <c r="AC221" s="38">
        <f>+'GBP Cashflow'!AC221+('Euro Cashflow'!AC221*Rate)</f>
        <v>0</v>
      </c>
      <c r="AD221" s="38">
        <f>+'GBP Cashflow'!AD221+('Euro Cashflow'!AD221*Rate)</f>
        <v>0</v>
      </c>
      <c r="AE221" s="38">
        <f>+'GBP Cashflow'!AE221+('Euro Cashflow'!AE221*Rate)</f>
        <v>0</v>
      </c>
      <c r="AF221" s="38">
        <f>+'GBP Cashflow'!AF221+('Euro Cashflow'!AF221*Rate)</f>
        <v>0</v>
      </c>
      <c r="AG221" s="38">
        <f>+'GBP Cashflow'!AG221+('Euro Cashflow'!AG221*Rate)</f>
        <v>0</v>
      </c>
      <c r="AH221" s="38">
        <f>+'GBP Cashflow'!AH221+('Euro Cashflow'!AH221*Rate)</f>
        <v>0</v>
      </c>
      <c r="AI221" s="38">
        <f>+'GBP Cashflow'!AI221+('Euro Cashflow'!AI221*Rate)</f>
        <v>0</v>
      </c>
      <c r="AJ221" s="38">
        <f>+'GBP Cashflow'!AJ221+('Euro Cashflow'!AJ221*Rate)</f>
        <v>0</v>
      </c>
      <c r="AK221" s="38">
        <f>+'GBP Cashflow'!AK221+('Euro Cashflow'!AK221*Rate)</f>
        <v>0</v>
      </c>
      <c r="AL221" s="38">
        <f>+'GBP Cashflow'!AL221+('Euro Cashflow'!AL221*Rate)</f>
        <v>0</v>
      </c>
      <c r="AM221" s="38">
        <f>+'GBP Cashflow'!AM221+('Euro Cashflow'!AM221*Rate)</f>
        <v>0</v>
      </c>
      <c r="AN221" s="38">
        <f>+'GBP Cashflow'!AN221+('Euro Cashflow'!AN221*Rate)</f>
        <v>20312.413793103449</v>
      </c>
      <c r="AO221" s="38">
        <f>+'GBP Cashflow'!AO221+('Euro Cashflow'!AO221*Rate)</f>
        <v>0</v>
      </c>
      <c r="AP221" s="38">
        <f>+'GBP Cashflow'!AP221+('Euro Cashflow'!AP221*Rate)</f>
        <v>0</v>
      </c>
      <c r="AQ221" s="38">
        <f>+'GBP Cashflow'!AQ221+('Euro Cashflow'!AQ221*Rate)</f>
        <v>0</v>
      </c>
      <c r="AR221" s="38">
        <f>+'GBP Cashflow'!AR221+('Euro Cashflow'!AR221*Rate)</f>
        <v>0</v>
      </c>
    </row>
    <row r="222" spans="1:44" outlineLevel="2" x14ac:dyDescent="0.2">
      <c r="A222" s="24">
        <v>5100</v>
      </c>
      <c r="B222" s="25">
        <v>5161</v>
      </c>
      <c r="C222" s="24" t="s">
        <v>248</v>
      </c>
      <c r="D222" s="37">
        <f>VLOOKUP(B222,TOTALBUD!$A$1:$C$260,3,0)</f>
        <v>5862</v>
      </c>
      <c r="E222" s="26">
        <f t="shared" si="19"/>
        <v>6.8965517241849739E-2</v>
      </c>
      <c r="F222" s="24"/>
      <c r="G222" s="24"/>
      <c r="H222" s="38">
        <f>+'GBP Cashflow'!H222+('Euro Cashflow'!H222*Rate)</f>
        <v>0</v>
      </c>
      <c r="I222" s="38">
        <f>+'GBP Cashflow'!I222+('Euro Cashflow'!I222*Rate)</f>
        <v>0</v>
      </c>
      <c r="J222" s="38">
        <f>+'GBP Cashflow'!J222+('Euro Cashflow'!J222*Rate)</f>
        <v>0</v>
      </c>
      <c r="K222" s="38">
        <f>+'GBP Cashflow'!K222+('Euro Cashflow'!K222*Rate)</f>
        <v>0</v>
      </c>
      <c r="L222" s="38">
        <f>+'GBP Cashflow'!L222+('Euro Cashflow'!L222*Rate)</f>
        <v>0</v>
      </c>
      <c r="M222" s="38">
        <f>+'GBP Cashflow'!M222+('Euro Cashflow'!M222*Rate)</f>
        <v>0</v>
      </c>
      <c r="N222" s="38">
        <f>+'GBP Cashflow'!N222+('Euro Cashflow'!N222*Rate)</f>
        <v>0</v>
      </c>
      <c r="O222" s="38">
        <f>+'GBP Cashflow'!O222+('Euro Cashflow'!O222*Rate)</f>
        <v>0</v>
      </c>
      <c r="P222" s="38">
        <f>+'GBP Cashflow'!P222+('Euro Cashflow'!P222*Rate)</f>
        <v>0</v>
      </c>
      <c r="Q222" s="38">
        <f>+'GBP Cashflow'!Q222+('Euro Cashflow'!Q222*Rate)</f>
        <v>0</v>
      </c>
      <c r="R222" s="38">
        <f>+'GBP Cashflow'!R222+('Euro Cashflow'!R222*Rate)</f>
        <v>0</v>
      </c>
      <c r="S222" s="38">
        <f>+'GBP Cashflow'!S222+('Euro Cashflow'!S222*Rate)</f>
        <v>0</v>
      </c>
      <c r="T222" s="38">
        <f>+'GBP Cashflow'!T222+('Euro Cashflow'!T222*Rate)</f>
        <v>0</v>
      </c>
      <c r="U222" s="38">
        <f>+'GBP Cashflow'!U222+('Euro Cashflow'!U222*Rate)</f>
        <v>0</v>
      </c>
      <c r="V222" s="38">
        <f>+'GBP Cashflow'!V222+('Euro Cashflow'!V222*Rate)</f>
        <v>0</v>
      </c>
      <c r="W222" s="38">
        <f>+'GBP Cashflow'!W222+('Euro Cashflow'!W222*Rate)</f>
        <v>0</v>
      </c>
      <c r="X222" s="38">
        <f>+'GBP Cashflow'!X222+('Euro Cashflow'!X222*Rate)</f>
        <v>0</v>
      </c>
      <c r="Y222" s="38">
        <f>+'GBP Cashflow'!Y222+('Euro Cashflow'!Y222*Rate)</f>
        <v>0</v>
      </c>
      <c r="Z222" s="38">
        <f>+'GBP Cashflow'!Z222+('Euro Cashflow'!Z222*Rate)</f>
        <v>0</v>
      </c>
      <c r="AA222" s="38">
        <f>+'GBP Cashflow'!AA222+('Euro Cashflow'!AA222*Rate)</f>
        <v>0</v>
      </c>
      <c r="AB222" s="38">
        <f>+'GBP Cashflow'!AB222+('Euro Cashflow'!AB222*Rate)</f>
        <v>0</v>
      </c>
      <c r="AC222" s="38">
        <f>+'GBP Cashflow'!AC222+('Euro Cashflow'!AC222*Rate)</f>
        <v>0</v>
      </c>
      <c r="AD222" s="38">
        <f>+'GBP Cashflow'!AD222+('Euro Cashflow'!AD222*Rate)</f>
        <v>0</v>
      </c>
      <c r="AE222" s="38">
        <f>+'GBP Cashflow'!AE222+('Euro Cashflow'!AE222*Rate)</f>
        <v>0</v>
      </c>
      <c r="AF222" s="38">
        <f>+'GBP Cashflow'!AF222+('Euro Cashflow'!AF222*Rate)</f>
        <v>0</v>
      </c>
      <c r="AG222" s="38">
        <f>+'GBP Cashflow'!AG222+('Euro Cashflow'!AG222*Rate)</f>
        <v>0</v>
      </c>
      <c r="AH222" s="38">
        <f>+'GBP Cashflow'!AH222+('Euro Cashflow'!AH222*Rate)</f>
        <v>0</v>
      </c>
      <c r="AI222" s="38">
        <f>+'GBP Cashflow'!AI222+('Euro Cashflow'!AI222*Rate)</f>
        <v>0</v>
      </c>
      <c r="AJ222" s="38">
        <f>+'GBP Cashflow'!AJ222+('Euro Cashflow'!AJ222*Rate)</f>
        <v>0</v>
      </c>
      <c r="AK222" s="38">
        <f>+'GBP Cashflow'!AK222+('Euro Cashflow'!AK222*Rate)</f>
        <v>0</v>
      </c>
      <c r="AL222" s="38">
        <f>+'GBP Cashflow'!AL222+('Euro Cashflow'!AL222*Rate)</f>
        <v>0</v>
      </c>
      <c r="AM222" s="38">
        <f>+'GBP Cashflow'!AM222+('Euro Cashflow'!AM222*Rate)</f>
        <v>0</v>
      </c>
      <c r="AN222" s="38">
        <f>+'GBP Cashflow'!AN222+('Euro Cashflow'!AN222*Rate)</f>
        <v>0</v>
      </c>
      <c r="AO222" s="38">
        <f>+'GBP Cashflow'!AO222+('Euro Cashflow'!AO222*Rate)</f>
        <v>5862.0689655172418</v>
      </c>
      <c r="AP222" s="38">
        <f>+'GBP Cashflow'!AP222+('Euro Cashflow'!AP222*Rate)</f>
        <v>0</v>
      </c>
      <c r="AQ222" s="38">
        <f>+'GBP Cashflow'!AQ222+('Euro Cashflow'!AQ222*Rate)</f>
        <v>0</v>
      </c>
      <c r="AR222" s="38">
        <f>+'GBP Cashflow'!AR222+('Euro Cashflow'!AR222*Rate)</f>
        <v>0</v>
      </c>
    </row>
    <row r="223" spans="1:44" outlineLevel="2" x14ac:dyDescent="0.2">
      <c r="A223" s="24">
        <v>5100</v>
      </c>
      <c r="B223" s="25">
        <v>5162</v>
      </c>
      <c r="C223" s="24" t="s">
        <v>249</v>
      </c>
      <c r="D223" s="37">
        <f>VLOOKUP(B223,TOTALBUD!$A$1:$C$260,3,0)</f>
        <v>19345</v>
      </c>
      <c r="E223" s="26">
        <f t="shared" si="19"/>
        <v>-0.17241379310144112</v>
      </c>
      <c r="F223" s="24"/>
      <c r="G223" s="24"/>
      <c r="H223" s="38">
        <f>+'GBP Cashflow'!H223+('Euro Cashflow'!H223*Rate)</f>
        <v>0</v>
      </c>
      <c r="I223" s="38">
        <f>+'GBP Cashflow'!I223+('Euro Cashflow'!I223*Rate)</f>
        <v>0</v>
      </c>
      <c r="J223" s="38">
        <f>+'GBP Cashflow'!J223+('Euro Cashflow'!J223*Rate)</f>
        <v>0</v>
      </c>
      <c r="K223" s="38">
        <f>+'GBP Cashflow'!K223+('Euro Cashflow'!K223*Rate)</f>
        <v>0</v>
      </c>
      <c r="L223" s="38">
        <f>+'GBP Cashflow'!L223+('Euro Cashflow'!L223*Rate)</f>
        <v>0</v>
      </c>
      <c r="M223" s="38">
        <f>+'GBP Cashflow'!M223+('Euro Cashflow'!M223*Rate)</f>
        <v>0</v>
      </c>
      <c r="N223" s="38">
        <f>+'GBP Cashflow'!N223+('Euro Cashflow'!N223*Rate)</f>
        <v>0</v>
      </c>
      <c r="O223" s="38">
        <f>+'GBP Cashflow'!O223+('Euro Cashflow'!O223*Rate)</f>
        <v>0</v>
      </c>
      <c r="P223" s="38">
        <f>+'GBP Cashflow'!P223+('Euro Cashflow'!P223*Rate)</f>
        <v>0</v>
      </c>
      <c r="Q223" s="38">
        <f>+'GBP Cashflow'!Q223+('Euro Cashflow'!Q223*Rate)</f>
        <v>0</v>
      </c>
      <c r="R223" s="38">
        <f>+'GBP Cashflow'!R223+('Euro Cashflow'!R223*Rate)</f>
        <v>0</v>
      </c>
      <c r="S223" s="38">
        <f>+'GBP Cashflow'!S223+('Euro Cashflow'!S223*Rate)</f>
        <v>0</v>
      </c>
      <c r="T223" s="38">
        <f>+'GBP Cashflow'!T223+('Euro Cashflow'!T223*Rate)</f>
        <v>0</v>
      </c>
      <c r="U223" s="38">
        <f>+'GBP Cashflow'!U223+('Euro Cashflow'!U223*Rate)</f>
        <v>0</v>
      </c>
      <c r="V223" s="38">
        <f>+'GBP Cashflow'!V223+('Euro Cashflow'!V223*Rate)</f>
        <v>0</v>
      </c>
      <c r="W223" s="38">
        <f>+'GBP Cashflow'!W223+('Euro Cashflow'!W223*Rate)</f>
        <v>0</v>
      </c>
      <c r="X223" s="38">
        <f>+'GBP Cashflow'!X223+('Euro Cashflow'!X223*Rate)</f>
        <v>0</v>
      </c>
      <c r="Y223" s="38">
        <f>+'GBP Cashflow'!Y223+('Euro Cashflow'!Y223*Rate)</f>
        <v>0</v>
      </c>
      <c r="Z223" s="38">
        <f>+'GBP Cashflow'!Z223+('Euro Cashflow'!Z223*Rate)</f>
        <v>0</v>
      </c>
      <c r="AA223" s="38">
        <f>+'GBP Cashflow'!AA223+('Euro Cashflow'!AA223*Rate)</f>
        <v>0</v>
      </c>
      <c r="AB223" s="38">
        <f>+'GBP Cashflow'!AB223+('Euro Cashflow'!AB223*Rate)</f>
        <v>0</v>
      </c>
      <c r="AC223" s="38">
        <f>+'GBP Cashflow'!AC223+('Euro Cashflow'!AC223*Rate)</f>
        <v>0</v>
      </c>
      <c r="AD223" s="38">
        <f>+'GBP Cashflow'!AD223+('Euro Cashflow'!AD223*Rate)</f>
        <v>0</v>
      </c>
      <c r="AE223" s="38">
        <f>+'GBP Cashflow'!AE223+('Euro Cashflow'!AE223*Rate)</f>
        <v>0</v>
      </c>
      <c r="AF223" s="38">
        <f>+'GBP Cashflow'!AF223+('Euro Cashflow'!AF223*Rate)</f>
        <v>0</v>
      </c>
      <c r="AG223" s="38">
        <f>+'GBP Cashflow'!AG223+('Euro Cashflow'!AG223*Rate)</f>
        <v>0</v>
      </c>
      <c r="AH223" s="38">
        <f>+'GBP Cashflow'!AH223+('Euro Cashflow'!AH223*Rate)</f>
        <v>0</v>
      </c>
      <c r="AI223" s="38">
        <f>+'GBP Cashflow'!AI223+('Euro Cashflow'!AI223*Rate)</f>
        <v>0</v>
      </c>
      <c r="AJ223" s="38">
        <f>+'GBP Cashflow'!AJ223+('Euro Cashflow'!AJ223*Rate)</f>
        <v>0</v>
      </c>
      <c r="AK223" s="38">
        <f>+'GBP Cashflow'!AK223+('Euro Cashflow'!AK223*Rate)</f>
        <v>0</v>
      </c>
      <c r="AL223" s="38">
        <f>+'GBP Cashflow'!AL223+('Euro Cashflow'!AL223*Rate)</f>
        <v>0</v>
      </c>
      <c r="AM223" s="38">
        <f>+'GBP Cashflow'!AM223+('Euro Cashflow'!AM223*Rate)</f>
        <v>0</v>
      </c>
      <c r="AN223" s="38">
        <f>+'GBP Cashflow'!AN223+('Euro Cashflow'!AN223*Rate)</f>
        <v>0</v>
      </c>
      <c r="AO223" s="38">
        <f>+'GBP Cashflow'!AO223+('Euro Cashflow'!AO223*Rate)</f>
        <v>0</v>
      </c>
      <c r="AP223" s="38">
        <f>+'GBP Cashflow'!AP223+('Euro Cashflow'!AP223*Rate)</f>
        <v>19344.827586206899</v>
      </c>
      <c r="AQ223" s="38">
        <f>+'GBP Cashflow'!AQ223+('Euro Cashflow'!AQ223*Rate)</f>
        <v>0</v>
      </c>
      <c r="AR223" s="38">
        <f>+'GBP Cashflow'!AR223+('Euro Cashflow'!AR223*Rate)</f>
        <v>0</v>
      </c>
    </row>
    <row r="224" spans="1:44" outlineLevel="2" x14ac:dyDescent="0.2">
      <c r="A224" s="24">
        <v>5100</v>
      </c>
      <c r="B224" s="25">
        <v>5163</v>
      </c>
      <c r="C224" s="24" t="s">
        <v>250</v>
      </c>
      <c r="D224" s="37">
        <f>VLOOKUP(B224,TOTALBUD!$A$1:$C$260,3,0)</f>
        <v>0</v>
      </c>
      <c r="E224" s="26">
        <f t="shared" si="19"/>
        <v>0</v>
      </c>
      <c r="F224" s="24"/>
      <c r="G224" s="24"/>
      <c r="H224" s="38">
        <f>+'GBP Cashflow'!H224+('Euro Cashflow'!H224*Rate)</f>
        <v>0</v>
      </c>
      <c r="I224" s="38">
        <f>+'GBP Cashflow'!I224+('Euro Cashflow'!I224*Rate)</f>
        <v>0</v>
      </c>
      <c r="J224" s="38">
        <f>+'GBP Cashflow'!J224+('Euro Cashflow'!J224*Rate)</f>
        <v>0</v>
      </c>
      <c r="K224" s="38">
        <f>+'GBP Cashflow'!K224+('Euro Cashflow'!K224*Rate)</f>
        <v>0</v>
      </c>
      <c r="L224" s="38">
        <f>+'GBP Cashflow'!L224+('Euro Cashflow'!L224*Rate)</f>
        <v>0</v>
      </c>
      <c r="M224" s="38">
        <f>+'GBP Cashflow'!M224+('Euro Cashflow'!M224*Rate)</f>
        <v>0</v>
      </c>
      <c r="N224" s="38">
        <f>+'GBP Cashflow'!N224+('Euro Cashflow'!N224*Rate)</f>
        <v>0</v>
      </c>
      <c r="O224" s="38">
        <f>+'GBP Cashflow'!O224+('Euro Cashflow'!O224*Rate)</f>
        <v>0</v>
      </c>
      <c r="P224" s="38">
        <f>+'GBP Cashflow'!P224+('Euro Cashflow'!P224*Rate)</f>
        <v>0</v>
      </c>
      <c r="Q224" s="38">
        <f>+'GBP Cashflow'!Q224+('Euro Cashflow'!Q224*Rate)</f>
        <v>0</v>
      </c>
      <c r="R224" s="38">
        <f>+'GBP Cashflow'!R224+('Euro Cashflow'!R224*Rate)</f>
        <v>0</v>
      </c>
      <c r="S224" s="38">
        <f>+'GBP Cashflow'!S224+('Euro Cashflow'!S224*Rate)</f>
        <v>0</v>
      </c>
      <c r="T224" s="38">
        <f>+'GBP Cashflow'!T224+('Euro Cashflow'!T224*Rate)</f>
        <v>0</v>
      </c>
      <c r="U224" s="38">
        <f>+'GBP Cashflow'!U224+('Euro Cashflow'!U224*Rate)</f>
        <v>0</v>
      </c>
      <c r="V224" s="38">
        <f>+'GBP Cashflow'!V224+('Euro Cashflow'!V224*Rate)</f>
        <v>0</v>
      </c>
      <c r="W224" s="38">
        <f>+'GBP Cashflow'!W224+('Euro Cashflow'!W224*Rate)</f>
        <v>0</v>
      </c>
      <c r="X224" s="38">
        <f>+'GBP Cashflow'!X224+('Euro Cashflow'!X224*Rate)</f>
        <v>0</v>
      </c>
      <c r="Y224" s="38">
        <f>+'GBP Cashflow'!Y224+('Euro Cashflow'!Y224*Rate)</f>
        <v>0</v>
      </c>
      <c r="Z224" s="38">
        <f>+'GBP Cashflow'!Z224+('Euro Cashflow'!Z224*Rate)</f>
        <v>0</v>
      </c>
      <c r="AA224" s="38">
        <f>+'GBP Cashflow'!AA224+('Euro Cashflow'!AA224*Rate)</f>
        <v>0</v>
      </c>
      <c r="AB224" s="38">
        <f>+'GBP Cashflow'!AB224+('Euro Cashflow'!AB224*Rate)</f>
        <v>0</v>
      </c>
      <c r="AC224" s="38">
        <f>+'GBP Cashflow'!AC224+('Euro Cashflow'!AC224*Rate)</f>
        <v>0</v>
      </c>
      <c r="AD224" s="38">
        <f>+'GBP Cashflow'!AD224+('Euro Cashflow'!AD224*Rate)</f>
        <v>0</v>
      </c>
      <c r="AE224" s="38">
        <f>+'GBP Cashflow'!AE224+('Euro Cashflow'!AE224*Rate)</f>
        <v>0</v>
      </c>
      <c r="AF224" s="38">
        <f>+'GBP Cashflow'!AF224+('Euro Cashflow'!AF224*Rate)</f>
        <v>0</v>
      </c>
      <c r="AG224" s="38">
        <f>+'GBP Cashflow'!AG224+('Euro Cashflow'!AG224*Rate)</f>
        <v>0</v>
      </c>
      <c r="AH224" s="38">
        <f>+'GBP Cashflow'!AH224+('Euro Cashflow'!AH224*Rate)</f>
        <v>0</v>
      </c>
      <c r="AI224" s="38">
        <f>+'GBP Cashflow'!AI224+('Euro Cashflow'!AI224*Rate)</f>
        <v>0</v>
      </c>
      <c r="AJ224" s="38">
        <f>+'GBP Cashflow'!AJ224+('Euro Cashflow'!AJ224*Rate)</f>
        <v>0</v>
      </c>
      <c r="AK224" s="38">
        <f>+'GBP Cashflow'!AK224+('Euro Cashflow'!AK224*Rate)</f>
        <v>0</v>
      </c>
      <c r="AL224" s="38">
        <f>+'GBP Cashflow'!AL224+('Euro Cashflow'!AL224*Rate)</f>
        <v>0</v>
      </c>
      <c r="AM224" s="38">
        <f>+'GBP Cashflow'!AM224+('Euro Cashflow'!AM224*Rate)</f>
        <v>0</v>
      </c>
      <c r="AN224" s="38">
        <f>+'GBP Cashflow'!AN224+('Euro Cashflow'!AN224*Rate)</f>
        <v>0</v>
      </c>
      <c r="AO224" s="38">
        <f>+'GBP Cashflow'!AO224+('Euro Cashflow'!AO224*Rate)</f>
        <v>0</v>
      </c>
      <c r="AP224" s="38">
        <f>+'GBP Cashflow'!AP224+('Euro Cashflow'!AP224*Rate)</f>
        <v>0</v>
      </c>
      <c r="AQ224" s="38">
        <f>+'GBP Cashflow'!AQ224+('Euro Cashflow'!AQ224*Rate)</f>
        <v>0</v>
      </c>
      <c r="AR224" s="38">
        <f>+'GBP Cashflow'!AR224+('Euro Cashflow'!AR224*Rate)</f>
        <v>0</v>
      </c>
    </row>
    <row r="225" spans="1:44" outlineLevel="2" x14ac:dyDescent="0.2">
      <c r="A225" s="24">
        <v>5100</v>
      </c>
      <c r="B225" s="25">
        <v>5164</v>
      </c>
      <c r="C225" s="24" t="s">
        <v>251</v>
      </c>
      <c r="D225" s="37">
        <f>VLOOKUP(B225,TOTALBUD!$A$1:$C$260,3,0)</f>
        <v>0</v>
      </c>
      <c r="E225" s="26">
        <f t="shared" si="19"/>
        <v>0</v>
      </c>
      <c r="F225" s="24"/>
      <c r="G225" s="24"/>
      <c r="H225" s="38">
        <f>+'GBP Cashflow'!H225+('Euro Cashflow'!H225*Rate)</f>
        <v>0</v>
      </c>
      <c r="I225" s="38">
        <f>+'GBP Cashflow'!I225+('Euro Cashflow'!I225*Rate)</f>
        <v>0</v>
      </c>
      <c r="J225" s="38">
        <f>+'GBP Cashflow'!J225+('Euro Cashflow'!J225*Rate)</f>
        <v>0</v>
      </c>
      <c r="K225" s="38">
        <f>+'GBP Cashflow'!K225+('Euro Cashflow'!K225*Rate)</f>
        <v>0</v>
      </c>
      <c r="L225" s="38">
        <f>+'GBP Cashflow'!L225+('Euro Cashflow'!L225*Rate)</f>
        <v>0</v>
      </c>
      <c r="M225" s="38">
        <f>+'GBP Cashflow'!M225+('Euro Cashflow'!M225*Rate)</f>
        <v>0</v>
      </c>
      <c r="N225" s="38">
        <f>+'GBP Cashflow'!N225+('Euro Cashflow'!N225*Rate)</f>
        <v>0</v>
      </c>
      <c r="O225" s="38">
        <f>+'GBP Cashflow'!O225+('Euro Cashflow'!O225*Rate)</f>
        <v>0</v>
      </c>
      <c r="P225" s="38">
        <f>+'GBP Cashflow'!P225+('Euro Cashflow'!P225*Rate)</f>
        <v>0</v>
      </c>
      <c r="Q225" s="38">
        <f>+'GBP Cashflow'!Q225+('Euro Cashflow'!Q225*Rate)</f>
        <v>0</v>
      </c>
      <c r="R225" s="38">
        <f>+'GBP Cashflow'!R225+('Euro Cashflow'!R225*Rate)</f>
        <v>0</v>
      </c>
      <c r="S225" s="38">
        <f>+'GBP Cashflow'!S225+('Euro Cashflow'!S225*Rate)</f>
        <v>0</v>
      </c>
      <c r="T225" s="38">
        <f>+'GBP Cashflow'!T225+('Euro Cashflow'!T225*Rate)</f>
        <v>0</v>
      </c>
      <c r="U225" s="38">
        <f>+'GBP Cashflow'!U225+('Euro Cashflow'!U225*Rate)</f>
        <v>0</v>
      </c>
      <c r="V225" s="38">
        <f>+'GBP Cashflow'!V225+('Euro Cashflow'!V225*Rate)</f>
        <v>0</v>
      </c>
      <c r="W225" s="38">
        <f>+'GBP Cashflow'!W225+('Euro Cashflow'!W225*Rate)</f>
        <v>0</v>
      </c>
      <c r="X225" s="38">
        <f>+'GBP Cashflow'!X225+('Euro Cashflow'!X225*Rate)</f>
        <v>0</v>
      </c>
      <c r="Y225" s="38">
        <f>+'GBP Cashflow'!Y225+('Euro Cashflow'!Y225*Rate)</f>
        <v>0</v>
      </c>
      <c r="Z225" s="38">
        <f>+'GBP Cashflow'!Z225+('Euro Cashflow'!Z225*Rate)</f>
        <v>0</v>
      </c>
      <c r="AA225" s="38">
        <f>+'GBP Cashflow'!AA225+('Euro Cashflow'!AA225*Rate)</f>
        <v>0</v>
      </c>
      <c r="AB225" s="38">
        <f>+'GBP Cashflow'!AB225+('Euro Cashflow'!AB225*Rate)</f>
        <v>0</v>
      </c>
      <c r="AC225" s="38">
        <f>+'GBP Cashflow'!AC225+('Euro Cashflow'!AC225*Rate)</f>
        <v>0</v>
      </c>
      <c r="AD225" s="38">
        <f>+'GBP Cashflow'!AD225+('Euro Cashflow'!AD225*Rate)</f>
        <v>0</v>
      </c>
      <c r="AE225" s="38">
        <f>+'GBP Cashflow'!AE225+('Euro Cashflow'!AE225*Rate)</f>
        <v>0</v>
      </c>
      <c r="AF225" s="38">
        <f>+'GBP Cashflow'!AF225+('Euro Cashflow'!AF225*Rate)</f>
        <v>0</v>
      </c>
      <c r="AG225" s="38">
        <f>+'GBP Cashflow'!AG225+('Euro Cashflow'!AG225*Rate)</f>
        <v>0</v>
      </c>
      <c r="AH225" s="38">
        <f>+'GBP Cashflow'!AH225+('Euro Cashflow'!AH225*Rate)</f>
        <v>0</v>
      </c>
      <c r="AI225" s="38">
        <f>+'GBP Cashflow'!AI225+('Euro Cashflow'!AI225*Rate)</f>
        <v>0</v>
      </c>
      <c r="AJ225" s="38">
        <f>+'GBP Cashflow'!AJ225+('Euro Cashflow'!AJ225*Rate)</f>
        <v>0</v>
      </c>
      <c r="AK225" s="38">
        <f>+'GBP Cashflow'!AK225+('Euro Cashflow'!AK225*Rate)</f>
        <v>0</v>
      </c>
      <c r="AL225" s="38">
        <f>+'GBP Cashflow'!AL225+('Euro Cashflow'!AL225*Rate)</f>
        <v>0</v>
      </c>
      <c r="AM225" s="38">
        <f>+'GBP Cashflow'!AM225+('Euro Cashflow'!AM225*Rate)</f>
        <v>0</v>
      </c>
      <c r="AN225" s="38">
        <f>+'GBP Cashflow'!AN225+('Euro Cashflow'!AN225*Rate)</f>
        <v>0</v>
      </c>
      <c r="AO225" s="38">
        <f>+'GBP Cashflow'!AO225+('Euro Cashflow'!AO225*Rate)</f>
        <v>0</v>
      </c>
      <c r="AP225" s="38">
        <f>+'GBP Cashflow'!AP225+('Euro Cashflow'!AP225*Rate)</f>
        <v>0</v>
      </c>
      <c r="AQ225" s="38">
        <f>+'GBP Cashflow'!AQ225+('Euro Cashflow'!AQ225*Rate)</f>
        <v>0</v>
      </c>
      <c r="AR225" s="38">
        <f>+'GBP Cashflow'!AR225+('Euro Cashflow'!AR225*Rate)</f>
        <v>0</v>
      </c>
    </row>
    <row r="226" spans="1:44" outlineLevel="2" x14ac:dyDescent="0.2">
      <c r="A226" s="24">
        <v>5100</v>
      </c>
      <c r="B226" s="25">
        <v>5165</v>
      </c>
      <c r="C226" s="24" t="s">
        <v>252</v>
      </c>
      <c r="D226" s="37">
        <f>VLOOKUP(B226,TOTALBUD!$A$1:$C$260,3,0)</f>
        <v>24806</v>
      </c>
      <c r="E226" s="26">
        <f t="shared" si="19"/>
        <v>-0.4827586206884007</v>
      </c>
      <c r="F226" s="24"/>
      <c r="G226" s="24"/>
      <c r="H226" s="38">
        <f>+'GBP Cashflow'!H226+('Euro Cashflow'!H226*Rate)</f>
        <v>0</v>
      </c>
      <c r="I226" s="38">
        <f>+'GBP Cashflow'!I226+('Euro Cashflow'!I226*Rate)</f>
        <v>0</v>
      </c>
      <c r="J226" s="38">
        <f>+'GBP Cashflow'!J226+('Euro Cashflow'!J226*Rate)</f>
        <v>0</v>
      </c>
      <c r="K226" s="38">
        <f>+'GBP Cashflow'!K226+('Euro Cashflow'!K226*Rate)</f>
        <v>0</v>
      </c>
      <c r="L226" s="38">
        <f>+'GBP Cashflow'!L226+('Euro Cashflow'!L226*Rate)</f>
        <v>0</v>
      </c>
      <c r="M226" s="38">
        <f>+'GBP Cashflow'!M226+('Euro Cashflow'!M226*Rate)</f>
        <v>0</v>
      </c>
      <c r="N226" s="38">
        <f>+'GBP Cashflow'!N226+('Euro Cashflow'!N226*Rate)</f>
        <v>0</v>
      </c>
      <c r="O226" s="38">
        <f>+'GBP Cashflow'!O226+('Euro Cashflow'!O226*Rate)</f>
        <v>0</v>
      </c>
      <c r="P226" s="38">
        <f>+'GBP Cashflow'!P226+('Euro Cashflow'!P226*Rate)</f>
        <v>0</v>
      </c>
      <c r="Q226" s="38">
        <f>+'GBP Cashflow'!Q226+('Euro Cashflow'!Q226*Rate)</f>
        <v>0</v>
      </c>
      <c r="R226" s="38">
        <f>+'GBP Cashflow'!R226+('Euro Cashflow'!R226*Rate)</f>
        <v>0</v>
      </c>
      <c r="S226" s="38">
        <f>+'GBP Cashflow'!S226+('Euro Cashflow'!S226*Rate)</f>
        <v>0</v>
      </c>
      <c r="T226" s="38">
        <f>+'GBP Cashflow'!T226+('Euro Cashflow'!T226*Rate)</f>
        <v>0</v>
      </c>
      <c r="U226" s="38">
        <f>+'GBP Cashflow'!U226+('Euro Cashflow'!U226*Rate)</f>
        <v>0</v>
      </c>
      <c r="V226" s="38">
        <f>+'GBP Cashflow'!V226+('Euro Cashflow'!V226*Rate)</f>
        <v>0</v>
      </c>
      <c r="W226" s="38">
        <f>+'GBP Cashflow'!W226+('Euro Cashflow'!W226*Rate)</f>
        <v>0</v>
      </c>
      <c r="X226" s="38">
        <f>+'GBP Cashflow'!X226+('Euro Cashflow'!X226*Rate)</f>
        <v>0</v>
      </c>
      <c r="Y226" s="38">
        <f>+'GBP Cashflow'!Y226+('Euro Cashflow'!Y226*Rate)</f>
        <v>0</v>
      </c>
      <c r="Z226" s="38">
        <f>+'GBP Cashflow'!Z226+('Euro Cashflow'!Z226*Rate)</f>
        <v>0</v>
      </c>
      <c r="AA226" s="38">
        <f>+'GBP Cashflow'!AA226+('Euro Cashflow'!AA226*Rate)</f>
        <v>0</v>
      </c>
      <c r="AB226" s="38">
        <f>+'GBP Cashflow'!AB226+('Euro Cashflow'!AB226*Rate)</f>
        <v>0</v>
      </c>
      <c r="AC226" s="38">
        <f>+'GBP Cashflow'!AC226+('Euro Cashflow'!AC226*Rate)</f>
        <v>0</v>
      </c>
      <c r="AD226" s="38">
        <f>+'GBP Cashflow'!AD226+('Euro Cashflow'!AD226*Rate)</f>
        <v>0</v>
      </c>
      <c r="AE226" s="38">
        <f>+'GBP Cashflow'!AE226+('Euro Cashflow'!AE226*Rate)</f>
        <v>0</v>
      </c>
      <c r="AF226" s="38">
        <f>+'GBP Cashflow'!AF226+('Euro Cashflow'!AF226*Rate)</f>
        <v>0</v>
      </c>
      <c r="AG226" s="38">
        <f>+'GBP Cashflow'!AG226+('Euro Cashflow'!AG226*Rate)</f>
        <v>0</v>
      </c>
      <c r="AH226" s="38">
        <f>+'GBP Cashflow'!AH226+('Euro Cashflow'!AH226*Rate)</f>
        <v>0</v>
      </c>
      <c r="AI226" s="38">
        <f>+'GBP Cashflow'!AI226+('Euro Cashflow'!AI226*Rate)</f>
        <v>0</v>
      </c>
      <c r="AJ226" s="38">
        <f>+'GBP Cashflow'!AJ226+('Euro Cashflow'!AJ226*Rate)</f>
        <v>0</v>
      </c>
      <c r="AK226" s="38">
        <f>+'GBP Cashflow'!AK226+('Euro Cashflow'!AK226*Rate)</f>
        <v>0</v>
      </c>
      <c r="AL226" s="38">
        <f>+'GBP Cashflow'!AL226+('Euro Cashflow'!AL226*Rate)</f>
        <v>0</v>
      </c>
      <c r="AM226" s="38">
        <f>+'GBP Cashflow'!AM226+('Euro Cashflow'!AM226*Rate)</f>
        <v>0</v>
      </c>
      <c r="AN226" s="38">
        <f>+'GBP Cashflow'!AN226+('Euro Cashflow'!AN226*Rate)</f>
        <v>0</v>
      </c>
      <c r="AO226" s="38">
        <f>+'GBP Cashflow'!AO226+('Euro Cashflow'!AO226*Rate)</f>
        <v>0</v>
      </c>
      <c r="AP226" s="38">
        <f>+'GBP Cashflow'!AP226+('Euro Cashflow'!AP226*Rate)</f>
        <v>0</v>
      </c>
      <c r="AQ226" s="38">
        <f>+'GBP Cashflow'!AQ226+('Euro Cashflow'!AQ226*Rate)</f>
        <v>24805.517241379312</v>
      </c>
      <c r="AR226" s="38">
        <f>+'GBP Cashflow'!AR226+('Euro Cashflow'!AR226*Rate)</f>
        <v>0</v>
      </c>
    </row>
    <row r="227" spans="1:44" outlineLevel="2" x14ac:dyDescent="0.2">
      <c r="A227" s="24">
        <v>5100</v>
      </c>
      <c r="B227" s="25">
        <v>5166</v>
      </c>
      <c r="C227" s="24" t="s">
        <v>253</v>
      </c>
      <c r="D227" s="37">
        <f>VLOOKUP(B227,TOTALBUD!$A$1:$C$260,3,0)</f>
        <v>964</v>
      </c>
      <c r="E227" s="26">
        <f t="shared" si="19"/>
        <v>0.13793103448278998</v>
      </c>
      <c r="F227" s="24"/>
      <c r="G227" s="24"/>
      <c r="H227" s="38">
        <f>+'GBP Cashflow'!H227+('Euro Cashflow'!H227*Rate)</f>
        <v>0</v>
      </c>
      <c r="I227" s="38">
        <f>+'GBP Cashflow'!I227+('Euro Cashflow'!I227*Rate)</f>
        <v>0</v>
      </c>
      <c r="J227" s="38">
        <f>+'GBP Cashflow'!J227+('Euro Cashflow'!J227*Rate)</f>
        <v>0</v>
      </c>
      <c r="K227" s="38">
        <f>+'GBP Cashflow'!K227+('Euro Cashflow'!K227*Rate)</f>
        <v>0</v>
      </c>
      <c r="L227" s="38">
        <f>+'GBP Cashflow'!L227+('Euro Cashflow'!L227*Rate)</f>
        <v>0</v>
      </c>
      <c r="M227" s="38">
        <f>+'GBP Cashflow'!M227+('Euro Cashflow'!M227*Rate)</f>
        <v>0</v>
      </c>
      <c r="N227" s="38">
        <f>+'GBP Cashflow'!N227+('Euro Cashflow'!N227*Rate)</f>
        <v>0</v>
      </c>
      <c r="O227" s="38">
        <f>+'GBP Cashflow'!O227+('Euro Cashflow'!O227*Rate)</f>
        <v>0</v>
      </c>
      <c r="P227" s="38">
        <f>+'GBP Cashflow'!P227+('Euro Cashflow'!P227*Rate)</f>
        <v>0</v>
      </c>
      <c r="Q227" s="38">
        <f>+'GBP Cashflow'!Q227+('Euro Cashflow'!Q227*Rate)</f>
        <v>0</v>
      </c>
      <c r="R227" s="38">
        <f>+'GBP Cashflow'!R227+('Euro Cashflow'!R227*Rate)</f>
        <v>0</v>
      </c>
      <c r="S227" s="38">
        <f>+'GBP Cashflow'!S227+('Euro Cashflow'!S227*Rate)</f>
        <v>0</v>
      </c>
      <c r="T227" s="38">
        <f>+'GBP Cashflow'!T227+('Euro Cashflow'!T227*Rate)</f>
        <v>0</v>
      </c>
      <c r="U227" s="38">
        <f>+'GBP Cashflow'!U227+('Euro Cashflow'!U227*Rate)</f>
        <v>0</v>
      </c>
      <c r="V227" s="38">
        <f>+'GBP Cashflow'!V227+('Euro Cashflow'!V227*Rate)</f>
        <v>0</v>
      </c>
      <c r="W227" s="38">
        <f>+'GBP Cashflow'!W227+('Euro Cashflow'!W227*Rate)</f>
        <v>0</v>
      </c>
      <c r="X227" s="38">
        <f>+'GBP Cashflow'!X227+('Euro Cashflow'!X227*Rate)</f>
        <v>0</v>
      </c>
      <c r="Y227" s="38">
        <f>+'GBP Cashflow'!Y227+('Euro Cashflow'!Y227*Rate)</f>
        <v>0</v>
      </c>
      <c r="Z227" s="38">
        <f>+'GBP Cashflow'!Z227+('Euro Cashflow'!Z227*Rate)</f>
        <v>0</v>
      </c>
      <c r="AA227" s="38">
        <f>+'GBP Cashflow'!AA227+('Euro Cashflow'!AA227*Rate)</f>
        <v>0</v>
      </c>
      <c r="AB227" s="38">
        <f>+'GBP Cashflow'!AB227+('Euro Cashflow'!AB227*Rate)</f>
        <v>0</v>
      </c>
      <c r="AC227" s="38">
        <f>+'GBP Cashflow'!AC227+('Euro Cashflow'!AC227*Rate)</f>
        <v>0</v>
      </c>
      <c r="AD227" s="38">
        <f>+'GBP Cashflow'!AD227+('Euro Cashflow'!AD227*Rate)</f>
        <v>0</v>
      </c>
      <c r="AE227" s="38">
        <f>+'GBP Cashflow'!AE227+('Euro Cashflow'!AE227*Rate)</f>
        <v>0</v>
      </c>
      <c r="AF227" s="38">
        <f>+'GBP Cashflow'!AF227+('Euro Cashflow'!AF227*Rate)</f>
        <v>0</v>
      </c>
      <c r="AG227" s="38">
        <f>+'GBP Cashflow'!AG227+('Euro Cashflow'!AG227*Rate)</f>
        <v>0</v>
      </c>
      <c r="AH227" s="38">
        <f>+'GBP Cashflow'!AH227+('Euro Cashflow'!AH227*Rate)</f>
        <v>0</v>
      </c>
      <c r="AI227" s="38">
        <f>+'GBP Cashflow'!AI227+('Euro Cashflow'!AI227*Rate)</f>
        <v>0</v>
      </c>
      <c r="AJ227" s="38">
        <f>+'GBP Cashflow'!AJ227+('Euro Cashflow'!AJ227*Rate)</f>
        <v>0</v>
      </c>
      <c r="AK227" s="38">
        <f>+'GBP Cashflow'!AK227+('Euro Cashflow'!AK227*Rate)</f>
        <v>0</v>
      </c>
      <c r="AL227" s="38">
        <f>+'GBP Cashflow'!AL227+('Euro Cashflow'!AL227*Rate)</f>
        <v>0</v>
      </c>
      <c r="AM227" s="38">
        <f>+'GBP Cashflow'!AM227+('Euro Cashflow'!AM227*Rate)</f>
        <v>0</v>
      </c>
      <c r="AN227" s="38">
        <f>+'GBP Cashflow'!AN227+('Euro Cashflow'!AN227*Rate)</f>
        <v>0</v>
      </c>
      <c r="AO227" s="38">
        <f>+'GBP Cashflow'!AO227+('Euro Cashflow'!AO227*Rate)</f>
        <v>964.13793103448279</v>
      </c>
      <c r="AP227" s="38">
        <f>+'GBP Cashflow'!AP227+('Euro Cashflow'!AP227*Rate)</f>
        <v>0</v>
      </c>
      <c r="AQ227" s="38">
        <f>+'GBP Cashflow'!AQ227+('Euro Cashflow'!AQ227*Rate)</f>
        <v>0</v>
      </c>
      <c r="AR227" s="38">
        <f>+'GBP Cashflow'!AR227+('Euro Cashflow'!AR227*Rate)</f>
        <v>0</v>
      </c>
    </row>
    <row r="228" spans="1:44" outlineLevel="2" x14ac:dyDescent="0.2">
      <c r="A228" s="24">
        <v>5100</v>
      </c>
      <c r="B228" s="25">
        <v>5180</v>
      </c>
      <c r="C228" s="24" t="s">
        <v>254</v>
      </c>
      <c r="D228" s="37">
        <f>VLOOKUP(B228,TOTALBUD!$A$1:$C$260,3,0)</f>
        <v>6050</v>
      </c>
      <c r="E228" s="26">
        <f t="shared" si="19"/>
        <v>-0.34482758620652021</v>
      </c>
      <c r="F228" s="24"/>
      <c r="G228" s="24"/>
      <c r="H228" s="38">
        <f>+'GBP Cashflow'!H228+('Euro Cashflow'!H228*Rate)</f>
        <v>0</v>
      </c>
      <c r="I228" s="38">
        <f>+'GBP Cashflow'!I228+('Euro Cashflow'!I228*Rate)</f>
        <v>0</v>
      </c>
      <c r="J228" s="38">
        <f>+'GBP Cashflow'!J228+('Euro Cashflow'!J228*Rate)</f>
        <v>0</v>
      </c>
      <c r="K228" s="38">
        <f>+'GBP Cashflow'!K228+('Euro Cashflow'!K228*Rate)</f>
        <v>0</v>
      </c>
      <c r="L228" s="38">
        <f>+'GBP Cashflow'!L228+('Euro Cashflow'!L228*Rate)</f>
        <v>0</v>
      </c>
      <c r="M228" s="38">
        <f>+'GBP Cashflow'!M228+('Euro Cashflow'!M228*Rate)</f>
        <v>0</v>
      </c>
      <c r="N228" s="38">
        <f>+'GBP Cashflow'!N228+('Euro Cashflow'!N228*Rate)</f>
        <v>0</v>
      </c>
      <c r="O228" s="38">
        <f>+'GBP Cashflow'!O228+('Euro Cashflow'!O228*Rate)</f>
        <v>0</v>
      </c>
      <c r="P228" s="38">
        <f>+'GBP Cashflow'!P228+('Euro Cashflow'!P228*Rate)</f>
        <v>0</v>
      </c>
      <c r="Q228" s="38">
        <f>+'GBP Cashflow'!Q228+('Euro Cashflow'!Q228*Rate)</f>
        <v>0</v>
      </c>
      <c r="R228" s="38">
        <f>+'GBP Cashflow'!R228+('Euro Cashflow'!R228*Rate)</f>
        <v>0</v>
      </c>
      <c r="S228" s="38">
        <f>+'GBP Cashflow'!S228+('Euro Cashflow'!S228*Rate)</f>
        <v>0</v>
      </c>
      <c r="T228" s="38">
        <f>+'GBP Cashflow'!T228+('Euro Cashflow'!T228*Rate)</f>
        <v>0</v>
      </c>
      <c r="U228" s="38">
        <f>+'GBP Cashflow'!U228+('Euro Cashflow'!U228*Rate)</f>
        <v>0</v>
      </c>
      <c r="V228" s="38">
        <f>+'GBP Cashflow'!V228+('Euro Cashflow'!V228*Rate)</f>
        <v>0</v>
      </c>
      <c r="W228" s="38">
        <f>+'GBP Cashflow'!W228+('Euro Cashflow'!W228*Rate)</f>
        <v>0</v>
      </c>
      <c r="X228" s="38">
        <f>+'GBP Cashflow'!X228+('Euro Cashflow'!X228*Rate)</f>
        <v>0</v>
      </c>
      <c r="Y228" s="38">
        <f>+'GBP Cashflow'!Y228+('Euro Cashflow'!Y228*Rate)</f>
        <v>0</v>
      </c>
      <c r="Z228" s="38">
        <f>+'GBP Cashflow'!Z228+('Euro Cashflow'!Z228*Rate)</f>
        <v>0</v>
      </c>
      <c r="AA228" s="38">
        <f>+'GBP Cashflow'!AA228+('Euro Cashflow'!AA228*Rate)</f>
        <v>0</v>
      </c>
      <c r="AB228" s="38">
        <f>+'GBP Cashflow'!AB228+('Euro Cashflow'!AB228*Rate)</f>
        <v>0</v>
      </c>
      <c r="AC228" s="38">
        <f>+'GBP Cashflow'!AC228+('Euro Cashflow'!AC228*Rate)</f>
        <v>0</v>
      </c>
      <c r="AD228" s="38">
        <f>+'GBP Cashflow'!AD228+('Euro Cashflow'!AD228*Rate)</f>
        <v>0</v>
      </c>
      <c r="AE228" s="38">
        <f>+'GBP Cashflow'!AE228+('Euro Cashflow'!AE228*Rate)</f>
        <v>0</v>
      </c>
      <c r="AF228" s="38">
        <f>+'GBP Cashflow'!AF228+('Euro Cashflow'!AF228*Rate)</f>
        <v>0</v>
      </c>
      <c r="AG228" s="38">
        <f>+'GBP Cashflow'!AG228+('Euro Cashflow'!AG228*Rate)</f>
        <v>0</v>
      </c>
      <c r="AH228" s="38">
        <f>+'GBP Cashflow'!AH228+('Euro Cashflow'!AH228*Rate)</f>
        <v>0</v>
      </c>
      <c r="AI228" s="38">
        <f>+'GBP Cashflow'!AI228+('Euro Cashflow'!AI228*Rate)</f>
        <v>0</v>
      </c>
      <c r="AJ228" s="38">
        <f>+'GBP Cashflow'!AJ228+('Euro Cashflow'!AJ228*Rate)</f>
        <v>0</v>
      </c>
      <c r="AK228" s="38">
        <f>+'GBP Cashflow'!AK228+('Euro Cashflow'!AK228*Rate)</f>
        <v>0</v>
      </c>
      <c r="AL228" s="38">
        <f>+'GBP Cashflow'!AL228+('Euro Cashflow'!AL228*Rate)</f>
        <v>0</v>
      </c>
      <c r="AM228" s="38">
        <f>+'GBP Cashflow'!AM228+('Euro Cashflow'!AM228*Rate)</f>
        <v>0</v>
      </c>
      <c r="AN228" s="38">
        <f>+'GBP Cashflow'!AN228+('Euro Cashflow'!AN228*Rate)</f>
        <v>0</v>
      </c>
      <c r="AO228" s="38">
        <f>+'GBP Cashflow'!AO228+('Euro Cashflow'!AO228*Rate)</f>
        <v>0</v>
      </c>
      <c r="AP228" s="38">
        <f>+'GBP Cashflow'!AP228+('Euro Cashflow'!AP228*Rate)</f>
        <v>0</v>
      </c>
      <c r="AQ228" s="38">
        <f>+'GBP Cashflow'!AQ228+('Euro Cashflow'!AQ228*Rate)</f>
        <v>0</v>
      </c>
      <c r="AR228" s="38">
        <f>+'GBP Cashflow'!AR228+('Euro Cashflow'!AR228*Rate)</f>
        <v>6049.6551724137935</v>
      </c>
    </row>
    <row r="229" spans="1:44" outlineLevel="2" x14ac:dyDescent="0.2">
      <c r="A229" s="24">
        <v>5100</v>
      </c>
      <c r="B229" s="25">
        <v>5181</v>
      </c>
      <c r="C229" s="24" t="s">
        <v>255</v>
      </c>
      <c r="D229" s="37">
        <f>VLOOKUP(B229,TOTALBUD!$A$1:$C$260,3,0)</f>
        <v>1708</v>
      </c>
      <c r="E229" s="26">
        <f t="shared" si="19"/>
        <v>0.27586206896557997</v>
      </c>
      <c r="F229" s="24"/>
      <c r="G229" s="24"/>
      <c r="H229" s="38">
        <f>+'GBP Cashflow'!H229+('Euro Cashflow'!H229*Rate)</f>
        <v>0</v>
      </c>
      <c r="I229" s="38">
        <f>+'GBP Cashflow'!I229+('Euro Cashflow'!I229*Rate)</f>
        <v>0</v>
      </c>
      <c r="J229" s="38">
        <f>+'GBP Cashflow'!J229+('Euro Cashflow'!J229*Rate)</f>
        <v>0</v>
      </c>
      <c r="K229" s="38">
        <f>+'GBP Cashflow'!K229+('Euro Cashflow'!K229*Rate)</f>
        <v>0</v>
      </c>
      <c r="L229" s="38">
        <f>+'GBP Cashflow'!L229+('Euro Cashflow'!L229*Rate)</f>
        <v>0</v>
      </c>
      <c r="M229" s="38">
        <f>+'GBP Cashflow'!M229+('Euro Cashflow'!M229*Rate)</f>
        <v>0</v>
      </c>
      <c r="N229" s="38">
        <f>+'GBP Cashflow'!N229+('Euro Cashflow'!N229*Rate)</f>
        <v>0</v>
      </c>
      <c r="O229" s="38">
        <f>+'GBP Cashflow'!O229+('Euro Cashflow'!O229*Rate)</f>
        <v>0</v>
      </c>
      <c r="P229" s="38">
        <f>+'GBP Cashflow'!P229+('Euro Cashflow'!P229*Rate)</f>
        <v>0</v>
      </c>
      <c r="Q229" s="38">
        <f>+'GBP Cashflow'!Q229+('Euro Cashflow'!Q229*Rate)</f>
        <v>0</v>
      </c>
      <c r="R229" s="38">
        <f>+'GBP Cashflow'!R229+('Euro Cashflow'!R229*Rate)</f>
        <v>0</v>
      </c>
      <c r="S229" s="38">
        <f>+'GBP Cashflow'!S229+('Euro Cashflow'!S229*Rate)</f>
        <v>0</v>
      </c>
      <c r="T229" s="38">
        <f>+'GBP Cashflow'!T229+('Euro Cashflow'!T229*Rate)</f>
        <v>0</v>
      </c>
      <c r="U229" s="38">
        <f>+'GBP Cashflow'!U229+('Euro Cashflow'!U229*Rate)</f>
        <v>0</v>
      </c>
      <c r="V229" s="38">
        <f>+'GBP Cashflow'!V229+('Euro Cashflow'!V229*Rate)</f>
        <v>0</v>
      </c>
      <c r="W229" s="38">
        <f>+'GBP Cashflow'!W229+('Euro Cashflow'!W229*Rate)</f>
        <v>0</v>
      </c>
      <c r="X229" s="38">
        <f>+'GBP Cashflow'!X229+('Euro Cashflow'!X229*Rate)</f>
        <v>0</v>
      </c>
      <c r="Y229" s="38">
        <f>+'GBP Cashflow'!Y229+('Euro Cashflow'!Y229*Rate)</f>
        <v>0</v>
      </c>
      <c r="Z229" s="38">
        <f>+'GBP Cashflow'!Z229+('Euro Cashflow'!Z229*Rate)</f>
        <v>0</v>
      </c>
      <c r="AA229" s="38">
        <f>+'GBP Cashflow'!AA229+('Euro Cashflow'!AA229*Rate)</f>
        <v>0</v>
      </c>
      <c r="AB229" s="38">
        <f>+'GBP Cashflow'!AB229+('Euro Cashflow'!AB229*Rate)</f>
        <v>0</v>
      </c>
      <c r="AC229" s="38">
        <f>+'GBP Cashflow'!AC229+('Euro Cashflow'!AC229*Rate)</f>
        <v>0</v>
      </c>
      <c r="AD229" s="38">
        <f>+'GBP Cashflow'!AD229+('Euro Cashflow'!AD229*Rate)</f>
        <v>0</v>
      </c>
      <c r="AE229" s="38">
        <f>+'GBP Cashflow'!AE229+('Euro Cashflow'!AE229*Rate)</f>
        <v>0</v>
      </c>
      <c r="AF229" s="38">
        <f>+'GBP Cashflow'!AF229+('Euro Cashflow'!AF229*Rate)</f>
        <v>0</v>
      </c>
      <c r="AG229" s="38">
        <f>+'GBP Cashflow'!AG229+('Euro Cashflow'!AG229*Rate)</f>
        <v>0</v>
      </c>
      <c r="AH229" s="38">
        <f>+'GBP Cashflow'!AH229+('Euro Cashflow'!AH229*Rate)</f>
        <v>0</v>
      </c>
      <c r="AI229" s="38">
        <f>+'GBP Cashflow'!AI229+('Euro Cashflow'!AI229*Rate)</f>
        <v>0</v>
      </c>
      <c r="AJ229" s="38">
        <f>+'GBP Cashflow'!AJ229+('Euro Cashflow'!AJ229*Rate)</f>
        <v>0</v>
      </c>
      <c r="AK229" s="38">
        <f>+'GBP Cashflow'!AK229+('Euro Cashflow'!AK229*Rate)</f>
        <v>0</v>
      </c>
      <c r="AL229" s="38">
        <f>+'GBP Cashflow'!AL229+('Euro Cashflow'!AL229*Rate)</f>
        <v>0</v>
      </c>
      <c r="AM229" s="38">
        <f>+'GBP Cashflow'!AM229+('Euro Cashflow'!AM229*Rate)</f>
        <v>0</v>
      </c>
      <c r="AN229" s="38">
        <f>+'GBP Cashflow'!AN229+('Euro Cashflow'!AN229*Rate)</f>
        <v>0</v>
      </c>
      <c r="AO229" s="38">
        <f>+'GBP Cashflow'!AO229+('Euro Cashflow'!AO229*Rate)</f>
        <v>0</v>
      </c>
      <c r="AP229" s="38">
        <f>+'GBP Cashflow'!AP229+('Euro Cashflow'!AP229*Rate)</f>
        <v>0</v>
      </c>
      <c r="AQ229" s="38">
        <f>+'GBP Cashflow'!AQ229+('Euro Cashflow'!AQ229*Rate)</f>
        <v>0</v>
      </c>
      <c r="AR229" s="38">
        <f>+'GBP Cashflow'!AR229+('Euro Cashflow'!AR229*Rate)</f>
        <v>1708.2758620689656</v>
      </c>
    </row>
    <row r="230" spans="1:44" outlineLevel="2" x14ac:dyDescent="0.2">
      <c r="A230" s="24">
        <v>5100</v>
      </c>
      <c r="B230" s="25">
        <v>5182</v>
      </c>
      <c r="C230" s="24" t="s">
        <v>256</v>
      </c>
      <c r="D230" s="37">
        <f>VLOOKUP(B230,TOTALBUD!$A$1:$C$260,3,0)</f>
        <v>4151</v>
      </c>
      <c r="E230" s="26">
        <f t="shared" si="19"/>
        <v>-0.6551724137925703</v>
      </c>
      <c r="F230" s="24"/>
      <c r="G230" s="24"/>
      <c r="H230" s="38">
        <f>+'GBP Cashflow'!H230+('Euro Cashflow'!H230*Rate)</f>
        <v>0</v>
      </c>
      <c r="I230" s="38">
        <f>+'GBP Cashflow'!I230+('Euro Cashflow'!I230*Rate)</f>
        <v>0</v>
      </c>
      <c r="J230" s="38">
        <f>+'GBP Cashflow'!J230+('Euro Cashflow'!J230*Rate)</f>
        <v>0</v>
      </c>
      <c r="K230" s="38">
        <f>+'GBP Cashflow'!K230+('Euro Cashflow'!K230*Rate)</f>
        <v>0</v>
      </c>
      <c r="L230" s="38">
        <f>+'GBP Cashflow'!L230+('Euro Cashflow'!L230*Rate)</f>
        <v>0</v>
      </c>
      <c r="M230" s="38">
        <f>+'GBP Cashflow'!M230+('Euro Cashflow'!M230*Rate)</f>
        <v>0</v>
      </c>
      <c r="N230" s="38">
        <f>+'GBP Cashflow'!N230+('Euro Cashflow'!N230*Rate)</f>
        <v>0</v>
      </c>
      <c r="O230" s="38">
        <f>+'GBP Cashflow'!O230+('Euro Cashflow'!O230*Rate)</f>
        <v>0</v>
      </c>
      <c r="P230" s="38">
        <f>+'GBP Cashflow'!P230+('Euro Cashflow'!P230*Rate)</f>
        <v>0</v>
      </c>
      <c r="Q230" s="38">
        <f>+'GBP Cashflow'!Q230+('Euro Cashflow'!Q230*Rate)</f>
        <v>0</v>
      </c>
      <c r="R230" s="38">
        <f>+'GBP Cashflow'!R230+('Euro Cashflow'!R230*Rate)</f>
        <v>0</v>
      </c>
      <c r="S230" s="38">
        <f>+'GBP Cashflow'!S230+('Euro Cashflow'!S230*Rate)</f>
        <v>0</v>
      </c>
      <c r="T230" s="38">
        <f>+'GBP Cashflow'!T230+('Euro Cashflow'!T230*Rate)</f>
        <v>0</v>
      </c>
      <c r="U230" s="38">
        <f>+'GBP Cashflow'!U230+('Euro Cashflow'!U230*Rate)</f>
        <v>0</v>
      </c>
      <c r="V230" s="38">
        <f>+'GBP Cashflow'!V230+('Euro Cashflow'!V230*Rate)</f>
        <v>0</v>
      </c>
      <c r="W230" s="38">
        <f>+'GBP Cashflow'!W230+('Euro Cashflow'!W230*Rate)</f>
        <v>0</v>
      </c>
      <c r="X230" s="38">
        <f>+'GBP Cashflow'!X230+('Euro Cashflow'!X230*Rate)</f>
        <v>0</v>
      </c>
      <c r="Y230" s="38">
        <f>+'GBP Cashflow'!Y230+('Euro Cashflow'!Y230*Rate)</f>
        <v>0</v>
      </c>
      <c r="Z230" s="38">
        <f>+'GBP Cashflow'!Z230+('Euro Cashflow'!Z230*Rate)</f>
        <v>0</v>
      </c>
      <c r="AA230" s="38">
        <f>+'GBP Cashflow'!AA230+('Euro Cashflow'!AA230*Rate)</f>
        <v>0</v>
      </c>
      <c r="AB230" s="38">
        <f>+'GBP Cashflow'!AB230+('Euro Cashflow'!AB230*Rate)</f>
        <v>0</v>
      </c>
      <c r="AC230" s="38">
        <f>+'GBP Cashflow'!AC230+('Euro Cashflow'!AC230*Rate)</f>
        <v>0</v>
      </c>
      <c r="AD230" s="38">
        <f>+'GBP Cashflow'!AD230+('Euro Cashflow'!AD230*Rate)</f>
        <v>0</v>
      </c>
      <c r="AE230" s="38">
        <f>+'GBP Cashflow'!AE230+('Euro Cashflow'!AE230*Rate)</f>
        <v>0</v>
      </c>
      <c r="AF230" s="38">
        <f>+'GBP Cashflow'!AF230+('Euro Cashflow'!AF230*Rate)</f>
        <v>0</v>
      </c>
      <c r="AG230" s="38">
        <f>+'GBP Cashflow'!AG230+('Euro Cashflow'!AG230*Rate)</f>
        <v>0</v>
      </c>
      <c r="AH230" s="38">
        <f>+'GBP Cashflow'!AH230+('Euro Cashflow'!AH230*Rate)</f>
        <v>0</v>
      </c>
      <c r="AI230" s="38">
        <f>+'GBP Cashflow'!AI230+('Euro Cashflow'!AI230*Rate)</f>
        <v>0</v>
      </c>
      <c r="AJ230" s="38">
        <f>+'GBP Cashflow'!AJ230+('Euro Cashflow'!AJ230*Rate)</f>
        <v>0</v>
      </c>
      <c r="AK230" s="38">
        <f>+'GBP Cashflow'!AK230+('Euro Cashflow'!AK230*Rate)</f>
        <v>0</v>
      </c>
      <c r="AL230" s="38">
        <f>+'GBP Cashflow'!AL230+('Euro Cashflow'!AL230*Rate)</f>
        <v>0</v>
      </c>
      <c r="AM230" s="38">
        <f>+'GBP Cashflow'!AM230+('Euro Cashflow'!AM230*Rate)</f>
        <v>0</v>
      </c>
      <c r="AN230" s="38">
        <f>+'GBP Cashflow'!AN230+('Euro Cashflow'!AN230*Rate)</f>
        <v>0</v>
      </c>
      <c r="AO230" s="38">
        <f>+'GBP Cashflow'!AO230+('Euro Cashflow'!AO230*Rate)</f>
        <v>0</v>
      </c>
      <c r="AP230" s="38">
        <f>+'GBP Cashflow'!AP230+('Euro Cashflow'!AP230*Rate)</f>
        <v>0</v>
      </c>
      <c r="AQ230" s="38">
        <f>+'GBP Cashflow'!AQ230+('Euro Cashflow'!AQ230*Rate)</f>
        <v>0</v>
      </c>
      <c r="AR230" s="38">
        <f>+'GBP Cashflow'!AR230+('Euro Cashflow'!AR230*Rate)</f>
        <v>4150.3448275862074</v>
      </c>
    </row>
    <row r="231" spans="1:44" outlineLevel="2" x14ac:dyDescent="0.2">
      <c r="A231" s="24">
        <v>5100</v>
      </c>
      <c r="B231" s="25">
        <v>5183</v>
      </c>
      <c r="C231" s="24" t="s">
        <v>257</v>
      </c>
      <c r="D231" s="37">
        <f>VLOOKUP(B231,TOTALBUD!$A$1:$C$260,3,0)</f>
        <v>0</v>
      </c>
      <c r="E231" s="26">
        <f t="shared" si="19"/>
        <v>0</v>
      </c>
      <c r="F231" s="24"/>
      <c r="G231" s="24"/>
      <c r="H231" s="38">
        <f>+'GBP Cashflow'!H231+('Euro Cashflow'!H231*Rate)</f>
        <v>0</v>
      </c>
      <c r="I231" s="38">
        <f>+'GBP Cashflow'!I231+('Euro Cashflow'!I231*Rate)</f>
        <v>0</v>
      </c>
      <c r="J231" s="38">
        <f>+'GBP Cashflow'!J231+('Euro Cashflow'!J231*Rate)</f>
        <v>0</v>
      </c>
      <c r="K231" s="38">
        <f>+'GBP Cashflow'!K231+('Euro Cashflow'!K231*Rate)</f>
        <v>0</v>
      </c>
      <c r="L231" s="38">
        <f>+'GBP Cashflow'!L231+('Euro Cashflow'!L231*Rate)</f>
        <v>0</v>
      </c>
      <c r="M231" s="38">
        <f>+'GBP Cashflow'!M231+('Euro Cashflow'!M231*Rate)</f>
        <v>0</v>
      </c>
      <c r="N231" s="38">
        <f>+'GBP Cashflow'!N231+('Euro Cashflow'!N231*Rate)</f>
        <v>0</v>
      </c>
      <c r="O231" s="38">
        <f>+'GBP Cashflow'!O231+('Euro Cashflow'!O231*Rate)</f>
        <v>0</v>
      </c>
      <c r="P231" s="38">
        <f>+'GBP Cashflow'!P231+('Euro Cashflow'!P231*Rate)</f>
        <v>0</v>
      </c>
      <c r="Q231" s="38">
        <f>+'GBP Cashflow'!Q231+('Euro Cashflow'!Q231*Rate)</f>
        <v>0</v>
      </c>
      <c r="R231" s="38">
        <f>+'GBP Cashflow'!R231+('Euro Cashflow'!R231*Rate)</f>
        <v>0</v>
      </c>
      <c r="S231" s="38">
        <f>+'GBP Cashflow'!S231+('Euro Cashflow'!S231*Rate)</f>
        <v>0</v>
      </c>
      <c r="T231" s="38">
        <f>+'GBP Cashflow'!T231+('Euro Cashflow'!T231*Rate)</f>
        <v>0</v>
      </c>
      <c r="U231" s="38">
        <f>+'GBP Cashflow'!U231+('Euro Cashflow'!U231*Rate)</f>
        <v>0</v>
      </c>
      <c r="V231" s="38">
        <f>+'GBP Cashflow'!V231+('Euro Cashflow'!V231*Rate)</f>
        <v>0</v>
      </c>
      <c r="W231" s="38">
        <f>+'GBP Cashflow'!W231+('Euro Cashflow'!W231*Rate)</f>
        <v>0</v>
      </c>
      <c r="X231" s="38">
        <f>+'GBP Cashflow'!X231+('Euro Cashflow'!X231*Rate)</f>
        <v>0</v>
      </c>
      <c r="Y231" s="38">
        <f>+'GBP Cashflow'!Y231+('Euro Cashflow'!Y231*Rate)</f>
        <v>0</v>
      </c>
      <c r="Z231" s="38">
        <f>+'GBP Cashflow'!Z231+('Euro Cashflow'!Z231*Rate)</f>
        <v>0</v>
      </c>
      <c r="AA231" s="38">
        <f>+'GBP Cashflow'!AA231+('Euro Cashflow'!AA231*Rate)</f>
        <v>0</v>
      </c>
      <c r="AB231" s="38">
        <f>+'GBP Cashflow'!AB231+('Euro Cashflow'!AB231*Rate)</f>
        <v>0</v>
      </c>
      <c r="AC231" s="38">
        <f>+'GBP Cashflow'!AC231+('Euro Cashflow'!AC231*Rate)</f>
        <v>0</v>
      </c>
      <c r="AD231" s="38">
        <f>+'GBP Cashflow'!AD231+('Euro Cashflow'!AD231*Rate)</f>
        <v>0</v>
      </c>
      <c r="AE231" s="38">
        <f>+'GBP Cashflow'!AE231+('Euro Cashflow'!AE231*Rate)</f>
        <v>0</v>
      </c>
      <c r="AF231" s="38">
        <f>+'GBP Cashflow'!AF231+('Euro Cashflow'!AF231*Rate)</f>
        <v>0</v>
      </c>
      <c r="AG231" s="38">
        <f>+'GBP Cashflow'!AG231+('Euro Cashflow'!AG231*Rate)</f>
        <v>0</v>
      </c>
      <c r="AH231" s="38">
        <f>+'GBP Cashflow'!AH231+('Euro Cashflow'!AH231*Rate)</f>
        <v>0</v>
      </c>
      <c r="AI231" s="38">
        <f>+'GBP Cashflow'!AI231+('Euro Cashflow'!AI231*Rate)</f>
        <v>0</v>
      </c>
      <c r="AJ231" s="38">
        <f>+'GBP Cashflow'!AJ231+('Euro Cashflow'!AJ231*Rate)</f>
        <v>0</v>
      </c>
      <c r="AK231" s="38">
        <f>+'GBP Cashflow'!AK231+('Euro Cashflow'!AK231*Rate)</f>
        <v>0</v>
      </c>
      <c r="AL231" s="38">
        <f>+'GBP Cashflow'!AL231+('Euro Cashflow'!AL231*Rate)</f>
        <v>0</v>
      </c>
      <c r="AM231" s="38">
        <f>+'GBP Cashflow'!AM231+('Euro Cashflow'!AM231*Rate)</f>
        <v>0</v>
      </c>
      <c r="AN231" s="38">
        <f>+'GBP Cashflow'!AN231+('Euro Cashflow'!AN231*Rate)</f>
        <v>0</v>
      </c>
      <c r="AO231" s="38">
        <f>+'GBP Cashflow'!AO231+('Euro Cashflow'!AO231*Rate)</f>
        <v>0</v>
      </c>
      <c r="AP231" s="38">
        <f>+'GBP Cashflow'!AP231+('Euro Cashflow'!AP231*Rate)</f>
        <v>0</v>
      </c>
      <c r="AQ231" s="38">
        <f>+'GBP Cashflow'!AQ231+('Euro Cashflow'!AQ231*Rate)</f>
        <v>0</v>
      </c>
      <c r="AR231" s="38">
        <f>+'GBP Cashflow'!AR231+('Euro Cashflow'!AR231*Rate)</f>
        <v>0</v>
      </c>
    </row>
    <row r="232" spans="1:44" outlineLevel="2" x14ac:dyDescent="0.2">
      <c r="A232" s="24">
        <v>5100</v>
      </c>
      <c r="B232" s="25">
        <v>5184</v>
      </c>
      <c r="C232" s="24" t="s">
        <v>258</v>
      </c>
      <c r="D232" s="37">
        <f>VLOOKUP(B232,TOTALBUD!$A$1:$C$260,3,0)</f>
        <v>8314</v>
      </c>
      <c r="E232" s="26">
        <f t="shared" si="19"/>
        <v>-0.20689655172282073</v>
      </c>
      <c r="F232" s="24"/>
      <c r="G232" s="24"/>
      <c r="H232" s="38">
        <f>+'GBP Cashflow'!H232+('Euro Cashflow'!H232*Rate)</f>
        <v>0</v>
      </c>
      <c r="I232" s="38">
        <f>+'GBP Cashflow'!I232+('Euro Cashflow'!I232*Rate)</f>
        <v>0</v>
      </c>
      <c r="J232" s="38">
        <f>+'GBP Cashflow'!J232+('Euro Cashflow'!J232*Rate)</f>
        <v>0</v>
      </c>
      <c r="K232" s="38">
        <f>+'GBP Cashflow'!K232+('Euro Cashflow'!K232*Rate)</f>
        <v>0</v>
      </c>
      <c r="L232" s="38">
        <f>+'GBP Cashflow'!L232+('Euro Cashflow'!L232*Rate)</f>
        <v>0</v>
      </c>
      <c r="M232" s="38">
        <f>+'GBP Cashflow'!M232+('Euro Cashflow'!M232*Rate)</f>
        <v>0</v>
      </c>
      <c r="N232" s="38">
        <f>+'GBP Cashflow'!N232+('Euro Cashflow'!N232*Rate)</f>
        <v>0</v>
      </c>
      <c r="O232" s="38">
        <f>+'GBP Cashflow'!O232+('Euro Cashflow'!O232*Rate)</f>
        <v>0</v>
      </c>
      <c r="P232" s="38">
        <f>+'GBP Cashflow'!P232+('Euro Cashflow'!P232*Rate)</f>
        <v>0</v>
      </c>
      <c r="Q232" s="38">
        <f>+'GBP Cashflow'!Q232+('Euro Cashflow'!Q232*Rate)</f>
        <v>0</v>
      </c>
      <c r="R232" s="38">
        <f>+'GBP Cashflow'!R232+('Euro Cashflow'!R232*Rate)</f>
        <v>0</v>
      </c>
      <c r="S232" s="38">
        <f>+'GBP Cashflow'!S232+('Euro Cashflow'!S232*Rate)</f>
        <v>0</v>
      </c>
      <c r="T232" s="38">
        <f>+'GBP Cashflow'!T232+('Euro Cashflow'!T232*Rate)</f>
        <v>0</v>
      </c>
      <c r="U232" s="38">
        <f>+'GBP Cashflow'!U232+('Euro Cashflow'!U232*Rate)</f>
        <v>0</v>
      </c>
      <c r="V232" s="38">
        <f>+'GBP Cashflow'!V232+('Euro Cashflow'!V232*Rate)</f>
        <v>0</v>
      </c>
      <c r="W232" s="38">
        <f>+'GBP Cashflow'!W232+('Euro Cashflow'!W232*Rate)</f>
        <v>0</v>
      </c>
      <c r="X232" s="38">
        <f>+'GBP Cashflow'!X232+('Euro Cashflow'!X232*Rate)</f>
        <v>0</v>
      </c>
      <c r="Y232" s="38">
        <f>+'GBP Cashflow'!Y232+('Euro Cashflow'!Y232*Rate)</f>
        <v>0</v>
      </c>
      <c r="Z232" s="38">
        <f>+'GBP Cashflow'!Z232+('Euro Cashflow'!Z232*Rate)</f>
        <v>0</v>
      </c>
      <c r="AA232" s="38">
        <f>+'GBP Cashflow'!AA232+('Euro Cashflow'!AA232*Rate)</f>
        <v>0</v>
      </c>
      <c r="AB232" s="38">
        <f>+'GBP Cashflow'!AB232+('Euro Cashflow'!AB232*Rate)</f>
        <v>0</v>
      </c>
      <c r="AC232" s="38">
        <f>+'GBP Cashflow'!AC232+('Euro Cashflow'!AC232*Rate)</f>
        <v>0</v>
      </c>
      <c r="AD232" s="38">
        <f>+'GBP Cashflow'!AD232+('Euro Cashflow'!AD232*Rate)</f>
        <v>0</v>
      </c>
      <c r="AE232" s="38">
        <f>+'GBP Cashflow'!AE232+('Euro Cashflow'!AE232*Rate)</f>
        <v>0</v>
      </c>
      <c r="AF232" s="38">
        <f>+'GBP Cashflow'!AF232+('Euro Cashflow'!AF232*Rate)</f>
        <v>0</v>
      </c>
      <c r="AG232" s="38">
        <f>+'GBP Cashflow'!AG232+('Euro Cashflow'!AG232*Rate)</f>
        <v>0</v>
      </c>
      <c r="AH232" s="38">
        <f>+'GBP Cashflow'!AH232+('Euro Cashflow'!AH232*Rate)</f>
        <v>0</v>
      </c>
      <c r="AI232" s="38">
        <f>+'GBP Cashflow'!AI232+('Euro Cashflow'!AI232*Rate)</f>
        <v>0</v>
      </c>
      <c r="AJ232" s="38">
        <f>+'GBP Cashflow'!AJ232+('Euro Cashflow'!AJ232*Rate)</f>
        <v>0</v>
      </c>
      <c r="AK232" s="38">
        <f>+'GBP Cashflow'!AK232+('Euro Cashflow'!AK232*Rate)</f>
        <v>0</v>
      </c>
      <c r="AL232" s="38">
        <f>+'GBP Cashflow'!AL232+('Euro Cashflow'!AL232*Rate)</f>
        <v>0</v>
      </c>
      <c r="AM232" s="38">
        <f>+'GBP Cashflow'!AM232+('Euro Cashflow'!AM232*Rate)</f>
        <v>0</v>
      </c>
      <c r="AN232" s="38">
        <f>+'GBP Cashflow'!AN232+('Euro Cashflow'!AN232*Rate)</f>
        <v>0</v>
      </c>
      <c r="AO232" s="38">
        <f>+'GBP Cashflow'!AO232+('Euro Cashflow'!AO232*Rate)</f>
        <v>0</v>
      </c>
      <c r="AP232" s="38">
        <f>+'GBP Cashflow'!AP232+('Euro Cashflow'!AP232*Rate)</f>
        <v>0</v>
      </c>
      <c r="AQ232" s="38">
        <f>+'GBP Cashflow'!AQ232+('Euro Cashflow'!AQ232*Rate)</f>
        <v>0</v>
      </c>
      <c r="AR232" s="38">
        <f>+'GBP Cashflow'!AR232+('Euro Cashflow'!AR232*Rate)</f>
        <v>8313.7931034482772</v>
      </c>
    </row>
    <row r="233" spans="1:44" outlineLevel="2" x14ac:dyDescent="0.2">
      <c r="A233" s="24">
        <v>5100</v>
      </c>
      <c r="B233" s="25">
        <v>5185</v>
      </c>
      <c r="C233" s="24" t="s">
        <v>259</v>
      </c>
      <c r="D233" s="37">
        <f>VLOOKUP(B233,TOTALBUD!$A$1:$C$260,3,0)</f>
        <v>16319</v>
      </c>
      <c r="E233" s="26">
        <f t="shared" si="19"/>
        <v>0.31034482758695958</v>
      </c>
      <c r="F233" s="24"/>
      <c r="G233" s="24"/>
      <c r="H233" s="38">
        <f>+'GBP Cashflow'!H233+('Euro Cashflow'!H233*Rate)</f>
        <v>0</v>
      </c>
      <c r="I233" s="38">
        <f>+'GBP Cashflow'!I233+('Euro Cashflow'!I233*Rate)</f>
        <v>0</v>
      </c>
      <c r="J233" s="38">
        <f>+'GBP Cashflow'!J233+('Euro Cashflow'!J233*Rate)</f>
        <v>0</v>
      </c>
      <c r="K233" s="38">
        <f>+'GBP Cashflow'!K233+('Euro Cashflow'!K233*Rate)</f>
        <v>0</v>
      </c>
      <c r="L233" s="38">
        <f>+'GBP Cashflow'!L233+('Euro Cashflow'!L233*Rate)</f>
        <v>0</v>
      </c>
      <c r="M233" s="38">
        <f>+'GBP Cashflow'!M233+('Euro Cashflow'!M233*Rate)</f>
        <v>0</v>
      </c>
      <c r="N233" s="38">
        <f>+'GBP Cashflow'!N233+('Euro Cashflow'!N233*Rate)</f>
        <v>0</v>
      </c>
      <c r="O233" s="38">
        <f>+'GBP Cashflow'!O233+('Euro Cashflow'!O233*Rate)</f>
        <v>0</v>
      </c>
      <c r="P233" s="38">
        <f>+'GBP Cashflow'!P233+('Euro Cashflow'!P233*Rate)</f>
        <v>0</v>
      </c>
      <c r="Q233" s="38">
        <f>+'GBP Cashflow'!Q233+('Euro Cashflow'!Q233*Rate)</f>
        <v>0</v>
      </c>
      <c r="R233" s="38">
        <f>+'GBP Cashflow'!R233+('Euro Cashflow'!R233*Rate)</f>
        <v>0</v>
      </c>
      <c r="S233" s="38">
        <f>+'GBP Cashflow'!S233+('Euro Cashflow'!S233*Rate)</f>
        <v>0</v>
      </c>
      <c r="T233" s="38">
        <f>+'GBP Cashflow'!T233+('Euro Cashflow'!T233*Rate)</f>
        <v>0</v>
      </c>
      <c r="U233" s="38">
        <f>+'GBP Cashflow'!U233+('Euro Cashflow'!U233*Rate)</f>
        <v>0</v>
      </c>
      <c r="V233" s="38">
        <f>+'GBP Cashflow'!V233+('Euro Cashflow'!V233*Rate)</f>
        <v>0</v>
      </c>
      <c r="W233" s="38">
        <f>+'GBP Cashflow'!W233+('Euro Cashflow'!W233*Rate)</f>
        <v>0</v>
      </c>
      <c r="X233" s="38">
        <f>+'GBP Cashflow'!X233+('Euro Cashflow'!X233*Rate)</f>
        <v>0</v>
      </c>
      <c r="Y233" s="38">
        <f>+'GBP Cashflow'!Y233+('Euro Cashflow'!Y233*Rate)</f>
        <v>0</v>
      </c>
      <c r="Z233" s="38">
        <f>+'GBP Cashflow'!Z233+('Euro Cashflow'!Z233*Rate)</f>
        <v>0</v>
      </c>
      <c r="AA233" s="38">
        <f>+'GBP Cashflow'!AA233+('Euro Cashflow'!AA233*Rate)</f>
        <v>0</v>
      </c>
      <c r="AB233" s="38">
        <f>+'GBP Cashflow'!AB233+('Euro Cashflow'!AB233*Rate)</f>
        <v>0</v>
      </c>
      <c r="AC233" s="38">
        <f>+'GBP Cashflow'!AC233+('Euro Cashflow'!AC233*Rate)</f>
        <v>0</v>
      </c>
      <c r="AD233" s="38">
        <f>+'GBP Cashflow'!AD233+('Euro Cashflow'!AD233*Rate)</f>
        <v>0</v>
      </c>
      <c r="AE233" s="38">
        <f>+'GBP Cashflow'!AE233+('Euro Cashflow'!AE233*Rate)</f>
        <v>0</v>
      </c>
      <c r="AF233" s="38">
        <f>+'GBP Cashflow'!AF233+('Euro Cashflow'!AF233*Rate)</f>
        <v>0</v>
      </c>
      <c r="AG233" s="38">
        <f>+'GBP Cashflow'!AG233+('Euro Cashflow'!AG233*Rate)</f>
        <v>0</v>
      </c>
      <c r="AH233" s="38">
        <f>+'GBP Cashflow'!AH233+('Euro Cashflow'!AH233*Rate)</f>
        <v>0</v>
      </c>
      <c r="AI233" s="38">
        <f>+'GBP Cashflow'!AI233+('Euro Cashflow'!AI233*Rate)</f>
        <v>0</v>
      </c>
      <c r="AJ233" s="38">
        <f>+'GBP Cashflow'!AJ233+('Euro Cashflow'!AJ233*Rate)</f>
        <v>0</v>
      </c>
      <c r="AK233" s="38">
        <f>+'GBP Cashflow'!AK233+('Euro Cashflow'!AK233*Rate)</f>
        <v>0</v>
      </c>
      <c r="AL233" s="38">
        <f>+'GBP Cashflow'!AL233+('Euro Cashflow'!AL233*Rate)</f>
        <v>0</v>
      </c>
      <c r="AM233" s="38">
        <f>+'GBP Cashflow'!AM233+('Euro Cashflow'!AM233*Rate)</f>
        <v>0</v>
      </c>
      <c r="AN233" s="38">
        <f>+'GBP Cashflow'!AN233+('Euro Cashflow'!AN233*Rate)</f>
        <v>0</v>
      </c>
      <c r="AO233" s="38">
        <f>+'GBP Cashflow'!AO233+('Euro Cashflow'!AO233*Rate)</f>
        <v>0</v>
      </c>
      <c r="AP233" s="38">
        <f>+'GBP Cashflow'!AP233+('Euro Cashflow'!AP233*Rate)</f>
        <v>0</v>
      </c>
      <c r="AQ233" s="38">
        <f>+'GBP Cashflow'!AQ233+('Euro Cashflow'!AQ233*Rate)</f>
        <v>0</v>
      </c>
      <c r="AR233" s="38">
        <f>+'GBP Cashflow'!AR233+('Euro Cashflow'!AR233*Rate)</f>
        <v>16319.310344827587</v>
      </c>
    </row>
    <row r="234" spans="1:44" outlineLevel="2" x14ac:dyDescent="0.2">
      <c r="A234" s="24">
        <v>5100</v>
      </c>
      <c r="B234" s="25">
        <v>5186</v>
      </c>
      <c r="C234" s="24" t="s">
        <v>260</v>
      </c>
      <c r="D234" s="37">
        <f>VLOOKUP(B234,TOTALBUD!$A$1:$C$260,3,0)</f>
        <v>1469</v>
      </c>
      <c r="E234" s="26">
        <f t="shared" si="19"/>
        <v>-3.4482758620697496E-2</v>
      </c>
      <c r="F234" s="24"/>
      <c r="G234" s="24"/>
      <c r="H234" s="38">
        <f>+'GBP Cashflow'!H234+('Euro Cashflow'!H234*Rate)</f>
        <v>0</v>
      </c>
      <c r="I234" s="38">
        <f>+'GBP Cashflow'!I234+('Euro Cashflow'!I234*Rate)</f>
        <v>0</v>
      </c>
      <c r="J234" s="38">
        <f>+'GBP Cashflow'!J234+('Euro Cashflow'!J234*Rate)</f>
        <v>0</v>
      </c>
      <c r="K234" s="38">
        <f>+'GBP Cashflow'!K234+('Euro Cashflow'!K234*Rate)</f>
        <v>0</v>
      </c>
      <c r="L234" s="38">
        <f>+'GBP Cashflow'!L234+('Euro Cashflow'!L234*Rate)</f>
        <v>0</v>
      </c>
      <c r="M234" s="38">
        <f>+'GBP Cashflow'!M234+('Euro Cashflow'!M234*Rate)</f>
        <v>0</v>
      </c>
      <c r="N234" s="38">
        <f>+'GBP Cashflow'!N234+('Euro Cashflow'!N234*Rate)</f>
        <v>0</v>
      </c>
      <c r="O234" s="38">
        <f>+'GBP Cashflow'!O234+('Euro Cashflow'!O234*Rate)</f>
        <v>0</v>
      </c>
      <c r="P234" s="38">
        <f>+'GBP Cashflow'!P234+('Euro Cashflow'!P234*Rate)</f>
        <v>0</v>
      </c>
      <c r="Q234" s="38">
        <f>+'GBP Cashflow'!Q234+('Euro Cashflow'!Q234*Rate)</f>
        <v>0</v>
      </c>
      <c r="R234" s="38">
        <f>+'GBP Cashflow'!R234+('Euro Cashflow'!R234*Rate)</f>
        <v>0</v>
      </c>
      <c r="S234" s="38">
        <f>+'GBP Cashflow'!S234+('Euro Cashflow'!S234*Rate)</f>
        <v>0</v>
      </c>
      <c r="T234" s="38">
        <f>+'GBP Cashflow'!T234+('Euro Cashflow'!T234*Rate)</f>
        <v>0</v>
      </c>
      <c r="U234" s="38">
        <f>+'GBP Cashflow'!U234+('Euro Cashflow'!U234*Rate)</f>
        <v>0</v>
      </c>
      <c r="V234" s="38">
        <f>+'GBP Cashflow'!V234+('Euro Cashflow'!V234*Rate)</f>
        <v>0</v>
      </c>
      <c r="W234" s="38">
        <f>+'GBP Cashflow'!W234+('Euro Cashflow'!W234*Rate)</f>
        <v>0</v>
      </c>
      <c r="X234" s="38">
        <f>+'GBP Cashflow'!X234+('Euro Cashflow'!X234*Rate)</f>
        <v>0</v>
      </c>
      <c r="Y234" s="38">
        <f>+'GBP Cashflow'!Y234+('Euro Cashflow'!Y234*Rate)</f>
        <v>0</v>
      </c>
      <c r="Z234" s="38">
        <f>+'GBP Cashflow'!Z234+('Euro Cashflow'!Z234*Rate)</f>
        <v>0</v>
      </c>
      <c r="AA234" s="38">
        <f>+'GBP Cashflow'!AA234+('Euro Cashflow'!AA234*Rate)</f>
        <v>0</v>
      </c>
      <c r="AB234" s="38">
        <f>+'GBP Cashflow'!AB234+('Euro Cashflow'!AB234*Rate)</f>
        <v>0</v>
      </c>
      <c r="AC234" s="38">
        <f>+'GBP Cashflow'!AC234+('Euro Cashflow'!AC234*Rate)</f>
        <v>0</v>
      </c>
      <c r="AD234" s="38">
        <f>+'GBP Cashflow'!AD234+('Euro Cashflow'!AD234*Rate)</f>
        <v>0</v>
      </c>
      <c r="AE234" s="38">
        <f>+'GBP Cashflow'!AE234+('Euro Cashflow'!AE234*Rate)</f>
        <v>0</v>
      </c>
      <c r="AF234" s="38">
        <f>+'GBP Cashflow'!AF234+('Euro Cashflow'!AF234*Rate)</f>
        <v>0</v>
      </c>
      <c r="AG234" s="38">
        <f>+'GBP Cashflow'!AG234+('Euro Cashflow'!AG234*Rate)</f>
        <v>0</v>
      </c>
      <c r="AH234" s="38">
        <f>+'GBP Cashflow'!AH234+('Euro Cashflow'!AH234*Rate)</f>
        <v>0</v>
      </c>
      <c r="AI234" s="38">
        <f>+'GBP Cashflow'!AI234+('Euro Cashflow'!AI234*Rate)</f>
        <v>0</v>
      </c>
      <c r="AJ234" s="38">
        <f>+'GBP Cashflow'!AJ234+('Euro Cashflow'!AJ234*Rate)</f>
        <v>0</v>
      </c>
      <c r="AK234" s="38">
        <f>+'GBP Cashflow'!AK234+('Euro Cashflow'!AK234*Rate)</f>
        <v>0</v>
      </c>
      <c r="AL234" s="38">
        <f>+'GBP Cashflow'!AL234+('Euro Cashflow'!AL234*Rate)</f>
        <v>0</v>
      </c>
      <c r="AM234" s="38">
        <f>+'GBP Cashflow'!AM234+('Euro Cashflow'!AM234*Rate)</f>
        <v>0</v>
      </c>
      <c r="AN234" s="38">
        <f>+'GBP Cashflow'!AN234+('Euro Cashflow'!AN234*Rate)</f>
        <v>0</v>
      </c>
      <c r="AO234" s="38">
        <f>+'GBP Cashflow'!AO234+('Euro Cashflow'!AO234*Rate)</f>
        <v>0</v>
      </c>
      <c r="AP234" s="38">
        <f>+'GBP Cashflow'!AP234+('Euro Cashflow'!AP234*Rate)</f>
        <v>0</v>
      </c>
      <c r="AQ234" s="38">
        <f>+'GBP Cashflow'!AQ234+('Euro Cashflow'!AQ234*Rate)</f>
        <v>0</v>
      </c>
      <c r="AR234" s="38">
        <f>+'GBP Cashflow'!AR234+('Euro Cashflow'!AR234*Rate)</f>
        <v>1468.9655172413793</v>
      </c>
    </row>
    <row r="235" spans="1:44" outlineLevel="2" x14ac:dyDescent="0.2">
      <c r="A235" s="24">
        <v>5100</v>
      </c>
      <c r="B235" s="25">
        <v>5190</v>
      </c>
      <c r="C235" s="24" t="s">
        <v>261</v>
      </c>
      <c r="D235" s="37">
        <f>VLOOKUP(B235,TOTALBUD!$A$1:$C$260,3,0)</f>
        <v>24138</v>
      </c>
      <c r="E235" s="26">
        <f t="shared" si="19"/>
        <v>-6.8965517239121255E-2</v>
      </c>
      <c r="F235" s="24"/>
      <c r="G235" s="24"/>
      <c r="H235" s="38">
        <f>+'GBP Cashflow'!H235+('Euro Cashflow'!H235*Rate)</f>
        <v>0</v>
      </c>
      <c r="I235" s="38">
        <f>+'GBP Cashflow'!I235+('Euro Cashflow'!I235*Rate)</f>
        <v>0</v>
      </c>
      <c r="J235" s="38">
        <f>+'GBP Cashflow'!J235+('Euro Cashflow'!J235*Rate)</f>
        <v>0</v>
      </c>
      <c r="K235" s="38">
        <f>+'GBP Cashflow'!K235+('Euro Cashflow'!K235*Rate)</f>
        <v>0</v>
      </c>
      <c r="L235" s="38">
        <f>+'GBP Cashflow'!L235+('Euro Cashflow'!L235*Rate)</f>
        <v>0</v>
      </c>
      <c r="M235" s="38">
        <f>+'GBP Cashflow'!M235+('Euro Cashflow'!M235*Rate)</f>
        <v>0</v>
      </c>
      <c r="N235" s="38">
        <f>+'GBP Cashflow'!N235+('Euro Cashflow'!N235*Rate)</f>
        <v>0</v>
      </c>
      <c r="O235" s="38">
        <f>+'GBP Cashflow'!O235+('Euro Cashflow'!O235*Rate)</f>
        <v>0</v>
      </c>
      <c r="P235" s="38">
        <f>+'GBP Cashflow'!P235+('Euro Cashflow'!P235*Rate)</f>
        <v>0</v>
      </c>
      <c r="Q235" s="38">
        <f>+'GBP Cashflow'!Q235+('Euro Cashflow'!Q235*Rate)</f>
        <v>0</v>
      </c>
      <c r="R235" s="38">
        <f>+'GBP Cashflow'!R235+('Euro Cashflow'!R235*Rate)</f>
        <v>0</v>
      </c>
      <c r="S235" s="38">
        <f>+'GBP Cashflow'!S235+('Euro Cashflow'!S235*Rate)</f>
        <v>0</v>
      </c>
      <c r="T235" s="38">
        <f>+'GBP Cashflow'!T235+('Euro Cashflow'!T235*Rate)</f>
        <v>0</v>
      </c>
      <c r="U235" s="38">
        <f>+'GBP Cashflow'!U235+('Euro Cashflow'!U235*Rate)</f>
        <v>0</v>
      </c>
      <c r="V235" s="38">
        <f>+'GBP Cashflow'!V235+('Euro Cashflow'!V235*Rate)</f>
        <v>0</v>
      </c>
      <c r="W235" s="38">
        <f>+'GBP Cashflow'!W235+('Euro Cashflow'!W235*Rate)</f>
        <v>0</v>
      </c>
      <c r="X235" s="38">
        <f>+'GBP Cashflow'!X235+('Euro Cashflow'!X235*Rate)</f>
        <v>0</v>
      </c>
      <c r="Y235" s="38">
        <f>+'GBP Cashflow'!Y235+('Euro Cashflow'!Y235*Rate)</f>
        <v>0</v>
      </c>
      <c r="Z235" s="38">
        <f>+'GBP Cashflow'!Z235+('Euro Cashflow'!Z235*Rate)</f>
        <v>0</v>
      </c>
      <c r="AA235" s="38">
        <f>+'GBP Cashflow'!AA235+('Euro Cashflow'!AA235*Rate)</f>
        <v>0</v>
      </c>
      <c r="AB235" s="38">
        <f>+'GBP Cashflow'!AB235+('Euro Cashflow'!AB235*Rate)</f>
        <v>0</v>
      </c>
      <c r="AC235" s="38">
        <f>+'GBP Cashflow'!AC235+('Euro Cashflow'!AC235*Rate)</f>
        <v>0</v>
      </c>
      <c r="AD235" s="38">
        <f>+'GBP Cashflow'!AD235+('Euro Cashflow'!AD235*Rate)</f>
        <v>0</v>
      </c>
      <c r="AE235" s="38">
        <f>+'GBP Cashflow'!AE235+('Euro Cashflow'!AE235*Rate)</f>
        <v>0</v>
      </c>
      <c r="AF235" s="38">
        <f>+'GBP Cashflow'!AF235+('Euro Cashflow'!AF235*Rate)</f>
        <v>0</v>
      </c>
      <c r="AG235" s="38">
        <f>+'GBP Cashflow'!AG235+('Euro Cashflow'!AG235*Rate)</f>
        <v>0</v>
      </c>
      <c r="AH235" s="38">
        <f>+'GBP Cashflow'!AH235+('Euro Cashflow'!AH235*Rate)</f>
        <v>0</v>
      </c>
      <c r="AI235" s="38">
        <f>+'GBP Cashflow'!AI235+('Euro Cashflow'!AI235*Rate)</f>
        <v>0</v>
      </c>
      <c r="AJ235" s="38">
        <f>+'GBP Cashflow'!AJ235+('Euro Cashflow'!AJ235*Rate)</f>
        <v>0</v>
      </c>
      <c r="AK235" s="38">
        <f>+'GBP Cashflow'!AK235+('Euro Cashflow'!AK235*Rate)</f>
        <v>0</v>
      </c>
      <c r="AL235" s="38">
        <f>+'GBP Cashflow'!AL235+('Euro Cashflow'!AL235*Rate)</f>
        <v>0</v>
      </c>
      <c r="AM235" s="38">
        <f>+'GBP Cashflow'!AM235+('Euro Cashflow'!AM235*Rate)</f>
        <v>0</v>
      </c>
      <c r="AN235" s="38">
        <f>+'GBP Cashflow'!AN235+('Euro Cashflow'!AN235*Rate)</f>
        <v>0</v>
      </c>
      <c r="AO235" s="38">
        <f>+'GBP Cashflow'!AO235+('Euro Cashflow'!AO235*Rate)</f>
        <v>0</v>
      </c>
      <c r="AP235" s="38">
        <f>+'GBP Cashflow'!AP235+('Euro Cashflow'!AP235*Rate)</f>
        <v>0</v>
      </c>
      <c r="AQ235" s="38">
        <f>+'GBP Cashflow'!AQ235+('Euro Cashflow'!AQ235*Rate)</f>
        <v>0</v>
      </c>
      <c r="AR235" s="38">
        <f>+'GBP Cashflow'!AR235+('Euro Cashflow'!AR235*Rate)</f>
        <v>24137.931034482761</v>
      </c>
    </row>
    <row r="236" spans="1:44" outlineLevel="2" x14ac:dyDescent="0.2">
      <c r="A236" s="24">
        <v>5100</v>
      </c>
      <c r="B236" s="25">
        <v>5195</v>
      </c>
      <c r="C236" s="24" t="s">
        <v>262</v>
      </c>
      <c r="D236" s="37">
        <f>VLOOKUP(B236,TOTALBUD!$A$1:$C$260,3,0)</f>
        <v>0</v>
      </c>
      <c r="E236" s="26">
        <f t="shared" si="19"/>
        <v>0</v>
      </c>
      <c r="F236" s="24"/>
      <c r="G236" s="24"/>
      <c r="H236" s="38">
        <f>+'GBP Cashflow'!H236+('Euro Cashflow'!H236*Rate)</f>
        <v>0</v>
      </c>
      <c r="I236" s="38">
        <f>+'GBP Cashflow'!I236+('Euro Cashflow'!I236*Rate)</f>
        <v>0</v>
      </c>
      <c r="J236" s="38">
        <f>+'GBP Cashflow'!J236+('Euro Cashflow'!J236*Rate)</f>
        <v>0</v>
      </c>
      <c r="K236" s="38">
        <f>+'GBP Cashflow'!K236+('Euro Cashflow'!K236*Rate)</f>
        <v>0</v>
      </c>
      <c r="L236" s="38">
        <f>+'GBP Cashflow'!L236+('Euro Cashflow'!L236*Rate)</f>
        <v>0</v>
      </c>
      <c r="M236" s="38">
        <f>+'GBP Cashflow'!M236+('Euro Cashflow'!M236*Rate)</f>
        <v>0</v>
      </c>
      <c r="N236" s="38">
        <f>+'GBP Cashflow'!N236+('Euro Cashflow'!N236*Rate)</f>
        <v>0</v>
      </c>
      <c r="O236" s="38">
        <f>+'GBP Cashflow'!O236+('Euro Cashflow'!O236*Rate)</f>
        <v>0</v>
      </c>
      <c r="P236" s="38">
        <f>+'GBP Cashflow'!P236+('Euro Cashflow'!P236*Rate)</f>
        <v>0</v>
      </c>
      <c r="Q236" s="38">
        <f>+'GBP Cashflow'!Q236+('Euro Cashflow'!Q236*Rate)</f>
        <v>0</v>
      </c>
      <c r="R236" s="38">
        <f>+'GBP Cashflow'!R236+('Euro Cashflow'!R236*Rate)</f>
        <v>0</v>
      </c>
      <c r="S236" s="38">
        <f>+'GBP Cashflow'!S236+('Euro Cashflow'!S236*Rate)</f>
        <v>0</v>
      </c>
      <c r="T236" s="38">
        <f>+'GBP Cashflow'!T236+('Euro Cashflow'!T236*Rate)</f>
        <v>0</v>
      </c>
      <c r="U236" s="38">
        <f>+'GBP Cashflow'!U236+('Euro Cashflow'!U236*Rate)</f>
        <v>0</v>
      </c>
      <c r="V236" s="38">
        <f>+'GBP Cashflow'!V236+('Euro Cashflow'!V236*Rate)</f>
        <v>0</v>
      </c>
      <c r="W236" s="38">
        <f>+'GBP Cashflow'!W236+('Euro Cashflow'!W236*Rate)</f>
        <v>0</v>
      </c>
      <c r="X236" s="38">
        <f>+'GBP Cashflow'!X236+('Euro Cashflow'!X236*Rate)</f>
        <v>0</v>
      </c>
      <c r="Y236" s="38">
        <f>+'GBP Cashflow'!Y236+('Euro Cashflow'!Y236*Rate)</f>
        <v>0</v>
      </c>
      <c r="Z236" s="38">
        <f>+'GBP Cashflow'!Z236+('Euro Cashflow'!Z236*Rate)</f>
        <v>0</v>
      </c>
      <c r="AA236" s="38">
        <f>+'GBP Cashflow'!AA236+('Euro Cashflow'!AA236*Rate)</f>
        <v>0</v>
      </c>
      <c r="AB236" s="38">
        <f>+'GBP Cashflow'!AB236+('Euro Cashflow'!AB236*Rate)</f>
        <v>0</v>
      </c>
      <c r="AC236" s="38">
        <f>+'GBP Cashflow'!AC236+('Euro Cashflow'!AC236*Rate)</f>
        <v>0</v>
      </c>
      <c r="AD236" s="38">
        <f>+'GBP Cashflow'!AD236+('Euro Cashflow'!AD236*Rate)</f>
        <v>0</v>
      </c>
      <c r="AE236" s="38">
        <f>+'GBP Cashflow'!AE236+('Euro Cashflow'!AE236*Rate)</f>
        <v>0</v>
      </c>
      <c r="AF236" s="38">
        <f>+'GBP Cashflow'!AF236+('Euro Cashflow'!AF236*Rate)</f>
        <v>0</v>
      </c>
      <c r="AG236" s="38">
        <f>+'GBP Cashflow'!AG236+('Euro Cashflow'!AG236*Rate)</f>
        <v>0</v>
      </c>
      <c r="AH236" s="38">
        <f>+'GBP Cashflow'!AH236+('Euro Cashflow'!AH236*Rate)</f>
        <v>0</v>
      </c>
      <c r="AI236" s="38">
        <f>+'GBP Cashflow'!AI236+('Euro Cashflow'!AI236*Rate)</f>
        <v>0</v>
      </c>
      <c r="AJ236" s="38">
        <f>+'GBP Cashflow'!AJ236+('Euro Cashflow'!AJ236*Rate)</f>
        <v>0</v>
      </c>
      <c r="AK236" s="38">
        <f>+'GBP Cashflow'!AK236+('Euro Cashflow'!AK236*Rate)</f>
        <v>0</v>
      </c>
      <c r="AL236" s="38">
        <f>+'GBP Cashflow'!AL236+('Euro Cashflow'!AL236*Rate)</f>
        <v>0</v>
      </c>
      <c r="AM236" s="38">
        <f>+'GBP Cashflow'!AM236+('Euro Cashflow'!AM236*Rate)</f>
        <v>0</v>
      </c>
      <c r="AN236" s="38">
        <f>+'GBP Cashflow'!AN236+('Euro Cashflow'!AN236*Rate)</f>
        <v>0</v>
      </c>
      <c r="AO236" s="38">
        <f>+'GBP Cashflow'!AO236+('Euro Cashflow'!AO236*Rate)</f>
        <v>0</v>
      </c>
      <c r="AP236" s="38">
        <f>+'GBP Cashflow'!AP236+('Euro Cashflow'!AP236*Rate)</f>
        <v>0</v>
      </c>
      <c r="AQ236" s="38">
        <f>+'GBP Cashflow'!AQ236+('Euro Cashflow'!AQ236*Rate)</f>
        <v>0</v>
      </c>
      <c r="AR236" s="38">
        <f>+'GBP Cashflow'!AR236+('Euro Cashflow'!AR236*Rate)</f>
        <v>0</v>
      </c>
    </row>
    <row r="237" spans="1:44" outlineLevel="1" x14ac:dyDescent="0.2">
      <c r="A237" s="28" t="s">
        <v>263</v>
      </c>
      <c r="B237" s="29">
        <v>5100</v>
      </c>
      <c r="C237" s="30" t="s">
        <v>264</v>
      </c>
      <c r="D237" s="31">
        <f>VLOOKUP(B237,TOTALBUD!$A$1:$C$260,3,0)</f>
        <v>173349</v>
      </c>
      <c r="E237" s="32">
        <f>SUBTOTAL(9,$E$215:$E$236)</f>
        <v>-3.4482758615013154E-2</v>
      </c>
      <c r="F237" s="30"/>
      <c r="G237" s="30"/>
      <c r="H237" s="33">
        <f>SUBTOTAL(9,$H$215:$H$236)</f>
        <v>0</v>
      </c>
      <c r="I237" s="34">
        <f>SUBTOTAL(9,$I$215:$I$236)</f>
        <v>0</v>
      </c>
      <c r="J237" s="34">
        <f>SUBTOTAL(9,$J$215:$J$236)</f>
        <v>0</v>
      </c>
      <c r="K237" s="34">
        <f>SUBTOTAL(9,$K$215:$K$236)</f>
        <v>0</v>
      </c>
      <c r="L237" s="34">
        <f>SUBTOTAL(9,$L$215:$L$236)</f>
        <v>0</v>
      </c>
      <c r="M237" s="34">
        <f>SUBTOTAL(9,$M$215:$M$236)</f>
        <v>0</v>
      </c>
      <c r="N237" s="34">
        <f>SUBTOTAL(9,$N$215:$N$236)</f>
        <v>0</v>
      </c>
      <c r="O237" s="34">
        <f>SUBTOTAL(9,$O$215:$O$236)</f>
        <v>0</v>
      </c>
      <c r="P237" s="34">
        <f>SUBTOTAL(9,$P$215:$P$236)</f>
        <v>0</v>
      </c>
      <c r="Q237" s="34">
        <f>SUBTOTAL(9,$Q$215:$Q$236)</f>
        <v>0</v>
      </c>
      <c r="R237" s="34">
        <f>SUBTOTAL(9,$R$215:$R$236)</f>
        <v>1275.8620689655174</v>
      </c>
      <c r="S237" s="34">
        <f>SUBTOTAL(9,$S$215:$S$236)</f>
        <v>1275.8620689655174</v>
      </c>
      <c r="T237" s="34">
        <f>SUBTOTAL(9,$T$215:$T$236)</f>
        <v>1275.8620689655174</v>
      </c>
      <c r="U237" s="34">
        <f>SUBTOTAL(9,$U$215:$U$236)</f>
        <v>1275.8620689655174</v>
      </c>
      <c r="V237" s="34">
        <f>SUBTOTAL(9,$V$215:$V$236)</f>
        <v>1275.8620689655174</v>
      </c>
      <c r="W237" s="34">
        <f>SUBTOTAL(9,$W$215:$W$236)</f>
        <v>1275.8620689655174</v>
      </c>
      <c r="X237" s="34">
        <f>SUBTOTAL(9,$X$215:$X$236)</f>
        <v>1275.8620689655174</v>
      </c>
      <c r="Y237" s="34">
        <f>SUBTOTAL(9,$Y$215:$Y$236)</f>
        <v>1275.8620689655174</v>
      </c>
      <c r="Z237" s="34">
        <f>SUBTOTAL(9,$Z$215:$Z$236)</f>
        <v>1275.8620689655174</v>
      </c>
      <c r="AA237" s="35"/>
      <c r="AB237" s="34">
        <f>SUBTOTAL(9,$AB$215:$AB$236)</f>
        <v>1275.8620689655174</v>
      </c>
      <c r="AC237" s="34">
        <f>SUBTOTAL(9,$AC$215:$AC$236)</f>
        <v>1275.8620689655174</v>
      </c>
      <c r="AD237" s="34">
        <f>SUBTOTAL(9,$AD$215:$AD$236)</f>
        <v>1531.0344827586209</v>
      </c>
      <c r="AE237" s="34">
        <f>SUBTOTAL(9,$AE$215:$AE$236)</f>
        <v>1531.0344827586209</v>
      </c>
      <c r="AF237" s="34">
        <f>SUBTOTAL(9,$AF$215:$AF$236)</f>
        <v>1531.0344827586209</v>
      </c>
      <c r="AG237" s="34">
        <f>SUBTOTAL(9,$AG$215:$AG$236)</f>
        <v>1531.0344827586209</v>
      </c>
      <c r="AH237" s="34">
        <f>SUBTOTAL(9,$AH$215:$AH$236)</f>
        <v>1531.0344827586209</v>
      </c>
      <c r="AI237" s="34">
        <f>SUBTOTAL(9,$AI$215:$AI$236)</f>
        <v>1531.0344827586209</v>
      </c>
      <c r="AJ237" s="34">
        <f>SUBTOTAL(9,$AJ$215:$AJ$236)</f>
        <v>1275.8620689655174</v>
      </c>
      <c r="AK237" s="34">
        <f>SUBTOTAL(9,$AK$215:$AK$236)</f>
        <v>1275.8620689655174</v>
      </c>
      <c r="AL237" s="34">
        <f>SUBTOTAL(9,$AL$215:$AL$236)</f>
        <v>1275.8620689655174</v>
      </c>
      <c r="AM237" s="34">
        <f>SUBTOTAL(9,$AM$215:$AM$236)</f>
        <v>7760</v>
      </c>
      <c r="AN237" s="34">
        <f>SUBTOTAL(9,$AN$215:$AN$236)</f>
        <v>21588.275862068967</v>
      </c>
      <c r="AO237" s="34">
        <f>SUBTOTAL(9,$AO$215:$AO$236)</f>
        <v>8102.0689655172418</v>
      </c>
      <c r="AP237" s="34">
        <f>SUBTOTAL(9,$AP$215:$AP$236)</f>
        <v>20620.689655172417</v>
      </c>
      <c r="AQ237" s="34">
        <f>SUBTOTAL(9,$AQ$215:$AQ$236)</f>
        <v>26081.37931034483</v>
      </c>
      <c r="AR237" s="36">
        <f>SUBTOTAL(9,$AR$215:$AR$236)</f>
        <v>62148.275862068971</v>
      </c>
    </row>
    <row r="238" spans="1:44" outlineLevel="2" x14ac:dyDescent="0.2">
      <c r="A238" s="24">
        <v>5200</v>
      </c>
      <c r="B238" s="25"/>
      <c r="C238" s="24"/>
      <c r="D238" s="37"/>
      <c r="E238" s="26"/>
      <c r="F238" s="24"/>
      <c r="G238" s="24"/>
      <c r="H238" s="38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40"/>
    </row>
    <row r="239" spans="1:44" outlineLevel="2" x14ac:dyDescent="0.2">
      <c r="A239" s="24">
        <v>5200</v>
      </c>
      <c r="B239" s="25">
        <v>5210</v>
      </c>
      <c r="C239" s="24" t="s">
        <v>265</v>
      </c>
      <c r="D239" s="37">
        <f>VLOOKUP(B239,TOTALBUD!$A$1:$C$260,3,0)</f>
        <v>17241</v>
      </c>
      <c r="E239" s="26">
        <f t="shared" ref="E239:E250" si="20">SUM(H239:AX239)-D239</f>
        <v>0.37931034482244286</v>
      </c>
      <c r="F239" s="24"/>
      <c r="G239" s="24"/>
      <c r="H239" s="38">
        <f>+'GBP Cashflow'!H239+('Euro Cashflow'!H239*Rate)</f>
        <v>0</v>
      </c>
      <c r="I239" s="38">
        <f>+'GBP Cashflow'!I239+('Euro Cashflow'!I239*Rate)</f>
        <v>0</v>
      </c>
      <c r="J239" s="38">
        <f>+'GBP Cashflow'!J239+('Euro Cashflow'!J239*Rate)</f>
        <v>0</v>
      </c>
      <c r="K239" s="38">
        <f>+'GBP Cashflow'!K239+('Euro Cashflow'!K239*Rate)</f>
        <v>0</v>
      </c>
      <c r="L239" s="38">
        <f>+'GBP Cashflow'!L239+('Euro Cashflow'!L239*Rate)</f>
        <v>0</v>
      </c>
      <c r="M239" s="38">
        <f>+'GBP Cashflow'!M239+('Euro Cashflow'!M239*Rate)</f>
        <v>0</v>
      </c>
      <c r="N239" s="38">
        <f>+'GBP Cashflow'!N239+('Euro Cashflow'!N239*Rate)</f>
        <v>0</v>
      </c>
      <c r="O239" s="38">
        <f>+'GBP Cashflow'!O239+('Euro Cashflow'!O239*Rate)</f>
        <v>0</v>
      </c>
      <c r="P239" s="38">
        <f>+'GBP Cashflow'!P239+('Euro Cashflow'!P239*Rate)</f>
        <v>0</v>
      </c>
      <c r="Q239" s="38">
        <f>+'GBP Cashflow'!Q239+('Euro Cashflow'!Q239*Rate)</f>
        <v>0</v>
      </c>
      <c r="R239" s="38">
        <f>+'GBP Cashflow'!R239+('Euro Cashflow'!R239*Rate)</f>
        <v>0</v>
      </c>
      <c r="S239" s="38">
        <f>+'GBP Cashflow'!S239+('Euro Cashflow'!S239*Rate)</f>
        <v>0</v>
      </c>
      <c r="T239" s="38">
        <f>+'GBP Cashflow'!T239+('Euro Cashflow'!T239*Rate)</f>
        <v>0</v>
      </c>
      <c r="U239" s="38">
        <f>+'GBP Cashflow'!U239+('Euro Cashflow'!U239*Rate)</f>
        <v>0</v>
      </c>
      <c r="V239" s="38">
        <f>+'GBP Cashflow'!V239+('Euro Cashflow'!V239*Rate)</f>
        <v>0</v>
      </c>
      <c r="W239" s="38">
        <f>+'GBP Cashflow'!W239+('Euro Cashflow'!W239*Rate)</f>
        <v>0</v>
      </c>
      <c r="X239" s="38">
        <f>+'GBP Cashflow'!X239+('Euro Cashflow'!X239*Rate)</f>
        <v>0</v>
      </c>
      <c r="Y239" s="38">
        <f>+'GBP Cashflow'!Y239+('Euro Cashflow'!Y239*Rate)</f>
        <v>0</v>
      </c>
      <c r="Z239" s="38">
        <f>+'GBP Cashflow'!Z239+('Euro Cashflow'!Z239*Rate)</f>
        <v>0</v>
      </c>
      <c r="AA239" s="38">
        <f>+'GBP Cashflow'!AA239+('Euro Cashflow'!AA239*Rate)</f>
        <v>0</v>
      </c>
      <c r="AB239" s="38">
        <f>+'GBP Cashflow'!AB239+('Euro Cashflow'!AB239*Rate)</f>
        <v>0</v>
      </c>
      <c r="AC239" s="38">
        <f>+'GBP Cashflow'!AC239+('Euro Cashflow'!AC239*Rate)</f>
        <v>0</v>
      </c>
      <c r="AD239" s="38">
        <f>+'GBP Cashflow'!AD239+('Euro Cashflow'!AD239*Rate)</f>
        <v>0</v>
      </c>
      <c r="AE239" s="38">
        <f>+'GBP Cashflow'!AE239+('Euro Cashflow'!AE239*Rate)</f>
        <v>0</v>
      </c>
      <c r="AF239" s="38">
        <f>+'GBP Cashflow'!AF239+('Euro Cashflow'!AF239*Rate)</f>
        <v>0</v>
      </c>
      <c r="AG239" s="38">
        <f>+'GBP Cashflow'!AG239+('Euro Cashflow'!AG239*Rate)</f>
        <v>0</v>
      </c>
      <c r="AH239" s="38">
        <f>+'GBP Cashflow'!AH239+('Euro Cashflow'!AH239*Rate)</f>
        <v>1724.1379310344828</v>
      </c>
      <c r="AI239" s="38">
        <f>+'GBP Cashflow'!AI239+('Euro Cashflow'!AI239*Rate)</f>
        <v>1724.1379310344828</v>
      </c>
      <c r="AJ239" s="38">
        <f>+'GBP Cashflow'!AJ239+('Euro Cashflow'!AJ239*Rate)</f>
        <v>1724.1379310344828</v>
      </c>
      <c r="AK239" s="38">
        <f>+'GBP Cashflow'!AK239+('Euro Cashflow'!AK239*Rate)</f>
        <v>1724.1379310344828</v>
      </c>
      <c r="AL239" s="38">
        <f>+'GBP Cashflow'!AL239+('Euro Cashflow'!AL239*Rate)</f>
        <v>1724.1379310344828</v>
      </c>
      <c r="AM239" s="38">
        <f>+'GBP Cashflow'!AM239+('Euro Cashflow'!AM239*Rate)</f>
        <v>1724.1379310344828</v>
      </c>
      <c r="AN239" s="38">
        <f>+'GBP Cashflow'!AN239+('Euro Cashflow'!AN239*Rate)</f>
        <v>1724.1379310344828</v>
      </c>
      <c r="AO239" s="38">
        <f>+'GBP Cashflow'!AO239+('Euro Cashflow'!AO239*Rate)</f>
        <v>1724.1379310344828</v>
      </c>
      <c r="AP239" s="38">
        <f>+'GBP Cashflow'!AP239+('Euro Cashflow'!AP239*Rate)</f>
        <v>1724.1379310344828</v>
      </c>
      <c r="AQ239" s="38">
        <f>+'GBP Cashflow'!AQ239+('Euro Cashflow'!AQ239*Rate)</f>
        <v>1724.1379310344828</v>
      </c>
      <c r="AR239" s="38">
        <f>+'GBP Cashflow'!AR239+('Euro Cashflow'!AR239*Rate)</f>
        <v>0</v>
      </c>
    </row>
    <row r="240" spans="1:44" outlineLevel="2" x14ac:dyDescent="0.2">
      <c r="A240" s="24">
        <v>5200</v>
      </c>
      <c r="B240" s="25">
        <v>5220</v>
      </c>
      <c r="C240" s="24" t="s">
        <v>266</v>
      </c>
      <c r="D240" s="37">
        <f>VLOOKUP(B240,TOTALBUD!$A$1:$C$260,3,0)</f>
        <v>0</v>
      </c>
      <c r="E240" s="26">
        <f t="shared" si="20"/>
        <v>0</v>
      </c>
      <c r="F240" s="24"/>
      <c r="G240" s="24"/>
      <c r="H240" s="38">
        <f>+'GBP Cashflow'!H240+('Euro Cashflow'!H240*Rate)</f>
        <v>0</v>
      </c>
      <c r="I240" s="38">
        <f>+'GBP Cashflow'!I240+('Euro Cashflow'!I240*Rate)</f>
        <v>0</v>
      </c>
      <c r="J240" s="38">
        <f>+'GBP Cashflow'!J240+('Euro Cashflow'!J240*Rate)</f>
        <v>0</v>
      </c>
      <c r="K240" s="38">
        <f>+'GBP Cashflow'!K240+('Euro Cashflow'!K240*Rate)</f>
        <v>0</v>
      </c>
      <c r="L240" s="38">
        <f>+'GBP Cashflow'!L240+('Euro Cashflow'!L240*Rate)</f>
        <v>0</v>
      </c>
      <c r="M240" s="38">
        <f>+'GBP Cashflow'!M240+('Euro Cashflow'!M240*Rate)</f>
        <v>0</v>
      </c>
      <c r="N240" s="38">
        <f>+'GBP Cashflow'!N240+('Euro Cashflow'!N240*Rate)</f>
        <v>0</v>
      </c>
      <c r="O240" s="38">
        <f>+'GBP Cashflow'!O240+('Euro Cashflow'!O240*Rate)</f>
        <v>0</v>
      </c>
      <c r="P240" s="38">
        <f>+'GBP Cashflow'!P240+('Euro Cashflow'!P240*Rate)</f>
        <v>0</v>
      </c>
      <c r="Q240" s="38">
        <f>+'GBP Cashflow'!Q240+('Euro Cashflow'!Q240*Rate)</f>
        <v>0</v>
      </c>
      <c r="R240" s="38">
        <f>+'GBP Cashflow'!R240+('Euro Cashflow'!R240*Rate)</f>
        <v>0</v>
      </c>
      <c r="S240" s="38">
        <f>+'GBP Cashflow'!S240+('Euro Cashflow'!S240*Rate)</f>
        <v>0</v>
      </c>
      <c r="T240" s="38">
        <f>+'GBP Cashflow'!T240+('Euro Cashflow'!T240*Rate)</f>
        <v>0</v>
      </c>
      <c r="U240" s="38">
        <f>+'GBP Cashflow'!U240+('Euro Cashflow'!U240*Rate)</f>
        <v>0</v>
      </c>
      <c r="V240" s="38">
        <f>+'GBP Cashflow'!V240+('Euro Cashflow'!V240*Rate)</f>
        <v>0</v>
      </c>
      <c r="W240" s="38">
        <f>+'GBP Cashflow'!W240+('Euro Cashflow'!W240*Rate)</f>
        <v>0</v>
      </c>
      <c r="X240" s="38">
        <f>+'GBP Cashflow'!X240+('Euro Cashflow'!X240*Rate)</f>
        <v>0</v>
      </c>
      <c r="Y240" s="38">
        <f>+'GBP Cashflow'!Y240+('Euro Cashflow'!Y240*Rate)</f>
        <v>0</v>
      </c>
      <c r="Z240" s="38">
        <f>+'GBP Cashflow'!Z240+('Euro Cashflow'!Z240*Rate)</f>
        <v>0</v>
      </c>
      <c r="AA240" s="38">
        <f>+'GBP Cashflow'!AA240+('Euro Cashflow'!AA240*Rate)</f>
        <v>0</v>
      </c>
      <c r="AB240" s="38">
        <f>+'GBP Cashflow'!AB240+('Euro Cashflow'!AB240*Rate)</f>
        <v>0</v>
      </c>
      <c r="AC240" s="38">
        <f>+'GBP Cashflow'!AC240+('Euro Cashflow'!AC240*Rate)</f>
        <v>0</v>
      </c>
      <c r="AD240" s="38">
        <f>+'GBP Cashflow'!AD240+('Euro Cashflow'!AD240*Rate)</f>
        <v>0</v>
      </c>
      <c r="AE240" s="38">
        <f>+'GBP Cashflow'!AE240+('Euro Cashflow'!AE240*Rate)</f>
        <v>0</v>
      </c>
      <c r="AF240" s="38">
        <f>+'GBP Cashflow'!AF240+('Euro Cashflow'!AF240*Rate)</f>
        <v>0</v>
      </c>
      <c r="AG240" s="38">
        <f>+'GBP Cashflow'!AG240+('Euro Cashflow'!AG240*Rate)</f>
        <v>0</v>
      </c>
      <c r="AH240" s="38">
        <f>+'GBP Cashflow'!AH240+('Euro Cashflow'!AH240*Rate)</f>
        <v>0</v>
      </c>
      <c r="AI240" s="38">
        <f>+'GBP Cashflow'!AI240+('Euro Cashflow'!AI240*Rate)</f>
        <v>0</v>
      </c>
      <c r="AJ240" s="38">
        <f>+'GBP Cashflow'!AJ240+('Euro Cashflow'!AJ240*Rate)</f>
        <v>0</v>
      </c>
      <c r="AK240" s="38">
        <f>+'GBP Cashflow'!AK240+('Euro Cashflow'!AK240*Rate)</f>
        <v>0</v>
      </c>
      <c r="AL240" s="38">
        <f>+'GBP Cashflow'!AL240+('Euro Cashflow'!AL240*Rate)</f>
        <v>0</v>
      </c>
      <c r="AM240" s="38">
        <f>+'GBP Cashflow'!AM240+('Euro Cashflow'!AM240*Rate)</f>
        <v>0</v>
      </c>
      <c r="AN240" s="38">
        <f>+'GBP Cashflow'!AN240+('Euro Cashflow'!AN240*Rate)</f>
        <v>0</v>
      </c>
      <c r="AO240" s="38">
        <f>+'GBP Cashflow'!AO240+('Euro Cashflow'!AO240*Rate)</f>
        <v>0</v>
      </c>
      <c r="AP240" s="38">
        <f>+'GBP Cashflow'!AP240+('Euro Cashflow'!AP240*Rate)</f>
        <v>0</v>
      </c>
      <c r="AQ240" s="38">
        <f>+'GBP Cashflow'!AQ240+('Euro Cashflow'!AQ240*Rate)</f>
        <v>0</v>
      </c>
      <c r="AR240" s="38">
        <f>+'GBP Cashflow'!AR240+('Euro Cashflow'!AR240*Rate)</f>
        <v>0</v>
      </c>
    </row>
    <row r="241" spans="1:44" outlineLevel="2" x14ac:dyDescent="0.2">
      <c r="A241" s="24">
        <v>5200</v>
      </c>
      <c r="B241" s="25">
        <v>5230</v>
      </c>
      <c r="C241" s="24" t="s">
        <v>267</v>
      </c>
      <c r="D241" s="37">
        <f>VLOOKUP(B241,TOTALBUD!$A$1:$C$260,3,0)</f>
        <v>0</v>
      </c>
      <c r="E241" s="26">
        <f t="shared" si="20"/>
        <v>0</v>
      </c>
      <c r="F241" s="24"/>
      <c r="G241" s="24"/>
      <c r="H241" s="38">
        <f>+'GBP Cashflow'!H241+('Euro Cashflow'!H241*Rate)</f>
        <v>0</v>
      </c>
      <c r="I241" s="38">
        <f>+'GBP Cashflow'!I241+('Euro Cashflow'!I241*Rate)</f>
        <v>0</v>
      </c>
      <c r="J241" s="38">
        <f>+'GBP Cashflow'!J241+('Euro Cashflow'!J241*Rate)</f>
        <v>0</v>
      </c>
      <c r="K241" s="38">
        <f>+'GBP Cashflow'!K241+('Euro Cashflow'!K241*Rate)</f>
        <v>0</v>
      </c>
      <c r="L241" s="38">
        <f>+'GBP Cashflow'!L241+('Euro Cashflow'!L241*Rate)</f>
        <v>0</v>
      </c>
      <c r="M241" s="38">
        <f>+'GBP Cashflow'!M241+('Euro Cashflow'!M241*Rate)</f>
        <v>0</v>
      </c>
      <c r="N241" s="38">
        <f>+'GBP Cashflow'!N241+('Euro Cashflow'!N241*Rate)</f>
        <v>0</v>
      </c>
      <c r="O241" s="38">
        <f>+'GBP Cashflow'!O241+('Euro Cashflow'!O241*Rate)</f>
        <v>0</v>
      </c>
      <c r="P241" s="38">
        <f>+'GBP Cashflow'!P241+('Euro Cashflow'!P241*Rate)</f>
        <v>0</v>
      </c>
      <c r="Q241" s="38">
        <f>+'GBP Cashflow'!Q241+('Euro Cashflow'!Q241*Rate)</f>
        <v>0</v>
      </c>
      <c r="R241" s="38">
        <f>+'GBP Cashflow'!R241+('Euro Cashflow'!R241*Rate)</f>
        <v>0</v>
      </c>
      <c r="S241" s="38">
        <f>+'GBP Cashflow'!S241+('Euro Cashflow'!S241*Rate)</f>
        <v>0</v>
      </c>
      <c r="T241" s="38">
        <f>+'GBP Cashflow'!T241+('Euro Cashflow'!T241*Rate)</f>
        <v>0</v>
      </c>
      <c r="U241" s="38">
        <f>+'GBP Cashflow'!U241+('Euro Cashflow'!U241*Rate)</f>
        <v>0</v>
      </c>
      <c r="V241" s="38">
        <f>+'GBP Cashflow'!V241+('Euro Cashflow'!V241*Rate)</f>
        <v>0</v>
      </c>
      <c r="W241" s="38">
        <f>+'GBP Cashflow'!W241+('Euro Cashflow'!W241*Rate)</f>
        <v>0</v>
      </c>
      <c r="X241" s="38">
        <f>+'GBP Cashflow'!X241+('Euro Cashflow'!X241*Rate)</f>
        <v>0</v>
      </c>
      <c r="Y241" s="38">
        <f>+'GBP Cashflow'!Y241+('Euro Cashflow'!Y241*Rate)</f>
        <v>0</v>
      </c>
      <c r="Z241" s="38">
        <f>+'GBP Cashflow'!Z241+('Euro Cashflow'!Z241*Rate)</f>
        <v>0</v>
      </c>
      <c r="AA241" s="38">
        <f>+'GBP Cashflow'!AA241+('Euro Cashflow'!AA241*Rate)</f>
        <v>0</v>
      </c>
      <c r="AB241" s="38">
        <f>+'GBP Cashflow'!AB241+('Euro Cashflow'!AB241*Rate)</f>
        <v>0</v>
      </c>
      <c r="AC241" s="38">
        <f>+'GBP Cashflow'!AC241+('Euro Cashflow'!AC241*Rate)</f>
        <v>0</v>
      </c>
      <c r="AD241" s="38">
        <f>+'GBP Cashflow'!AD241+('Euro Cashflow'!AD241*Rate)</f>
        <v>0</v>
      </c>
      <c r="AE241" s="38">
        <f>+'GBP Cashflow'!AE241+('Euro Cashflow'!AE241*Rate)</f>
        <v>0</v>
      </c>
      <c r="AF241" s="38">
        <f>+'GBP Cashflow'!AF241+('Euro Cashflow'!AF241*Rate)</f>
        <v>0</v>
      </c>
      <c r="AG241" s="38">
        <f>+'GBP Cashflow'!AG241+('Euro Cashflow'!AG241*Rate)</f>
        <v>0</v>
      </c>
      <c r="AH241" s="38">
        <f>+'GBP Cashflow'!AH241+('Euro Cashflow'!AH241*Rate)</f>
        <v>0</v>
      </c>
      <c r="AI241" s="38">
        <f>+'GBP Cashflow'!AI241+('Euro Cashflow'!AI241*Rate)</f>
        <v>0</v>
      </c>
      <c r="AJ241" s="38">
        <f>+'GBP Cashflow'!AJ241+('Euro Cashflow'!AJ241*Rate)</f>
        <v>0</v>
      </c>
      <c r="AK241" s="38">
        <f>+'GBP Cashflow'!AK241+('Euro Cashflow'!AK241*Rate)</f>
        <v>0</v>
      </c>
      <c r="AL241" s="38">
        <f>+'GBP Cashflow'!AL241+('Euro Cashflow'!AL241*Rate)</f>
        <v>0</v>
      </c>
      <c r="AM241" s="38">
        <f>+'GBP Cashflow'!AM241+('Euro Cashflow'!AM241*Rate)</f>
        <v>0</v>
      </c>
      <c r="AN241" s="38">
        <f>+'GBP Cashflow'!AN241+('Euro Cashflow'!AN241*Rate)</f>
        <v>0</v>
      </c>
      <c r="AO241" s="38">
        <f>+'GBP Cashflow'!AO241+('Euro Cashflow'!AO241*Rate)</f>
        <v>0</v>
      </c>
      <c r="AP241" s="38">
        <f>+'GBP Cashflow'!AP241+('Euro Cashflow'!AP241*Rate)</f>
        <v>0</v>
      </c>
      <c r="AQ241" s="38">
        <f>+'GBP Cashflow'!AQ241+('Euro Cashflow'!AQ241*Rate)</f>
        <v>0</v>
      </c>
      <c r="AR241" s="38">
        <f>+'GBP Cashflow'!AR241+('Euro Cashflow'!AR241*Rate)</f>
        <v>0</v>
      </c>
    </row>
    <row r="242" spans="1:44" outlineLevel="2" x14ac:dyDescent="0.2">
      <c r="A242" s="24">
        <v>5200</v>
      </c>
      <c r="B242" s="25">
        <v>5240</v>
      </c>
      <c r="C242" s="24" t="s">
        <v>268</v>
      </c>
      <c r="D242" s="37">
        <f>VLOOKUP(B242,TOTALBUD!$A$1:$C$260,3,0)</f>
        <v>2069</v>
      </c>
      <c r="E242" s="26">
        <f t="shared" si="20"/>
        <v>-3.4482758620470122E-2</v>
      </c>
      <c r="F242" s="24"/>
      <c r="G242" s="24"/>
      <c r="H242" s="38">
        <f>+'GBP Cashflow'!H242+('Euro Cashflow'!H242*Rate)</f>
        <v>0</v>
      </c>
      <c r="I242" s="38">
        <f>+'GBP Cashflow'!I242+('Euro Cashflow'!I242*Rate)</f>
        <v>0</v>
      </c>
      <c r="J242" s="38">
        <f>+'GBP Cashflow'!J242+('Euro Cashflow'!J242*Rate)</f>
        <v>0</v>
      </c>
      <c r="K242" s="38">
        <f>+'GBP Cashflow'!K242+('Euro Cashflow'!K242*Rate)</f>
        <v>0</v>
      </c>
      <c r="L242" s="38">
        <f>+'GBP Cashflow'!L242+('Euro Cashflow'!L242*Rate)</f>
        <v>0</v>
      </c>
      <c r="M242" s="38">
        <f>+'GBP Cashflow'!M242+('Euro Cashflow'!M242*Rate)</f>
        <v>0</v>
      </c>
      <c r="N242" s="38">
        <f>+'GBP Cashflow'!N242+('Euro Cashflow'!N242*Rate)</f>
        <v>0</v>
      </c>
      <c r="O242" s="38">
        <f>+'GBP Cashflow'!O242+('Euro Cashflow'!O242*Rate)</f>
        <v>0</v>
      </c>
      <c r="P242" s="38">
        <f>+'GBP Cashflow'!P242+('Euro Cashflow'!P242*Rate)</f>
        <v>0</v>
      </c>
      <c r="Q242" s="38">
        <f>+'GBP Cashflow'!Q242+('Euro Cashflow'!Q242*Rate)</f>
        <v>0</v>
      </c>
      <c r="R242" s="38">
        <f>+'GBP Cashflow'!R242+('Euro Cashflow'!R242*Rate)</f>
        <v>0</v>
      </c>
      <c r="S242" s="38">
        <f>+'GBP Cashflow'!S242+('Euro Cashflow'!S242*Rate)</f>
        <v>0</v>
      </c>
      <c r="T242" s="38">
        <f>+'GBP Cashflow'!T242+('Euro Cashflow'!T242*Rate)</f>
        <v>0</v>
      </c>
      <c r="U242" s="38">
        <f>+'GBP Cashflow'!U242+('Euro Cashflow'!U242*Rate)</f>
        <v>0</v>
      </c>
      <c r="V242" s="38">
        <f>+'GBP Cashflow'!V242+('Euro Cashflow'!V242*Rate)</f>
        <v>0</v>
      </c>
      <c r="W242" s="38">
        <f>+'GBP Cashflow'!W242+('Euro Cashflow'!W242*Rate)</f>
        <v>0</v>
      </c>
      <c r="X242" s="38">
        <f>+'GBP Cashflow'!X242+('Euro Cashflow'!X242*Rate)</f>
        <v>0</v>
      </c>
      <c r="Y242" s="38">
        <f>+'GBP Cashflow'!Y242+('Euro Cashflow'!Y242*Rate)</f>
        <v>0</v>
      </c>
      <c r="Z242" s="38">
        <f>+'GBP Cashflow'!Z242+('Euro Cashflow'!Z242*Rate)</f>
        <v>0</v>
      </c>
      <c r="AA242" s="38">
        <f>+'GBP Cashflow'!AA242+('Euro Cashflow'!AA242*Rate)</f>
        <v>0</v>
      </c>
      <c r="AB242" s="38">
        <f>+'GBP Cashflow'!AB242+('Euro Cashflow'!AB242*Rate)</f>
        <v>0</v>
      </c>
      <c r="AC242" s="38">
        <f>+'GBP Cashflow'!AC242+('Euro Cashflow'!AC242*Rate)</f>
        <v>0</v>
      </c>
      <c r="AD242" s="38">
        <f>+'GBP Cashflow'!AD242+('Euro Cashflow'!AD242*Rate)</f>
        <v>0</v>
      </c>
      <c r="AE242" s="38">
        <f>+'GBP Cashflow'!AE242+('Euro Cashflow'!AE242*Rate)</f>
        <v>0</v>
      </c>
      <c r="AF242" s="38">
        <f>+'GBP Cashflow'!AF242+('Euro Cashflow'!AF242*Rate)</f>
        <v>0</v>
      </c>
      <c r="AG242" s="38">
        <f>+'GBP Cashflow'!AG242+('Euro Cashflow'!AG242*Rate)</f>
        <v>0</v>
      </c>
      <c r="AH242" s="38">
        <f>+'GBP Cashflow'!AH242+('Euro Cashflow'!AH242*Rate)</f>
        <v>0</v>
      </c>
      <c r="AI242" s="38">
        <f>+'GBP Cashflow'!AI242+('Euro Cashflow'!AI242*Rate)</f>
        <v>0</v>
      </c>
      <c r="AJ242" s="38">
        <f>+'GBP Cashflow'!AJ242+('Euro Cashflow'!AJ242*Rate)</f>
        <v>0</v>
      </c>
      <c r="AK242" s="38">
        <f>+'GBP Cashflow'!AK242+('Euro Cashflow'!AK242*Rate)</f>
        <v>0</v>
      </c>
      <c r="AL242" s="38">
        <f>+'GBP Cashflow'!AL242+('Euro Cashflow'!AL242*Rate)</f>
        <v>0</v>
      </c>
      <c r="AM242" s="38">
        <f>+'GBP Cashflow'!AM242+('Euro Cashflow'!AM242*Rate)</f>
        <v>0</v>
      </c>
      <c r="AN242" s="38">
        <f>+'GBP Cashflow'!AN242+('Euro Cashflow'!AN242*Rate)</f>
        <v>0</v>
      </c>
      <c r="AO242" s="38">
        <f>+'GBP Cashflow'!AO242+('Euro Cashflow'!AO242*Rate)</f>
        <v>0</v>
      </c>
      <c r="AP242" s="38">
        <f>+'GBP Cashflow'!AP242+('Euro Cashflow'!AP242*Rate)</f>
        <v>0</v>
      </c>
      <c r="AQ242" s="38">
        <f>+'GBP Cashflow'!AQ242+('Euro Cashflow'!AQ242*Rate)</f>
        <v>2068.9655172413795</v>
      </c>
      <c r="AR242" s="38">
        <f>+'GBP Cashflow'!AR242+('Euro Cashflow'!AR242*Rate)</f>
        <v>0</v>
      </c>
    </row>
    <row r="243" spans="1:44" outlineLevel="2" x14ac:dyDescent="0.2">
      <c r="A243" s="24">
        <v>5200</v>
      </c>
      <c r="B243" s="25">
        <v>5250</v>
      </c>
      <c r="C243" s="24" t="s">
        <v>269</v>
      </c>
      <c r="D243" s="37">
        <f>VLOOKUP(B243,TOTALBUD!$A$1:$C$260,3,0)</f>
        <v>5517</v>
      </c>
      <c r="E243" s="26">
        <f t="shared" si="20"/>
        <v>0.24137931034510984</v>
      </c>
      <c r="F243" s="24"/>
      <c r="G243" s="24"/>
      <c r="H243" s="38">
        <f>+'GBP Cashflow'!H243+('Euro Cashflow'!H243*Rate)</f>
        <v>0</v>
      </c>
      <c r="I243" s="38">
        <f>+'GBP Cashflow'!I243+('Euro Cashflow'!I243*Rate)</f>
        <v>0</v>
      </c>
      <c r="J243" s="38">
        <f>+'GBP Cashflow'!J243+('Euro Cashflow'!J243*Rate)</f>
        <v>0</v>
      </c>
      <c r="K243" s="38">
        <f>+'GBP Cashflow'!K243+('Euro Cashflow'!K243*Rate)</f>
        <v>0</v>
      </c>
      <c r="L243" s="38">
        <f>+'GBP Cashflow'!L243+('Euro Cashflow'!L243*Rate)</f>
        <v>0</v>
      </c>
      <c r="M243" s="38">
        <f>+'GBP Cashflow'!M243+('Euro Cashflow'!M243*Rate)</f>
        <v>0</v>
      </c>
      <c r="N243" s="38">
        <f>+'GBP Cashflow'!N243+('Euro Cashflow'!N243*Rate)</f>
        <v>0</v>
      </c>
      <c r="O243" s="38">
        <f>+'GBP Cashflow'!O243+('Euro Cashflow'!O243*Rate)</f>
        <v>0</v>
      </c>
      <c r="P243" s="38">
        <f>+'GBP Cashflow'!P243+('Euro Cashflow'!P243*Rate)</f>
        <v>0</v>
      </c>
      <c r="Q243" s="38">
        <f>+'GBP Cashflow'!Q243+('Euro Cashflow'!Q243*Rate)</f>
        <v>0</v>
      </c>
      <c r="R243" s="38">
        <f>+'GBP Cashflow'!R243+('Euro Cashflow'!R243*Rate)</f>
        <v>0</v>
      </c>
      <c r="S243" s="38">
        <f>+'GBP Cashflow'!S243+('Euro Cashflow'!S243*Rate)</f>
        <v>0</v>
      </c>
      <c r="T243" s="38">
        <f>+'GBP Cashflow'!T243+('Euro Cashflow'!T243*Rate)</f>
        <v>0</v>
      </c>
      <c r="U243" s="38">
        <f>+'GBP Cashflow'!U243+('Euro Cashflow'!U243*Rate)</f>
        <v>0</v>
      </c>
      <c r="V243" s="38">
        <f>+'GBP Cashflow'!V243+('Euro Cashflow'!V243*Rate)</f>
        <v>0</v>
      </c>
      <c r="W243" s="38">
        <f>+'GBP Cashflow'!W243+('Euro Cashflow'!W243*Rate)</f>
        <v>0</v>
      </c>
      <c r="X243" s="38">
        <f>+'GBP Cashflow'!X243+('Euro Cashflow'!X243*Rate)</f>
        <v>0</v>
      </c>
      <c r="Y243" s="38">
        <f>+'GBP Cashflow'!Y243+('Euro Cashflow'!Y243*Rate)</f>
        <v>0</v>
      </c>
      <c r="Z243" s="38">
        <f>+'GBP Cashflow'!Z243+('Euro Cashflow'!Z243*Rate)</f>
        <v>0</v>
      </c>
      <c r="AA243" s="38">
        <f>+'GBP Cashflow'!AA243+('Euro Cashflow'!AA243*Rate)</f>
        <v>0</v>
      </c>
      <c r="AB243" s="38">
        <f>+'GBP Cashflow'!AB243+('Euro Cashflow'!AB243*Rate)</f>
        <v>0</v>
      </c>
      <c r="AC243" s="38">
        <f>+'GBP Cashflow'!AC243+('Euro Cashflow'!AC243*Rate)</f>
        <v>0</v>
      </c>
      <c r="AD243" s="38">
        <f>+'GBP Cashflow'!AD243+('Euro Cashflow'!AD243*Rate)</f>
        <v>0</v>
      </c>
      <c r="AE243" s="38">
        <f>+'GBP Cashflow'!AE243+('Euro Cashflow'!AE243*Rate)</f>
        <v>0</v>
      </c>
      <c r="AF243" s="38">
        <f>+'GBP Cashflow'!AF243+('Euro Cashflow'!AF243*Rate)</f>
        <v>0</v>
      </c>
      <c r="AG243" s="38">
        <f>+'GBP Cashflow'!AG243+('Euro Cashflow'!AG243*Rate)</f>
        <v>0</v>
      </c>
      <c r="AH243" s="38">
        <f>+'GBP Cashflow'!AH243+('Euro Cashflow'!AH243*Rate)</f>
        <v>0</v>
      </c>
      <c r="AI243" s="38">
        <f>+'GBP Cashflow'!AI243+('Euro Cashflow'!AI243*Rate)</f>
        <v>0</v>
      </c>
      <c r="AJ243" s="38">
        <f>+'GBP Cashflow'!AJ243+('Euro Cashflow'!AJ243*Rate)</f>
        <v>0</v>
      </c>
      <c r="AK243" s="38">
        <f>+'GBP Cashflow'!AK243+('Euro Cashflow'!AK243*Rate)</f>
        <v>0</v>
      </c>
      <c r="AL243" s="38">
        <f>+'GBP Cashflow'!AL243+('Euro Cashflow'!AL243*Rate)</f>
        <v>0</v>
      </c>
      <c r="AM243" s="38">
        <f>+'GBP Cashflow'!AM243+('Euro Cashflow'!AM243*Rate)</f>
        <v>5517.2413793103451</v>
      </c>
      <c r="AN243" s="38">
        <f>+'GBP Cashflow'!AN243+('Euro Cashflow'!AN243*Rate)</f>
        <v>0</v>
      </c>
      <c r="AO243" s="38">
        <f>+'GBP Cashflow'!AO243+('Euro Cashflow'!AO243*Rate)</f>
        <v>0</v>
      </c>
      <c r="AP243" s="38">
        <f>+'GBP Cashflow'!AP243+('Euro Cashflow'!AP243*Rate)</f>
        <v>0</v>
      </c>
      <c r="AQ243" s="38">
        <f>+'GBP Cashflow'!AQ243+('Euro Cashflow'!AQ243*Rate)</f>
        <v>0</v>
      </c>
      <c r="AR243" s="38">
        <f>+'GBP Cashflow'!AR243+('Euro Cashflow'!AR243*Rate)</f>
        <v>0</v>
      </c>
    </row>
    <row r="244" spans="1:44" outlineLevel="2" x14ac:dyDescent="0.2">
      <c r="A244" s="24">
        <v>5200</v>
      </c>
      <c r="B244" s="25">
        <v>5251</v>
      </c>
      <c r="C244" s="24" t="s">
        <v>270</v>
      </c>
      <c r="D244" s="37">
        <f>VLOOKUP(B244,TOTALBUD!$A$1:$C$260,3,0)</f>
        <v>10345</v>
      </c>
      <c r="E244" s="26">
        <f t="shared" si="20"/>
        <v>-0.1724137931032601</v>
      </c>
      <c r="F244" s="24"/>
      <c r="G244" s="24"/>
      <c r="H244" s="38">
        <f>+'GBP Cashflow'!H244+('Euro Cashflow'!H244*Rate)</f>
        <v>0</v>
      </c>
      <c r="I244" s="38">
        <f>+'GBP Cashflow'!I244+('Euro Cashflow'!I244*Rate)</f>
        <v>0</v>
      </c>
      <c r="J244" s="38">
        <f>+'GBP Cashflow'!J244+('Euro Cashflow'!J244*Rate)</f>
        <v>0</v>
      </c>
      <c r="K244" s="38">
        <f>+'GBP Cashflow'!K244+('Euro Cashflow'!K244*Rate)</f>
        <v>0</v>
      </c>
      <c r="L244" s="38">
        <f>+'GBP Cashflow'!L244+('Euro Cashflow'!L244*Rate)</f>
        <v>0</v>
      </c>
      <c r="M244" s="38">
        <f>+'GBP Cashflow'!M244+('Euro Cashflow'!M244*Rate)</f>
        <v>0</v>
      </c>
      <c r="N244" s="38">
        <f>+'GBP Cashflow'!N244+('Euro Cashflow'!N244*Rate)</f>
        <v>0</v>
      </c>
      <c r="O244" s="38">
        <f>+'GBP Cashflow'!O244+('Euro Cashflow'!O244*Rate)</f>
        <v>0</v>
      </c>
      <c r="P244" s="38">
        <f>+'GBP Cashflow'!P244+('Euro Cashflow'!P244*Rate)</f>
        <v>0</v>
      </c>
      <c r="Q244" s="38">
        <f>+'GBP Cashflow'!Q244+('Euro Cashflow'!Q244*Rate)</f>
        <v>0</v>
      </c>
      <c r="R244" s="38">
        <f>+'GBP Cashflow'!R244+('Euro Cashflow'!R244*Rate)</f>
        <v>0</v>
      </c>
      <c r="S244" s="38">
        <f>+'GBP Cashflow'!S244+('Euro Cashflow'!S244*Rate)</f>
        <v>0</v>
      </c>
      <c r="T244" s="38">
        <f>+'GBP Cashflow'!T244+('Euro Cashflow'!T244*Rate)</f>
        <v>0</v>
      </c>
      <c r="U244" s="38">
        <f>+'GBP Cashflow'!U244+('Euro Cashflow'!U244*Rate)</f>
        <v>0</v>
      </c>
      <c r="V244" s="38">
        <f>+'GBP Cashflow'!V244+('Euro Cashflow'!V244*Rate)</f>
        <v>0</v>
      </c>
      <c r="W244" s="38">
        <f>+'GBP Cashflow'!W244+('Euro Cashflow'!W244*Rate)</f>
        <v>0</v>
      </c>
      <c r="X244" s="38">
        <f>+'GBP Cashflow'!X244+('Euro Cashflow'!X244*Rate)</f>
        <v>0</v>
      </c>
      <c r="Y244" s="38">
        <f>+'GBP Cashflow'!Y244+('Euro Cashflow'!Y244*Rate)</f>
        <v>0</v>
      </c>
      <c r="Z244" s="38">
        <f>+'GBP Cashflow'!Z244+('Euro Cashflow'!Z244*Rate)</f>
        <v>0</v>
      </c>
      <c r="AA244" s="38">
        <f>+'GBP Cashflow'!AA244+('Euro Cashflow'!AA244*Rate)</f>
        <v>0</v>
      </c>
      <c r="AB244" s="38">
        <f>+'GBP Cashflow'!AB244+('Euro Cashflow'!AB244*Rate)</f>
        <v>0</v>
      </c>
      <c r="AC244" s="38">
        <f>+'GBP Cashflow'!AC244+('Euro Cashflow'!AC244*Rate)</f>
        <v>0</v>
      </c>
      <c r="AD244" s="38">
        <f>+'GBP Cashflow'!AD244+('Euro Cashflow'!AD244*Rate)</f>
        <v>0</v>
      </c>
      <c r="AE244" s="38">
        <f>+'GBP Cashflow'!AE244+('Euro Cashflow'!AE244*Rate)</f>
        <v>0</v>
      </c>
      <c r="AF244" s="38">
        <f>+'GBP Cashflow'!AF244+('Euro Cashflow'!AF244*Rate)</f>
        <v>0</v>
      </c>
      <c r="AG244" s="38">
        <f>+'GBP Cashflow'!AG244+('Euro Cashflow'!AG244*Rate)</f>
        <v>0</v>
      </c>
      <c r="AH244" s="38">
        <f>+'GBP Cashflow'!AH244+('Euro Cashflow'!AH244*Rate)</f>
        <v>0</v>
      </c>
      <c r="AI244" s="38">
        <f>+'GBP Cashflow'!AI244+('Euro Cashflow'!AI244*Rate)</f>
        <v>0</v>
      </c>
      <c r="AJ244" s="38">
        <f>+'GBP Cashflow'!AJ244+('Euro Cashflow'!AJ244*Rate)</f>
        <v>0</v>
      </c>
      <c r="AK244" s="38">
        <f>+'GBP Cashflow'!AK244+('Euro Cashflow'!AK244*Rate)</f>
        <v>0</v>
      </c>
      <c r="AL244" s="38">
        <f>+'GBP Cashflow'!AL244+('Euro Cashflow'!AL244*Rate)</f>
        <v>5172.4137931034484</v>
      </c>
      <c r="AM244" s="38">
        <f>+'GBP Cashflow'!AM244+('Euro Cashflow'!AM244*Rate)</f>
        <v>5172.4137931034484</v>
      </c>
      <c r="AN244" s="38">
        <f>+'GBP Cashflow'!AN244+('Euro Cashflow'!AN244*Rate)</f>
        <v>0</v>
      </c>
      <c r="AO244" s="38">
        <f>+'GBP Cashflow'!AO244+('Euro Cashflow'!AO244*Rate)</f>
        <v>0</v>
      </c>
      <c r="AP244" s="38">
        <f>+'GBP Cashflow'!AP244+('Euro Cashflow'!AP244*Rate)</f>
        <v>0</v>
      </c>
      <c r="AQ244" s="38">
        <f>+'GBP Cashflow'!AQ244+('Euro Cashflow'!AQ244*Rate)</f>
        <v>0</v>
      </c>
      <c r="AR244" s="38">
        <f>+'GBP Cashflow'!AR244+('Euro Cashflow'!AR244*Rate)</f>
        <v>0</v>
      </c>
    </row>
    <row r="245" spans="1:44" outlineLevel="2" x14ac:dyDescent="0.2">
      <c r="A245" s="24">
        <v>5200</v>
      </c>
      <c r="B245" s="25">
        <v>5252</v>
      </c>
      <c r="C245" s="24" t="s">
        <v>271</v>
      </c>
      <c r="D245" s="37">
        <f>VLOOKUP(B245,TOTALBUD!$A$1:$C$260,3,0)</f>
        <v>12414</v>
      </c>
      <c r="E245" s="26">
        <f t="shared" si="20"/>
        <v>-0.20689655172282073</v>
      </c>
      <c r="F245" s="24"/>
      <c r="G245" s="24"/>
      <c r="H245" s="38">
        <f>+'GBP Cashflow'!H245+('Euro Cashflow'!H245*Rate)</f>
        <v>0</v>
      </c>
      <c r="I245" s="38">
        <f>+'GBP Cashflow'!I245+('Euro Cashflow'!I245*Rate)</f>
        <v>0</v>
      </c>
      <c r="J245" s="38">
        <f>+'GBP Cashflow'!J245+('Euro Cashflow'!J245*Rate)</f>
        <v>0</v>
      </c>
      <c r="K245" s="38">
        <f>+'GBP Cashflow'!K245+('Euro Cashflow'!K245*Rate)</f>
        <v>0</v>
      </c>
      <c r="L245" s="38">
        <f>+'GBP Cashflow'!L245+('Euro Cashflow'!L245*Rate)</f>
        <v>0</v>
      </c>
      <c r="M245" s="38">
        <f>+'GBP Cashflow'!M245+('Euro Cashflow'!M245*Rate)</f>
        <v>0</v>
      </c>
      <c r="N245" s="38">
        <f>+'GBP Cashflow'!N245+('Euro Cashflow'!N245*Rate)</f>
        <v>0</v>
      </c>
      <c r="O245" s="38">
        <f>+'GBP Cashflow'!O245+('Euro Cashflow'!O245*Rate)</f>
        <v>0</v>
      </c>
      <c r="P245" s="38">
        <f>+'GBP Cashflow'!P245+('Euro Cashflow'!P245*Rate)</f>
        <v>0</v>
      </c>
      <c r="Q245" s="38">
        <f>+'GBP Cashflow'!Q245+('Euro Cashflow'!Q245*Rate)</f>
        <v>0</v>
      </c>
      <c r="R245" s="38">
        <f>+'GBP Cashflow'!R245+('Euro Cashflow'!R245*Rate)</f>
        <v>0</v>
      </c>
      <c r="S245" s="38">
        <f>+'GBP Cashflow'!S245+('Euro Cashflow'!S245*Rate)</f>
        <v>0</v>
      </c>
      <c r="T245" s="38">
        <f>+'GBP Cashflow'!T245+('Euro Cashflow'!T245*Rate)</f>
        <v>0</v>
      </c>
      <c r="U245" s="38">
        <f>+'GBP Cashflow'!U245+('Euro Cashflow'!U245*Rate)</f>
        <v>0</v>
      </c>
      <c r="V245" s="38">
        <f>+'GBP Cashflow'!V245+('Euro Cashflow'!V245*Rate)</f>
        <v>0</v>
      </c>
      <c r="W245" s="38">
        <f>+'GBP Cashflow'!W245+('Euro Cashflow'!W245*Rate)</f>
        <v>0</v>
      </c>
      <c r="X245" s="38">
        <f>+'GBP Cashflow'!X245+('Euro Cashflow'!X245*Rate)</f>
        <v>0</v>
      </c>
      <c r="Y245" s="38">
        <f>+'GBP Cashflow'!Y245+('Euro Cashflow'!Y245*Rate)</f>
        <v>0</v>
      </c>
      <c r="Z245" s="38">
        <f>+'GBP Cashflow'!Z245+('Euro Cashflow'!Z245*Rate)</f>
        <v>0</v>
      </c>
      <c r="AA245" s="38">
        <f>+'GBP Cashflow'!AA245+('Euro Cashflow'!AA245*Rate)</f>
        <v>0</v>
      </c>
      <c r="AB245" s="38">
        <f>+'GBP Cashflow'!AB245+('Euro Cashflow'!AB245*Rate)</f>
        <v>0</v>
      </c>
      <c r="AC245" s="38">
        <f>+'GBP Cashflow'!AC245+('Euro Cashflow'!AC245*Rate)</f>
        <v>0</v>
      </c>
      <c r="AD245" s="38">
        <f>+'GBP Cashflow'!AD245+('Euro Cashflow'!AD245*Rate)</f>
        <v>0</v>
      </c>
      <c r="AE245" s="38">
        <f>+'GBP Cashflow'!AE245+('Euro Cashflow'!AE245*Rate)</f>
        <v>0</v>
      </c>
      <c r="AF245" s="38">
        <f>+'GBP Cashflow'!AF245+('Euro Cashflow'!AF245*Rate)</f>
        <v>0</v>
      </c>
      <c r="AG245" s="38">
        <f>+'GBP Cashflow'!AG245+('Euro Cashflow'!AG245*Rate)</f>
        <v>0</v>
      </c>
      <c r="AH245" s="38">
        <f>+'GBP Cashflow'!AH245+('Euro Cashflow'!AH245*Rate)</f>
        <v>0</v>
      </c>
      <c r="AI245" s="38">
        <f>+'GBP Cashflow'!AI245+('Euro Cashflow'!AI245*Rate)</f>
        <v>0</v>
      </c>
      <c r="AJ245" s="38">
        <f>+'GBP Cashflow'!AJ245+('Euro Cashflow'!AJ245*Rate)</f>
        <v>0</v>
      </c>
      <c r="AK245" s="38">
        <f>+'GBP Cashflow'!AK245+('Euro Cashflow'!AK245*Rate)</f>
        <v>0</v>
      </c>
      <c r="AL245" s="38">
        <f>+'GBP Cashflow'!AL245+('Euro Cashflow'!AL245*Rate)</f>
        <v>0</v>
      </c>
      <c r="AM245" s="38">
        <f>+'GBP Cashflow'!AM245+('Euro Cashflow'!AM245*Rate)</f>
        <v>0</v>
      </c>
      <c r="AN245" s="38">
        <f>+'GBP Cashflow'!AN245+('Euro Cashflow'!AN245*Rate)</f>
        <v>0</v>
      </c>
      <c r="AO245" s="38">
        <f>+'GBP Cashflow'!AO245+('Euro Cashflow'!AO245*Rate)</f>
        <v>12413.793103448277</v>
      </c>
      <c r="AP245" s="38">
        <f>+'GBP Cashflow'!AP245+('Euro Cashflow'!AP245*Rate)</f>
        <v>0</v>
      </c>
      <c r="AQ245" s="38">
        <f>+'GBP Cashflow'!AQ245+('Euro Cashflow'!AQ245*Rate)</f>
        <v>0</v>
      </c>
      <c r="AR245" s="38">
        <f>+'GBP Cashflow'!AR245+('Euro Cashflow'!AR245*Rate)</f>
        <v>0</v>
      </c>
    </row>
    <row r="246" spans="1:44" outlineLevel="2" x14ac:dyDescent="0.2">
      <c r="A246" s="24">
        <v>5200</v>
      </c>
      <c r="B246" s="25">
        <v>5253</v>
      </c>
      <c r="C246" s="24" t="s">
        <v>272</v>
      </c>
      <c r="D246" s="37">
        <f>VLOOKUP(B246,TOTALBUD!$A$1:$C$260,3,0)</f>
        <v>19862</v>
      </c>
      <c r="E246" s="26">
        <f t="shared" si="20"/>
        <v>6.8965517242759233E-2</v>
      </c>
      <c r="F246" s="24"/>
      <c r="G246" s="24"/>
      <c r="H246" s="38">
        <f>+'GBP Cashflow'!H246+('Euro Cashflow'!H246*Rate)</f>
        <v>0</v>
      </c>
      <c r="I246" s="38">
        <f>+'GBP Cashflow'!I246+('Euro Cashflow'!I246*Rate)</f>
        <v>0</v>
      </c>
      <c r="J246" s="38">
        <f>+'GBP Cashflow'!J246+('Euro Cashflow'!J246*Rate)</f>
        <v>0</v>
      </c>
      <c r="K246" s="38">
        <f>+'GBP Cashflow'!K246+('Euro Cashflow'!K246*Rate)</f>
        <v>0</v>
      </c>
      <c r="L246" s="38">
        <f>+'GBP Cashflow'!L246+('Euro Cashflow'!L246*Rate)</f>
        <v>0</v>
      </c>
      <c r="M246" s="38">
        <f>+'GBP Cashflow'!M246+('Euro Cashflow'!M246*Rate)</f>
        <v>0</v>
      </c>
      <c r="N246" s="38">
        <f>+'GBP Cashflow'!N246+('Euro Cashflow'!N246*Rate)</f>
        <v>0</v>
      </c>
      <c r="O246" s="38">
        <f>+'GBP Cashflow'!O246+('Euro Cashflow'!O246*Rate)</f>
        <v>0</v>
      </c>
      <c r="P246" s="38">
        <f>+'GBP Cashflow'!P246+('Euro Cashflow'!P246*Rate)</f>
        <v>0</v>
      </c>
      <c r="Q246" s="38">
        <f>+'GBP Cashflow'!Q246+('Euro Cashflow'!Q246*Rate)</f>
        <v>0</v>
      </c>
      <c r="R246" s="38">
        <f>+'GBP Cashflow'!R246+('Euro Cashflow'!R246*Rate)</f>
        <v>0</v>
      </c>
      <c r="S246" s="38">
        <f>+'GBP Cashflow'!S246+('Euro Cashflow'!S246*Rate)</f>
        <v>0</v>
      </c>
      <c r="T246" s="38">
        <f>+'GBP Cashflow'!T246+('Euro Cashflow'!T246*Rate)</f>
        <v>0</v>
      </c>
      <c r="U246" s="38">
        <f>+'GBP Cashflow'!U246+('Euro Cashflow'!U246*Rate)</f>
        <v>0</v>
      </c>
      <c r="V246" s="38">
        <f>+'GBP Cashflow'!V246+('Euro Cashflow'!V246*Rate)</f>
        <v>0</v>
      </c>
      <c r="W246" s="38">
        <f>+'GBP Cashflow'!W246+('Euro Cashflow'!W246*Rate)</f>
        <v>0</v>
      </c>
      <c r="X246" s="38">
        <f>+'GBP Cashflow'!X246+('Euro Cashflow'!X246*Rate)</f>
        <v>0</v>
      </c>
      <c r="Y246" s="38">
        <f>+'GBP Cashflow'!Y246+('Euro Cashflow'!Y246*Rate)</f>
        <v>0</v>
      </c>
      <c r="Z246" s="38">
        <f>+'GBP Cashflow'!Z246+('Euro Cashflow'!Z246*Rate)</f>
        <v>0</v>
      </c>
      <c r="AA246" s="38">
        <f>+'GBP Cashflow'!AA246+('Euro Cashflow'!AA246*Rate)</f>
        <v>0</v>
      </c>
      <c r="AB246" s="38">
        <f>+'GBP Cashflow'!AB246+('Euro Cashflow'!AB246*Rate)</f>
        <v>0</v>
      </c>
      <c r="AC246" s="38">
        <f>+'GBP Cashflow'!AC246+('Euro Cashflow'!AC246*Rate)</f>
        <v>0</v>
      </c>
      <c r="AD246" s="38">
        <f>+'GBP Cashflow'!AD246+('Euro Cashflow'!AD246*Rate)</f>
        <v>0</v>
      </c>
      <c r="AE246" s="38">
        <f>+'GBP Cashflow'!AE246+('Euro Cashflow'!AE246*Rate)</f>
        <v>0</v>
      </c>
      <c r="AF246" s="38">
        <f>+'GBP Cashflow'!AF246+('Euro Cashflow'!AF246*Rate)</f>
        <v>0</v>
      </c>
      <c r="AG246" s="38">
        <f>+'GBP Cashflow'!AG246+('Euro Cashflow'!AG246*Rate)</f>
        <v>0</v>
      </c>
      <c r="AH246" s="38">
        <f>+'GBP Cashflow'!AH246+('Euro Cashflow'!AH246*Rate)</f>
        <v>0</v>
      </c>
      <c r="AI246" s="38">
        <f>+'GBP Cashflow'!AI246+('Euro Cashflow'!AI246*Rate)</f>
        <v>0</v>
      </c>
      <c r="AJ246" s="38">
        <f>+'GBP Cashflow'!AJ246+('Euro Cashflow'!AJ246*Rate)</f>
        <v>0</v>
      </c>
      <c r="AK246" s="38">
        <f>+'GBP Cashflow'!AK246+('Euro Cashflow'!AK246*Rate)</f>
        <v>0</v>
      </c>
      <c r="AL246" s="38">
        <f>+'GBP Cashflow'!AL246+('Euro Cashflow'!AL246*Rate)</f>
        <v>0</v>
      </c>
      <c r="AM246" s="38">
        <f>+'GBP Cashflow'!AM246+('Euro Cashflow'!AM246*Rate)</f>
        <v>0</v>
      </c>
      <c r="AN246" s="38">
        <f>+'GBP Cashflow'!AN246+('Euro Cashflow'!AN246*Rate)</f>
        <v>0</v>
      </c>
      <c r="AO246" s="38">
        <f>+'GBP Cashflow'!AO246+('Euro Cashflow'!AO246*Rate)</f>
        <v>0</v>
      </c>
      <c r="AP246" s="38">
        <f>+'GBP Cashflow'!AP246+('Euro Cashflow'!AP246*Rate)</f>
        <v>9931.0344827586214</v>
      </c>
      <c r="AQ246" s="38">
        <f>+'GBP Cashflow'!AQ246+('Euro Cashflow'!AQ246*Rate)</f>
        <v>9931.0344827586214</v>
      </c>
      <c r="AR246" s="38">
        <f>+'GBP Cashflow'!AR246+('Euro Cashflow'!AR246*Rate)</f>
        <v>0</v>
      </c>
    </row>
    <row r="247" spans="1:44" outlineLevel="2" x14ac:dyDescent="0.2">
      <c r="A247" s="24">
        <v>5200</v>
      </c>
      <c r="B247" s="25">
        <v>5275</v>
      </c>
      <c r="C247" s="24" t="s">
        <v>273</v>
      </c>
      <c r="D247" s="37">
        <f>VLOOKUP(B247,TOTALBUD!$A$1:$C$260,3,0)</f>
        <v>5959</v>
      </c>
      <c r="E247" s="26">
        <f t="shared" si="20"/>
        <v>-0.37931034482699033</v>
      </c>
      <c r="F247" s="24"/>
      <c r="G247" s="24"/>
      <c r="H247" s="38">
        <f>+'GBP Cashflow'!H247+('Euro Cashflow'!H247*Rate)</f>
        <v>0</v>
      </c>
      <c r="I247" s="38">
        <f>+'GBP Cashflow'!I247+('Euro Cashflow'!I247*Rate)</f>
        <v>0</v>
      </c>
      <c r="J247" s="38">
        <f>+'GBP Cashflow'!J247+('Euro Cashflow'!J247*Rate)</f>
        <v>0</v>
      </c>
      <c r="K247" s="38">
        <f>+'GBP Cashflow'!K247+('Euro Cashflow'!K247*Rate)</f>
        <v>0</v>
      </c>
      <c r="L247" s="38">
        <f>+'GBP Cashflow'!L247+('Euro Cashflow'!L247*Rate)</f>
        <v>0</v>
      </c>
      <c r="M247" s="38">
        <f>+'GBP Cashflow'!M247+('Euro Cashflow'!M247*Rate)</f>
        <v>0</v>
      </c>
      <c r="N247" s="38">
        <f>+'GBP Cashflow'!N247+('Euro Cashflow'!N247*Rate)</f>
        <v>0</v>
      </c>
      <c r="O247" s="38">
        <f>+'GBP Cashflow'!O247+('Euro Cashflow'!O247*Rate)</f>
        <v>0</v>
      </c>
      <c r="P247" s="38">
        <f>+'GBP Cashflow'!P247+('Euro Cashflow'!P247*Rate)</f>
        <v>0</v>
      </c>
      <c r="Q247" s="38">
        <f>+'GBP Cashflow'!Q247+('Euro Cashflow'!Q247*Rate)</f>
        <v>0</v>
      </c>
      <c r="R247" s="38">
        <f>+'GBP Cashflow'!R247+('Euro Cashflow'!R247*Rate)</f>
        <v>0</v>
      </c>
      <c r="S247" s="38">
        <f>+'GBP Cashflow'!S247+('Euro Cashflow'!S247*Rate)</f>
        <v>0</v>
      </c>
      <c r="T247" s="38">
        <f>+'GBP Cashflow'!T247+('Euro Cashflow'!T247*Rate)</f>
        <v>0</v>
      </c>
      <c r="U247" s="38">
        <f>+'GBP Cashflow'!U247+('Euro Cashflow'!U247*Rate)</f>
        <v>0</v>
      </c>
      <c r="V247" s="38">
        <f>+'GBP Cashflow'!V247+('Euro Cashflow'!V247*Rate)</f>
        <v>0</v>
      </c>
      <c r="W247" s="38">
        <f>+'GBP Cashflow'!W247+('Euro Cashflow'!W247*Rate)</f>
        <v>0</v>
      </c>
      <c r="X247" s="38">
        <f>+'GBP Cashflow'!X247+('Euro Cashflow'!X247*Rate)</f>
        <v>0</v>
      </c>
      <c r="Y247" s="38">
        <f>+'GBP Cashflow'!Y247+('Euro Cashflow'!Y247*Rate)</f>
        <v>0</v>
      </c>
      <c r="Z247" s="38">
        <f>+'GBP Cashflow'!Z247+('Euro Cashflow'!Z247*Rate)</f>
        <v>0</v>
      </c>
      <c r="AA247" s="38">
        <f>+'GBP Cashflow'!AA247+('Euro Cashflow'!AA247*Rate)</f>
        <v>0</v>
      </c>
      <c r="AB247" s="38">
        <f>+'GBP Cashflow'!AB247+('Euro Cashflow'!AB247*Rate)</f>
        <v>0</v>
      </c>
      <c r="AC247" s="38">
        <f>+'GBP Cashflow'!AC247+('Euro Cashflow'!AC247*Rate)</f>
        <v>0</v>
      </c>
      <c r="AD247" s="38">
        <f>+'GBP Cashflow'!AD247+('Euro Cashflow'!AD247*Rate)</f>
        <v>0</v>
      </c>
      <c r="AE247" s="38">
        <f>+'GBP Cashflow'!AE247+('Euro Cashflow'!AE247*Rate)</f>
        <v>0</v>
      </c>
      <c r="AF247" s="38">
        <f>+'GBP Cashflow'!AF247+('Euro Cashflow'!AF247*Rate)</f>
        <v>0</v>
      </c>
      <c r="AG247" s="38">
        <f>+'GBP Cashflow'!AG247+('Euro Cashflow'!AG247*Rate)</f>
        <v>0</v>
      </c>
      <c r="AH247" s="38">
        <f>+'GBP Cashflow'!AH247+('Euro Cashflow'!AH247*Rate)</f>
        <v>0</v>
      </c>
      <c r="AI247" s="38">
        <f>+'GBP Cashflow'!AI247+('Euro Cashflow'!AI247*Rate)</f>
        <v>0</v>
      </c>
      <c r="AJ247" s="38">
        <f>+'GBP Cashflow'!AJ247+('Euro Cashflow'!AJ247*Rate)</f>
        <v>0</v>
      </c>
      <c r="AK247" s="38">
        <f>+'GBP Cashflow'!AK247+('Euro Cashflow'!AK247*Rate)</f>
        <v>0</v>
      </c>
      <c r="AL247" s="38">
        <f>+'GBP Cashflow'!AL247+('Euro Cashflow'!AL247*Rate)</f>
        <v>0</v>
      </c>
      <c r="AM247" s="38">
        <f>+'GBP Cashflow'!AM247+('Euro Cashflow'!AM247*Rate)</f>
        <v>0</v>
      </c>
      <c r="AN247" s="38">
        <f>+'GBP Cashflow'!AN247+('Euro Cashflow'!AN247*Rate)</f>
        <v>0</v>
      </c>
      <c r="AO247" s="38">
        <f>+'GBP Cashflow'!AO247+('Euro Cashflow'!AO247*Rate)</f>
        <v>0</v>
      </c>
      <c r="AP247" s="38">
        <f>+'GBP Cashflow'!AP247+('Euro Cashflow'!AP247*Rate)</f>
        <v>0</v>
      </c>
      <c r="AQ247" s="38">
        <f>+'GBP Cashflow'!AQ247+('Euro Cashflow'!AQ247*Rate)</f>
        <v>0</v>
      </c>
      <c r="AR247" s="38">
        <f>+'GBP Cashflow'!AR247+('Euro Cashflow'!AR247*Rate)</f>
        <v>5958.620689655173</v>
      </c>
    </row>
    <row r="248" spans="1:44" outlineLevel="2" x14ac:dyDescent="0.2">
      <c r="A248" s="24">
        <v>5200</v>
      </c>
      <c r="B248" s="25">
        <v>5280</v>
      </c>
      <c r="C248" s="24" t="s">
        <v>274</v>
      </c>
      <c r="D248" s="37">
        <f>VLOOKUP(B248,TOTALBUD!$A$1:$C$260,3,0)</f>
        <v>2069</v>
      </c>
      <c r="E248" s="26">
        <f t="shared" si="20"/>
        <v>-3.4482758620470122E-2</v>
      </c>
      <c r="F248" s="24"/>
      <c r="G248" s="24"/>
      <c r="H248" s="38">
        <f>+'GBP Cashflow'!H248+('Euro Cashflow'!H248*Rate)</f>
        <v>0</v>
      </c>
      <c r="I248" s="38">
        <f>+'GBP Cashflow'!I248+('Euro Cashflow'!I248*Rate)</f>
        <v>0</v>
      </c>
      <c r="J248" s="38">
        <f>+'GBP Cashflow'!J248+('Euro Cashflow'!J248*Rate)</f>
        <v>0</v>
      </c>
      <c r="K248" s="38">
        <f>+'GBP Cashflow'!K248+('Euro Cashflow'!K248*Rate)</f>
        <v>0</v>
      </c>
      <c r="L248" s="38">
        <f>+'GBP Cashflow'!L248+('Euro Cashflow'!L248*Rate)</f>
        <v>0</v>
      </c>
      <c r="M248" s="38">
        <f>+'GBP Cashflow'!M248+('Euro Cashflow'!M248*Rate)</f>
        <v>0</v>
      </c>
      <c r="N248" s="38">
        <f>+'GBP Cashflow'!N248+('Euro Cashflow'!N248*Rate)</f>
        <v>0</v>
      </c>
      <c r="O248" s="38">
        <f>+'GBP Cashflow'!O248+('Euro Cashflow'!O248*Rate)</f>
        <v>0</v>
      </c>
      <c r="P248" s="38">
        <f>+'GBP Cashflow'!P248+('Euro Cashflow'!P248*Rate)</f>
        <v>0</v>
      </c>
      <c r="Q248" s="38">
        <f>+'GBP Cashflow'!Q248+('Euro Cashflow'!Q248*Rate)</f>
        <v>0</v>
      </c>
      <c r="R248" s="38">
        <f>+'GBP Cashflow'!R248+('Euro Cashflow'!R248*Rate)</f>
        <v>0</v>
      </c>
      <c r="S248" s="38">
        <f>+'GBP Cashflow'!S248+('Euro Cashflow'!S248*Rate)</f>
        <v>0</v>
      </c>
      <c r="T248" s="38">
        <f>+'GBP Cashflow'!T248+('Euro Cashflow'!T248*Rate)</f>
        <v>0</v>
      </c>
      <c r="U248" s="38">
        <f>+'GBP Cashflow'!U248+('Euro Cashflow'!U248*Rate)</f>
        <v>0</v>
      </c>
      <c r="V248" s="38">
        <f>+'GBP Cashflow'!V248+('Euro Cashflow'!V248*Rate)</f>
        <v>0</v>
      </c>
      <c r="W248" s="38">
        <f>+'GBP Cashflow'!W248+('Euro Cashflow'!W248*Rate)</f>
        <v>0</v>
      </c>
      <c r="X248" s="38">
        <f>+'GBP Cashflow'!X248+('Euro Cashflow'!X248*Rate)</f>
        <v>0</v>
      </c>
      <c r="Y248" s="38">
        <f>+'GBP Cashflow'!Y248+('Euro Cashflow'!Y248*Rate)</f>
        <v>0</v>
      </c>
      <c r="Z248" s="38">
        <f>+'GBP Cashflow'!Z248+('Euro Cashflow'!Z248*Rate)</f>
        <v>0</v>
      </c>
      <c r="AA248" s="38">
        <f>+'GBP Cashflow'!AA248+('Euro Cashflow'!AA248*Rate)</f>
        <v>0</v>
      </c>
      <c r="AB248" s="38">
        <f>+'GBP Cashflow'!AB248+('Euro Cashflow'!AB248*Rate)</f>
        <v>0</v>
      </c>
      <c r="AC248" s="38">
        <f>+'GBP Cashflow'!AC248+('Euro Cashflow'!AC248*Rate)</f>
        <v>0</v>
      </c>
      <c r="AD248" s="38">
        <f>+'GBP Cashflow'!AD248+('Euro Cashflow'!AD248*Rate)</f>
        <v>0</v>
      </c>
      <c r="AE248" s="38">
        <f>+'GBP Cashflow'!AE248+('Euro Cashflow'!AE248*Rate)</f>
        <v>0</v>
      </c>
      <c r="AF248" s="38">
        <f>+'GBP Cashflow'!AF248+('Euro Cashflow'!AF248*Rate)</f>
        <v>0</v>
      </c>
      <c r="AG248" s="38">
        <f>+'GBP Cashflow'!AG248+('Euro Cashflow'!AG248*Rate)</f>
        <v>0</v>
      </c>
      <c r="AH248" s="38">
        <f>+'GBP Cashflow'!AH248+('Euro Cashflow'!AH248*Rate)</f>
        <v>0</v>
      </c>
      <c r="AI248" s="38">
        <f>+'GBP Cashflow'!AI248+('Euro Cashflow'!AI248*Rate)</f>
        <v>0</v>
      </c>
      <c r="AJ248" s="38">
        <f>+'GBP Cashflow'!AJ248+('Euro Cashflow'!AJ248*Rate)</f>
        <v>0</v>
      </c>
      <c r="AK248" s="38">
        <f>+'GBP Cashflow'!AK248+('Euro Cashflow'!AK248*Rate)</f>
        <v>0</v>
      </c>
      <c r="AL248" s="38">
        <f>+'GBP Cashflow'!AL248+('Euro Cashflow'!AL248*Rate)</f>
        <v>0</v>
      </c>
      <c r="AM248" s="38">
        <f>+'GBP Cashflow'!AM248+('Euro Cashflow'!AM248*Rate)</f>
        <v>0</v>
      </c>
      <c r="AN248" s="38">
        <f>+'GBP Cashflow'!AN248+('Euro Cashflow'!AN248*Rate)</f>
        <v>0</v>
      </c>
      <c r="AO248" s="38">
        <f>+'GBP Cashflow'!AO248+('Euro Cashflow'!AO248*Rate)</f>
        <v>0</v>
      </c>
      <c r="AP248" s="38">
        <f>+'GBP Cashflow'!AP248+('Euro Cashflow'!AP248*Rate)</f>
        <v>0</v>
      </c>
      <c r="AQ248" s="38">
        <f>+'GBP Cashflow'!AQ248+('Euro Cashflow'!AQ248*Rate)</f>
        <v>0</v>
      </c>
      <c r="AR248" s="38">
        <f>+'GBP Cashflow'!AR248+('Euro Cashflow'!AR248*Rate)</f>
        <v>2068.9655172413795</v>
      </c>
    </row>
    <row r="249" spans="1:44" outlineLevel="2" x14ac:dyDescent="0.2">
      <c r="A249" s="24">
        <v>5200</v>
      </c>
      <c r="B249" s="25">
        <v>5285</v>
      </c>
      <c r="C249" s="24" t="s">
        <v>275</v>
      </c>
      <c r="D249" s="37">
        <f>VLOOKUP(B249,TOTALBUD!$A$1:$C$260,3,0)</f>
        <v>34483</v>
      </c>
      <c r="E249" s="26">
        <f t="shared" si="20"/>
        <v>-0.24137931034056237</v>
      </c>
      <c r="F249" s="24"/>
      <c r="G249" s="24"/>
      <c r="H249" s="38">
        <f>+'GBP Cashflow'!H249+('Euro Cashflow'!H249*Rate)</f>
        <v>0</v>
      </c>
      <c r="I249" s="38">
        <f>+'GBP Cashflow'!I249+('Euro Cashflow'!I249*Rate)</f>
        <v>0</v>
      </c>
      <c r="J249" s="38">
        <f>+'GBP Cashflow'!J249+('Euro Cashflow'!J249*Rate)</f>
        <v>0</v>
      </c>
      <c r="K249" s="38">
        <f>+'GBP Cashflow'!K249+('Euro Cashflow'!K249*Rate)</f>
        <v>0</v>
      </c>
      <c r="L249" s="38">
        <f>+'GBP Cashflow'!L249+('Euro Cashflow'!L249*Rate)</f>
        <v>0</v>
      </c>
      <c r="M249" s="38">
        <f>+'GBP Cashflow'!M249+('Euro Cashflow'!M249*Rate)</f>
        <v>0</v>
      </c>
      <c r="N249" s="38">
        <f>+'GBP Cashflow'!N249+('Euro Cashflow'!N249*Rate)</f>
        <v>0</v>
      </c>
      <c r="O249" s="38">
        <f>+'GBP Cashflow'!O249+('Euro Cashflow'!O249*Rate)</f>
        <v>0</v>
      </c>
      <c r="P249" s="38">
        <f>+'GBP Cashflow'!P249+('Euro Cashflow'!P249*Rate)</f>
        <v>0</v>
      </c>
      <c r="Q249" s="38">
        <f>+'GBP Cashflow'!Q249+('Euro Cashflow'!Q249*Rate)</f>
        <v>0</v>
      </c>
      <c r="R249" s="38">
        <f>+'GBP Cashflow'!R249+('Euro Cashflow'!R249*Rate)</f>
        <v>0</v>
      </c>
      <c r="S249" s="38">
        <f>+'GBP Cashflow'!S249+('Euro Cashflow'!S249*Rate)</f>
        <v>0</v>
      </c>
      <c r="T249" s="38">
        <f>+'GBP Cashflow'!T249+('Euro Cashflow'!T249*Rate)</f>
        <v>0</v>
      </c>
      <c r="U249" s="38">
        <f>+'GBP Cashflow'!U249+('Euro Cashflow'!U249*Rate)</f>
        <v>0</v>
      </c>
      <c r="V249" s="38">
        <f>+'GBP Cashflow'!V249+('Euro Cashflow'!V249*Rate)</f>
        <v>0</v>
      </c>
      <c r="W249" s="38">
        <f>+'GBP Cashflow'!W249+('Euro Cashflow'!W249*Rate)</f>
        <v>0</v>
      </c>
      <c r="X249" s="38">
        <f>+'GBP Cashflow'!X249+('Euro Cashflow'!X249*Rate)</f>
        <v>0</v>
      </c>
      <c r="Y249" s="38">
        <f>+'GBP Cashflow'!Y249+('Euro Cashflow'!Y249*Rate)</f>
        <v>0</v>
      </c>
      <c r="Z249" s="38">
        <f>+'GBP Cashflow'!Z249+('Euro Cashflow'!Z249*Rate)</f>
        <v>0</v>
      </c>
      <c r="AA249" s="38">
        <f>+'GBP Cashflow'!AA249+('Euro Cashflow'!AA249*Rate)</f>
        <v>0</v>
      </c>
      <c r="AB249" s="38">
        <f>+'GBP Cashflow'!AB249+('Euro Cashflow'!AB249*Rate)</f>
        <v>0</v>
      </c>
      <c r="AC249" s="38">
        <f>+'GBP Cashflow'!AC249+('Euro Cashflow'!AC249*Rate)</f>
        <v>0</v>
      </c>
      <c r="AD249" s="38">
        <f>+'GBP Cashflow'!AD249+('Euro Cashflow'!AD249*Rate)</f>
        <v>0</v>
      </c>
      <c r="AE249" s="38">
        <f>+'GBP Cashflow'!AE249+('Euro Cashflow'!AE249*Rate)</f>
        <v>0</v>
      </c>
      <c r="AF249" s="38">
        <f>+'GBP Cashflow'!AF249+('Euro Cashflow'!AF249*Rate)</f>
        <v>0</v>
      </c>
      <c r="AG249" s="38">
        <f>+'GBP Cashflow'!AG249+('Euro Cashflow'!AG249*Rate)</f>
        <v>0</v>
      </c>
      <c r="AH249" s="38">
        <f>+'GBP Cashflow'!AH249+('Euro Cashflow'!AH249*Rate)</f>
        <v>0</v>
      </c>
      <c r="AI249" s="38">
        <f>+'GBP Cashflow'!AI249+('Euro Cashflow'!AI249*Rate)</f>
        <v>0</v>
      </c>
      <c r="AJ249" s="38">
        <f>+'GBP Cashflow'!AJ249+('Euro Cashflow'!AJ249*Rate)</f>
        <v>0</v>
      </c>
      <c r="AK249" s="38">
        <f>+'GBP Cashflow'!AK249+('Euro Cashflow'!AK249*Rate)</f>
        <v>0</v>
      </c>
      <c r="AL249" s="38">
        <f>+'GBP Cashflow'!AL249+('Euro Cashflow'!AL249*Rate)</f>
        <v>0</v>
      </c>
      <c r="AM249" s="38">
        <f>+'GBP Cashflow'!AM249+('Euro Cashflow'!AM249*Rate)</f>
        <v>0</v>
      </c>
      <c r="AN249" s="38">
        <f>+'GBP Cashflow'!AN249+('Euro Cashflow'!AN249*Rate)</f>
        <v>0</v>
      </c>
      <c r="AO249" s="38">
        <f>+'GBP Cashflow'!AO249+('Euro Cashflow'!AO249*Rate)</f>
        <v>0</v>
      </c>
      <c r="AP249" s="38">
        <f>+'GBP Cashflow'!AP249+('Euro Cashflow'!AP249*Rate)</f>
        <v>0</v>
      </c>
      <c r="AQ249" s="38">
        <f>+'GBP Cashflow'!AQ249+('Euro Cashflow'!AQ249*Rate)</f>
        <v>0</v>
      </c>
      <c r="AR249" s="38">
        <f>+'GBP Cashflow'!AR249+('Euro Cashflow'!AR249*Rate)</f>
        <v>34482.758620689659</v>
      </c>
    </row>
    <row r="250" spans="1:44" outlineLevel="2" x14ac:dyDescent="0.2">
      <c r="A250" s="24">
        <v>5200</v>
      </c>
      <c r="B250" s="25">
        <v>5290</v>
      </c>
      <c r="C250" s="24" t="s">
        <v>276</v>
      </c>
      <c r="D250" s="37">
        <f>VLOOKUP(B250,TOTALBUD!$A$1:$C$260,3,0)</f>
        <v>8500</v>
      </c>
      <c r="E250" s="26">
        <f t="shared" si="20"/>
        <v>0</v>
      </c>
      <c r="F250" s="24"/>
      <c r="G250" s="24"/>
      <c r="H250" s="38">
        <f>+'GBP Cashflow'!H250+('Euro Cashflow'!H250*Rate)</f>
        <v>0</v>
      </c>
      <c r="I250" s="38">
        <f>+'GBP Cashflow'!I250+('Euro Cashflow'!I250*Rate)</f>
        <v>0</v>
      </c>
      <c r="J250" s="38">
        <f>+'GBP Cashflow'!J250+('Euro Cashflow'!J250*Rate)</f>
        <v>0</v>
      </c>
      <c r="K250" s="38">
        <f>+'GBP Cashflow'!K250+('Euro Cashflow'!K250*Rate)</f>
        <v>0</v>
      </c>
      <c r="L250" s="38">
        <f>+'GBP Cashflow'!L250+('Euro Cashflow'!L250*Rate)</f>
        <v>0</v>
      </c>
      <c r="M250" s="38">
        <f>+'GBP Cashflow'!M250+('Euro Cashflow'!M250*Rate)</f>
        <v>0</v>
      </c>
      <c r="N250" s="38">
        <f>+'GBP Cashflow'!N250+('Euro Cashflow'!N250*Rate)</f>
        <v>0</v>
      </c>
      <c r="O250" s="38">
        <f>+'GBP Cashflow'!O250+('Euro Cashflow'!O250*Rate)</f>
        <v>0</v>
      </c>
      <c r="P250" s="38">
        <f>+'GBP Cashflow'!P250+('Euro Cashflow'!P250*Rate)</f>
        <v>0</v>
      </c>
      <c r="Q250" s="38">
        <f>+'GBP Cashflow'!Q250+('Euro Cashflow'!Q250*Rate)</f>
        <v>0</v>
      </c>
      <c r="R250" s="38">
        <f>+'GBP Cashflow'!R250+('Euro Cashflow'!R250*Rate)</f>
        <v>0</v>
      </c>
      <c r="S250" s="38">
        <f>+'GBP Cashflow'!S250+('Euro Cashflow'!S250*Rate)</f>
        <v>0</v>
      </c>
      <c r="T250" s="38">
        <f>+'GBP Cashflow'!T250+('Euro Cashflow'!T250*Rate)</f>
        <v>0</v>
      </c>
      <c r="U250" s="38">
        <f>+'GBP Cashflow'!U250+('Euro Cashflow'!U250*Rate)</f>
        <v>0</v>
      </c>
      <c r="V250" s="38">
        <f>+'GBP Cashflow'!V250+('Euro Cashflow'!V250*Rate)</f>
        <v>0</v>
      </c>
      <c r="W250" s="38">
        <f>+'GBP Cashflow'!W250+('Euro Cashflow'!W250*Rate)</f>
        <v>0</v>
      </c>
      <c r="X250" s="38">
        <f>+'GBP Cashflow'!X250+('Euro Cashflow'!X250*Rate)</f>
        <v>0</v>
      </c>
      <c r="Y250" s="38">
        <f>+'GBP Cashflow'!Y250+('Euro Cashflow'!Y250*Rate)</f>
        <v>0</v>
      </c>
      <c r="Z250" s="38">
        <f>+'GBP Cashflow'!Z250+('Euro Cashflow'!Z250*Rate)</f>
        <v>0</v>
      </c>
      <c r="AA250" s="38">
        <f>+'GBP Cashflow'!AA250+('Euro Cashflow'!AA250*Rate)</f>
        <v>0</v>
      </c>
      <c r="AB250" s="38">
        <f>+'GBP Cashflow'!AB250+('Euro Cashflow'!AB250*Rate)</f>
        <v>0</v>
      </c>
      <c r="AC250" s="38">
        <f>+'GBP Cashflow'!AC250+('Euro Cashflow'!AC250*Rate)</f>
        <v>0</v>
      </c>
      <c r="AD250" s="38">
        <f>+'GBP Cashflow'!AD250+('Euro Cashflow'!AD250*Rate)</f>
        <v>0</v>
      </c>
      <c r="AE250" s="38">
        <f>+'GBP Cashflow'!AE250+('Euro Cashflow'!AE250*Rate)</f>
        <v>0</v>
      </c>
      <c r="AF250" s="38">
        <f>+'GBP Cashflow'!AF250+('Euro Cashflow'!AF250*Rate)</f>
        <v>0</v>
      </c>
      <c r="AG250" s="38">
        <f>+'GBP Cashflow'!AG250+('Euro Cashflow'!AG250*Rate)</f>
        <v>0</v>
      </c>
      <c r="AH250" s="38">
        <f>+'GBP Cashflow'!AH250+('Euro Cashflow'!AH250*Rate)</f>
        <v>0</v>
      </c>
      <c r="AI250" s="38">
        <f>+'GBP Cashflow'!AI250+('Euro Cashflow'!AI250*Rate)</f>
        <v>8500</v>
      </c>
      <c r="AJ250" s="38">
        <f>+'GBP Cashflow'!AJ250+('Euro Cashflow'!AJ250*Rate)</f>
        <v>0</v>
      </c>
      <c r="AK250" s="38">
        <f>+'GBP Cashflow'!AK250+('Euro Cashflow'!AK250*Rate)</f>
        <v>0</v>
      </c>
      <c r="AL250" s="38">
        <f>+'GBP Cashflow'!AL250+('Euro Cashflow'!AL250*Rate)</f>
        <v>0</v>
      </c>
      <c r="AM250" s="38">
        <f>+'GBP Cashflow'!AM250+('Euro Cashflow'!AM250*Rate)</f>
        <v>0</v>
      </c>
      <c r="AN250" s="38">
        <f>+'GBP Cashflow'!AN250+('Euro Cashflow'!AN250*Rate)</f>
        <v>0</v>
      </c>
      <c r="AO250" s="38">
        <f>+'GBP Cashflow'!AO250+('Euro Cashflow'!AO250*Rate)</f>
        <v>0</v>
      </c>
      <c r="AP250" s="38">
        <f>+'GBP Cashflow'!AP250+('Euro Cashflow'!AP250*Rate)</f>
        <v>0</v>
      </c>
      <c r="AQ250" s="38">
        <f>+'GBP Cashflow'!AQ250+('Euro Cashflow'!AQ250*Rate)</f>
        <v>0</v>
      </c>
      <c r="AR250" s="38">
        <f>+'GBP Cashflow'!AR250+('Euro Cashflow'!AR250*Rate)</f>
        <v>0</v>
      </c>
    </row>
    <row r="251" spans="1:44" outlineLevel="1" x14ac:dyDescent="0.2">
      <c r="A251" s="41" t="s">
        <v>277</v>
      </c>
      <c r="B251" s="29">
        <v>5200</v>
      </c>
      <c r="C251" s="30" t="s">
        <v>278</v>
      </c>
      <c r="D251" s="31">
        <f>VLOOKUP(B251,TOTALBUD!$A$1:$C$260,3,0)</f>
        <v>118459</v>
      </c>
      <c r="E251" s="32">
        <f>SUBTOTAL(9,$E$238:$E$250)</f>
        <v>-0.37931034482426185</v>
      </c>
      <c r="F251" s="30"/>
      <c r="G251" s="30"/>
      <c r="H251" s="33">
        <f>SUBTOTAL(9,$H$238:$H$250)</f>
        <v>0</v>
      </c>
      <c r="I251" s="34">
        <f>SUBTOTAL(9,$I$238:$I$250)</f>
        <v>0</v>
      </c>
      <c r="J251" s="34">
        <f>SUBTOTAL(9,$J$238:$J$250)</f>
        <v>0</v>
      </c>
      <c r="K251" s="34">
        <f>SUBTOTAL(9,$K$238:$K$250)</f>
        <v>0</v>
      </c>
      <c r="L251" s="34">
        <f>SUBTOTAL(9,$L$238:$L$250)</f>
        <v>0</v>
      </c>
      <c r="M251" s="34">
        <f>SUBTOTAL(9,$M$238:$M$250)</f>
        <v>0</v>
      </c>
      <c r="N251" s="34">
        <f>SUBTOTAL(9,$N$238:$N$250)</f>
        <v>0</v>
      </c>
      <c r="O251" s="34">
        <f>SUBTOTAL(9,$O$238:$O$250)</f>
        <v>0</v>
      </c>
      <c r="P251" s="34">
        <f>SUBTOTAL(9,$P$238:$P$250)</f>
        <v>0</v>
      </c>
      <c r="Q251" s="34">
        <f>SUBTOTAL(9,$Q$238:$Q$250)</f>
        <v>0</v>
      </c>
      <c r="R251" s="34">
        <f>SUBTOTAL(9,$R$238:$R$250)</f>
        <v>0</v>
      </c>
      <c r="S251" s="34">
        <f>SUBTOTAL(9,$S$238:$S$250)</f>
        <v>0</v>
      </c>
      <c r="T251" s="34">
        <f>SUBTOTAL(9,$T$238:$T$250)</f>
        <v>0</v>
      </c>
      <c r="U251" s="34">
        <f>SUBTOTAL(9,$U$238:$U$250)</f>
        <v>0</v>
      </c>
      <c r="V251" s="34">
        <f>SUBTOTAL(9,$V$238:$V$250)</f>
        <v>0</v>
      </c>
      <c r="W251" s="34">
        <f>SUBTOTAL(9,$W$238:$W$250)</f>
        <v>0</v>
      </c>
      <c r="X251" s="34">
        <f>SUBTOTAL(9,$X$238:$X$250)</f>
        <v>0</v>
      </c>
      <c r="Y251" s="34">
        <f>SUBTOTAL(9,$Y$238:$Y$250)</f>
        <v>0</v>
      </c>
      <c r="Z251" s="34">
        <f>SUBTOTAL(9,$Z$238:$Z$250)</f>
        <v>0</v>
      </c>
      <c r="AA251" s="35"/>
      <c r="AB251" s="34">
        <f>SUBTOTAL(9,$AB$238:$AB$250)</f>
        <v>0</v>
      </c>
      <c r="AC251" s="34">
        <f>SUBTOTAL(9,$AC$238:$AC$250)</f>
        <v>0</v>
      </c>
      <c r="AD251" s="34">
        <f>SUBTOTAL(9,$AD$238:$AD$250)</f>
        <v>0</v>
      </c>
      <c r="AE251" s="34">
        <f>SUBTOTAL(9,$AE$238:$AE$250)</f>
        <v>0</v>
      </c>
      <c r="AF251" s="34">
        <f>SUBTOTAL(9,$AF$238:$AF$250)</f>
        <v>0</v>
      </c>
      <c r="AG251" s="34">
        <f>SUBTOTAL(9,$AG$238:$AG$250)</f>
        <v>0</v>
      </c>
      <c r="AH251" s="34">
        <f>SUBTOTAL(9,$AH$238:$AH$250)</f>
        <v>1724.1379310344828</v>
      </c>
      <c r="AI251" s="34">
        <f>SUBTOTAL(9,$AI$238:$AI$250)</f>
        <v>10224.137931034482</v>
      </c>
      <c r="AJ251" s="34">
        <f>SUBTOTAL(9,$AJ$238:$AJ$250)</f>
        <v>1724.1379310344828</v>
      </c>
      <c r="AK251" s="34">
        <f>SUBTOTAL(9,$AK$238:$AK$250)</f>
        <v>1724.1379310344828</v>
      </c>
      <c r="AL251" s="34">
        <f>SUBTOTAL(9,$AL$238:$AL$250)</f>
        <v>6896.5517241379312</v>
      </c>
      <c r="AM251" s="34">
        <f>SUBTOTAL(9,$AM$238:$AM$250)</f>
        <v>12413.793103448275</v>
      </c>
      <c r="AN251" s="34">
        <f>SUBTOTAL(9,$AN$238:$AN$250)</f>
        <v>1724.1379310344828</v>
      </c>
      <c r="AO251" s="34">
        <f>SUBTOTAL(9,$AO$238:$AO$250)</f>
        <v>14137.931034482761</v>
      </c>
      <c r="AP251" s="34">
        <f>SUBTOTAL(9,$AP$238:$AP$250)</f>
        <v>11655.172413793105</v>
      </c>
      <c r="AQ251" s="34">
        <f>SUBTOTAL(9,$AQ$238:$AQ$250)</f>
        <v>13724.137931034484</v>
      </c>
      <c r="AR251" s="36">
        <f>SUBTOTAL(9,$AR$238:$AR$250)</f>
        <v>42510.34482758621</v>
      </c>
    </row>
    <row r="252" spans="1:44" outlineLevel="2" x14ac:dyDescent="0.2">
      <c r="A252" s="24">
        <v>5300</v>
      </c>
      <c r="B252" s="25"/>
      <c r="C252" s="24"/>
      <c r="D252" s="37"/>
      <c r="E252" s="26"/>
      <c r="F252" s="24"/>
      <c r="G252" s="24"/>
      <c r="H252" s="38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40"/>
    </row>
    <row r="253" spans="1:44" outlineLevel="2" x14ac:dyDescent="0.2">
      <c r="A253" s="24">
        <v>5300</v>
      </c>
      <c r="B253" s="25">
        <v>5310</v>
      </c>
      <c r="C253" s="24" t="s">
        <v>279</v>
      </c>
      <c r="D253" s="37">
        <f>VLOOKUP(B253,TOTALBUD!$A$1:$C$260,3,0)</f>
        <v>41379</v>
      </c>
      <c r="E253" s="26">
        <f>SUM(H253:AX253)-D253</f>
        <v>0.31034482758695958</v>
      </c>
      <c r="F253" s="24"/>
      <c r="G253" s="24"/>
      <c r="H253" s="38">
        <f>+'GBP Cashflow'!H253+('Euro Cashflow'!H253*Rate)</f>
        <v>0</v>
      </c>
      <c r="I253" s="38">
        <f>+'GBP Cashflow'!I253+('Euro Cashflow'!I253*Rate)</f>
        <v>0</v>
      </c>
      <c r="J253" s="38">
        <f>+'GBP Cashflow'!J253+('Euro Cashflow'!J253*Rate)</f>
        <v>0</v>
      </c>
      <c r="K253" s="38">
        <f>+'GBP Cashflow'!K253+('Euro Cashflow'!K253*Rate)</f>
        <v>0</v>
      </c>
      <c r="L253" s="38">
        <f>+'GBP Cashflow'!L253+('Euro Cashflow'!L253*Rate)</f>
        <v>0</v>
      </c>
      <c r="M253" s="38">
        <f>+'GBP Cashflow'!M253+('Euro Cashflow'!M253*Rate)</f>
        <v>0</v>
      </c>
      <c r="N253" s="38">
        <f>+'GBP Cashflow'!N253+('Euro Cashflow'!N253*Rate)</f>
        <v>0</v>
      </c>
      <c r="O253" s="38">
        <f>+'GBP Cashflow'!O253+('Euro Cashflow'!O253*Rate)</f>
        <v>0</v>
      </c>
      <c r="P253" s="38">
        <f>+'GBP Cashflow'!P253+('Euro Cashflow'!P253*Rate)</f>
        <v>0</v>
      </c>
      <c r="Q253" s="38">
        <f>+'GBP Cashflow'!Q253+('Euro Cashflow'!Q253*Rate)</f>
        <v>0</v>
      </c>
      <c r="R253" s="38">
        <f>+'GBP Cashflow'!R253+('Euro Cashflow'!R253*Rate)</f>
        <v>0</v>
      </c>
      <c r="S253" s="38">
        <f>+'GBP Cashflow'!S253+('Euro Cashflow'!S253*Rate)</f>
        <v>0</v>
      </c>
      <c r="T253" s="38">
        <f>+'GBP Cashflow'!T253+('Euro Cashflow'!T253*Rate)</f>
        <v>0</v>
      </c>
      <c r="U253" s="38">
        <f>+'GBP Cashflow'!U253+('Euro Cashflow'!U253*Rate)</f>
        <v>0</v>
      </c>
      <c r="V253" s="38">
        <f>+'GBP Cashflow'!V253+('Euro Cashflow'!V253*Rate)</f>
        <v>0</v>
      </c>
      <c r="W253" s="38">
        <f>+'GBP Cashflow'!W253+('Euro Cashflow'!W253*Rate)</f>
        <v>0</v>
      </c>
      <c r="X253" s="38">
        <f>+'GBP Cashflow'!X253+('Euro Cashflow'!X253*Rate)</f>
        <v>0</v>
      </c>
      <c r="Y253" s="38">
        <f>+'GBP Cashflow'!Y253+('Euro Cashflow'!Y253*Rate)</f>
        <v>0</v>
      </c>
      <c r="Z253" s="38">
        <f>+'GBP Cashflow'!Z253+('Euro Cashflow'!Z253*Rate)</f>
        <v>0</v>
      </c>
      <c r="AA253" s="38">
        <f>+'GBP Cashflow'!AA253+('Euro Cashflow'!AA253*Rate)</f>
        <v>0</v>
      </c>
      <c r="AB253" s="38">
        <f>+'GBP Cashflow'!AB253+('Euro Cashflow'!AB253*Rate)</f>
        <v>5172.4137931034484</v>
      </c>
      <c r="AC253" s="38">
        <f>+'GBP Cashflow'!AC253+('Euro Cashflow'!AC253*Rate)</f>
        <v>0</v>
      </c>
      <c r="AD253" s="38">
        <f>+'GBP Cashflow'!AD253+('Euro Cashflow'!AD253*Rate)</f>
        <v>0</v>
      </c>
      <c r="AE253" s="38">
        <f>+'GBP Cashflow'!AE253+('Euro Cashflow'!AE253*Rate)</f>
        <v>0</v>
      </c>
      <c r="AF253" s="38">
        <f>+'GBP Cashflow'!AF253+('Euro Cashflow'!AF253*Rate)</f>
        <v>5172.4137931034484</v>
      </c>
      <c r="AG253" s="38">
        <f>+'GBP Cashflow'!AG253+('Euro Cashflow'!AG253*Rate)</f>
        <v>0</v>
      </c>
      <c r="AH253" s="38">
        <f>+'GBP Cashflow'!AH253+('Euro Cashflow'!AH253*Rate)</f>
        <v>0</v>
      </c>
      <c r="AI253" s="38">
        <f>+'GBP Cashflow'!AI253+('Euro Cashflow'!AI253*Rate)</f>
        <v>0</v>
      </c>
      <c r="AJ253" s="38">
        <f>+'GBP Cashflow'!AJ253+('Euro Cashflow'!AJ253*Rate)</f>
        <v>0</v>
      </c>
      <c r="AK253" s="38">
        <f>+'GBP Cashflow'!AK253+('Euro Cashflow'!AK253*Rate)</f>
        <v>0</v>
      </c>
      <c r="AL253" s="38">
        <f>+'GBP Cashflow'!AL253+('Euro Cashflow'!AL253*Rate)</f>
        <v>0</v>
      </c>
      <c r="AM253" s="38">
        <f>+'GBP Cashflow'!AM253+('Euro Cashflow'!AM253*Rate)</f>
        <v>10344.827586206897</v>
      </c>
      <c r="AN253" s="38">
        <f>+'GBP Cashflow'!AN253+('Euro Cashflow'!AN253*Rate)</f>
        <v>0</v>
      </c>
      <c r="AO253" s="38">
        <f>+'GBP Cashflow'!AO253+('Euro Cashflow'!AO253*Rate)</f>
        <v>10344.827586206897</v>
      </c>
      <c r="AP253" s="38">
        <f>+'GBP Cashflow'!AP253+('Euro Cashflow'!AP253*Rate)</f>
        <v>0</v>
      </c>
      <c r="AQ253" s="38">
        <f>+'GBP Cashflow'!AQ253+('Euro Cashflow'!AQ253*Rate)</f>
        <v>10344.827586206897</v>
      </c>
      <c r="AR253" s="38">
        <f>+'GBP Cashflow'!AR253+('Euro Cashflow'!AR253*Rate)</f>
        <v>0</v>
      </c>
    </row>
    <row r="254" spans="1:44" outlineLevel="2" x14ac:dyDescent="0.2">
      <c r="A254" s="24">
        <v>5300</v>
      </c>
      <c r="B254" s="25">
        <v>5330</v>
      </c>
      <c r="C254" s="24" t="s">
        <v>280</v>
      </c>
      <c r="D254" s="37">
        <f>VLOOKUP(B254,TOTALBUD!$A$1:$C$260,3,0)</f>
        <v>13793</v>
      </c>
      <c r="E254" s="26">
        <f>SUM(H254:AX254)-D254</f>
        <v>0.10344827586231986</v>
      </c>
      <c r="F254" s="24"/>
      <c r="G254" s="24"/>
      <c r="H254" s="38">
        <f>+'GBP Cashflow'!H254+('Euro Cashflow'!H254*Rate)</f>
        <v>0</v>
      </c>
      <c r="I254" s="38">
        <f>+'GBP Cashflow'!I254+('Euro Cashflow'!I254*Rate)</f>
        <v>0</v>
      </c>
      <c r="J254" s="38">
        <f>+'GBP Cashflow'!J254+('Euro Cashflow'!J254*Rate)</f>
        <v>0</v>
      </c>
      <c r="K254" s="38">
        <f>+'GBP Cashflow'!K254+('Euro Cashflow'!K254*Rate)</f>
        <v>0</v>
      </c>
      <c r="L254" s="38">
        <f>+'GBP Cashflow'!L254+('Euro Cashflow'!L254*Rate)</f>
        <v>0</v>
      </c>
      <c r="M254" s="38">
        <f>+'GBP Cashflow'!M254+('Euro Cashflow'!M254*Rate)</f>
        <v>0</v>
      </c>
      <c r="N254" s="38">
        <f>+'GBP Cashflow'!N254+('Euro Cashflow'!N254*Rate)</f>
        <v>0</v>
      </c>
      <c r="O254" s="38">
        <f>+'GBP Cashflow'!O254+('Euro Cashflow'!O254*Rate)</f>
        <v>0</v>
      </c>
      <c r="P254" s="38">
        <f>+'GBP Cashflow'!P254+('Euro Cashflow'!P254*Rate)</f>
        <v>0</v>
      </c>
      <c r="Q254" s="38">
        <f>+'GBP Cashflow'!Q254+('Euro Cashflow'!Q254*Rate)</f>
        <v>0</v>
      </c>
      <c r="R254" s="38">
        <f>+'GBP Cashflow'!R254+('Euro Cashflow'!R254*Rate)</f>
        <v>0</v>
      </c>
      <c r="S254" s="38">
        <f>+'GBP Cashflow'!S254+('Euro Cashflow'!S254*Rate)</f>
        <v>0</v>
      </c>
      <c r="T254" s="38">
        <f>+'GBP Cashflow'!T254+('Euro Cashflow'!T254*Rate)</f>
        <v>0</v>
      </c>
      <c r="U254" s="38">
        <f>+'GBP Cashflow'!U254+('Euro Cashflow'!U254*Rate)</f>
        <v>0</v>
      </c>
      <c r="V254" s="38">
        <f>+'GBP Cashflow'!V254+('Euro Cashflow'!V254*Rate)</f>
        <v>0</v>
      </c>
      <c r="W254" s="38">
        <f>+'GBP Cashflow'!W254+('Euro Cashflow'!W254*Rate)</f>
        <v>0</v>
      </c>
      <c r="X254" s="38">
        <f>+'GBP Cashflow'!X254+('Euro Cashflow'!X254*Rate)</f>
        <v>0</v>
      </c>
      <c r="Y254" s="38">
        <f>+'GBP Cashflow'!Y254+('Euro Cashflow'!Y254*Rate)</f>
        <v>0</v>
      </c>
      <c r="Z254" s="38">
        <f>+'GBP Cashflow'!Z254+('Euro Cashflow'!Z254*Rate)</f>
        <v>0</v>
      </c>
      <c r="AA254" s="38">
        <f>+'GBP Cashflow'!AA254+('Euro Cashflow'!AA254*Rate)</f>
        <v>0</v>
      </c>
      <c r="AB254" s="38">
        <f>+'GBP Cashflow'!AB254+('Euro Cashflow'!AB254*Rate)</f>
        <v>0</v>
      </c>
      <c r="AC254" s="38">
        <f>+'GBP Cashflow'!AC254+('Euro Cashflow'!AC254*Rate)</f>
        <v>0</v>
      </c>
      <c r="AD254" s="38">
        <f>+'GBP Cashflow'!AD254+('Euro Cashflow'!AD254*Rate)</f>
        <v>0</v>
      </c>
      <c r="AE254" s="38">
        <f>+'GBP Cashflow'!AE254+('Euro Cashflow'!AE254*Rate)</f>
        <v>0</v>
      </c>
      <c r="AF254" s="38">
        <f>+'GBP Cashflow'!AF254+('Euro Cashflow'!AF254*Rate)</f>
        <v>0</v>
      </c>
      <c r="AG254" s="38">
        <f>+'GBP Cashflow'!AG254+('Euro Cashflow'!AG254*Rate)</f>
        <v>0</v>
      </c>
      <c r="AH254" s="38">
        <f>+'GBP Cashflow'!AH254+('Euro Cashflow'!AH254*Rate)</f>
        <v>0</v>
      </c>
      <c r="AI254" s="38">
        <f>+'GBP Cashflow'!AI254+('Euro Cashflow'!AI254*Rate)</f>
        <v>0</v>
      </c>
      <c r="AJ254" s="38">
        <f>+'GBP Cashflow'!AJ254+('Euro Cashflow'!AJ254*Rate)</f>
        <v>0</v>
      </c>
      <c r="AK254" s="38">
        <f>+'GBP Cashflow'!AK254+('Euro Cashflow'!AK254*Rate)</f>
        <v>0</v>
      </c>
      <c r="AL254" s="38">
        <f>+'GBP Cashflow'!AL254+('Euro Cashflow'!AL254*Rate)</f>
        <v>0</v>
      </c>
      <c r="AM254" s="38">
        <f>+'GBP Cashflow'!AM254+('Euro Cashflow'!AM254*Rate)</f>
        <v>0</v>
      </c>
      <c r="AN254" s="38">
        <f>+'GBP Cashflow'!AN254+('Euro Cashflow'!AN254*Rate)</f>
        <v>0</v>
      </c>
      <c r="AO254" s="38">
        <f>+'GBP Cashflow'!AO254+('Euro Cashflow'!AO254*Rate)</f>
        <v>0</v>
      </c>
      <c r="AP254" s="38">
        <f>+'GBP Cashflow'!AP254+('Euro Cashflow'!AP254*Rate)</f>
        <v>0</v>
      </c>
      <c r="AQ254" s="38">
        <f>+'GBP Cashflow'!AQ254+('Euro Cashflow'!AQ254*Rate)</f>
        <v>0</v>
      </c>
      <c r="AR254" s="38">
        <f>+'GBP Cashflow'!AR254+('Euro Cashflow'!AR254*Rate)</f>
        <v>13793.103448275862</v>
      </c>
    </row>
    <row r="255" spans="1:44" outlineLevel="1" x14ac:dyDescent="0.2">
      <c r="A255" s="28" t="s">
        <v>281</v>
      </c>
      <c r="B255" s="29">
        <v>5300</v>
      </c>
      <c r="C255" s="30" t="s">
        <v>282</v>
      </c>
      <c r="D255" s="31">
        <f>VLOOKUP(B255,TOTALBUD!$A$1:$C$260,3,0)</f>
        <v>55172</v>
      </c>
      <c r="E255" s="32">
        <f>SUBTOTAL(9,$E$252:$E$254)</f>
        <v>0.41379310344927944</v>
      </c>
      <c r="F255" s="30"/>
      <c r="G255" s="30"/>
      <c r="H255" s="33">
        <f>SUBTOTAL(9,$H$252:$H$254)</f>
        <v>0</v>
      </c>
      <c r="I255" s="34">
        <f>SUBTOTAL(9,$I$252:$I$254)</f>
        <v>0</v>
      </c>
      <c r="J255" s="34">
        <f>SUBTOTAL(9,$J$252:$J$254)</f>
        <v>0</v>
      </c>
      <c r="K255" s="34">
        <f>SUBTOTAL(9,$K$252:$K$254)</f>
        <v>0</v>
      </c>
      <c r="L255" s="34">
        <f>SUBTOTAL(9,$L$252:$L$254)</f>
        <v>0</v>
      </c>
      <c r="M255" s="34">
        <f>SUBTOTAL(9,$M$252:$M$254)</f>
        <v>0</v>
      </c>
      <c r="N255" s="34">
        <f>SUBTOTAL(9,$N$252:$N$254)</f>
        <v>0</v>
      </c>
      <c r="O255" s="34">
        <f>SUBTOTAL(9,$O$252:$O$254)</f>
        <v>0</v>
      </c>
      <c r="P255" s="34">
        <f>SUBTOTAL(9,$P$252:$P$254)</f>
        <v>0</v>
      </c>
      <c r="Q255" s="34">
        <f>SUBTOTAL(9,$Q$252:$Q$254)</f>
        <v>0</v>
      </c>
      <c r="R255" s="34">
        <f>SUBTOTAL(9,$R$252:$R$254)</f>
        <v>0</v>
      </c>
      <c r="S255" s="34">
        <f>SUBTOTAL(9,$S$252:$S$254)</f>
        <v>0</v>
      </c>
      <c r="T255" s="34">
        <f>SUBTOTAL(9,$T$252:$T$254)</f>
        <v>0</v>
      </c>
      <c r="U255" s="34">
        <f>SUBTOTAL(9,$U$252:$U$254)</f>
        <v>0</v>
      </c>
      <c r="V255" s="34">
        <f>SUBTOTAL(9,$V$252:$V$254)</f>
        <v>0</v>
      </c>
      <c r="W255" s="34">
        <f>SUBTOTAL(9,$W$252:$W$254)</f>
        <v>0</v>
      </c>
      <c r="X255" s="34">
        <f>SUBTOTAL(9,$X$252:$X$254)</f>
        <v>0</v>
      </c>
      <c r="Y255" s="34">
        <f>SUBTOTAL(9,$Y$252:$Y$254)</f>
        <v>0</v>
      </c>
      <c r="Z255" s="34">
        <f>SUBTOTAL(9,$Z$252:$Z$254)</f>
        <v>0</v>
      </c>
      <c r="AA255" s="35"/>
      <c r="AB255" s="34">
        <f>SUBTOTAL(9,$AB$252:$AB$254)</f>
        <v>5172.4137931034484</v>
      </c>
      <c r="AC255" s="34">
        <f>SUBTOTAL(9,$AC$252:$AC$254)</f>
        <v>0</v>
      </c>
      <c r="AD255" s="34">
        <f>SUBTOTAL(9,$AD$252:$AD$254)</f>
        <v>0</v>
      </c>
      <c r="AE255" s="34">
        <f>SUBTOTAL(9,$AE$252:$AE$254)</f>
        <v>0</v>
      </c>
      <c r="AF255" s="34">
        <f>SUBTOTAL(9,$AF$252:$AF$254)</f>
        <v>5172.4137931034484</v>
      </c>
      <c r="AG255" s="34">
        <f>SUBTOTAL(9,$AG$252:$AG$254)</f>
        <v>0</v>
      </c>
      <c r="AH255" s="34">
        <f>SUBTOTAL(9,$AH$252:$AH$254)</f>
        <v>0</v>
      </c>
      <c r="AI255" s="34">
        <f>SUBTOTAL(9,$AI$252:$AI$254)</f>
        <v>0</v>
      </c>
      <c r="AJ255" s="34">
        <f>SUBTOTAL(9,$AJ$252:$AJ$254)</f>
        <v>0</v>
      </c>
      <c r="AK255" s="34">
        <f>SUBTOTAL(9,$AK$252:$AK$254)</f>
        <v>0</v>
      </c>
      <c r="AL255" s="34">
        <f>SUBTOTAL(9,$AL$252:$AL$254)</f>
        <v>0</v>
      </c>
      <c r="AM255" s="34">
        <f>SUBTOTAL(9,$AM$252:$AM$254)</f>
        <v>10344.827586206897</v>
      </c>
      <c r="AN255" s="34">
        <f>SUBTOTAL(9,$AN$252:$AN$254)</f>
        <v>0</v>
      </c>
      <c r="AO255" s="34">
        <f>SUBTOTAL(9,$AO$252:$AO$254)</f>
        <v>10344.827586206897</v>
      </c>
      <c r="AP255" s="34">
        <f>SUBTOTAL(9,$AP$252:$AP$254)</f>
        <v>0</v>
      </c>
      <c r="AQ255" s="34">
        <f>SUBTOTAL(9,$AQ$252:$AQ$254)</f>
        <v>10344.827586206897</v>
      </c>
      <c r="AR255" s="36">
        <f>SUBTOTAL(9,$AR$252:$AR$254)</f>
        <v>13793.103448275862</v>
      </c>
    </row>
    <row r="256" spans="1:44" outlineLevel="2" x14ac:dyDescent="0.2">
      <c r="A256" s="24">
        <v>5400</v>
      </c>
      <c r="B256" s="25"/>
      <c r="C256" s="24"/>
      <c r="D256" s="37"/>
      <c r="E256" s="26"/>
      <c r="F256" s="24"/>
      <c r="G256" s="24"/>
      <c r="H256" s="38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40"/>
    </row>
    <row r="257" spans="1:44" outlineLevel="2" x14ac:dyDescent="0.2">
      <c r="A257" s="24">
        <v>5400</v>
      </c>
      <c r="B257" s="25">
        <v>5410</v>
      </c>
      <c r="C257" s="24" t="s">
        <v>283</v>
      </c>
      <c r="D257" s="37">
        <f>VLOOKUP(B257,TOTALBUD!$A$1:$C$260,3,0)</f>
        <v>48276</v>
      </c>
      <c r="E257" s="26">
        <f>SUM(H257:AX257)-D257</f>
        <v>-0.13793103450007038</v>
      </c>
      <c r="F257" s="24"/>
      <c r="G257" s="24"/>
      <c r="H257" s="38">
        <f>+'GBP Cashflow'!H257+('Euro Cashflow'!H257*Rate)</f>
        <v>0</v>
      </c>
      <c r="I257" s="38">
        <f>+'GBP Cashflow'!I257+('Euro Cashflow'!I257*Rate)</f>
        <v>0</v>
      </c>
      <c r="J257" s="38">
        <f>+'GBP Cashflow'!J257+('Euro Cashflow'!J257*Rate)</f>
        <v>0</v>
      </c>
      <c r="K257" s="38">
        <f>+'GBP Cashflow'!K257+('Euro Cashflow'!K257*Rate)</f>
        <v>0</v>
      </c>
      <c r="L257" s="38">
        <f>+'GBP Cashflow'!L257+('Euro Cashflow'!L257*Rate)</f>
        <v>0</v>
      </c>
      <c r="M257" s="38">
        <f>+'GBP Cashflow'!M257+('Euro Cashflow'!M257*Rate)</f>
        <v>0</v>
      </c>
      <c r="N257" s="38">
        <f>+'GBP Cashflow'!N257+('Euro Cashflow'!N257*Rate)</f>
        <v>0</v>
      </c>
      <c r="O257" s="38">
        <f>+'GBP Cashflow'!O257+('Euro Cashflow'!O257*Rate)</f>
        <v>0</v>
      </c>
      <c r="P257" s="38">
        <f>+'GBP Cashflow'!P257+('Euro Cashflow'!P257*Rate)</f>
        <v>0</v>
      </c>
      <c r="Q257" s="38">
        <f>+'GBP Cashflow'!Q257+('Euro Cashflow'!Q257*Rate)</f>
        <v>0</v>
      </c>
      <c r="R257" s="38">
        <f>+'GBP Cashflow'!R257+('Euro Cashflow'!R257*Rate)</f>
        <v>0</v>
      </c>
      <c r="S257" s="38">
        <f>+'GBP Cashflow'!S257+('Euro Cashflow'!S257*Rate)</f>
        <v>0</v>
      </c>
      <c r="T257" s="38">
        <f>+'GBP Cashflow'!T257+('Euro Cashflow'!T257*Rate)</f>
        <v>3448.2758620689656</v>
      </c>
      <c r="U257" s="38">
        <f>+'GBP Cashflow'!U257+('Euro Cashflow'!U257*Rate)</f>
        <v>0</v>
      </c>
      <c r="V257" s="38">
        <f>+'GBP Cashflow'!V257+('Euro Cashflow'!V257*Rate)</f>
        <v>0</v>
      </c>
      <c r="W257" s="38">
        <f>+'GBP Cashflow'!W257+('Euro Cashflow'!W257*Rate)</f>
        <v>3448.2758620689656</v>
      </c>
      <c r="X257" s="38">
        <f>+'GBP Cashflow'!X257+('Euro Cashflow'!X257*Rate)</f>
        <v>0</v>
      </c>
      <c r="Y257" s="38">
        <f>+'GBP Cashflow'!Y257+('Euro Cashflow'!Y257*Rate)</f>
        <v>0</v>
      </c>
      <c r="Z257" s="38">
        <f>+'GBP Cashflow'!Z257+('Euro Cashflow'!Z257*Rate)</f>
        <v>3448.2758620689656</v>
      </c>
      <c r="AA257" s="38">
        <f>+'GBP Cashflow'!AA257+('Euro Cashflow'!AA257*Rate)</f>
        <v>0</v>
      </c>
      <c r="AB257" s="38">
        <f>+'GBP Cashflow'!AB257+('Euro Cashflow'!AB257*Rate)</f>
        <v>3448.2758620689656</v>
      </c>
      <c r="AC257" s="38">
        <f>+'GBP Cashflow'!AC257+('Euro Cashflow'!AC257*Rate)</f>
        <v>3448.2758620689656</v>
      </c>
      <c r="AD257" s="38">
        <f>+'GBP Cashflow'!AD257+('Euro Cashflow'!AD257*Rate)</f>
        <v>3448.2758620689656</v>
      </c>
      <c r="AE257" s="38">
        <f>+'GBP Cashflow'!AE257+('Euro Cashflow'!AE257*Rate)</f>
        <v>3448.2758620689656</v>
      </c>
      <c r="AF257" s="38">
        <f>+'GBP Cashflow'!AF257+('Euro Cashflow'!AF257*Rate)</f>
        <v>3448.2758620689656</v>
      </c>
      <c r="AG257" s="38">
        <f>+'GBP Cashflow'!AG257+('Euro Cashflow'!AG257*Rate)</f>
        <v>3448.2758620689656</v>
      </c>
      <c r="AH257" s="38">
        <f>+'GBP Cashflow'!AH257+('Euro Cashflow'!AH257*Rate)</f>
        <v>3448.2758620689656</v>
      </c>
      <c r="AI257" s="38">
        <f>+'GBP Cashflow'!AI257+('Euro Cashflow'!AI257*Rate)</f>
        <v>3448.2758620689656</v>
      </c>
      <c r="AJ257" s="38">
        <f>+'GBP Cashflow'!AJ257+('Euro Cashflow'!AJ257*Rate)</f>
        <v>3448.2758620689656</v>
      </c>
      <c r="AK257" s="38">
        <f>+'GBP Cashflow'!AK257+('Euro Cashflow'!AK257*Rate)</f>
        <v>3448.2758620689656</v>
      </c>
      <c r="AL257" s="38">
        <f>+'GBP Cashflow'!AL257+('Euro Cashflow'!AL257*Rate)</f>
        <v>3448.2758620689656</v>
      </c>
      <c r="AM257" s="38">
        <f>+'GBP Cashflow'!AM257+('Euro Cashflow'!AM257*Rate)</f>
        <v>0</v>
      </c>
      <c r="AN257" s="38">
        <f>+'GBP Cashflow'!AN257+('Euro Cashflow'!AN257*Rate)</f>
        <v>0</v>
      </c>
      <c r="AO257" s="38">
        <f>+'GBP Cashflow'!AO257+('Euro Cashflow'!AO257*Rate)</f>
        <v>0</v>
      </c>
      <c r="AP257" s="38">
        <f>+'GBP Cashflow'!AP257+('Euro Cashflow'!AP257*Rate)</f>
        <v>0</v>
      </c>
      <c r="AQ257" s="38">
        <f>+'GBP Cashflow'!AQ257+('Euro Cashflow'!AQ257*Rate)</f>
        <v>0</v>
      </c>
      <c r="AR257" s="38">
        <f>+'GBP Cashflow'!AR257+('Euro Cashflow'!AR257*Rate)</f>
        <v>0</v>
      </c>
    </row>
    <row r="258" spans="1:44" outlineLevel="2" x14ac:dyDescent="0.2">
      <c r="A258" s="24">
        <v>5400</v>
      </c>
      <c r="B258" s="25">
        <v>5420</v>
      </c>
      <c r="C258" s="24" t="s">
        <v>284</v>
      </c>
      <c r="D258" s="37">
        <f>VLOOKUP(B258,TOTALBUD!$A$1:$C$260,3,0)</f>
        <v>3448</v>
      </c>
      <c r="E258" s="26">
        <f>SUM(H258:AX258)-D258</f>
        <v>0.27586206896557997</v>
      </c>
      <c r="F258" s="24"/>
      <c r="G258" s="24"/>
      <c r="H258" s="38">
        <f>+'GBP Cashflow'!H258+('Euro Cashflow'!H258*Rate)</f>
        <v>0</v>
      </c>
      <c r="I258" s="38">
        <f>+'GBP Cashflow'!I258+('Euro Cashflow'!I258*Rate)</f>
        <v>0</v>
      </c>
      <c r="J258" s="38">
        <f>+'GBP Cashflow'!J258+('Euro Cashflow'!J258*Rate)</f>
        <v>0</v>
      </c>
      <c r="K258" s="38">
        <f>+'GBP Cashflow'!K258+('Euro Cashflow'!K258*Rate)</f>
        <v>0</v>
      </c>
      <c r="L258" s="38">
        <f>+'GBP Cashflow'!L258+('Euro Cashflow'!L258*Rate)</f>
        <v>0</v>
      </c>
      <c r="M258" s="38">
        <f>+'GBP Cashflow'!M258+('Euro Cashflow'!M258*Rate)</f>
        <v>0</v>
      </c>
      <c r="N258" s="38">
        <f>+'GBP Cashflow'!N258+('Euro Cashflow'!N258*Rate)</f>
        <v>0</v>
      </c>
      <c r="O258" s="38">
        <f>+'GBP Cashflow'!O258+('Euro Cashflow'!O258*Rate)</f>
        <v>0</v>
      </c>
      <c r="P258" s="38">
        <f>+'GBP Cashflow'!P258+('Euro Cashflow'!P258*Rate)</f>
        <v>0</v>
      </c>
      <c r="Q258" s="38">
        <f>+'GBP Cashflow'!Q258+('Euro Cashflow'!Q258*Rate)</f>
        <v>0</v>
      </c>
      <c r="R258" s="38">
        <f>+'GBP Cashflow'!R258+('Euro Cashflow'!R258*Rate)</f>
        <v>0</v>
      </c>
      <c r="S258" s="38">
        <f>+'GBP Cashflow'!S258+('Euro Cashflow'!S258*Rate)</f>
        <v>0</v>
      </c>
      <c r="T258" s="38">
        <f>+'GBP Cashflow'!T258+('Euro Cashflow'!T258*Rate)</f>
        <v>0</v>
      </c>
      <c r="U258" s="38">
        <f>+'GBP Cashflow'!U258+('Euro Cashflow'!U258*Rate)</f>
        <v>0</v>
      </c>
      <c r="V258" s="38">
        <f>+'GBP Cashflow'!V258+('Euro Cashflow'!V258*Rate)</f>
        <v>0</v>
      </c>
      <c r="W258" s="38">
        <f>+'GBP Cashflow'!W258+('Euro Cashflow'!W258*Rate)</f>
        <v>0</v>
      </c>
      <c r="X258" s="38">
        <f>+'GBP Cashflow'!X258+('Euro Cashflow'!X258*Rate)</f>
        <v>0</v>
      </c>
      <c r="Y258" s="38">
        <f>+'GBP Cashflow'!Y258+('Euro Cashflow'!Y258*Rate)</f>
        <v>0</v>
      </c>
      <c r="Z258" s="38">
        <f>+'GBP Cashflow'!Z258+('Euro Cashflow'!Z258*Rate)</f>
        <v>0</v>
      </c>
      <c r="AA258" s="38">
        <f>+'GBP Cashflow'!AA258+('Euro Cashflow'!AA258*Rate)</f>
        <v>0</v>
      </c>
      <c r="AB258" s="38">
        <f>+'GBP Cashflow'!AB258+('Euro Cashflow'!AB258*Rate)</f>
        <v>0</v>
      </c>
      <c r="AC258" s="38">
        <f>+'GBP Cashflow'!AC258+('Euro Cashflow'!AC258*Rate)</f>
        <v>0</v>
      </c>
      <c r="AD258" s="38">
        <f>+'GBP Cashflow'!AD258+('Euro Cashflow'!AD258*Rate)</f>
        <v>0</v>
      </c>
      <c r="AE258" s="38">
        <f>+'GBP Cashflow'!AE258+('Euro Cashflow'!AE258*Rate)</f>
        <v>0</v>
      </c>
      <c r="AF258" s="38">
        <f>+'GBP Cashflow'!AF258+('Euro Cashflow'!AF258*Rate)</f>
        <v>0</v>
      </c>
      <c r="AG258" s="38">
        <f>+'GBP Cashflow'!AG258+('Euro Cashflow'!AG258*Rate)</f>
        <v>0</v>
      </c>
      <c r="AH258" s="38">
        <f>+'GBP Cashflow'!AH258+('Euro Cashflow'!AH258*Rate)</f>
        <v>0</v>
      </c>
      <c r="AI258" s="38">
        <f>+'GBP Cashflow'!AI258+('Euro Cashflow'!AI258*Rate)</f>
        <v>0</v>
      </c>
      <c r="AJ258" s="38">
        <f>+'GBP Cashflow'!AJ258+('Euro Cashflow'!AJ258*Rate)</f>
        <v>0</v>
      </c>
      <c r="AK258" s="38">
        <f>+'GBP Cashflow'!AK258+('Euro Cashflow'!AK258*Rate)</f>
        <v>0</v>
      </c>
      <c r="AL258" s="38">
        <f>+'GBP Cashflow'!AL258+('Euro Cashflow'!AL258*Rate)</f>
        <v>0</v>
      </c>
      <c r="AM258" s="38">
        <f>+'GBP Cashflow'!AM258+('Euro Cashflow'!AM258*Rate)</f>
        <v>0</v>
      </c>
      <c r="AN258" s="38">
        <f>+'GBP Cashflow'!AN258+('Euro Cashflow'!AN258*Rate)</f>
        <v>0</v>
      </c>
      <c r="AO258" s="38">
        <f>+'GBP Cashflow'!AO258+('Euro Cashflow'!AO258*Rate)</f>
        <v>0</v>
      </c>
      <c r="AP258" s="38">
        <f>+'GBP Cashflow'!AP258+('Euro Cashflow'!AP258*Rate)</f>
        <v>0</v>
      </c>
      <c r="AQ258" s="38">
        <f>+'GBP Cashflow'!AQ258+('Euro Cashflow'!AQ258*Rate)</f>
        <v>0</v>
      </c>
      <c r="AR258" s="38">
        <f>+'GBP Cashflow'!AR258+('Euro Cashflow'!AR258*Rate)</f>
        <v>3448.2758620689656</v>
      </c>
    </row>
    <row r="259" spans="1:44" outlineLevel="2" x14ac:dyDescent="0.2">
      <c r="A259" s="24">
        <v>5400</v>
      </c>
      <c r="B259" s="25">
        <v>5430</v>
      </c>
      <c r="C259" s="24" t="s">
        <v>285</v>
      </c>
      <c r="D259" s="37">
        <f>VLOOKUP(B259,TOTALBUD!$A$1:$C$260,3,0)</f>
        <v>13793</v>
      </c>
      <c r="E259" s="26">
        <f>SUM(H259:AX259)-D259</f>
        <v>0.10344827586231986</v>
      </c>
      <c r="F259" s="24"/>
      <c r="G259" s="24"/>
      <c r="H259" s="38">
        <f>+'GBP Cashflow'!H259+('Euro Cashflow'!H259*Rate)</f>
        <v>0</v>
      </c>
      <c r="I259" s="38">
        <f>+'GBP Cashflow'!I259+('Euro Cashflow'!I259*Rate)</f>
        <v>0</v>
      </c>
      <c r="J259" s="38">
        <f>+'GBP Cashflow'!J259+('Euro Cashflow'!J259*Rate)</f>
        <v>0</v>
      </c>
      <c r="K259" s="38">
        <f>+'GBP Cashflow'!K259+('Euro Cashflow'!K259*Rate)</f>
        <v>0</v>
      </c>
      <c r="L259" s="38">
        <f>+'GBP Cashflow'!L259+('Euro Cashflow'!L259*Rate)</f>
        <v>0</v>
      </c>
      <c r="M259" s="38">
        <f>+'GBP Cashflow'!M259+('Euro Cashflow'!M259*Rate)</f>
        <v>0</v>
      </c>
      <c r="N259" s="38">
        <f>+'GBP Cashflow'!N259+('Euro Cashflow'!N259*Rate)</f>
        <v>0</v>
      </c>
      <c r="O259" s="38">
        <f>+'GBP Cashflow'!O259+('Euro Cashflow'!O259*Rate)</f>
        <v>0</v>
      </c>
      <c r="P259" s="38">
        <f>+'GBP Cashflow'!P259+('Euro Cashflow'!P259*Rate)</f>
        <v>0</v>
      </c>
      <c r="Q259" s="38">
        <f>+'GBP Cashflow'!Q259+('Euro Cashflow'!Q259*Rate)</f>
        <v>0</v>
      </c>
      <c r="R259" s="38">
        <f>+'GBP Cashflow'!R259+('Euro Cashflow'!R259*Rate)</f>
        <v>0</v>
      </c>
      <c r="S259" s="38">
        <f>+'GBP Cashflow'!S259+('Euro Cashflow'!S259*Rate)</f>
        <v>0</v>
      </c>
      <c r="T259" s="38">
        <f>+'GBP Cashflow'!T259+('Euro Cashflow'!T259*Rate)</f>
        <v>0</v>
      </c>
      <c r="U259" s="38">
        <f>+'GBP Cashflow'!U259+('Euro Cashflow'!U259*Rate)</f>
        <v>0</v>
      </c>
      <c r="V259" s="38">
        <f>+'GBP Cashflow'!V259+('Euro Cashflow'!V259*Rate)</f>
        <v>0</v>
      </c>
      <c r="W259" s="38">
        <f>+'GBP Cashflow'!W259+('Euro Cashflow'!W259*Rate)</f>
        <v>0</v>
      </c>
      <c r="X259" s="38">
        <f>+'GBP Cashflow'!X259+('Euro Cashflow'!X259*Rate)</f>
        <v>0</v>
      </c>
      <c r="Y259" s="38">
        <f>+'GBP Cashflow'!Y259+('Euro Cashflow'!Y259*Rate)</f>
        <v>0</v>
      </c>
      <c r="Z259" s="38">
        <f>+'GBP Cashflow'!Z259+('Euro Cashflow'!Z259*Rate)</f>
        <v>0</v>
      </c>
      <c r="AA259" s="38">
        <f>+'GBP Cashflow'!AA259+('Euro Cashflow'!AA259*Rate)</f>
        <v>0</v>
      </c>
      <c r="AB259" s="38">
        <f>+'GBP Cashflow'!AB259+('Euro Cashflow'!AB259*Rate)</f>
        <v>0</v>
      </c>
      <c r="AC259" s="38">
        <f>+'GBP Cashflow'!AC259+('Euro Cashflow'!AC259*Rate)</f>
        <v>0</v>
      </c>
      <c r="AD259" s="38">
        <f>+'GBP Cashflow'!AD259+('Euro Cashflow'!AD259*Rate)</f>
        <v>0</v>
      </c>
      <c r="AE259" s="38">
        <f>+'GBP Cashflow'!AE259+('Euro Cashflow'!AE259*Rate)</f>
        <v>0</v>
      </c>
      <c r="AF259" s="38">
        <f>+'GBP Cashflow'!AF259+('Euro Cashflow'!AF259*Rate)</f>
        <v>0</v>
      </c>
      <c r="AG259" s="38">
        <f>+'GBP Cashflow'!AG259+('Euro Cashflow'!AG259*Rate)</f>
        <v>0</v>
      </c>
      <c r="AH259" s="38">
        <f>+'GBP Cashflow'!AH259+('Euro Cashflow'!AH259*Rate)</f>
        <v>0</v>
      </c>
      <c r="AI259" s="38">
        <f>+'GBP Cashflow'!AI259+('Euro Cashflow'!AI259*Rate)</f>
        <v>0</v>
      </c>
      <c r="AJ259" s="38">
        <f>+'GBP Cashflow'!AJ259+('Euro Cashflow'!AJ259*Rate)</f>
        <v>0</v>
      </c>
      <c r="AK259" s="38">
        <f>+'GBP Cashflow'!AK259+('Euro Cashflow'!AK259*Rate)</f>
        <v>6896.5517241379312</v>
      </c>
      <c r="AL259" s="38">
        <f>+'GBP Cashflow'!AL259+('Euro Cashflow'!AL259*Rate)</f>
        <v>0</v>
      </c>
      <c r="AM259" s="38">
        <f>+'GBP Cashflow'!AM259+('Euro Cashflow'!AM259*Rate)</f>
        <v>0</v>
      </c>
      <c r="AN259" s="38">
        <f>+'GBP Cashflow'!AN259+('Euro Cashflow'!AN259*Rate)</f>
        <v>6896.5517241379312</v>
      </c>
      <c r="AO259" s="38">
        <f>+'GBP Cashflow'!AO259+('Euro Cashflow'!AO259*Rate)</f>
        <v>0</v>
      </c>
      <c r="AP259" s="38">
        <f>+'GBP Cashflow'!AP259+('Euro Cashflow'!AP259*Rate)</f>
        <v>0</v>
      </c>
      <c r="AQ259" s="38">
        <f>+'GBP Cashflow'!AQ259+('Euro Cashflow'!AQ259*Rate)</f>
        <v>0</v>
      </c>
      <c r="AR259" s="38">
        <f>+'GBP Cashflow'!AR259+('Euro Cashflow'!AR259*Rate)</f>
        <v>0</v>
      </c>
    </row>
    <row r="260" spans="1:44" outlineLevel="2" x14ac:dyDescent="0.2">
      <c r="A260" s="24">
        <v>5400</v>
      </c>
      <c r="B260" s="25">
        <v>5440</v>
      </c>
      <c r="C260" s="24" t="s">
        <v>286</v>
      </c>
      <c r="D260" s="37">
        <f>VLOOKUP(B260,TOTALBUD!$A$1:$C$260,3,0)</f>
        <v>2069</v>
      </c>
      <c r="E260" s="26">
        <f>SUM(H260:AX260)-D260</f>
        <v>-3.4482758620470122E-2</v>
      </c>
      <c r="F260" s="24"/>
      <c r="G260" s="24"/>
      <c r="H260" s="38">
        <f>+'GBP Cashflow'!H260+('Euro Cashflow'!H260*Rate)</f>
        <v>0</v>
      </c>
      <c r="I260" s="38">
        <f>+'GBP Cashflow'!I260+('Euro Cashflow'!I260*Rate)</f>
        <v>0</v>
      </c>
      <c r="J260" s="38">
        <f>+'GBP Cashflow'!J260+('Euro Cashflow'!J260*Rate)</f>
        <v>0</v>
      </c>
      <c r="K260" s="38">
        <f>+'GBP Cashflow'!K260+('Euro Cashflow'!K260*Rate)</f>
        <v>0</v>
      </c>
      <c r="L260" s="38">
        <f>+'GBP Cashflow'!L260+('Euro Cashflow'!L260*Rate)</f>
        <v>0</v>
      </c>
      <c r="M260" s="38">
        <f>+'GBP Cashflow'!M260+('Euro Cashflow'!M260*Rate)</f>
        <v>0</v>
      </c>
      <c r="N260" s="38">
        <f>+'GBP Cashflow'!N260+('Euro Cashflow'!N260*Rate)</f>
        <v>0</v>
      </c>
      <c r="O260" s="38">
        <f>+'GBP Cashflow'!O260+('Euro Cashflow'!O260*Rate)</f>
        <v>0</v>
      </c>
      <c r="P260" s="38">
        <f>+'GBP Cashflow'!P260+('Euro Cashflow'!P260*Rate)</f>
        <v>0</v>
      </c>
      <c r="Q260" s="38">
        <f>+'GBP Cashflow'!Q260+('Euro Cashflow'!Q260*Rate)</f>
        <v>0</v>
      </c>
      <c r="R260" s="38">
        <f>+'GBP Cashflow'!R260+('Euro Cashflow'!R260*Rate)</f>
        <v>0</v>
      </c>
      <c r="S260" s="38">
        <f>+'GBP Cashflow'!S260+('Euro Cashflow'!S260*Rate)</f>
        <v>0</v>
      </c>
      <c r="T260" s="38">
        <f>+'GBP Cashflow'!T260+('Euro Cashflow'!T260*Rate)</f>
        <v>0</v>
      </c>
      <c r="U260" s="38">
        <f>+'GBP Cashflow'!U260+('Euro Cashflow'!U260*Rate)</f>
        <v>0</v>
      </c>
      <c r="V260" s="38">
        <f>+'GBP Cashflow'!V260+('Euro Cashflow'!V260*Rate)</f>
        <v>0</v>
      </c>
      <c r="W260" s="38">
        <f>+'GBP Cashflow'!W260+('Euro Cashflow'!W260*Rate)</f>
        <v>0</v>
      </c>
      <c r="X260" s="38">
        <f>+'GBP Cashflow'!X260+('Euro Cashflow'!X260*Rate)</f>
        <v>0</v>
      </c>
      <c r="Y260" s="38">
        <f>+'GBP Cashflow'!Y260+('Euro Cashflow'!Y260*Rate)</f>
        <v>0</v>
      </c>
      <c r="Z260" s="38">
        <f>+'GBP Cashflow'!Z260+('Euro Cashflow'!Z260*Rate)</f>
        <v>0</v>
      </c>
      <c r="AA260" s="38">
        <f>+'GBP Cashflow'!AA260+('Euro Cashflow'!AA260*Rate)</f>
        <v>0</v>
      </c>
      <c r="AB260" s="38">
        <f>+'GBP Cashflow'!AB260+('Euro Cashflow'!AB260*Rate)</f>
        <v>0</v>
      </c>
      <c r="AC260" s="38">
        <f>+'GBP Cashflow'!AC260+('Euro Cashflow'!AC260*Rate)</f>
        <v>0</v>
      </c>
      <c r="AD260" s="38">
        <f>+'GBP Cashflow'!AD260+('Euro Cashflow'!AD260*Rate)</f>
        <v>0</v>
      </c>
      <c r="AE260" s="38">
        <f>+'GBP Cashflow'!AE260+('Euro Cashflow'!AE260*Rate)</f>
        <v>0</v>
      </c>
      <c r="AF260" s="38">
        <f>+'GBP Cashflow'!AF260+('Euro Cashflow'!AF260*Rate)</f>
        <v>0</v>
      </c>
      <c r="AG260" s="38">
        <f>+'GBP Cashflow'!AG260+('Euro Cashflow'!AG260*Rate)</f>
        <v>0</v>
      </c>
      <c r="AH260" s="38">
        <f>+'GBP Cashflow'!AH260+('Euro Cashflow'!AH260*Rate)</f>
        <v>0</v>
      </c>
      <c r="AI260" s="38">
        <f>+'GBP Cashflow'!AI260+('Euro Cashflow'!AI260*Rate)</f>
        <v>0</v>
      </c>
      <c r="AJ260" s="38">
        <f>+'GBP Cashflow'!AJ260+('Euro Cashflow'!AJ260*Rate)</f>
        <v>0</v>
      </c>
      <c r="AK260" s="38">
        <f>+'GBP Cashflow'!AK260+('Euro Cashflow'!AK260*Rate)</f>
        <v>0</v>
      </c>
      <c r="AL260" s="38">
        <f>+'GBP Cashflow'!AL260+('Euro Cashflow'!AL260*Rate)</f>
        <v>0</v>
      </c>
      <c r="AM260" s="38">
        <f>+'GBP Cashflow'!AM260+('Euro Cashflow'!AM260*Rate)</f>
        <v>0</v>
      </c>
      <c r="AN260" s="38">
        <f>+'GBP Cashflow'!AN260+('Euro Cashflow'!AN260*Rate)</f>
        <v>0</v>
      </c>
      <c r="AO260" s="38">
        <f>+'GBP Cashflow'!AO260+('Euro Cashflow'!AO260*Rate)</f>
        <v>0</v>
      </c>
      <c r="AP260" s="38">
        <f>+'GBP Cashflow'!AP260+('Euro Cashflow'!AP260*Rate)</f>
        <v>0</v>
      </c>
      <c r="AQ260" s="38">
        <f>+'GBP Cashflow'!AQ260+('Euro Cashflow'!AQ260*Rate)</f>
        <v>2068.9655172413795</v>
      </c>
      <c r="AR260" s="38">
        <f>+'GBP Cashflow'!AR260+('Euro Cashflow'!AR260*Rate)</f>
        <v>0</v>
      </c>
    </row>
    <row r="261" spans="1:44" outlineLevel="1" x14ac:dyDescent="0.2">
      <c r="A261" s="41" t="s">
        <v>287</v>
      </c>
      <c r="B261" s="29">
        <v>5400</v>
      </c>
      <c r="C261" s="30" t="s">
        <v>288</v>
      </c>
      <c r="D261" s="31">
        <f>VLOOKUP(B261,TOTALBUD!$A$1:$C$260,3,0)</f>
        <v>67586</v>
      </c>
      <c r="E261" s="32">
        <f>SUBTOTAL(9,$E$256:$E$260)</f>
        <v>0.20689655170735932</v>
      </c>
      <c r="F261" s="30"/>
      <c r="G261" s="30"/>
      <c r="H261" s="33">
        <f>SUBTOTAL(9,$H$256:$H$260)</f>
        <v>0</v>
      </c>
      <c r="I261" s="34">
        <f>SUBTOTAL(9,$I$256:$I$260)</f>
        <v>0</v>
      </c>
      <c r="J261" s="34">
        <f>SUBTOTAL(9,$J$256:$J$260)</f>
        <v>0</v>
      </c>
      <c r="K261" s="34">
        <f>SUBTOTAL(9,$K$256:$K$260)</f>
        <v>0</v>
      </c>
      <c r="L261" s="34">
        <f>SUBTOTAL(9,$L$256:$L$260)</f>
        <v>0</v>
      </c>
      <c r="M261" s="34">
        <f>SUBTOTAL(9,$M$256:$M$260)</f>
        <v>0</v>
      </c>
      <c r="N261" s="34">
        <f>SUBTOTAL(9,$N$256:$N$260)</f>
        <v>0</v>
      </c>
      <c r="O261" s="34">
        <f>SUBTOTAL(9,$O$256:$O$260)</f>
        <v>0</v>
      </c>
      <c r="P261" s="34">
        <f>SUBTOTAL(9,$P$256:$P$260)</f>
        <v>0</v>
      </c>
      <c r="Q261" s="34">
        <f>SUBTOTAL(9,$Q$256:$Q$260)</f>
        <v>0</v>
      </c>
      <c r="R261" s="34">
        <f>SUBTOTAL(9,$R$256:$R$260)</f>
        <v>0</v>
      </c>
      <c r="S261" s="34">
        <f>SUBTOTAL(9,$S$256:$S$260)</f>
        <v>0</v>
      </c>
      <c r="T261" s="34">
        <f>SUBTOTAL(9,$T$256:$T$260)</f>
        <v>3448.2758620689656</v>
      </c>
      <c r="U261" s="34">
        <f>SUBTOTAL(9,$U$256:$U$260)</f>
        <v>0</v>
      </c>
      <c r="V261" s="34">
        <f>SUBTOTAL(9,$V$256:$V$260)</f>
        <v>0</v>
      </c>
      <c r="W261" s="34">
        <f>SUBTOTAL(9,$W$256:$W$260)</f>
        <v>3448.2758620689656</v>
      </c>
      <c r="X261" s="34">
        <f>SUBTOTAL(9,$X$256:$X$260)</f>
        <v>0</v>
      </c>
      <c r="Y261" s="34">
        <f>SUBTOTAL(9,$Y$256:$Y$260)</f>
        <v>0</v>
      </c>
      <c r="Z261" s="34">
        <f>SUBTOTAL(9,$Z$256:$Z$260)</f>
        <v>3448.2758620689656</v>
      </c>
      <c r="AA261" s="35"/>
      <c r="AB261" s="34">
        <f>SUBTOTAL(9,$AB$256:$AB$260)</f>
        <v>3448.2758620689656</v>
      </c>
      <c r="AC261" s="34">
        <f>SUBTOTAL(9,$AC$256:$AC$260)</f>
        <v>3448.2758620689656</v>
      </c>
      <c r="AD261" s="34">
        <f>SUBTOTAL(9,$AD$256:$AD$260)</f>
        <v>3448.2758620689656</v>
      </c>
      <c r="AE261" s="34">
        <f>SUBTOTAL(9,$AE$256:$AE$260)</f>
        <v>3448.2758620689656</v>
      </c>
      <c r="AF261" s="34">
        <f>SUBTOTAL(9,$AF$256:$AF$260)</f>
        <v>3448.2758620689656</v>
      </c>
      <c r="AG261" s="34">
        <f>SUBTOTAL(9,$AG$256:$AG$260)</f>
        <v>3448.2758620689656</v>
      </c>
      <c r="AH261" s="34">
        <f>SUBTOTAL(9,$AH$256:$AH$260)</f>
        <v>3448.2758620689656</v>
      </c>
      <c r="AI261" s="34">
        <f>SUBTOTAL(9,$AI$256:$AI$260)</f>
        <v>3448.2758620689656</v>
      </c>
      <c r="AJ261" s="34">
        <f>SUBTOTAL(9,$AJ$256:$AJ$260)</f>
        <v>3448.2758620689656</v>
      </c>
      <c r="AK261" s="34">
        <f>SUBTOTAL(9,$AK$256:$AK$260)</f>
        <v>10344.827586206897</v>
      </c>
      <c r="AL261" s="34">
        <f>SUBTOTAL(9,$AL$256:$AL$260)</f>
        <v>3448.2758620689656</v>
      </c>
      <c r="AM261" s="34">
        <f>SUBTOTAL(9,$AM$256:$AM$260)</f>
        <v>0</v>
      </c>
      <c r="AN261" s="34">
        <f>SUBTOTAL(9,$AN$256:$AN$260)</f>
        <v>6896.5517241379312</v>
      </c>
      <c r="AO261" s="34">
        <f>SUBTOTAL(9,$AO$256:$AO$260)</f>
        <v>0</v>
      </c>
      <c r="AP261" s="34">
        <f>SUBTOTAL(9,$AP$256:$AP$260)</f>
        <v>0</v>
      </c>
      <c r="AQ261" s="34">
        <f>SUBTOTAL(9,$AQ$256:$AQ$260)</f>
        <v>2068.9655172413795</v>
      </c>
      <c r="AR261" s="36">
        <f>SUBTOTAL(9,$AR$256:$AR$260)</f>
        <v>3448.2758620689656</v>
      </c>
    </row>
    <row r="262" spans="1:44" outlineLevel="2" x14ac:dyDescent="0.2">
      <c r="A262" s="24">
        <v>5500</v>
      </c>
      <c r="B262" s="25"/>
      <c r="C262" s="24"/>
      <c r="D262" s="37"/>
      <c r="E262" s="26"/>
      <c r="F262" s="24"/>
      <c r="G262" s="24"/>
      <c r="H262" s="38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40"/>
    </row>
    <row r="263" spans="1:44" outlineLevel="2" x14ac:dyDescent="0.2">
      <c r="A263" s="24">
        <v>5500</v>
      </c>
      <c r="B263" s="25">
        <v>5510</v>
      </c>
      <c r="C263" s="24" t="s">
        <v>289</v>
      </c>
      <c r="D263" s="37">
        <f>VLOOKUP(B263,TOTALBUD!$A$1:$C$260,3,0)</f>
        <v>3310</v>
      </c>
      <c r="E263" s="26">
        <f t="shared" ref="E263:E268" si="21">SUM(H263:AX263)-D263</f>
        <v>0.3448275862083392</v>
      </c>
      <c r="F263" s="24"/>
      <c r="G263" s="24"/>
      <c r="H263" s="38">
        <f>+'GBP Cashflow'!H263+('Euro Cashflow'!H263*Rate)</f>
        <v>0</v>
      </c>
      <c r="I263" s="38">
        <f>+'GBP Cashflow'!I263+('Euro Cashflow'!I263*Rate)</f>
        <v>0</v>
      </c>
      <c r="J263" s="38">
        <f>+'GBP Cashflow'!J263+('Euro Cashflow'!J263*Rate)</f>
        <v>0</v>
      </c>
      <c r="K263" s="38">
        <f>+'GBP Cashflow'!K263+('Euro Cashflow'!K263*Rate)</f>
        <v>0</v>
      </c>
      <c r="L263" s="38">
        <f>+'GBP Cashflow'!L263+('Euro Cashflow'!L263*Rate)</f>
        <v>0</v>
      </c>
      <c r="M263" s="38">
        <f>+'GBP Cashflow'!M263+('Euro Cashflow'!M263*Rate)</f>
        <v>0</v>
      </c>
      <c r="N263" s="38">
        <f>+'GBP Cashflow'!N263+('Euro Cashflow'!N263*Rate)</f>
        <v>0</v>
      </c>
      <c r="O263" s="38">
        <f>+'GBP Cashflow'!O263+('Euro Cashflow'!O263*Rate)</f>
        <v>0</v>
      </c>
      <c r="P263" s="38">
        <f>+'GBP Cashflow'!P263+('Euro Cashflow'!P263*Rate)</f>
        <v>0</v>
      </c>
      <c r="Q263" s="38">
        <f>+'GBP Cashflow'!Q263+('Euro Cashflow'!Q263*Rate)</f>
        <v>0</v>
      </c>
      <c r="R263" s="38">
        <f>+'GBP Cashflow'!R263+('Euro Cashflow'!R263*Rate)</f>
        <v>0</v>
      </c>
      <c r="S263" s="38">
        <f>+'GBP Cashflow'!S263+('Euro Cashflow'!S263*Rate)</f>
        <v>0</v>
      </c>
      <c r="T263" s="38">
        <f>+'GBP Cashflow'!T263+('Euro Cashflow'!T263*Rate)</f>
        <v>0</v>
      </c>
      <c r="U263" s="38">
        <f>+'GBP Cashflow'!U263+('Euro Cashflow'!U263*Rate)</f>
        <v>0</v>
      </c>
      <c r="V263" s="38">
        <f>+'GBP Cashflow'!V263+('Euro Cashflow'!V263*Rate)</f>
        <v>0</v>
      </c>
      <c r="W263" s="38">
        <f>+'GBP Cashflow'!W263+('Euro Cashflow'!W263*Rate)</f>
        <v>0</v>
      </c>
      <c r="X263" s="38">
        <f>+'GBP Cashflow'!X263+('Euro Cashflow'!X263*Rate)</f>
        <v>0</v>
      </c>
      <c r="Y263" s="38">
        <f>+'GBP Cashflow'!Y263+('Euro Cashflow'!Y263*Rate)</f>
        <v>0</v>
      </c>
      <c r="Z263" s="38">
        <f>+'GBP Cashflow'!Z263+('Euro Cashflow'!Z263*Rate)</f>
        <v>0</v>
      </c>
      <c r="AA263" s="38">
        <f>+'GBP Cashflow'!AA263+('Euro Cashflow'!AA263*Rate)</f>
        <v>0</v>
      </c>
      <c r="AB263" s="38">
        <f>+'GBP Cashflow'!AB263+('Euro Cashflow'!AB263*Rate)</f>
        <v>206.89655172413794</v>
      </c>
      <c r="AC263" s="38">
        <f>+'GBP Cashflow'!AC263+('Euro Cashflow'!AC263*Rate)</f>
        <v>206.89655172413794</v>
      </c>
      <c r="AD263" s="38">
        <f>+'GBP Cashflow'!AD263+('Euro Cashflow'!AD263*Rate)</f>
        <v>206.89655172413794</v>
      </c>
      <c r="AE263" s="38">
        <f>+'GBP Cashflow'!AE263+('Euro Cashflow'!AE263*Rate)</f>
        <v>206.89655172413794</v>
      </c>
      <c r="AF263" s="38">
        <f>+'GBP Cashflow'!AF263+('Euro Cashflow'!AF263*Rate)</f>
        <v>206.89655172413794</v>
      </c>
      <c r="AG263" s="38">
        <f>+'GBP Cashflow'!AG263+('Euro Cashflow'!AG263*Rate)</f>
        <v>206.89655172413794</v>
      </c>
      <c r="AH263" s="38">
        <f>+'GBP Cashflow'!AH263+('Euro Cashflow'!AH263*Rate)</f>
        <v>206.89655172413794</v>
      </c>
      <c r="AI263" s="38">
        <f>+'GBP Cashflow'!AI263+('Euro Cashflow'!AI263*Rate)</f>
        <v>206.89655172413794</v>
      </c>
      <c r="AJ263" s="38">
        <f>+'GBP Cashflow'!AJ263+('Euro Cashflow'!AJ263*Rate)</f>
        <v>206.89655172413794</v>
      </c>
      <c r="AK263" s="38">
        <f>+'GBP Cashflow'!AK263+('Euro Cashflow'!AK263*Rate)</f>
        <v>206.89655172413794</v>
      </c>
      <c r="AL263" s="38">
        <f>+'GBP Cashflow'!AL263+('Euro Cashflow'!AL263*Rate)</f>
        <v>206.89655172413794</v>
      </c>
      <c r="AM263" s="38">
        <f>+'GBP Cashflow'!AM263+('Euro Cashflow'!AM263*Rate)</f>
        <v>206.89655172413794</v>
      </c>
      <c r="AN263" s="38">
        <f>+'GBP Cashflow'!AN263+('Euro Cashflow'!AN263*Rate)</f>
        <v>206.89655172413794</v>
      </c>
      <c r="AO263" s="38">
        <f>+'GBP Cashflow'!AO263+('Euro Cashflow'!AO263*Rate)</f>
        <v>206.89655172413794</v>
      </c>
      <c r="AP263" s="38">
        <f>+'GBP Cashflow'!AP263+('Euro Cashflow'!AP263*Rate)</f>
        <v>206.89655172413794</v>
      </c>
      <c r="AQ263" s="38">
        <f>+'GBP Cashflow'!AQ263+('Euro Cashflow'!AQ263*Rate)</f>
        <v>206.89655172413794</v>
      </c>
      <c r="AR263" s="38">
        <f>+'GBP Cashflow'!AR263+('Euro Cashflow'!AR263*Rate)</f>
        <v>0</v>
      </c>
    </row>
    <row r="264" spans="1:44" outlineLevel="2" x14ac:dyDescent="0.2">
      <c r="A264" s="24">
        <v>5500</v>
      </c>
      <c r="B264" s="25">
        <v>5520</v>
      </c>
      <c r="C264" s="24" t="s">
        <v>290</v>
      </c>
      <c r="D264" s="37">
        <f>VLOOKUP(B264,TOTALBUD!$A$1:$C$260,3,0)</f>
        <v>2207</v>
      </c>
      <c r="E264" s="26">
        <f t="shared" si="21"/>
        <v>-0.10344827586186511</v>
      </c>
      <c r="F264" s="24"/>
      <c r="G264" s="24"/>
      <c r="H264" s="38">
        <f>+'GBP Cashflow'!H264+('Euro Cashflow'!H264*Rate)</f>
        <v>0</v>
      </c>
      <c r="I264" s="38">
        <f>+'GBP Cashflow'!I264+('Euro Cashflow'!I264*Rate)</f>
        <v>0</v>
      </c>
      <c r="J264" s="38">
        <f>+'GBP Cashflow'!J264+('Euro Cashflow'!J264*Rate)</f>
        <v>0</v>
      </c>
      <c r="K264" s="38">
        <f>+'GBP Cashflow'!K264+('Euro Cashflow'!K264*Rate)</f>
        <v>0</v>
      </c>
      <c r="L264" s="38">
        <f>+'GBP Cashflow'!L264+('Euro Cashflow'!L264*Rate)</f>
        <v>0</v>
      </c>
      <c r="M264" s="38">
        <f>+'GBP Cashflow'!M264+('Euro Cashflow'!M264*Rate)</f>
        <v>0</v>
      </c>
      <c r="N264" s="38">
        <f>+'GBP Cashflow'!N264+('Euro Cashflow'!N264*Rate)</f>
        <v>0</v>
      </c>
      <c r="O264" s="38">
        <f>+'GBP Cashflow'!O264+('Euro Cashflow'!O264*Rate)</f>
        <v>0</v>
      </c>
      <c r="P264" s="38">
        <f>+'GBP Cashflow'!P264+('Euro Cashflow'!P264*Rate)</f>
        <v>0</v>
      </c>
      <c r="Q264" s="38">
        <f>+'GBP Cashflow'!Q264+('Euro Cashflow'!Q264*Rate)</f>
        <v>0</v>
      </c>
      <c r="R264" s="38">
        <f>+'GBP Cashflow'!R264+('Euro Cashflow'!R264*Rate)</f>
        <v>0</v>
      </c>
      <c r="S264" s="38">
        <f>+'GBP Cashflow'!S264+('Euro Cashflow'!S264*Rate)</f>
        <v>0</v>
      </c>
      <c r="T264" s="38">
        <f>+'GBP Cashflow'!T264+('Euro Cashflow'!T264*Rate)</f>
        <v>0</v>
      </c>
      <c r="U264" s="38">
        <f>+'GBP Cashflow'!U264+('Euro Cashflow'!U264*Rate)</f>
        <v>0</v>
      </c>
      <c r="V264" s="38">
        <f>+'GBP Cashflow'!V264+('Euro Cashflow'!V264*Rate)</f>
        <v>0</v>
      </c>
      <c r="W264" s="38">
        <f>+'GBP Cashflow'!W264+('Euro Cashflow'!W264*Rate)</f>
        <v>0</v>
      </c>
      <c r="X264" s="38">
        <f>+'GBP Cashflow'!X264+('Euro Cashflow'!X264*Rate)</f>
        <v>0</v>
      </c>
      <c r="Y264" s="38">
        <f>+'GBP Cashflow'!Y264+('Euro Cashflow'!Y264*Rate)</f>
        <v>0</v>
      </c>
      <c r="Z264" s="38">
        <f>+'GBP Cashflow'!Z264+('Euro Cashflow'!Z264*Rate)</f>
        <v>0</v>
      </c>
      <c r="AA264" s="38">
        <f>+'GBP Cashflow'!AA264+('Euro Cashflow'!AA264*Rate)</f>
        <v>0</v>
      </c>
      <c r="AB264" s="38">
        <f>+'GBP Cashflow'!AB264+('Euro Cashflow'!AB264*Rate)</f>
        <v>137.93103448275863</v>
      </c>
      <c r="AC264" s="38">
        <f>+'GBP Cashflow'!AC264+('Euro Cashflow'!AC264*Rate)</f>
        <v>137.93103448275863</v>
      </c>
      <c r="AD264" s="38">
        <f>+'GBP Cashflow'!AD264+('Euro Cashflow'!AD264*Rate)</f>
        <v>137.93103448275863</v>
      </c>
      <c r="AE264" s="38">
        <f>+'GBP Cashflow'!AE264+('Euro Cashflow'!AE264*Rate)</f>
        <v>137.93103448275863</v>
      </c>
      <c r="AF264" s="38">
        <f>+'GBP Cashflow'!AF264+('Euro Cashflow'!AF264*Rate)</f>
        <v>137.93103448275863</v>
      </c>
      <c r="AG264" s="38">
        <f>+'GBP Cashflow'!AG264+('Euro Cashflow'!AG264*Rate)</f>
        <v>137.93103448275863</v>
      </c>
      <c r="AH264" s="38">
        <f>+'GBP Cashflow'!AH264+('Euro Cashflow'!AH264*Rate)</f>
        <v>137.93103448275863</v>
      </c>
      <c r="AI264" s="38">
        <f>+'GBP Cashflow'!AI264+('Euro Cashflow'!AI264*Rate)</f>
        <v>137.93103448275863</v>
      </c>
      <c r="AJ264" s="38">
        <f>+'GBP Cashflow'!AJ264+('Euro Cashflow'!AJ264*Rate)</f>
        <v>137.93103448275863</v>
      </c>
      <c r="AK264" s="38">
        <f>+'GBP Cashflow'!AK264+('Euro Cashflow'!AK264*Rate)</f>
        <v>137.93103448275863</v>
      </c>
      <c r="AL264" s="38">
        <f>+'GBP Cashflow'!AL264+('Euro Cashflow'!AL264*Rate)</f>
        <v>137.93103448275863</v>
      </c>
      <c r="AM264" s="38">
        <f>+'GBP Cashflow'!AM264+('Euro Cashflow'!AM264*Rate)</f>
        <v>137.93103448275863</v>
      </c>
      <c r="AN264" s="38">
        <f>+'GBP Cashflow'!AN264+('Euro Cashflow'!AN264*Rate)</f>
        <v>137.93103448275863</v>
      </c>
      <c r="AO264" s="38">
        <f>+'GBP Cashflow'!AO264+('Euro Cashflow'!AO264*Rate)</f>
        <v>137.93103448275863</v>
      </c>
      <c r="AP264" s="38">
        <f>+'GBP Cashflow'!AP264+('Euro Cashflow'!AP264*Rate)</f>
        <v>137.93103448275863</v>
      </c>
      <c r="AQ264" s="38">
        <f>+'GBP Cashflow'!AQ264+('Euro Cashflow'!AQ264*Rate)</f>
        <v>137.93103448275863</v>
      </c>
      <c r="AR264" s="38">
        <f>+'GBP Cashflow'!AR264+('Euro Cashflow'!AR264*Rate)</f>
        <v>0</v>
      </c>
    </row>
    <row r="265" spans="1:44" outlineLevel="2" x14ac:dyDescent="0.2">
      <c r="A265" s="24">
        <v>5500</v>
      </c>
      <c r="B265" s="25">
        <v>5530</v>
      </c>
      <c r="C265" s="24" t="s">
        <v>291</v>
      </c>
      <c r="D265" s="37">
        <f>VLOOKUP(B265,TOTALBUD!$A$1:$C$260,3,0)</f>
        <v>1324</v>
      </c>
      <c r="E265" s="26">
        <f t="shared" si="21"/>
        <v>0.13793103448233524</v>
      </c>
      <c r="F265" s="24"/>
      <c r="G265" s="24"/>
      <c r="H265" s="38">
        <f>+'GBP Cashflow'!H265+('Euro Cashflow'!H265*Rate)</f>
        <v>0</v>
      </c>
      <c r="I265" s="38">
        <f>+'GBP Cashflow'!I265+('Euro Cashflow'!I265*Rate)</f>
        <v>0</v>
      </c>
      <c r="J265" s="38">
        <f>+'GBP Cashflow'!J265+('Euro Cashflow'!J265*Rate)</f>
        <v>0</v>
      </c>
      <c r="K265" s="38">
        <f>+'GBP Cashflow'!K265+('Euro Cashflow'!K265*Rate)</f>
        <v>0</v>
      </c>
      <c r="L265" s="38">
        <f>+'GBP Cashflow'!L265+('Euro Cashflow'!L265*Rate)</f>
        <v>0</v>
      </c>
      <c r="M265" s="38">
        <f>+'GBP Cashflow'!M265+('Euro Cashflow'!M265*Rate)</f>
        <v>0</v>
      </c>
      <c r="N265" s="38">
        <f>+'GBP Cashflow'!N265+('Euro Cashflow'!N265*Rate)</f>
        <v>0</v>
      </c>
      <c r="O265" s="38">
        <f>+'GBP Cashflow'!O265+('Euro Cashflow'!O265*Rate)</f>
        <v>0</v>
      </c>
      <c r="P265" s="38">
        <f>+'GBP Cashflow'!P265+('Euro Cashflow'!P265*Rate)</f>
        <v>0</v>
      </c>
      <c r="Q265" s="38">
        <f>+'GBP Cashflow'!Q265+('Euro Cashflow'!Q265*Rate)</f>
        <v>0</v>
      </c>
      <c r="R265" s="38">
        <f>+'GBP Cashflow'!R265+('Euro Cashflow'!R265*Rate)</f>
        <v>0</v>
      </c>
      <c r="S265" s="38">
        <f>+'GBP Cashflow'!S265+('Euro Cashflow'!S265*Rate)</f>
        <v>0</v>
      </c>
      <c r="T265" s="38">
        <f>+'GBP Cashflow'!T265+('Euro Cashflow'!T265*Rate)</f>
        <v>0</v>
      </c>
      <c r="U265" s="38">
        <f>+'GBP Cashflow'!U265+('Euro Cashflow'!U265*Rate)</f>
        <v>0</v>
      </c>
      <c r="V265" s="38">
        <f>+'GBP Cashflow'!V265+('Euro Cashflow'!V265*Rate)</f>
        <v>0</v>
      </c>
      <c r="W265" s="38">
        <f>+'GBP Cashflow'!W265+('Euro Cashflow'!W265*Rate)</f>
        <v>0</v>
      </c>
      <c r="X265" s="38">
        <f>+'GBP Cashflow'!X265+('Euro Cashflow'!X265*Rate)</f>
        <v>0</v>
      </c>
      <c r="Y265" s="38">
        <f>+'GBP Cashflow'!Y265+('Euro Cashflow'!Y265*Rate)</f>
        <v>0</v>
      </c>
      <c r="Z265" s="38">
        <f>+'GBP Cashflow'!Z265+('Euro Cashflow'!Z265*Rate)</f>
        <v>0</v>
      </c>
      <c r="AA265" s="38">
        <f>+'GBP Cashflow'!AA265+('Euro Cashflow'!AA265*Rate)</f>
        <v>0</v>
      </c>
      <c r="AB265" s="38">
        <f>+'GBP Cashflow'!AB265+('Euro Cashflow'!AB265*Rate)</f>
        <v>82.758620689655174</v>
      </c>
      <c r="AC265" s="38">
        <f>+'GBP Cashflow'!AC265+('Euro Cashflow'!AC265*Rate)</f>
        <v>82.758620689655174</v>
      </c>
      <c r="AD265" s="38">
        <f>+'GBP Cashflow'!AD265+('Euro Cashflow'!AD265*Rate)</f>
        <v>82.758620689655174</v>
      </c>
      <c r="AE265" s="38">
        <f>+'GBP Cashflow'!AE265+('Euro Cashflow'!AE265*Rate)</f>
        <v>82.758620689655174</v>
      </c>
      <c r="AF265" s="38">
        <f>+'GBP Cashflow'!AF265+('Euro Cashflow'!AF265*Rate)</f>
        <v>82.758620689655174</v>
      </c>
      <c r="AG265" s="38">
        <f>+'GBP Cashflow'!AG265+('Euro Cashflow'!AG265*Rate)</f>
        <v>82.758620689655174</v>
      </c>
      <c r="AH265" s="38">
        <f>+'GBP Cashflow'!AH265+('Euro Cashflow'!AH265*Rate)</f>
        <v>82.758620689655174</v>
      </c>
      <c r="AI265" s="38">
        <f>+'GBP Cashflow'!AI265+('Euro Cashflow'!AI265*Rate)</f>
        <v>82.758620689655174</v>
      </c>
      <c r="AJ265" s="38">
        <f>+'GBP Cashflow'!AJ265+('Euro Cashflow'!AJ265*Rate)</f>
        <v>82.758620689655174</v>
      </c>
      <c r="AK265" s="38">
        <f>+'GBP Cashflow'!AK265+('Euro Cashflow'!AK265*Rate)</f>
        <v>82.758620689655174</v>
      </c>
      <c r="AL265" s="38">
        <f>+'GBP Cashflow'!AL265+('Euro Cashflow'!AL265*Rate)</f>
        <v>82.758620689655174</v>
      </c>
      <c r="AM265" s="38">
        <f>+'GBP Cashflow'!AM265+('Euro Cashflow'!AM265*Rate)</f>
        <v>82.758620689655174</v>
      </c>
      <c r="AN265" s="38">
        <f>+'GBP Cashflow'!AN265+('Euro Cashflow'!AN265*Rate)</f>
        <v>82.758620689655174</v>
      </c>
      <c r="AO265" s="38">
        <f>+'GBP Cashflow'!AO265+('Euro Cashflow'!AO265*Rate)</f>
        <v>82.758620689655174</v>
      </c>
      <c r="AP265" s="38">
        <f>+'GBP Cashflow'!AP265+('Euro Cashflow'!AP265*Rate)</f>
        <v>82.758620689655174</v>
      </c>
      <c r="AQ265" s="38">
        <f>+'GBP Cashflow'!AQ265+('Euro Cashflow'!AQ265*Rate)</f>
        <v>82.758620689655174</v>
      </c>
      <c r="AR265" s="38">
        <f>+'GBP Cashflow'!AR265+('Euro Cashflow'!AR265*Rate)</f>
        <v>0</v>
      </c>
    </row>
    <row r="266" spans="1:44" outlineLevel="2" x14ac:dyDescent="0.2">
      <c r="A266" s="24">
        <v>5500</v>
      </c>
      <c r="B266" s="25">
        <v>5540</v>
      </c>
      <c r="C266" s="24" t="s">
        <v>292</v>
      </c>
      <c r="D266" s="37">
        <f>VLOOKUP(B266,TOTALBUD!$A$1:$C$260,3,0)</f>
        <v>1379</v>
      </c>
      <c r="E266" s="26">
        <f t="shared" si="21"/>
        <v>0.31034482758673221</v>
      </c>
      <c r="F266" s="24"/>
      <c r="G266" s="24"/>
      <c r="H266" s="38">
        <f>+'GBP Cashflow'!H266+('Euro Cashflow'!H266*Rate)</f>
        <v>0</v>
      </c>
      <c r="I266" s="38">
        <f>+'GBP Cashflow'!I266+('Euro Cashflow'!I266*Rate)</f>
        <v>0</v>
      </c>
      <c r="J266" s="38">
        <f>+'GBP Cashflow'!J266+('Euro Cashflow'!J266*Rate)</f>
        <v>0</v>
      </c>
      <c r="K266" s="38">
        <f>+'GBP Cashflow'!K266+('Euro Cashflow'!K266*Rate)</f>
        <v>0</v>
      </c>
      <c r="L266" s="38">
        <f>+'GBP Cashflow'!L266+('Euro Cashflow'!L266*Rate)</f>
        <v>0</v>
      </c>
      <c r="M266" s="38">
        <f>+'GBP Cashflow'!M266+('Euro Cashflow'!M266*Rate)</f>
        <v>0</v>
      </c>
      <c r="N266" s="38">
        <f>+'GBP Cashflow'!N266+('Euro Cashflow'!N266*Rate)</f>
        <v>0</v>
      </c>
      <c r="O266" s="38">
        <f>+'GBP Cashflow'!O266+('Euro Cashflow'!O266*Rate)</f>
        <v>0</v>
      </c>
      <c r="P266" s="38">
        <f>+'GBP Cashflow'!P266+('Euro Cashflow'!P266*Rate)</f>
        <v>0</v>
      </c>
      <c r="Q266" s="38">
        <f>+'GBP Cashflow'!Q266+('Euro Cashflow'!Q266*Rate)</f>
        <v>0</v>
      </c>
      <c r="R266" s="38">
        <f>+'GBP Cashflow'!R266+('Euro Cashflow'!R266*Rate)</f>
        <v>0</v>
      </c>
      <c r="S266" s="38">
        <f>+'GBP Cashflow'!S266+('Euro Cashflow'!S266*Rate)</f>
        <v>0</v>
      </c>
      <c r="T266" s="38">
        <f>+'GBP Cashflow'!T266+('Euro Cashflow'!T266*Rate)</f>
        <v>0</v>
      </c>
      <c r="U266" s="38">
        <f>+'GBP Cashflow'!U266+('Euro Cashflow'!U266*Rate)</f>
        <v>0</v>
      </c>
      <c r="V266" s="38">
        <f>+'GBP Cashflow'!V266+('Euro Cashflow'!V266*Rate)</f>
        <v>0</v>
      </c>
      <c r="W266" s="38">
        <f>+'GBP Cashflow'!W266+('Euro Cashflow'!W266*Rate)</f>
        <v>0</v>
      </c>
      <c r="X266" s="38">
        <f>+'GBP Cashflow'!X266+('Euro Cashflow'!X266*Rate)</f>
        <v>0</v>
      </c>
      <c r="Y266" s="38">
        <f>+'GBP Cashflow'!Y266+('Euro Cashflow'!Y266*Rate)</f>
        <v>0</v>
      </c>
      <c r="Z266" s="38">
        <f>+'GBP Cashflow'!Z266+('Euro Cashflow'!Z266*Rate)</f>
        <v>0</v>
      </c>
      <c r="AA266" s="38">
        <f>+'GBP Cashflow'!AA266+('Euro Cashflow'!AA266*Rate)</f>
        <v>0</v>
      </c>
      <c r="AB266" s="38">
        <f>+'GBP Cashflow'!AB266+('Euro Cashflow'!AB266*Rate)</f>
        <v>103.44827586206897</v>
      </c>
      <c r="AC266" s="38">
        <f>+'GBP Cashflow'!AC266+('Euro Cashflow'!AC266*Rate)</f>
        <v>103.44827586206897</v>
      </c>
      <c r="AD266" s="38">
        <f>+'GBP Cashflow'!AD266+('Euro Cashflow'!AD266*Rate)</f>
        <v>103.44827586206897</v>
      </c>
      <c r="AE266" s="38">
        <f>+'GBP Cashflow'!AE266+('Euro Cashflow'!AE266*Rate)</f>
        <v>103.44827586206897</v>
      </c>
      <c r="AF266" s="38">
        <f>+'GBP Cashflow'!AF266+('Euro Cashflow'!AF266*Rate)</f>
        <v>103.44827586206897</v>
      </c>
      <c r="AG266" s="38">
        <f>+'GBP Cashflow'!AG266+('Euro Cashflow'!AG266*Rate)</f>
        <v>103.44827586206897</v>
      </c>
      <c r="AH266" s="38">
        <f>+'GBP Cashflow'!AH266+('Euro Cashflow'!AH266*Rate)</f>
        <v>103.44827586206897</v>
      </c>
      <c r="AI266" s="38">
        <f>+'GBP Cashflow'!AI266+('Euro Cashflow'!AI266*Rate)</f>
        <v>103.44827586206897</v>
      </c>
      <c r="AJ266" s="38">
        <f>+'GBP Cashflow'!AJ266+('Euro Cashflow'!AJ266*Rate)</f>
        <v>103.44827586206897</v>
      </c>
      <c r="AK266" s="38">
        <f>+'GBP Cashflow'!AK266+('Euro Cashflow'!AK266*Rate)</f>
        <v>103.44827586206897</v>
      </c>
      <c r="AL266" s="38">
        <f>+'GBP Cashflow'!AL266+('Euro Cashflow'!AL266*Rate)</f>
        <v>103.44827586206897</v>
      </c>
      <c r="AM266" s="38">
        <f>+'GBP Cashflow'!AM266+('Euro Cashflow'!AM266*Rate)</f>
        <v>103.44827586206897</v>
      </c>
      <c r="AN266" s="38">
        <f>+'GBP Cashflow'!AN266+('Euro Cashflow'!AN266*Rate)</f>
        <v>103.44827586206897</v>
      </c>
      <c r="AO266" s="38">
        <f>+'GBP Cashflow'!AO266+('Euro Cashflow'!AO266*Rate)</f>
        <v>34.482758620689658</v>
      </c>
      <c r="AP266" s="38">
        <f>+'GBP Cashflow'!AP266+('Euro Cashflow'!AP266*Rate)</f>
        <v>0</v>
      </c>
      <c r="AQ266" s="38">
        <f>+'GBP Cashflow'!AQ266+('Euro Cashflow'!AQ266*Rate)</f>
        <v>0</v>
      </c>
      <c r="AR266" s="38">
        <f>+'GBP Cashflow'!AR266+('Euro Cashflow'!AR266*Rate)</f>
        <v>0</v>
      </c>
    </row>
    <row r="267" spans="1:44" outlineLevel="2" x14ac:dyDescent="0.2">
      <c r="A267" s="24">
        <v>5500</v>
      </c>
      <c r="B267" s="25">
        <v>5550</v>
      </c>
      <c r="C267" s="24" t="s">
        <v>293</v>
      </c>
      <c r="D267" s="37">
        <f>VLOOKUP(B267,TOTALBUD!$A$1:$C$260,3,0)</f>
        <v>6621</v>
      </c>
      <c r="E267" s="26">
        <f t="shared" si="21"/>
        <v>-0.3103448275833216</v>
      </c>
      <c r="F267" s="24"/>
      <c r="G267" s="24"/>
      <c r="H267" s="38">
        <f>+'GBP Cashflow'!H267+('Euro Cashflow'!H267*Rate)</f>
        <v>0</v>
      </c>
      <c r="I267" s="38">
        <f>+'GBP Cashflow'!I267+('Euro Cashflow'!I267*Rate)</f>
        <v>0</v>
      </c>
      <c r="J267" s="38">
        <f>+'GBP Cashflow'!J267+('Euro Cashflow'!J267*Rate)</f>
        <v>0</v>
      </c>
      <c r="K267" s="38">
        <f>+'GBP Cashflow'!K267+('Euro Cashflow'!K267*Rate)</f>
        <v>0</v>
      </c>
      <c r="L267" s="38">
        <f>+'GBP Cashflow'!L267+('Euro Cashflow'!L267*Rate)</f>
        <v>0</v>
      </c>
      <c r="M267" s="38">
        <f>+'GBP Cashflow'!M267+('Euro Cashflow'!M267*Rate)</f>
        <v>0</v>
      </c>
      <c r="N267" s="38">
        <f>+'GBP Cashflow'!N267+('Euro Cashflow'!N267*Rate)</f>
        <v>0</v>
      </c>
      <c r="O267" s="38">
        <f>+'GBP Cashflow'!O267+('Euro Cashflow'!O267*Rate)</f>
        <v>0</v>
      </c>
      <c r="P267" s="38">
        <f>+'GBP Cashflow'!P267+('Euro Cashflow'!P267*Rate)</f>
        <v>0</v>
      </c>
      <c r="Q267" s="38">
        <f>+'GBP Cashflow'!Q267+('Euro Cashflow'!Q267*Rate)</f>
        <v>0</v>
      </c>
      <c r="R267" s="38">
        <f>+'GBP Cashflow'!R267+('Euro Cashflow'!R267*Rate)</f>
        <v>0</v>
      </c>
      <c r="S267" s="38">
        <f>+'GBP Cashflow'!S267+('Euro Cashflow'!S267*Rate)</f>
        <v>0</v>
      </c>
      <c r="T267" s="38">
        <f>+'GBP Cashflow'!T267+('Euro Cashflow'!T267*Rate)</f>
        <v>0</v>
      </c>
      <c r="U267" s="38">
        <f>+'GBP Cashflow'!U267+('Euro Cashflow'!U267*Rate)</f>
        <v>0</v>
      </c>
      <c r="V267" s="38">
        <f>+'GBP Cashflow'!V267+('Euro Cashflow'!V267*Rate)</f>
        <v>0</v>
      </c>
      <c r="W267" s="38">
        <f>+'GBP Cashflow'!W267+('Euro Cashflow'!W267*Rate)</f>
        <v>0</v>
      </c>
      <c r="X267" s="38">
        <f>+'GBP Cashflow'!X267+('Euro Cashflow'!X267*Rate)</f>
        <v>0</v>
      </c>
      <c r="Y267" s="38">
        <f>+'GBP Cashflow'!Y267+('Euro Cashflow'!Y267*Rate)</f>
        <v>0</v>
      </c>
      <c r="Z267" s="38">
        <f>+'GBP Cashflow'!Z267+('Euro Cashflow'!Z267*Rate)</f>
        <v>0</v>
      </c>
      <c r="AA267" s="38">
        <f>+'GBP Cashflow'!AA267+('Euro Cashflow'!AA267*Rate)</f>
        <v>0</v>
      </c>
      <c r="AB267" s="38">
        <f>+'GBP Cashflow'!AB267+('Euro Cashflow'!AB267*Rate)</f>
        <v>413.79310344827587</v>
      </c>
      <c r="AC267" s="38">
        <f>+'GBP Cashflow'!AC267+('Euro Cashflow'!AC267*Rate)</f>
        <v>413.79310344827587</v>
      </c>
      <c r="AD267" s="38">
        <f>+'GBP Cashflow'!AD267+('Euro Cashflow'!AD267*Rate)</f>
        <v>413.79310344827587</v>
      </c>
      <c r="AE267" s="38">
        <f>+'GBP Cashflow'!AE267+('Euro Cashflow'!AE267*Rate)</f>
        <v>413.79310344827587</v>
      </c>
      <c r="AF267" s="38">
        <f>+'GBP Cashflow'!AF267+('Euro Cashflow'!AF267*Rate)</f>
        <v>413.79310344827587</v>
      </c>
      <c r="AG267" s="38">
        <f>+'GBP Cashflow'!AG267+('Euro Cashflow'!AG267*Rate)</f>
        <v>413.79310344827587</v>
      </c>
      <c r="AH267" s="38">
        <f>+'GBP Cashflow'!AH267+('Euro Cashflow'!AH267*Rate)</f>
        <v>413.79310344827587</v>
      </c>
      <c r="AI267" s="38">
        <f>+'GBP Cashflow'!AI267+('Euro Cashflow'!AI267*Rate)</f>
        <v>413.79310344827587</v>
      </c>
      <c r="AJ267" s="38">
        <f>+'GBP Cashflow'!AJ267+('Euro Cashflow'!AJ267*Rate)</f>
        <v>413.79310344827587</v>
      </c>
      <c r="AK267" s="38">
        <f>+'GBP Cashflow'!AK267+('Euro Cashflow'!AK267*Rate)</f>
        <v>413.79310344827587</v>
      </c>
      <c r="AL267" s="38">
        <f>+'GBP Cashflow'!AL267+('Euro Cashflow'!AL267*Rate)</f>
        <v>413.79310344827587</v>
      </c>
      <c r="AM267" s="38">
        <f>+'GBP Cashflow'!AM267+('Euro Cashflow'!AM267*Rate)</f>
        <v>413.79310344827587</v>
      </c>
      <c r="AN267" s="38">
        <f>+'GBP Cashflow'!AN267+('Euro Cashflow'!AN267*Rate)</f>
        <v>413.79310344827587</v>
      </c>
      <c r="AO267" s="38">
        <f>+'GBP Cashflow'!AO267+('Euro Cashflow'!AO267*Rate)</f>
        <v>413.79310344827587</v>
      </c>
      <c r="AP267" s="38">
        <f>+'GBP Cashflow'!AP267+('Euro Cashflow'!AP267*Rate)</f>
        <v>413.79310344827587</v>
      </c>
      <c r="AQ267" s="38">
        <f>+'GBP Cashflow'!AQ267+('Euro Cashflow'!AQ267*Rate)</f>
        <v>413.79310344827587</v>
      </c>
      <c r="AR267" s="38">
        <f>+'GBP Cashflow'!AR267+('Euro Cashflow'!AR267*Rate)</f>
        <v>0</v>
      </c>
    </row>
    <row r="268" spans="1:44" outlineLevel="2" x14ac:dyDescent="0.2">
      <c r="A268" s="24">
        <v>5500</v>
      </c>
      <c r="B268" s="25">
        <v>5560</v>
      </c>
      <c r="C268" s="24" t="s">
        <v>294</v>
      </c>
      <c r="D268" s="37">
        <f>VLOOKUP(B268,TOTALBUD!$A$1:$C$260,3,0)</f>
        <v>4500</v>
      </c>
      <c r="E268" s="26">
        <f t="shared" si="21"/>
        <v>0</v>
      </c>
      <c r="F268" s="24"/>
      <c r="G268" s="24"/>
      <c r="H268" s="38">
        <f>+'GBP Cashflow'!H268+('Euro Cashflow'!H268*Rate)</f>
        <v>0</v>
      </c>
      <c r="I268" s="38">
        <f>+'GBP Cashflow'!I268+('Euro Cashflow'!I268*Rate)</f>
        <v>0</v>
      </c>
      <c r="J268" s="38">
        <f>+'GBP Cashflow'!J268+('Euro Cashflow'!J268*Rate)</f>
        <v>0</v>
      </c>
      <c r="K268" s="38">
        <f>+'GBP Cashflow'!K268+('Euro Cashflow'!K268*Rate)</f>
        <v>0</v>
      </c>
      <c r="L268" s="38">
        <f>+'GBP Cashflow'!L268+('Euro Cashflow'!L268*Rate)</f>
        <v>0</v>
      </c>
      <c r="M268" s="38">
        <f>+'GBP Cashflow'!M268+('Euro Cashflow'!M268*Rate)</f>
        <v>0</v>
      </c>
      <c r="N268" s="38">
        <f>+'GBP Cashflow'!N268+('Euro Cashflow'!N268*Rate)</f>
        <v>0</v>
      </c>
      <c r="O268" s="38">
        <f>+'GBP Cashflow'!O268+('Euro Cashflow'!O268*Rate)</f>
        <v>0</v>
      </c>
      <c r="P268" s="38">
        <f>+'GBP Cashflow'!P268+('Euro Cashflow'!P268*Rate)</f>
        <v>0</v>
      </c>
      <c r="Q268" s="38">
        <f>+'GBP Cashflow'!Q268+('Euro Cashflow'!Q268*Rate)</f>
        <v>0</v>
      </c>
      <c r="R268" s="38">
        <f>+'GBP Cashflow'!R268+('Euro Cashflow'!R268*Rate)</f>
        <v>0</v>
      </c>
      <c r="S268" s="38">
        <f>+'GBP Cashflow'!S268+('Euro Cashflow'!S268*Rate)</f>
        <v>0</v>
      </c>
      <c r="T268" s="38">
        <f>+'GBP Cashflow'!T268+('Euro Cashflow'!T268*Rate)</f>
        <v>0</v>
      </c>
      <c r="U268" s="38">
        <f>+'GBP Cashflow'!U268+('Euro Cashflow'!U268*Rate)</f>
        <v>0</v>
      </c>
      <c r="V268" s="38">
        <f>+'GBP Cashflow'!V268+('Euro Cashflow'!V268*Rate)</f>
        <v>0</v>
      </c>
      <c r="W268" s="38">
        <f>+'GBP Cashflow'!W268+('Euro Cashflow'!W268*Rate)</f>
        <v>0</v>
      </c>
      <c r="X268" s="38">
        <f>+'GBP Cashflow'!X268+('Euro Cashflow'!X268*Rate)</f>
        <v>0</v>
      </c>
      <c r="Y268" s="38">
        <f>+'GBP Cashflow'!Y268+('Euro Cashflow'!Y268*Rate)</f>
        <v>0</v>
      </c>
      <c r="Z268" s="38">
        <f>+'GBP Cashflow'!Z268+('Euro Cashflow'!Z268*Rate)</f>
        <v>0</v>
      </c>
      <c r="AA268" s="38">
        <f>+'GBP Cashflow'!AA268+('Euro Cashflow'!AA268*Rate)</f>
        <v>0</v>
      </c>
      <c r="AB268" s="38">
        <f>+'GBP Cashflow'!AB268+('Euro Cashflow'!AB268*Rate)</f>
        <v>0</v>
      </c>
      <c r="AC268" s="38">
        <f>+'GBP Cashflow'!AC268+('Euro Cashflow'!AC268*Rate)</f>
        <v>0</v>
      </c>
      <c r="AD268" s="38">
        <f>+'GBP Cashflow'!AD268+('Euro Cashflow'!AD268*Rate)</f>
        <v>0</v>
      </c>
      <c r="AE268" s="38">
        <f>+'GBP Cashflow'!AE268+('Euro Cashflow'!AE268*Rate)</f>
        <v>0</v>
      </c>
      <c r="AF268" s="38">
        <f>+'GBP Cashflow'!AF268+('Euro Cashflow'!AF268*Rate)</f>
        <v>0</v>
      </c>
      <c r="AG268" s="38">
        <f>+'GBP Cashflow'!AG268+('Euro Cashflow'!AG268*Rate)</f>
        <v>0</v>
      </c>
      <c r="AH268" s="38">
        <f>+'GBP Cashflow'!AH268+('Euro Cashflow'!AH268*Rate)</f>
        <v>0</v>
      </c>
      <c r="AI268" s="38">
        <f>+'GBP Cashflow'!AI268+('Euro Cashflow'!AI268*Rate)</f>
        <v>0</v>
      </c>
      <c r="AJ268" s="38">
        <f>+'GBP Cashflow'!AJ268+('Euro Cashflow'!AJ268*Rate)</f>
        <v>0</v>
      </c>
      <c r="AK268" s="38">
        <f>+'GBP Cashflow'!AK268+('Euro Cashflow'!AK268*Rate)</f>
        <v>0</v>
      </c>
      <c r="AL268" s="38">
        <f>+'GBP Cashflow'!AL268+('Euro Cashflow'!AL268*Rate)</f>
        <v>0</v>
      </c>
      <c r="AM268" s="38">
        <f>+'GBP Cashflow'!AM268+('Euro Cashflow'!AM268*Rate)</f>
        <v>0</v>
      </c>
      <c r="AN268" s="38">
        <f>+'GBP Cashflow'!AN268+('Euro Cashflow'!AN268*Rate)</f>
        <v>0</v>
      </c>
      <c r="AO268" s="38">
        <f>+'GBP Cashflow'!AO268+('Euro Cashflow'!AO268*Rate)</f>
        <v>0</v>
      </c>
      <c r="AP268" s="38">
        <f>+'GBP Cashflow'!AP268+('Euro Cashflow'!AP268*Rate)</f>
        <v>0</v>
      </c>
      <c r="AQ268" s="38">
        <f>+'GBP Cashflow'!AQ268+('Euro Cashflow'!AQ268*Rate)</f>
        <v>0</v>
      </c>
      <c r="AR268" s="38">
        <f>+'GBP Cashflow'!AR268+('Euro Cashflow'!AR268*Rate)</f>
        <v>4500</v>
      </c>
    </row>
    <row r="269" spans="1:44" outlineLevel="1" x14ac:dyDescent="0.2">
      <c r="A269" s="28" t="s">
        <v>295</v>
      </c>
      <c r="B269" s="29">
        <v>5500</v>
      </c>
      <c r="C269" s="30" t="s">
        <v>296</v>
      </c>
      <c r="D269" s="31">
        <f>VLOOKUP(B269,TOTALBUD!$A$1:$C$260,3,0)</f>
        <v>19341</v>
      </c>
      <c r="E269" s="32">
        <f>SUBTOTAL(9,$E$262:$E$268)</f>
        <v>0.37931034483221993</v>
      </c>
      <c r="F269" s="30"/>
      <c r="G269" s="30"/>
      <c r="H269" s="33">
        <f>SUBTOTAL(9,$H$262:$H$268)</f>
        <v>0</v>
      </c>
      <c r="I269" s="34">
        <f>SUBTOTAL(9,$I$262:$I$268)</f>
        <v>0</v>
      </c>
      <c r="J269" s="34">
        <f>SUBTOTAL(9,$J$262:$J$268)</f>
        <v>0</v>
      </c>
      <c r="K269" s="34">
        <f>SUBTOTAL(9,$K$262:$K$268)</f>
        <v>0</v>
      </c>
      <c r="L269" s="34">
        <f>SUBTOTAL(9,$L$262:$L$268)</f>
        <v>0</v>
      </c>
      <c r="M269" s="34">
        <f>SUBTOTAL(9,$M$262:$M$268)</f>
        <v>0</v>
      </c>
      <c r="N269" s="34">
        <f>SUBTOTAL(9,$N$262:$N$268)</f>
        <v>0</v>
      </c>
      <c r="O269" s="34">
        <f>SUBTOTAL(9,$O$262:$O$268)</f>
        <v>0</v>
      </c>
      <c r="P269" s="34">
        <f>SUBTOTAL(9,$P$262:$P$268)</f>
        <v>0</v>
      </c>
      <c r="Q269" s="34">
        <f>SUBTOTAL(9,$Q$262:$Q$268)</f>
        <v>0</v>
      </c>
      <c r="R269" s="34">
        <f>SUBTOTAL(9,$R$262:$R$268)</f>
        <v>0</v>
      </c>
      <c r="S269" s="34">
        <f>SUBTOTAL(9,$S$262:$S$268)</f>
        <v>0</v>
      </c>
      <c r="T269" s="34">
        <f>SUBTOTAL(9,$T$262:$T$268)</f>
        <v>0</v>
      </c>
      <c r="U269" s="34">
        <f>SUBTOTAL(9,$U$262:$U$268)</f>
        <v>0</v>
      </c>
      <c r="V269" s="34">
        <f>SUBTOTAL(9,$V$262:$V$268)</f>
        <v>0</v>
      </c>
      <c r="W269" s="34">
        <f>SUBTOTAL(9,$W$262:$W$268)</f>
        <v>0</v>
      </c>
      <c r="X269" s="34">
        <f>SUBTOTAL(9,$X$262:$X$268)</f>
        <v>0</v>
      </c>
      <c r="Y269" s="34">
        <f>SUBTOTAL(9,$Y$262:$Y$268)</f>
        <v>0</v>
      </c>
      <c r="Z269" s="34">
        <f>SUBTOTAL(9,$Z$262:$Z$268)</f>
        <v>0</v>
      </c>
      <c r="AA269" s="35"/>
      <c r="AB269" s="34">
        <f>SUBTOTAL(9,$AB$262:$AB$268)</f>
        <v>944.82758620689651</v>
      </c>
      <c r="AC269" s="34">
        <f>SUBTOTAL(9,$AC$262:$AC$268)</f>
        <v>944.82758620689651</v>
      </c>
      <c r="AD269" s="34">
        <f>SUBTOTAL(9,$AD$262:$AD$268)</f>
        <v>944.82758620689651</v>
      </c>
      <c r="AE269" s="34">
        <f>SUBTOTAL(9,$AE$262:$AE$268)</f>
        <v>944.82758620689651</v>
      </c>
      <c r="AF269" s="34">
        <f>SUBTOTAL(9,$AF$262:$AF$268)</f>
        <v>944.82758620689651</v>
      </c>
      <c r="AG269" s="34">
        <f>SUBTOTAL(9,$AG$262:$AG$268)</f>
        <v>944.82758620689651</v>
      </c>
      <c r="AH269" s="34">
        <f>SUBTOTAL(9,$AH$262:$AH$268)</f>
        <v>944.82758620689651</v>
      </c>
      <c r="AI269" s="34">
        <f>SUBTOTAL(9,$AI$262:$AI$268)</f>
        <v>944.82758620689651</v>
      </c>
      <c r="AJ269" s="34">
        <f>SUBTOTAL(9,$AJ$262:$AJ$268)</f>
        <v>944.82758620689651</v>
      </c>
      <c r="AK269" s="34">
        <f>SUBTOTAL(9,$AK$262:$AK$268)</f>
        <v>944.82758620689651</v>
      </c>
      <c r="AL269" s="34">
        <f>SUBTOTAL(9,$AL$262:$AL$268)</f>
        <v>944.82758620689651</v>
      </c>
      <c r="AM269" s="34">
        <f>SUBTOTAL(9,$AM$262:$AM$268)</f>
        <v>944.82758620689651</v>
      </c>
      <c r="AN269" s="34">
        <f>SUBTOTAL(9,$AN$262:$AN$268)</f>
        <v>944.82758620689651</v>
      </c>
      <c r="AO269" s="34">
        <f>SUBTOTAL(9,$AO$262:$AO$268)</f>
        <v>875.86206896551721</v>
      </c>
      <c r="AP269" s="34">
        <f>SUBTOTAL(9,$AP$262:$AP$268)</f>
        <v>841.37931034482767</v>
      </c>
      <c r="AQ269" s="34">
        <f>SUBTOTAL(9,$AQ$262:$AQ$268)</f>
        <v>841.37931034482767</v>
      </c>
      <c r="AR269" s="36">
        <f>SUBTOTAL(9,$AR$262:$AR$268)</f>
        <v>4500</v>
      </c>
    </row>
    <row r="270" spans="1:44" outlineLevel="1" x14ac:dyDescent="0.2">
      <c r="A270" s="28"/>
      <c r="B270" s="47"/>
      <c r="C270" s="48" t="s">
        <v>297</v>
      </c>
      <c r="D270" s="44">
        <f>SUBTOTAL(9,$D$208:$D$269)/2</f>
        <v>486080</v>
      </c>
      <c r="E270" s="49"/>
      <c r="F270" s="48"/>
      <c r="G270" s="48"/>
      <c r="H270" s="46">
        <f t="shared" ref="H270:AR270" si="22">SUBTOTAL(9,H$208:H$269)/2</f>
        <v>0</v>
      </c>
      <c r="I270" s="50">
        <f t="shared" si="22"/>
        <v>0</v>
      </c>
      <c r="J270" s="50">
        <f t="shared" si="22"/>
        <v>0</v>
      </c>
      <c r="K270" s="50">
        <f t="shared" si="22"/>
        <v>0</v>
      </c>
      <c r="L270" s="50">
        <f t="shared" si="22"/>
        <v>0</v>
      </c>
      <c r="M270" s="50">
        <f t="shared" si="22"/>
        <v>0</v>
      </c>
      <c r="N270" s="50">
        <f t="shared" si="22"/>
        <v>0</v>
      </c>
      <c r="O270" s="50">
        <f t="shared" si="22"/>
        <v>0</v>
      </c>
      <c r="P270" s="50">
        <f t="shared" si="22"/>
        <v>0</v>
      </c>
      <c r="Q270" s="50">
        <f t="shared" si="22"/>
        <v>0</v>
      </c>
      <c r="R270" s="50">
        <f t="shared" si="22"/>
        <v>1500.0000000000002</v>
      </c>
      <c r="S270" s="50">
        <f t="shared" si="22"/>
        <v>1500.0000000000002</v>
      </c>
      <c r="T270" s="50">
        <f t="shared" si="22"/>
        <v>3224.1379310344828</v>
      </c>
      <c r="U270" s="50">
        <f t="shared" si="22"/>
        <v>1500.0000000000002</v>
      </c>
      <c r="V270" s="50">
        <f t="shared" si="22"/>
        <v>1500.0000000000002</v>
      </c>
      <c r="W270" s="50">
        <f t="shared" si="22"/>
        <v>3224.1379310344828</v>
      </c>
      <c r="X270" s="50">
        <f t="shared" si="22"/>
        <v>1500.0000000000002</v>
      </c>
      <c r="Y270" s="50">
        <f t="shared" si="22"/>
        <v>1500.0000000000002</v>
      </c>
      <c r="Z270" s="50">
        <f t="shared" si="22"/>
        <v>3224.1379310344828</v>
      </c>
      <c r="AA270" s="50">
        <f t="shared" si="22"/>
        <v>0</v>
      </c>
      <c r="AB270" s="50">
        <f t="shared" si="22"/>
        <v>6610.3448275862074</v>
      </c>
      <c r="AC270" s="50">
        <f t="shared" si="22"/>
        <v>4024.1379310344828</v>
      </c>
      <c r="AD270" s="50">
        <f t="shared" si="22"/>
        <v>4151.7241379310344</v>
      </c>
      <c r="AE270" s="50">
        <f t="shared" si="22"/>
        <v>4151.7241379310344</v>
      </c>
      <c r="AF270" s="50">
        <f t="shared" si="22"/>
        <v>6737.9310344827591</v>
      </c>
      <c r="AG270" s="50">
        <f t="shared" si="22"/>
        <v>4151.7241379310344</v>
      </c>
      <c r="AH270" s="50">
        <f t="shared" si="22"/>
        <v>5013.7931034482763</v>
      </c>
      <c r="AI270" s="50">
        <f t="shared" si="22"/>
        <v>9263.7931034482754</v>
      </c>
      <c r="AJ270" s="50">
        <f t="shared" si="22"/>
        <v>5506.8965517241386</v>
      </c>
      <c r="AK270" s="50">
        <f t="shared" si="22"/>
        <v>8627.5862068965525</v>
      </c>
      <c r="AL270" s="50">
        <f t="shared" si="22"/>
        <v>7489.6551724137935</v>
      </c>
      <c r="AM270" s="50">
        <f t="shared" si="22"/>
        <v>16593.793103448279</v>
      </c>
      <c r="AN270" s="50">
        <f t="shared" si="22"/>
        <v>16438.96551724138</v>
      </c>
      <c r="AO270" s="50">
        <f t="shared" si="22"/>
        <v>17592.413793103449</v>
      </c>
      <c r="AP270" s="50">
        <f t="shared" si="22"/>
        <v>17420.689655172413</v>
      </c>
      <c r="AQ270" s="50">
        <f t="shared" si="22"/>
        <v>27392.413793103449</v>
      </c>
      <c r="AR270" s="51">
        <f t="shared" si="22"/>
        <v>63200.000000000007</v>
      </c>
    </row>
    <row r="271" spans="1:44" outlineLevel="2" x14ac:dyDescent="0.2">
      <c r="A271" s="24">
        <v>6100</v>
      </c>
      <c r="B271" s="25"/>
      <c r="C271" s="24"/>
      <c r="D271" s="37"/>
      <c r="E271" s="26"/>
      <c r="F271" s="24"/>
      <c r="G271" s="24"/>
      <c r="H271" s="38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40"/>
    </row>
    <row r="272" spans="1:44" outlineLevel="2" x14ac:dyDescent="0.2">
      <c r="A272" s="24">
        <v>6100</v>
      </c>
      <c r="B272" s="25">
        <v>6110</v>
      </c>
      <c r="C272" s="24" t="s">
        <v>298</v>
      </c>
      <c r="D272" s="37">
        <f>VLOOKUP(B272,TOTALBUD!$A$1:$C$260,3,0)</f>
        <v>8000</v>
      </c>
      <c r="E272" s="26">
        <f>SUM(H272:AX272)-D272</f>
        <v>0</v>
      </c>
      <c r="F272" s="24"/>
      <c r="G272" s="24"/>
      <c r="H272" s="38">
        <f>+'GBP Cashflow'!H272+('Euro Cashflow'!H272*Rate)</f>
        <v>0</v>
      </c>
      <c r="I272" s="38">
        <f>+'GBP Cashflow'!I272+('Euro Cashflow'!I272*Rate)</f>
        <v>0</v>
      </c>
      <c r="J272" s="38">
        <f>+'GBP Cashflow'!J272+('Euro Cashflow'!J272*Rate)</f>
        <v>0</v>
      </c>
      <c r="K272" s="38">
        <f>+'GBP Cashflow'!K272+('Euro Cashflow'!K272*Rate)</f>
        <v>0</v>
      </c>
      <c r="L272" s="38">
        <f>+'GBP Cashflow'!L272+('Euro Cashflow'!L272*Rate)</f>
        <v>0</v>
      </c>
      <c r="M272" s="38">
        <f>+'GBP Cashflow'!M272+('Euro Cashflow'!M272*Rate)</f>
        <v>0</v>
      </c>
      <c r="N272" s="38">
        <f>+'GBP Cashflow'!N272+('Euro Cashflow'!N272*Rate)</f>
        <v>0</v>
      </c>
      <c r="O272" s="38">
        <f>+'GBP Cashflow'!O272+('Euro Cashflow'!O272*Rate)</f>
        <v>0</v>
      </c>
      <c r="P272" s="38">
        <f>+'GBP Cashflow'!P272+('Euro Cashflow'!P272*Rate)</f>
        <v>0</v>
      </c>
      <c r="Q272" s="38">
        <f>+'GBP Cashflow'!Q272+('Euro Cashflow'!Q272*Rate)</f>
        <v>0</v>
      </c>
      <c r="R272" s="38">
        <f>+'GBP Cashflow'!R272+('Euro Cashflow'!R272*Rate)</f>
        <v>2000</v>
      </c>
      <c r="S272" s="38">
        <f>+'GBP Cashflow'!S272+('Euro Cashflow'!S272*Rate)</f>
        <v>0</v>
      </c>
      <c r="T272" s="38">
        <f>+'GBP Cashflow'!T272+('Euro Cashflow'!T272*Rate)</f>
        <v>0</v>
      </c>
      <c r="U272" s="38">
        <f>+'GBP Cashflow'!U272+('Euro Cashflow'!U272*Rate)</f>
        <v>2000</v>
      </c>
      <c r="V272" s="38">
        <f>+'GBP Cashflow'!V272+('Euro Cashflow'!V272*Rate)</f>
        <v>0</v>
      </c>
      <c r="W272" s="38">
        <f>+'GBP Cashflow'!W272+('Euro Cashflow'!W272*Rate)</f>
        <v>0</v>
      </c>
      <c r="X272" s="38">
        <f>+'GBP Cashflow'!X272+('Euro Cashflow'!X272*Rate)</f>
        <v>2000</v>
      </c>
      <c r="Y272" s="38">
        <f>+'GBP Cashflow'!Y272+('Euro Cashflow'!Y272*Rate)</f>
        <v>0</v>
      </c>
      <c r="Z272" s="38">
        <f>+'GBP Cashflow'!Z272+('Euro Cashflow'!Z272*Rate)</f>
        <v>0</v>
      </c>
      <c r="AA272" s="38">
        <f>+'GBP Cashflow'!AA272+('Euro Cashflow'!AA272*Rate)</f>
        <v>0</v>
      </c>
      <c r="AB272" s="38">
        <f>+'GBP Cashflow'!AB272+('Euro Cashflow'!AB272*Rate)</f>
        <v>2000</v>
      </c>
      <c r="AC272" s="38">
        <f>+'GBP Cashflow'!AC272+('Euro Cashflow'!AC272*Rate)</f>
        <v>0</v>
      </c>
      <c r="AD272" s="38">
        <f>+'GBP Cashflow'!AD272+('Euro Cashflow'!AD272*Rate)</f>
        <v>0</v>
      </c>
      <c r="AE272" s="38">
        <f>+'GBP Cashflow'!AE272+('Euro Cashflow'!AE272*Rate)</f>
        <v>0</v>
      </c>
      <c r="AF272" s="38">
        <f>+'GBP Cashflow'!AF272+('Euro Cashflow'!AF272*Rate)</f>
        <v>0</v>
      </c>
      <c r="AG272" s="38">
        <f>+'GBP Cashflow'!AG272+('Euro Cashflow'!AG272*Rate)</f>
        <v>0</v>
      </c>
      <c r="AH272" s="38">
        <f>+'GBP Cashflow'!AH272+('Euro Cashflow'!AH272*Rate)</f>
        <v>0</v>
      </c>
      <c r="AI272" s="38">
        <f>+'GBP Cashflow'!AI272+('Euro Cashflow'!AI272*Rate)</f>
        <v>0</v>
      </c>
      <c r="AJ272" s="38">
        <f>+'GBP Cashflow'!AJ272+('Euro Cashflow'!AJ272*Rate)</f>
        <v>0</v>
      </c>
      <c r="AK272" s="38">
        <f>+'GBP Cashflow'!AK272+('Euro Cashflow'!AK272*Rate)</f>
        <v>0</v>
      </c>
      <c r="AL272" s="38">
        <f>+'GBP Cashflow'!AL272+('Euro Cashflow'!AL272*Rate)</f>
        <v>0</v>
      </c>
      <c r="AM272" s="38">
        <f>+'GBP Cashflow'!AM272+('Euro Cashflow'!AM272*Rate)</f>
        <v>0</v>
      </c>
      <c r="AN272" s="38">
        <f>+'GBP Cashflow'!AN272+('Euro Cashflow'!AN272*Rate)</f>
        <v>0</v>
      </c>
      <c r="AO272" s="38">
        <f>+'GBP Cashflow'!AO272+('Euro Cashflow'!AO272*Rate)</f>
        <v>0</v>
      </c>
      <c r="AP272" s="38">
        <f>+'GBP Cashflow'!AP272+('Euro Cashflow'!AP272*Rate)</f>
        <v>0</v>
      </c>
      <c r="AQ272" s="38">
        <f>+'GBP Cashflow'!AQ272+('Euro Cashflow'!AQ272*Rate)</f>
        <v>0</v>
      </c>
      <c r="AR272" s="38">
        <f>+'GBP Cashflow'!AR272+('Euro Cashflow'!AR272*Rate)</f>
        <v>0</v>
      </c>
    </row>
    <row r="273" spans="1:44" outlineLevel="2" x14ac:dyDescent="0.2">
      <c r="A273" s="24">
        <v>6100</v>
      </c>
      <c r="B273" s="25">
        <v>6120</v>
      </c>
      <c r="C273" s="24" t="s">
        <v>299</v>
      </c>
      <c r="D273" s="37">
        <f>VLOOKUP(B273,TOTALBUD!$A$1:$C$260,3,0)</f>
        <v>7500</v>
      </c>
      <c r="E273" s="26">
        <f>SUM(H273:AX273)-D273</f>
        <v>0</v>
      </c>
      <c r="F273" s="24"/>
      <c r="G273" s="24"/>
      <c r="H273" s="38">
        <f>+'GBP Cashflow'!H273+('Euro Cashflow'!H273*Rate)</f>
        <v>0</v>
      </c>
      <c r="I273" s="38">
        <f>+'GBP Cashflow'!I273+('Euro Cashflow'!I273*Rate)</f>
        <v>0</v>
      </c>
      <c r="J273" s="38">
        <f>+'GBP Cashflow'!J273+('Euro Cashflow'!J273*Rate)</f>
        <v>0</v>
      </c>
      <c r="K273" s="38">
        <f>+'GBP Cashflow'!K273+('Euro Cashflow'!K273*Rate)</f>
        <v>0</v>
      </c>
      <c r="L273" s="38">
        <f>+'GBP Cashflow'!L273+('Euro Cashflow'!L273*Rate)</f>
        <v>0</v>
      </c>
      <c r="M273" s="38">
        <f>+'GBP Cashflow'!M273+('Euro Cashflow'!M273*Rate)</f>
        <v>0</v>
      </c>
      <c r="N273" s="38">
        <f>+'GBP Cashflow'!N273+('Euro Cashflow'!N273*Rate)</f>
        <v>0</v>
      </c>
      <c r="O273" s="38">
        <f>+'GBP Cashflow'!O273+('Euro Cashflow'!O273*Rate)</f>
        <v>0</v>
      </c>
      <c r="P273" s="38">
        <f>+'GBP Cashflow'!P273+('Euro Cashflow'!P273*Rate)</f>
        <v>0</v>
      </c>
      <c r="Q273" s="38">
        <f>+'GBP Cashflow'!Q273+('Euro Cashflow'!Q273*Rate)</f>
        <v>0</v>
      </c>
      <c r="R273" s="38">
        <f>+'GBP Cashflow'!R273+('Euro Cashflow'!R273*Rate)</f>
        <v>0</v>
      </c>
      <c r="S273" s="38">
        <f>+'GBP Cashflow'!S273+('Euro Cashflow'!S273*Rate)</f>
        <v>0</v>
      </c>
      <c r="T273" s="38">
        <f>+'GBP Cashflow'!T273+('Euro Cashflow'!T273*Rate)</f>
        <v>0</v>
      </c>
      <c r="U273" s="38">
        <f>+'GBP Cashflow'!U273+('Euro Cashflow'!U273*Rate)</f>
        <v>3750</v>
      </c>
      <c r="V273" s="38">
        <f>+'GBP Cashflow'!V273+('Euro Cashflow'!V273*Rate)</f>
        <v>0</v>
      </c>
      <c r="W273" s="38">
        <f>+'GBP Cashflow'!W273+('Euro Cashflow'!W273*Rate)</f>
        <v>0</v>
      </c>
      <c r="X273" s="38">
        <f>+'GBP Cashflow'!X273+('Euro Cashflow'!X273*Rate)</f>
        <v>0</v>
      </c>
      <c r="Y273" s="38">
        <f>+'GBP Cashflow'!Y273+('Euro Cashflow'!Y273*Rate)</f>
        <v>0</v>
      </c>
      <c r="Z273" s="38">
        <f>+'GBP Cashflow'!Z273+('Euro Cashflow'!Z273*Rate)</f>
        <v>0</v>
      </c>
      <c r="AA273" s="38">
        <f>+'GBP Cashflow'!AA273+('Euro Cashflow'!AA273*Rate)</f>
        <v>0</v>
      </c>
      <c r="AB273" s="38">
        <f>+'GBP Cashflow'!AB273+('Euro Cashflow'!AB273*Rate)</f>
        <v>3750</v>
      </c>
      <c r="AC273" s="38">
        <f>+'GBP Cashflow'!AC273+('Euro Cashflow'!AC273*Rate)</f>
        <v>0</v>
      </c>
      <c r="AD273" s="38">
        <f>+'GBP Cashflow'!AD273+('Euro Cashflow'!AD273*Rate)</f>
        <v>0</v>
      </c>
      <c r="AE273" s="38">
        <f>+'GBP Cashflow'!AE273+('Euro Cashflow'!AE273*Rate)</f>
        <v>0</v>
      </c>
      <c r="AF273" s="38">
        <f>+'GBP Cashflow'!AF273+('Euro Cashflow'!AF273*Rate)</f>
        <v>0</v>
      </c>
      <c r="AG273" s="38">
        <f>+'GBP Cashflow'!AG273+('Euro Cashflow'!AG273*Rate)</f>
        <v>0</v>
      </c>
      <c r="AH273" s="38">
        <f>+'GBP Cashflow'!AH273+('Euro Cashflow'!AH273*Rate)</f>
        <v>0</v>
      </c>
      <c r="AI273" s="38">
        <f>+'GBP Cashflow'!AI273+('Euro Cashflow'!AI273*Rate)</f>
        <v>0</v>
      </c>
      <c r="AJ273" s="38">
        <f>+'GBP Cashflow'!AJ273+('Euro Cashflow'!AJ273*Rate)</f>
        <v>0</v>
      </c>
      <c r="AK273" s="38">
        <f>+'GBP Cashflow'!AK273+('Euro Cashflow'!AK273*Rate)</f>
        <v>0</v>
      </c>
      <c r="AL273" s="38">
        <f>+'GBP Cashflow'!AL273+('Euro Cashflow'!AL273*Rate)</f>
        <v>0</v>
      </c>
      <c r="AM273" s="38">
        <f>+'GBP Cashflow'!AM273+('Euro Cashflow'!AM273*Rate)</f>
        <v>0</v>
      </c>
      <c r="AN273" s="38">
        <f>+'GBP Cashflow'!AN273+('Euro Cashflow'!AN273*Rate)</f>
        <v>0</v>
      </c>
      <c r="AO273" s="38">
        <f>+'GBP Cashflow'!AO273+('Euro Cashflow'!AO273*Rate)</f>
        <v>0</v>
      </c>
      <c r="AP273" s="38">
        <f>+'GBP Cashflow'!AP273+('Euro Cashflow'!AP273*Rate)</f>
        <v>0</v>
      </c>
      <c r="AQ273" s="38">
        <f>+'GBP Cashflow'!AQ273+('Euro Cashflow'!AQ273*Rate)</f>
        <v>0</v>
      </c>
      <c r="AR273" s="38">
        <f>+'GBP Cashflow'!AR273+('Euro Cashflow'!AR273*Rate)</f>
        <v>0</v>
      </c>
    </row>
    <row r="274" spans="1:44" outlineLevel="2" x14ac:dyDescent="0.2">
      <c r="A274" s="24">
        <v>6100</v>
      </c>
      <c r="B274" s="25">
        <v>6130</v>
      </c>
      <c r="C274" s="24" t="s">
        <v>300</v>
      </c>
      <c r="D274" s="37">
        <f>VLOOKUP(B274,TOTALBUD!$A$1:$C$260,3,0)</f>
        <v>10800</v>
      </c>
      <c r="E274" s="26">
        <f>SUM(H274:AX274)-D274</f>
        <v>0</v>
      </c>
      <c r="F274" s="24"/>
      <c r="G274" s="24"/>
      <c r="H274" s="38">
        <f>+'GBP Cashflow'!H274+('Euro Cashflow'!H274*Rate)</f>
        <v>0</v>
      </c>
      <c r="I274" s="38">
        <f>+'GBP Cashflow'!I274+('Euro Cashflow'!I274*Rate)</f>
        <v>0</v>
      </c>
      <c r="J274" s="38">
        <f>+'GBP Cashflow'!J274+('Euro Cashflow'!J274*Rate)</f>
        <v>0</v>
      </c>
      <c r="K274" s="38">
        <f>+'GBP Cashflow'!K274+('Euro Cashflow'!K274*Rate)</f>
        <v>0</v>
      </c>
      <c r="L274" s="38">
        <f>+'GBP Cashflow'!L274+('Euro Cashflow'!L274*Rate)</f>
        <v>0</v>
      </c>
      <c r="M274" s="38">
        <f>+'GBP Cashflow'!M274+('Euro Cashflow'!M274*Rate)</f>
        <v>0</v>
      </c>
      <c r="N274" s="38">
        <f>+'GBP Cashflow'!N274+('Euro Cashflow'!N274*Rate)</f>
        <v>0</v>
      </c>
      <c r="O274" s="38">
        <f>+'GBP Cashflow'!O274+('Euro Cashflow'!O274*Rate)</f>
        <v>0</v>
      </c>
      <c r="P274" s="38">
        <f>+'GBP Cashflow'!P274+('Euro Cashflow'!P274*Rate)</f>
        <v>0</v>
      </c>
      <c r="Q274" s="38">
        <f>+'GBP Cashflow'!Q274+('Euro Cashflow'!Q274*Rate)</f>
        <v>0</v>
      </c>
      <c r="R274" s="38">
        <f>+'GBP Cashflow'!R274+('Euro Cashflow'!R274*Rate)</f>
        <v>1200</v>
      </c>
      <c r="S274" s="38">
        <f>+'GBP Cashflow'!S274+('Euro Cashflow'!S274*Rate)</f>
        <v>1200</v>
      </c>
      <c r="T274" s="38">
        <f>+'GBP Cashflow'!T274+('Euro Cashflow'!T274*Rate)</f>
        <v>1200</v>
      </c>
      <c r="U274" s="38">
        <f>+'GBP Cashflow'!U274+('Euro Cashflow'!U274*Rate)</f>
        <v>1200</v>
      </c>
      <c r="V274" s="38">
        <f>+'GBP Cashflow'!V274+('Euro Cashflow'!V274*Rate)</f>
        <v>1200</v>
      </c>
      <c r="W274" s="38">
        <f>+'GBP Cashflow'!W274+('Euro Cashflow'!W274*Rate)</f>
        <v>1200</v>
      </c>
      <c r="X274" s="38">
        <f>+'GBP Cashflow'!X274+('Euro Cashflow'!X274*Rate)</f>
        <v>1200</v>
      </c>
      <c r="Y274" s="38">
        <f>+'GBP Cashflow'!Y274+('Euro Cashflow'!Y274*Rate)</f>
        <v>1200</v>
      </c>
      <c r="Z274" s="38">
        <f>+'GBP Cashflow'!Z274+('Euro Cashflow'!Z274*Rate)</f>
        <v>1200</v>
      </c>
      <c r="AA274" s="38">
        <f>+'GBP Cashflow'!AA274+('Euro Cashflow'!AA274*Rate)</f>
        <v>0</v>
      </c>
      <c r="AB274" s="38">
        <f>+'GBP Cashflow'!AB274+('Euro Cashflow'!AB274*Rate)</f>
        <v>0</v>
      </c>
      <c r="AC274" s="38">
        <f>+'GBP Cashflow'!AC274+('Euro Cashflow'!AC274*Rate)</f>
        <v>0</v>
      </c>
      <c r="AD274" s="38">
        <f>+'GBP Cashflow'!AD274+('Euro Cashflow'!AD274*Rate)</f>
        <v>0</v>
      </c>
      <c r="AE274" s="38">
        <f>+'GBP Cashflow'!AE274+('Euro Cashflow'!AE274*Rate)</f>
        <v>0</v>
      </c>
      <c r="AF274" s="38">
        <f>+'GBP Cashflow'!AF274+('Euro Cashflow'!AF274*Rate)</f>
        <v>0</v>
      </c>
      <c r="AG274" s="38">
        <f>+'GBP Cashflow'!AG274+('Euro Cashflow'!AG274*Rate)</f>
        <v>0</v>
      </c>
      <c r="AH274" s="38">
        <f>+'GBP Cashflow'!AH274+('Euro Cashflow'!AH274*Rate)</f>
        <v>0</v>
      </c>
      <c r="AI274" s="38">
        <f>+'GBP Cashflow'!AI274+('Euro Cashflow'!AI274*Rate)</f>
        <v>0</v>
      </c>
      <c r="AJ274" s="38">
        <f>+'GBP Cashflow'!AJ274+('Euro Cashflow'!AJ274*Rate)</f>
        <v>0</v>
      </c>
      <c r="AK274" s="38">
        <f>+'GBP Cashflow'!AK274+('Euro Cashflow'!AK274*Rate)</f>
        <v>0</v>
      </c>
      <c r="AL274" s="38">
        <f>+'GBP Cashflow'!AL274+('Euro Cashflow'!AL274*Rate)</f>
        <v>0</v>
      </c>
      <c r="AM274" s="38">
        <f>+'GBP Cashflow'!AM274+('Euro Cashflow'!AM274*Rate)</f>
        <v>0</v>
      </c>
      <c r="AN274" s="38">
        <f>+'GBP Cashflow'!AN274+('Euro Cashflow'!AN274*Rate)</f>
        <v>0</v>
      </c>
      <c r="AO274" s="38">
        <f>+'GBP Cashflow'!AO274+('Euro Cashflow'!AO274*Rate)</f>
        <v>0</v>
      </c>
      <c r="AP274" s="38">
        <f>+'GBP Cashflow'!AP274+('Euro Cashflow'!AP274*Rate)</f>
        <v>0</v>
      </c>
      <c r="AQ274" s="38">
        <f>+'GBP Cashflow'!AQ274+('Euro Cashflow'!AQ274*Rate)</f>
        <v>0</v>
      </c>
      <c r="AR274" s="38">
        <f>+'GBP Cashflow'!AR274+('Euro Cashflow'!AR274*Rate)</f>
        <v>0</v>
      </c>
    </row>
    <row r="275" spans="1:44" outlineLevel="2" x14ac:dyDescent="0.2">
      <c r="A275" s="24">
        <v>6100</v>
      </c>
      <c r="B275" s="25">
        <v>6140</v>
      </c>
      <c r="C275" s="24" t="s">
        <v>301</v>
      </c>
      <c r="D275" s="37">
        <f>VLOOKUP(B275,TOTALBUD!$A$1:$C$260,3,0)</f>
        <v>5000</v>
      </c>
      <c r="E275" s="26">
        <f>SUM(H275:AX275)-D275</f>
        <v>0</v>
      </c>
      <c r="F275" s="24"/>
      <c r="G275" s="24"/>
      <c r="H275" s="38">
        <f>+'GBP Cashflow'!H275+('Euro Cashflow'!H275*Rate)</f>
        <v>0</v>
      </c>
      <c r="I275" s="38">
        <f>+'GBP Cashflow'!I275+('Euro Cashflow'!I275*Rate)</f>
        <v>0</v>
      </c>
      <c r="J275" s="38">
        <f>+'GBP Cashflow'!J275+('Euro Cashflow'!J275*Rate)</f>
        <v>0</v>
      </c>
      <c r="K275" s="38">
        <f>+'GBP Cashflow'!K275+('Euro Cashflow'!K275*Rate)</f>
        <v>0</v>
      </c>
      <c r="L275" s="38">
        <f>+'GBP Cashflow'!L275+('Euro Cashflow'!L275*Rate)</f>
        <v>0</v>
      </c>
      <c r="M275" s="38">
        <f>+'GBP Cashflow'!M275+('Euro Cashflow'!M275*Rate)</f>
        <v>0</v>
      </c>
      <c r="N275" s="38">
        <f>+'GBP Cashflow'!N275+('Euro Cashflow'!N275*Rate)</f>
        <v>0</v>
      </c>
      <c r="O275" s="38">
        <f>+'GBP Cashflow'!O275+('Euro Cashflow'!O275*Rate)</f>
        <v>0</v>
      </c>
      <c r="P275" s="38">
        <f>+'GBP Cashflow'!P275+('Euro Cashflow'!P275*Rate)</f>
        <v>0</v>
      </c>
      <c r="Q275" s="38">
        <f>+'GBP Cashflow'!Q275+('Euro Cashflow'!Q275*Rate)</f>
        <v>1500</v>
      </c>
      <c r="R275" s="38">
        <f>+'GBP Cashflow'!R275+('Euro Cashflow'!R275*Rate)</f>
        <v>0</v>
      </c>
      <c r="S275" s="38">
        <f>+'GBP Cashflow'!S275+('Euro Cashflow'!S275*Rate)</f>
        <v>0</v>
      </c>
      <c r="T275" s="38">
        <f>+'GBP Cashflow'!T275+('Euro Cashflow'!T275*Rate)</f>
        <v>0</v>
      </c>
      <c r="U275" s="38">
        <f>+'GBP Cashflow'!U275+('Euro Cashflow'!U275*Rate)</f>
        <v>1000</v>
      </c>
      <c r="V275" s="38">
        <f>+'GBP Cashflow'!V275+('Euro Cashflow'!V275*Rate)</f>
        <v>0</v>
      </c>
      <c r="W275" s="38">
        <f>+'GBP Cashflow'!W275+('Euro Cashflow'!W275*Rate)</f>
        <v>0</v>
      </c>
      <c r="X275" s="38">
        <f>+'GBP Cashflow'!X275+('Euro Cashflow'!X275*Rate)</f>
        <v>1000</v>
      </c>
      <c r="Y275" s="38">
        <f>+'GBP Cashflow'!Y275+('Euro Cashflow'!Y275*Rate)</f>
        <v>0</v>
      </c>
      <c r="Z275" s="38">
        <f>+'GBP Cashflow'!Z275+('Euro Cashflow'!Z275*Rate)</f>
        <v>0</v>
      </c>
      <c r="AA275" s="38">
        <f>+'GBP Cashflow'!AA275+('Euro Cashflow'!AA275*Rate)</f>
        <v>0</v>
      </c>
      <c r="AB275" s="38">
        <f>+'GBP Cashflow'!AB275+('Euro Cashflow'!AB275*Rate)</f>
        <v>1500</v>
      </c>
      <c r="AC275" s="38">
        <f>+'GBP Cashflow'!AC275+('Euro Cashflow'!AC275*Rate)</f>
        <v>0</v>
      </c>
      <c r="AD275" s="38">
        <f>+'GBP Cashflow'!AD275+('Euro Cashflow'!AD275*Rate)</f>
        <v>0</v>
      </c>
      <c r="AE275" s="38">
        <f>+'GBP Cashflow'!AE275+('Euro Cashflow'!AE275*Rate)</f>
        <v>0</v>
      </c>
      <c r="AF275" s="38">
        <f>+'GBP Cashflow'!AF275+('Euro Cashflow'!AF275*Rate)</f>
        <v>0</v>
      </c>
      <c r="AG275" s="38">
        <f>+'GBP Cashflow'!AG275+('Euro Cashflow'!AG275*Rate)</f>
        <v>0</v>
      </c>
      <c r="AH275" s="38">
        <f>+'GBP Cashflow'!AH275+('Euro Cashflow'!AH275*Rate)</f>
        <v>0</v>
      </c>
      <c r="AI275" s="38">
        <f>+'GBP Cashflow'!AI275+('Euro Cashflow'!AI275*Rate)</f>
        <v>0</v>
      </c>
      <c r="AJ275" s="38">
        <f>+'GBP Cashflow'!AJ275+('Euro Cashflow'!AJ275*Rate)</f>
        <v>0</v>
      </c>
      <c r="AK275" s="38">
        <f>+'GBP Cashflow'!AK275+('Euro Cashflow'!AK275*Rate)</f>
        <v>0</v>
      </c>
      <c r="AL275" s="38">
        <f>+'GBP Cashflow'!AL275+('Euro Cashflow'!AL275*Rate)</f>
        <v>0</v>
      </c>
      <c r="AM275" s="38">
        <f>+'GBP Cashflow'!AM275+('Euro Cashflow'!AM275*Rate)</f>
        <v>0</v>
      </c>
      <c r="AN275" s="38">
        <f>+'GBP Cashflow'!AN275+('Euro Cashflow'!AN275*Rate)</f>
        <v>0</v>
      </c>
      <c r="AO275" s="38">
        <f>+'GBP Cashflow'!AO275+('Euro Cashflow'!AO275*Rate)</f>
        <v>0</v>
      </c>
      <c r="AP275" s="38">
        <f>+'GBP Cashflow'!AP275+('Euro Cashflow'!AP275*Rate)</f>
        <v>0</v>
      </c>
      <c r="AQ275" s="38">
        <f>+'GBP Cashflow'!AQ275+('Euro Cashflow'!AQ275*Rate)</f>
        <v>0</v>
      </c>
      <c r="AR275" s="38">
        <f>+'GBP Cashflow'!AR275+('Euro Cashflow'!AR275*Rate)</f>
        <v>0</v>
      </c>
    </row>
    <row r="276" spans="1:44" outlineLevel="1" x14ac:dyDescent="0.2">
      <c r="A276" s="41" t="s">
        <v>302</v>
      </c>
      <c r="B276" s="29">
        <v>6100</v>
      </c>
      <c r="C276" s="30" t="s">
        <v>303</v>
      </c>
      <c r="D276" s="31">
        <f>VLOOKUP(B276,TOTALBUD!$A$1:$C$260,3,0)</f>
        <v>31300</v>
      </c>
      <c r="E276" s="32">
        <f>SUBTOTAL(9,$E$271:$E$275)</f>
        <v>0</v>
      </c>
      <c r="F276" s="30"/>
      <c r="G276" s="30"/>
      <c r="H276" s="33">
        <f>SUBTOTAL(9,$H$271:$H$275)</f>
        <v>0</v>
      </c>
      <c r="I276" s="34">
        <f>SUBTOTAL(9,$I$271:$I$275)</f>
        <v>0</v>
      </c>
      <c r="J276" s="34">
        <f>SUBTOTAL(9,$J$271:$J$275)</f>
        <v>0</v>
      </c>
      <c r="K276" s="34">
        <f>SUBTOTAL(9,$K$271:$K$275)</f>
        <v>0</v>
      </c>
      <c r="L276" s="34">
        <f>SUBTOTAL(9,$L$271:$L$275)</f>
        <v>0</v>
      </c>
      <c r="M276" s="34">
        <f>SUBTOTAL(9,$M$271:$M$275)</f>
        <v>0</v>
      </c>
      <c r="N276" s="34">
        <f>SUBTOTAL(9,$N$271:$N$275)</f>
        <v>0</v>
      </c>
      <c r="O276" s="34">
        <f>SUBTOTAL(9,$O$271:$O$275)</f>
        <v>0</v>
      </c>
      <c r="P276" s="34">
        <f>SUBTOTAL(9,$P$271:$P$275)</f>
        <v>0</v>
      </c>
      <c r="Q276" s="34">
        <f>SUBTOTAL(9,$Q$271:$Q$275)</f>
        <v>1500</v>
      </c>
      <c r="R276" s="34">
        <f>SUBTOTAL(9,$R$271:$R$275)</f>
        <v>3200</v>
      </c>
      <c r="S276" s="34">
        <f>SUBTOTAL(9,$S$271:$S$275)</f>
        <v>1200</v>
      </c>
      <c r="T276" s="34">
        <f>SUBTOTAL(9,$T$271:$T$275)</f>
        <v>1200</v>
      </c>
      <c r="U276" s="34">
        <f>SUBTOTAL(9,$U$271:$U$275)</f>
        <v>7950</v>
      </c>
      <c r="V276" s="34">
        <f>SUBTOTAL(9,$V$271:$V$275)</f>
        <v>1200</v>
      </c>
      <c r="W276" s="34">
        <f>SUBTOTAL(9,$W$271:$W$275)</f>
        <v>1200</v>
      </c>
      <c r="X276" s="34">
        <f>SUBTOTAL(9,$X$271:$X$275)</f>
        <v>4200</v>
      </c>
      <c r="Y276" s="34">
        <f>SUBTOTAL(9,$Y$271:$Y$275)</f>
        <v>1200</v>
      </c>
      <c r="Z276" s="34">
        <f>SUBTOTAL(9,$Z$271:$Z$275)</f>
        <v>1200</v>
      </c>
      <c r="AA276" s="35"/>
      <c r="AB276" s="34">
        <f>SUBTOTAL(9,$AB$271:$AB$275)</f>
        <v>7250</v>
      </c>
      <c r="AC276" s="34">
        <f>SUBTOTAL(9,$AC$271:$AC$275)</f>
        <v>0</v>
      </c>
      <c r="AD276" s="34">
        <f>SUBTOTAL(9,$AD$271:$AD$275)</f>
        <v>0</v>
      </c>
      <c r="AE276" s="34">
        <f>SUBTOTAL(9,$AE$271:$AE$275)</f>
        <v>0</v>
      </c>
      <c r="AF276" s="34">
        <f>SUBTOTAL(9,$AF$271:$AF$275)</f>
        <v>0</v>
      </c>
      <c r="AG276" s="34">
        <f>SUBTOTAL(9,$AG$271:$AG$275)</f>
        <v>0</v>
      </c>
      <c r="AH276" s="34">
        <f>SUBTOTAL(9,$AH$271:$AH$275)</f>
        <v>0</v>
      </c>
      <c r="AI276" s="34">
        <f>SUBTOTAL(9,$AI$271:$AI$275)</f>
        <v>0</v>
      </c>
      <c r="AJ276" s="34">
        <f>SUBTOTAL(9,$AJ$271:$AJ$275)</f>
        <v>0</v>
      </c>
      <c r="AK276" s="34">
        <f>SUBTOTAL(9,$AK$271:$AK$275)</f>
        <v>0</v>
      </c>
      <c r="AL276" s="34">
        <f>SUBTOTAL(9,$AL$271:$AL$275)</f>
        <v>0</v>
      </c>
      <c r="AM276" s="34">
        <f>SUBTOTAL(9,$AM$271:$AM$275)</f>
        <v>0</v>
      </c>
      <c r="AN276" s="34">
        <f>SUBTOTAL(9,$AN$271:$AN$275)</f>
        <v>0</v>
      </c>
      <c r="AO276" s="34">
        <f>SUBTOTAL(9,$AO$271:$AO$275)</f>
        <v>0</v>
      </c>
      <c r="AP276" s="34">
        <f>SUBTOTAL(9,$AP$271:$AP$275)</f>
        <v>0</v>
      </c>
      <c r="AQ276" s="34">
        <f>SUBTOTAL(9,$AQ$271:$AQ$275)</f>
        <v>0</v>
      </c>
      <c r="AR276" s="36">
        <f>SUBTOTAL(9,$AR$271:$AR$275)</f>
        <v>0</v>
      </c>
    </row>
    <row r="277" spans="1:44" outlineLevel="2" x14ac:dyDescent="0.2">
      <c r="A277" s="24">
        <v>6200</v>
      </c>
      <c r="B277" s="25"/>
      <c r="C277" s="24"/>
      <c r="D277" s="37"/>
      <c r="E277" s="26"/>
      <c r="F277" s="24"/>
      <c r="G277" s="24"/>
      <c r="H277" s="38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40"/>
    </row>
    <row r="278" spans="1:44" outlineLevel="2" x14ac:dyDescent="0.2">
      <c r="A278" s="24">
        <v>6200</v>
      </c>
      <c r="B278" s="25">
        <v>6210</v>
      </c>
      <c r="C278" s="24" t="s">
        <v>304</v>
      </c>
      <c r="D278" s="37">
        <f>VLOOKUP(B278,TOTALBUD!$A$1:$C$260,3,0)</f>
        <v>68400</v>
      </c>
      <c r="E278" s="26">
        <f>SUM(H278:AX278)-D278</f>
        <v>0</v>
      </c>
      <c r="F278" s="24"/>
      <c r="G278" s="24"/>
      <c r="H278" s="38">
        <f>+'GBP Cashflow'!H278+('Euro Cashflow'!H278*Rate)</f>
        <v>0</v>
      </c>
      <c r="I278" s="38">
        <f>+'GBP Cashflow'!I278+('Euro Cashflow'!I278*Rate)</f>
        <v>0</v>
      </c>
      <c r="J278" s="38">
        <f>+'GBP Cashflow'!J278+('Euro Cashflow'!J278*Rate)</f>
        <v>0</v>
      </c>
      <c r="K278" s="38">
        <f>+'GBP Cashflow'!K278+('Euro Cashflow'!K278*Rate)</f>
        <v>0</v>
      </c>
      <c r="L278" s="38">
        <f>+'GBP Cashflow'!L278+('Euro Cashflow'!L278*Rate)</f>
        <v>0</v>
      </c>
      <c r="M278" s="38">
        <f>+'GBP Cashflow'!M278+('Euro Cashflow'!M278*Rate)</f>
        <v>0</v>
      </c>
      <c r="N278" s="38">
        <f>+'GBP Cashflow'!N278+('Euro Cashflow'!N278*Rate)</f>
        <v>0</v>
      </c>
      <c r="O278" s="38">
        <f>+'GBP Cashflow'!O278+('Euro Cashflow'!O278*Rate)</f>
        <v>0</v>
      </c>
      <c r="P278" s="38">
        <f>+'GBP Cashflow'!P278+('Euro Cashflow'!P278*Rate)</f>
        <v>0</v>
      </c>
      <c r="Q278" s="38">
        <f>+'GBP Cashflow'!Q278+('Euro Cashflow'!Q278*Rate)</f>
        <v>68400</v>
      </c>
      <c r="R278" s="38">
        <f>+'GBP Cashflow'!R278+('Euro Cashflow'!R278*Rate)</f>
        <v>0</v>
      </c>
      <c r="S278" s="38">
        <f>+'GBP Cashflow'!S278+('Euro Cashflow'!S278*Rate)</f>
        <v>0</v>
      </c>
      <c r="T278" s="38">
        <f>+'GBP Cashflow'!T278+('Euro Cashflow'!T278*Rate)</f>
        <v>0</v>
      </c>
      <c r="U278" s="38">
        <f>+'GBP Cashflow'!U278+('Euro Cashflow'!U278*Rate)</f>
        <v>0</v>
      </c>
      <c r="V278" s="38">
        <f>+'GBP Cashflow'!V278+('Euro Cashflow'!V278*Rate)</f>
        <v>0</v>
      </c>
      <c r="W278" s="38">
        <f>+'GBP Cashflow'!W278+('Euro Cashflow'!W278*Rate)</f>
        <v>0</v>
      </c>
      <c r="X278" s="38">
        <f>+'GBP Cashflow'!X278+('Euro Cashflow'!X278*Rate)</f>
        <v>0</v>
      </c>
      <c r="Y278" s="38">
        <f>+'GBP Cashflow'!Y278+('Euro Cashflow'!Y278*Rate)</f>
        <v>0</v>
      </c>
      <c r="Z278" s="38">
        <f>+'GBP Cashflow'!Z278+('Euro Cashflow'!Z278*Rate)</f>
        <v>0</v>
      </c>
      <c r="AA278" s="38">
        <f>+'GBP Cashflow'!AA278+('Euro Cashflow'!AA278*Rate)</f>
        <v>0</v>
      </c>
      <c r="AB278" s="38">
        <f>+'GBP Cashflow'!AB278+('Euro Cashflow'!AB278*Rate)</f>
        <v>0</v>
      </c>
      <c r="AC278" s="38">
        <f>+'GBP Cashflow'!AC278+('Euro Cashflow'!AC278*Rate)</f>
        <v>0</v>
      </c>
      <c r="AD278" s="38">
        <f>+'GBP Cashflow'!AD278+('Euro Cashflow'!AD278*Rate)</f>
        <v>0</v>
      </c>
      <c r="AE278" s="38">
        <f>+'GBP Cashflow'!AE278+('Euro Cashflow'!AE278*Rate)</f>
        <v>0</v>
      </c>
      <c r="AF278" s="38">
        <f>+'GBP Cashflow'!AF278+('Euro Cashflow'!AF278*Rate)</f>
        <v>0</v>
      </c>
      <c r="AG278" s="38">
        <f>+'GBP Cashflow'!AG278+('Euro Cashflow'!AG278*Rate)</f>
        <v>0</v>
      </c>
      <c r="AH278" s="38">
        <f>+'GBP Cashflow'!AH278+('Euro Cashflow'!AH278*Rate)</f>
        <v>0</v>
      </c>
      <c r="AI278" s="38">
        <f>+'GBP Cashflow'!AI278+('Euro Cashflow'!AI278*Rate)</f>
        <v>0</v>
      </c>
      <c r="AJ278" s="38">
        <f>+'GBP Cashflow'!AJ278+('Euro Cashflow'!AJ278*Rate)</f>
        <v>0</v>
      </c>
      <c r="AK278" s="38">
        <f>+'GBP Cashflow'!AK278+('Euro Cashflow'!AK278*Rate)</f>
        <v>0</v>
      </c>
      <c r="AL278" s="38">
        <f>+'GBP Cashflow'!AL278+('Euro Cashflow'!AL278*Rate)</f>
        <v>0</v>
      </c>
      <c r="AM278" s="38">
        <f>+'GBP Cashflow'!AM278+('Euro Cashflow'!AM278*Rate)</f>
        <v>0</v>
      </c>
      <c r="AN278" s="38">
        <f>+'GBP Cashflow'!AN278+('Euro Cashflow'!AN278*Rate)</f>
        <v>0</v>
      </c>
      <c r="AO278" s="38">
        <f>+'GBP Cashflow'!AO278+('Euro Cashflow'!AO278*Rate)</f>
        <v>0</v>
      </c>
      <c r="AP278" s="38">
        <f>+'GBP Cashflow'!AP278+('Euro Cashflow'!AP278*Rate)</f>
        <v>0</v>
      </c>
      <c r="AQ278" s="38">
        <f>+'GBP Cashflow'!AQ278+('Euro Cashflow'!AQ278*Rate)</f>
        <v>0</v>
      </c>
      <c r="AR278" s="38">
        <f>+'GBP Cashflow'!AR278+('Euro Cashflow'!AR278*Rate)</f>
        <v>0</v>
      </c>
    </row>
    <row r="279" spans="1:44" outlineLevel="2" x14ac:dyDescent="0.2">
      <c r="A279" s="24">
        <v>6200</v>
      </c>
      <c r="B279" s="25">
        <v>6220</v>
      </c>
      <c r="C279" s="24" t="s">
        <v>305</v>
      </c>
      <c r="D279" s="37">
        <f>VLOOKUP(B279,TOTALBUD!$A$1:$C$260,3,0)</f>
        <v>7647</v>
      </c>
      <c r="E279" s="26">
        <f>SUM(H279:AX279)-D279</f>
        <v>0</v>
      </c>
      <c r="F279" s="24"/>
      <c r="G279" s="24"/>
      <c r="H279" s="38">
        <f>+'GBP Cashflow'!H279+('Euro Cashflow'!H279*Rate)</f>
        <v>0</v>
      </c>
      <c r="I279" s="38">
        <f>+'GBP Cashflow'!I279+('Euro Cashflow'!I279*Rate)</f>
        <v>0</v>
      </c>
      <c r="J279" s="38">
        <f>+'GBP Cashflow'!J279+('Euro Cashflow'!J279*Rate)</f>
        <v>0</v>
      </c>
      <c r="K279" s="38">
        <f>+'GBP Cashflow'!K279+('Euro Cashflow'!K279*Rate)</f>
        <v>0</v>
      </c>
      <c r="L279" s="38">
        <f>+'GBP Cashflow'!L279+('Euro Cashflow'!L279*Rate)</f>
        <v>0</v>
      </c>
      <c r="M279" s="38">
        <f>+'GBP Cashflow'!M279+('Euro Cashflow'!M279*Rate)</f>
        <v>0</v>
      </c>
      <c r="N279" s="38">
        <f>+'GBP Cashflow'!N279+('Euro Cashflow'!N279*Rate)</f>
        <v>0</v>
      </c>
      <c r="O279" s="38">
        <f>+'GBP Cashflow'!O279+('Euro Cashflow'!O279*Rate)</f>
        <v>0</v>
      </c>
      <c r="P279" s="38">
        <f>+'GBP Cashflow'!P279+('Euro Cashflow'!P279*Rate)</f>
        <v>0</v>
      </c>
      <c r="Q279" s="38">
        <f>+'GBP Cashflow'!Q279+('Euro Cashflow'!Q279*Rate)</f>
        <v>7647</v>
      </c>
      <c r="R279" s="38">
        <f>+'GBP Cashflow'!R279+('Euro Cashflow'!R279*Rate)</f>
        <v>0</v>
      </c>
      <c r="S279" s="38">
        <f>+'GBP Cashflow'!S279+('Euro Cashflow'!S279*Rate)</f>
        <v>0</v>
      </c>
      <c r="T279" s="38">
        <f>+'GBP Cashflow'!T279+('Euro Cashflow'!T279*Rate)</f>
        <v>0</v>
      </c>
      <c r="U279" s="38">
        <f>+'GBP Cashflow'!U279+('Euro Cashflow'!U279*Rate)</f>
        <v>0</v>
      </c>
      <c r="V279" s="38">
        <f>+'GBP Cashflow'!V279+('Euro Cashflow'!V279*Rate)</f>
        <v>0</v>
      </c>
      <c r="W279" s="38">
        <f>+'GBP Cashflow'!W279+('Euro Cashflow'!W279*Rate)</f>
        <v>0</v>
      </c>
      <c r="X279" s="38">
        <f>+'GBP Cashflow'!X279+('Euro Cashflow'!X279*Rate)</f>
        <v>0</v>
      </c>
      <c r="Y279" s="38">
        <f>+'GBP Cashflow'!Y279+('Euro Cashflow'!Y279*Rate)</f>
        <v>0</v>
      </c>
      <c r="Z279" s="38">
        <f>+'GBP Cashflow'!Z279+('Euro Cashflow'!Z279*Rate)</f>
        <v>0</v>
      </c>
      <c r="AA279" s="38">
        <f>+'GBP Cashflow'!AA279+('Euro Cashflow'!AA279*Rate)</f>
        <v>0</v>
      </c>
      <c r="AB279" s="38">
        <f>+'GBP Cashflow'!AB279+('Euro Cashflow'!AB279*Rate)</f>
        <v>0</v>
      </c>
      <c r="AC279" s="38">
        <f>+'GBP Cashflow'!AC279+('Euro Cashflow'!AC279*Rate)</f>
        <v>0</v>
      </c>
      <c r="AD279" s="38">
        <f>+'GBP Cashflow'!AD279+('Euro Cashflow'!AD279*Rate)</f>
        <v>0</v>
      </c>
      <c r="AE279" s="38">
        <f>+'GBP Cashflow'!AE279+('Euro Cashflow'!AE279*Rate)</f>
        <v>0</v>
      </c>
      <c r="AF279" s="38">
        <f>+'GBP Cashflow'!AF279+('Euro Cashflow'!AF279*Rate)</f>
        <v>0</v>
      </c>
      <c r="AG279" s="38">
        <f>+'GBP Cashflow'!AG279+('Euro Cashflow'!AG279*Rate)</f>
        <v>0</v>
      </c>
      <c r="AH279" s="38">
        <f>+'GBP Cashflow'!AH279+('Euro Cashflow'!AH279*Rate)</f>
        <v>0</v>
      </c>
      <c r="AI279" s="38">
        <f>+'GBP Cashflow'!AI279+('Euro Cashflow'!AI279*Rate)</f>
        <v>0</v>
      </c>
      <c r="AJ279" s="38">
        <f>+'GBP Cashflow'!AJ279+('Euro Cashflow'!AJ279*Rate)</f>
        <v>0</v>
      </c>
      <c r="AK279" s="38">
        <f>+'GBP Cashflow'!AK279+('Euro Cashflow'!AK279*Rate)</f>
        <v>0</v>
      </c>
      <c r="AL279" s="38">
        <f>+'GBP Cashflow'!AL279+('Euro Cashflow'!AL279*Rate)</f>
        <v>0</v>
      </c>
      <c r="AM279" s="38">
        <f>+'GBP Cashflow'!AM279+('Euro Cashflow'!AM279*Rate)</f>
        <v>0</v>
      </c>
      <c r="AN279" s="38">
        <f>+'GBP Cashflow'!AN279+('Euro Cashflow'!AN279*Rate)</f>
        <v>0</v>
      </c>
      <c r="AO279" s="38">
        <f>+'GBP Cashflow'!AO279+('Euro Cashflow'!AO279*Rate)</f>
        <v>0</v>
      </c>
      <c r="AP279" s="38">
        <f>+'GBP Cashflow'!AP279+('Euro Cashflow'!AP279*Rate)</f>
        <v>0</v>
      </c>
      <c r="AQ279" s="38">
        <f>+'GBP Cashflow'!AQ279+('Euro Cashflow'!AQ279*Rate)</f>
        <v>0</v>
      </c>
      <c r="AR279" s="38">
        <f>+'GBP Cashflow'!AR279+('Euro Cashflow'!AR279*Rate)</f>
        <v>0</v>
      </c>
    </row>
    <row r="280" spans="1:44" outlineLevel="2" x14ac:dyDescent="0.2">
      <c r="A280" s="24">
        <v>6200</v>
      </c>
      <c r="B280" s="25">
        <v>6230</v>
      </c>
      <c r="C280" s="24" t="s">
        <v>306</v>
      </c>
      <c r="D280" s="37">
        <f>VLOOKUP(B280,TOTALBUD!$A$1:$C$260,3,0)</f>
        <v>500</v>
      </c>
      <c r="E280" s="26">
        <f>SUM(H280:AX280)-D280</f>
        <v>0</v>
      </c>
      <c r="F280" s="24"/>
      <c r="G280" s="24"/>
      <c r="H280" s="38">
        <f>+'GBP Cashflow'!H280+('Euro Cashflow'!H280*Rate)</f>
        <v>0</v>
      </c>
      <c r="I280" s="38">
        <f>+'GBP Cashflow'!I280+('Euro Cashflow'!I280*Rate)</f>
        <v>0</v>
      </c>
      <c r="J280" s="38">
        <f>+'GBP Cashflow'!J280+('Euro Cashflow'!J280*Rate)</f>
        <v>0</v>
      </c>
      <c r="K280" s="38">
        <f>+'GBP Cashflow'!K280+('Euro Cashflow'!K280*Rate)</f>
        <v>0</v>
      </c>
      <c r="L280" s="38">
        <f>+'GBP Cashflow'!L280+('Euro Cashflow'!L280*Rate)</f>
        <v>0</v>
      </c>
      <c r="M280" s="38">
        <f>+'GBP Cashflow'!M280+('Euro Cashflow'!M280*Rate)</f>
        <v>0</v>
      </c>
      <c r="N280" s="38">
        <f>+'GBP Cashflow'!N280+('Euro Cashflow'!N280*Rate)</f>
        <v>0</v>
      </c>
      <c r="O280" s="38">
        <f>+'GBP Cashflow'!O280+('Euro Cashflow'!O280*Rate)</f>
        <v>250</v>
      </c>
      <c r="P280" s="38">
        <f>+'GBP Cashflow'!P280+('Euro Cashflow'!P280*Rate)</f>
        <v>250</v>
      </c>
      <c r="Q280" s="38">
        <f>+'GBP Cashflow'!Q280+('Euro Cashflow'!Q280*Rate)</f>
        <v>0</v>
      </c>
      <c r="R280" s="38">
        <f>+'GBP Cashflow'!R280+('Euro Cashflow'!R280*Rate)</f>
        <v>0</v>
      </c>
      <c r="S280" s="38">
        <f>+'GBP Cashflow'!S280+('Euro Cashflow'!S280*Rate)</f>
        <v>0</v>
      </c>
      <c r="T280" s="38">
        <f>+'GBP Cashflow'!T280+('Euro Cashflow'!T280*Rate)</f>
        <v>0</v>
      </c>
      <c r="U280" s="38">
        <f>+'GBP Cashflow'!U280+('Euro Cashflow'!U280*Rate)</f>
        <v>0</v>
      </c>
      <c r="V280" s="38">
        <f>+'GBP Cashflow'!V280+('Euro Cashflow'!V280*Rate)</f>
        <v>0</v>
      </c>
      <c r="W280" s="38">
        <f>+'GBP Cashflow'!W280+('Euro Cashflow'!W280*Rate)</f>
        <v>0</v>
      </c>
      <c r="X280" s="38">
        <f>+'GBP Cashflow'!X280+('Euro Cashflow'!X280*Rate)</f>
        <v>0</v>
      </c>
      <c r="Y280" s="38">
        <f>+'GBP Cashflow'!Y280+('Euro Cashflow'!Y280*Rate)</f>
        <v>0</v>
      </c>
      <c r="Z280" s="38">
        <f>+'GBP Cashflow'!Z280+('Euro Cashflow'!Z280*Rate)</f>
        <v>0</v>
      </c>
      <c r="AA280" s="38">
        <f>+'GBP Cashflow'!AA280+('Euro Cashflow'!AA280*Rate)</f>
        <v>0</v>
      </c>
      <c r="AB280" s="38">
        <f>+'GBP Cashflow'!AB280+('Euro Cashflow'!AB280*Rate)</f>
        <v>0</v>
      </c>
      <c r="AC280" s="38">
        <f>+'GBP Cashflow'!AC280+('Euro Cashflow'!AC280*Rate)</f>
        <v>0</v>
      </c>
      <c r="AD280" s="38">
        <f>+'GBP Cashflow'!AD280+('Euro Cashflow'!AD280*Rate)</f>
        <v>0</v>
      </c>
      <c r="AE280" s="38">
        <f>+'GBP Cashflow'!AE280+('Euro Cashflow'!AE280*Rate)</f>
        <v>0</v>
      </c>
      <c r="AF280" s="38">
        <f>+'GBP Cashflow'!AF280+('Euro Cashflow'!AF280*Rate)</f>
        <v>0</v>
      </c>
      <c r="AG280" s="38">
        <f>+'GBP Cashflow'!AG280+('Euro Cashflow'!AG280*Rate)</f>
        <v>0</v>
      </c>
      <c r="AH280" s="38">
        <f>+'GBP Cashflow'!AH280+('Euro Cashflow'!AH280*Rate)</f>
        <v>0</v>
      </c>
      <c r="AI280" s="38">
        <f>+'GBP Cashflow'!AI280+('Euro Cashflow'!AI280*Rate)</f>
        <v>0</v>
      </c>
      <c r="AJ280" s="38">
        <f>+'GBP Cashflow'!AJ280+('Euro Cashflow'!AJ280*Rate)</f>
        <v>0</v>
      </c>
      <c r="AK280" s="38">
        <f>+'GBP Cashflow'!AK280+('Euro Cashflow'!AK280*Rate)</f>
        <v>0</v>
      </c>
      <c r="AL280" s="38">
        <f>+'GBP Cashflow'!AL280+('Euro Cashflow'!AL280*Rate)</f>
        <v>0</v>
      </c>
      <c r="AM280" s="38">
        <f>+'GBP Cashflow'!AM280+('Euro Cashflow'!AM280*Rate)</f>
        <v>0</v>
      </c>
      <c r="AN280" s="38">
        <f>+'GBP Cashflow'!AN280+('Euro Cashflow'!AN280*Rate)</f>
        <v>0</v>
      </c>
      <c r="AO280" s="38">
        <f>+'GBP Cashflow'!AO280+('Euro Cashflow'!AO280*Rate)</f>
        <v>0</v>
      </c>
      <c r="AP280" s="38">
        <f>+'GBP Cashflow'!AP280+('Euro Cashflow'!AP280*Rate)</f>
        <v>0</v>
      </c>
      <c r="AQ280" s="38">
        <f>+'GBP Cashflow'!AQ280+('Euro Cashflow'!AQ280*Rate)</f>
        <v>0</v>
      </c>
      <c r="AR280" s="38">
        <f>+'GBP Cashflow'!AR280+('Euro Cashflow'!AR280*Rate)</f>
        <v>0</v>
      </c>
    </row>
    <row r="281" spans="1:44" outlineLevel="1" x14ac:dyDescent="0.2">
      <c r="A281" s="28" t="s">
        <v>307</v>
      </c>
      <c r="B281" s="29">
        <v>6200</v>
      </c>
      <c r="C281" s="30" t="s">
        <v>308</v>
      </c>
      <c r="D281" s="31">
        <f>VLOOKUP(B281,TOTALBUD!$A$1:$C$260,3,0)</f>
        <v>76547</v>
      </c>
      <c r="E281" s="32">
        <f>SUBTOTAL(9,$E$277:$E$280)</f>
        <v>0</v>
      </c>
      <c r="F281" s="30"/>
      <c r="G281" s="30"/>
      <c r="H281" s="33">
        <f>SUBTOTAL(9,$H$277:$H$280)</f>
        <v>0</v>
      </c>
      <c r="I281" s="34">
        <f>SUBTOTAL(9,$I$277:$I$280)</f>
        <v>0</v>
      </c>
      <c r="J281" s="34">
        <f>SUBTOTAL(9,$J$277:$J$280)</f>
        <v>0</v>
      </c>
      <c r="K281" s="34">
        <f>SUBTOTAL(9,$K$277:$K$280)</f>
        <v>0</v>
      </c>
      <c r="L281" s="34">
        <f>SUBTOTAL(9,$L$277:$L$280)</f>
        <v>0</v>
      </c>
      <c r="M281" s="34">
        <f>SUBTOTAL(9,$M$277:$M$280)</f>
        <v>0</v>
      </c>
      <c r="N281" s="34">
        <f>SUBTOTAL(9,$N$277:$N$280)</f>
        <v>0</v>
      </c>
      <c r="O281" s="34">
        <f>SUBTOTAL(9,$O$277:$O$280)</f>
        <v>250</v>
      </c>
      <c r="P281" s="34">
        <f>SUBTOTAL(9,$P$277:$P$280)</f>
        <v>250</v>
      </c>
      <c r="Q281" s="34">
        <f>SUBTOTAL(9,$Q$277:$Q$280)</f>
        <v>76047</v>
      </c>
      <c r="R281" s="34">
        <f>SUBTOTAL(9,$R$277:$R$280)</f>
        <v>0</v>
      </c>
      <c r="S281" s="34">
        <f>SUBTOTAL(9,$S$277:$S$280)</f>
        <v>0</v>
      </c>
      <c r="T281" s="34">
        <f>SUBTOTAL(9,$T$277:$T$280)</f>
        <v>0</v>
      </c>
      <c r="U281" s="34">
        <f>SUBTOTAL(9,$U$277:$U$280)</f>
        <v>0</v>
      </c>
      <c r="V281" s="34">
        <f>SUBTOTAL(9,$V$277:$V$280)</f>
        <v>0</v>
      </c>
      <c r="W281" s="34">
        <f>SUBTOTAL(9,$W$277:$W$280)</f>
        <v>0</v>
      </c>
      <c r="X281" s="34">
        <f>SUBTOTAL(9,$X$277:$X$280)</f>
        <v>0</v>
      </c>
      <c r="Y281" s="34">
        <f>SUBTOTAL(9,$Y$277:$Y$280)</f>
        <v>0</v>
      </c>
      <c r="Z281" s="34">
        <f>SUBTOTAL(9,$Z$277:$Z$280)</f>
        <v>0</v>
      </c>
      <c r="AA281" s="35"/>
      <c r="AB281" s="34">
        <f>SUBTOTAL(9,$AB$277:$AB$280)</f>
        <v>0</v>
      </c>
      <c r="AC281" s="34">
        <f>SUBTOTAL(9,$AC$277:$AC$280)</f>
        <v>0</v>
      </c>
      <c r="AD281" s="34">
        <f>SUBTOTAL(9,$AD$277:$AD$280)</f>
        <v>0</v>
      </c>
      <c r="AE281" s="34">
        <f>SUBTOTAL(9,$AE$277:$AE$280)</f>
        <v>0</v>
      </c>
      <c r="AF281" s="34">
        <f>SUBTOTAL(9,$AF$277:$AF$280)</f>
        <v>0</v>
      </c>
      <c r="AG281" s="34">
        <f>SUBTOTAL(9,$AG$277:$AG$280)</f>
        <v>0</v>
      </c>
      <c r="AH281" s="34">
        <f>SUBTOTAL(9,$AH$277:$AH$280)</f>
        <v>0</v>
      </c>
      <c r="AI281" s="34">
        <f>SUBTOTAL(9,$AI$277:$AI$280)</f>
        <v>0</v>
      </c>
      <c r="AJ281" s="34">
        <f>SUBTOTAL(9,$AJ$277:$AJ$280)</f>
        <v>0</v>
      </c>
      <c r="AK281" s="34">
        <f>SUBTOTAL(9,$AK$277:$AK$280)</f>
        <v>0</v>
      </c>
      <c r="AL281" s="34">
        <f>SUBTOTAL(9,$AL$277:$AL$280)</f>
        <v>0</v>
      </c>
      <c r="AM281" s="34">
        <f>SUBTOTAL(9,$AM$277:$AM$280)</f>
        <v>0</v>
      </c>
      <c r="AN281" s="34">
        <f>SUBTOTAL(9,$AN$277:$AN$280)</f>
        <v>0</v>
      </c>
      <c r="AO281" s="34">
        <f>SUBTOTAL(9,$AO$277:$AO$280)</f>
        <v>0</v>
      </c>
      <c r="AP281" s="34">
        <f>SUBTOTAL(9,$AP$277:$AP$280)</f>
        <v>0</v>
      </c>
      <c r="AQ281" s="34">
        <f>SUBTOTAL(9,$AQ$277:$AQ$280)</f>
        <v>0</v>
      </c>
      <c r="AR281" s="36">
        <f>SUBTOTAL(9,$AR$277:$AR$280)</f>
        <v>0</v>
      </c>
    </row>
    <row r="282" spans="1:44" outlineLevel="2" x14ac:dyDescent="0.2">
      <c r="A282" s="24">
        <v>6300</v>
      </c>
      <c r="B282" s="25"/>
      <c r="C282" s="24"/>
      <c r="D282" s="37"/>
      <c r="E282" s="26"/>
      <c r="F282" s="24"/>
      <c r="G282" s="24"/>
      <c r="H282" s="38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40"/>
    </row>
    <row r="283" spans="1:44" outlineLevel="2" x14ac:dyDescent="0.2">
      <c r="A283" s="24">
        <v>6300</v>
      </c>
      <c r="B283" s="25">
        <v>6310</v>
      </c>
      <c r="C283" s="24" t="s">
        <v>309</v>
      </c>
      <c r="D283" s="37">
        <f>VLOOKUP(B283,TOTALBUD!$A$1:$C$260,3,0)</f>
        <v>700</v>
      </c>
      <c r="E283" s="26">
        <f t="shared" ref="E283:E288" si="23">SUM(H283:AX283)-D283</f>
        <v>0</v>
      </c>
      <c r="F283" s="24"/>
      <c r="G283" s="24"/>
      <c r="H283" s="38">
        <f>+'GBP Cashflow'!H283+('Euro Cashflow'!H283*Rate)</f>
        <v>700</v>
      </c>
      <c r="I283" s="38">
        <f>+'GBP Cashflow'!I283+('Euro Cashflow'!I283*Rate)</f>
        <v>0</v>
      </c>
      <c r="J283" s="38">
        <f>+'GBP Cashflow'!J283+('Euro Cashflow'!J283*Rate)</f>
        <v>0</v>
      </c>
      <c r="K283" s="38">
        <f>+'GBP Cashflow'!K283+('Euro Cashflow'!K283*Rate)</f>
        <v>0</v>
      </c>
      <c r="L283" s="38">
        <f>+'GBP Cashflow'!L283+('Euro Cashflow'!L283*Rate)</f>
        <v>0</v>
      </c>
      <c r="M283" s="38">
        <f>+'GBP Cashflow'!M283+('Euro Cashflow'!M283*Rate)</f>
        <v>0</v>
      </c>
      <c r="N283" s="38">
        <f>+'GBP Cashflow'!N283+('Euro Cashflow'!N283*Rate)</f>
        <v>0</v>
      </c>
      <c r="O283" s="38">
        <f>+'GBP Cashflow'!O283+('Euro Cashflow'!O283*Rate)</f>
        <v>0</v>
      </c>
      <c r="P283" s="38">
        <f>+'GBP Cashflow'!P283+('Euro Cashflow'!P283*Rate)</f>
        <v>0</v>
      </c>
      <c r="Q283" s="38">
        <f>+'GBP Cashflow'!Q283+('Euro Cashflow'!Q283*Rate)</f>
        <v>0</v>
      </c>
      <c r="R283" s="38">
        <f>+'GBP Cashflow'!R283+('Euro Cashflow'!R283*Rate)</f>
        <v>0</v>
      </c>
      <c r="S283" s="38">
        <f>+'GBP Cashflow'!S283+('Euro Cashflow'!S283*Rate)</f>
        <v>0</v>
      </c>
      <c r="T283" s="38">
        <f>+'GBP Cashflow'!T283+('Euro Cashflow'!T283*Rate)</f>
        <v>0</v>
      </c>
      <c r="U283" s="38">
        <f>+'GBP Cashflow'!U283+('Euro Cashflow'!U283*Rate)</f>
        <v>0</v>
      </c>
      <c r="V283" s="38">
        <f>+'GBP Cashflow'!V283+('Euro Cashflow'!V283*Rate)</f>
        <v>0</v>
      </c>
      <c r="W283" s="38">
        <f>+'GBP Cashflow'!W283+('Euro Cashflow'!W283*Rate)</f>
        <v>0</v>
      </c>
      <c r="X283" s="38">
        <f>+'GBP Cashflow'!X283+('Euro Cashflow'!X283*Rate)</f>
        <v>0</v>
      </c>
      <c r="Y283" s="38">
        <f>+'GBP Cashflow'!Y283+('Euro Cashflow'!Y283*Rate)</f>
        <v>0</v>
      </c>
      <c r="Z283" s="38">
        <f>+'GBP Cashflow'!Z283+('Euro Cashflow'!Z283*Rate)</f>
        <v>0</v>
      </c>
      <c r="AA283" s="38">
        <f>+'GBP Cashflow'!AA283+('Euro Cashflow'!AA283*Rate)</f>
        <v>0</v>
      </c>
      <c r="AB283" s="38">
        <f>+'GBP Cashflow'!AB283+('Euro Cashflow'!AB283*Rate)</f>
        <v>0</v>
      </c>
      <c r="AC283" s="38">
        <f>+'GBP Cashflow'!AC283+('Euro Cashflow'!AC283*Rate)</f>
        <v>0</v>
      </c>
      <c r="AD283" s="38">
        <f>+'GBP Cashflow'!AD283+('Euro Cashflow'!AD283*Rate)</f>
        <v>0</v>
      </c>
      <c r="AE283" s="38">
        <f>+'GBP Cashflow'!AE283+('Euro Cashflow'!AE283*Rate)</f>
        <v>0</v>
      </c>
      <c r="AF283" s="38">
        <f>+'GBP Cashflow'!AF283+('Euro Cashflow'!AF283*Rate)</f>
        <v>0</v>
      </c>
      <c r="AG283" s="38">
        <f>+'GBP Cashflow'!AG283+('Euro Cashflow'!AG283*Rate)</f>
        <v>0</v>
      </c>
      <c r="AH283" s="38">
        <f>+'GBP Cashflow'!AH283+('Euro Cashflow'!AH283*Rate)</f>
        <v>0</v>
      </c>
      <c r="AI283" s="38">
        <f>+'GBP Cashflow'!AI283+('Euro Cashflow'!AI283*Rate)</f>
        <v>0</v>
      </c>
      <c r="AJ283" s="38">
        <f>+'GBP Cashflow'!AJ283+('Euro Cashflow'!AJ283*Rate)</f>
        <v>0</v>
      </c>
      <c r="AK283" s="38">
        <f>+'GBP Cashflow'!AK283+('Euro Cashflow'!AK283*Rate)</f>
        <v>0</v>
      </c>
      <c r="AL283" s="38">
        <f>+'GBP Cashflow'!AL283+('Euro Cashflow'!AL283*Rate)</f>
        <v>0</v>
      </c>
      <c r="AM283" s="38">
        <f>+'GBP Cashflow'!AM283+('Euro Cashflow'!AM283*Rate)</f>
        <v>0</v>
      </c>
      <c r="AN283" s="38">
        <f>+'GBP Cashflow'!AN283+('Euro Cashflow'!AN283*Rate)</f>
        <v>0</v>
      </c>
      <c r="AO283" s="38">
        <f>+'GBP Cashflow'!AO283+('Euro Cashflow'!AO283*Rate)</f>
        <v>0</v>
      </c>
      <c r="AP283" s="38">
        <f>+'GBP Cashflow'!AP283+('Euro Cashflow'!AP283*Rate)</f>
        <v>0</v>
      </c>
      <c r="AQ283" s="38">
        <f>+'GBP Cashflow'!AQ283+('Euro Cashflow'!AQ283*Rate)</f>
        <v>0</v>
      </c>
      <c r="AR283" s="38">
        <f>+'GBP Cashflow'!AR283+('Euro Cashflow'!AR283*Rate)</f>
        <v>0</v>
      </c>
    </row>
    <row r="284" spans="1:44" outlineLevel="2" x14ac:dyDescent="0.2">
      <c r="A284" s="24">
        <v>6300</v>
      </c>
      <c r="B284" s="25">
        <v>6320</v>
      </c>
      <c r="C284" s="24" t="s">
        <v>310</v>
      </c>
      <c r="D284" s="37">
        <f>VLOOKUP(B284,TOTALBUD!$A$1:$C$260,3,0)</f>
        <v>248276</v>
      </c>
      <c r="E284" s="26">
        <f t="shared" si="23"/>
        <v>-0.13793103440548293</v>
      </c>
      <c r="F284" s="24"/>
      <c r="G284" s="24"/>
      <c r="H284" s="38">
        <f>+'GBP Cashflow'!H284+('Euro Cashflow'!H284*Rate)</f>
        <v>0</v>
      </c>
      <c r="I284" s="38">
        <f>+'GBP Cashflow'!I284+('Euro Cashflow'!I284*Rate)</f>
        <v>0</v>
      </c>
      <c r="J284" s="38">
        <f>+'GBP Cashflow'!J284+('Euro Cashflow'!J284*Rate)</f>
        <v>0</v>
      </c>
      <c r="K284" s="38">
        <f>+'GBP Cashflow'!K284+('Euro Cashflow'!K284*Rate)</f>
        <v>0</v>
      </c>
      <c r="L284" s="38">
        <f>+'GBP Cashflow'!L284+('Euro Cashflow'!L284*Rate)</f>
        <v>0</v>
      </c>
      <c r="M284" s="38">
        <f>+'GBP Cashflow'!M284+('Euro Cashflow'!M284*Rate)</f>
        <v>0</v>
      </c>
      <c r="N284" s="38">
        <f>+'GBP Cashflow'!N284+('Euro Cashflow'!N284*Rate)</f>
        <v>0</v>
      </c>
      <c r="O284" s="38">
        <f>+'GBP Cashflow'!O284+('Euro Cashflow'!O284*Rate)</f>
        <v>0</v>
      </c>
      <c r="P284" s="38">
        <f>+'GBP Cashflow'!P284+('Euro Cashflow'!P284*Rate)</f>
        <v>0</v>
      </c>
      <c r="Q284" s="38">
        <f>+'GBP Cashflow'!Q284+('Euro Cashflow'!Q284*Rate)</f>
        <v>49655.172413793109</v>
      </c>
      <c r="R284" s="38">
        <f>+'GBP Cashflow'!R284+('Euro Cashflow'!R284*Rate)</f>
        <v>16551.72413793104</v>
      </c>
      <c r="S284" s="38">
        <f>+'GBP Cashflow'!S284+('Euro Cashflow'!S284*Rate)</f>
        <v>16551.72413793104</v>
      </c>
      <c r="T284" s="38">
        <f>+'GBP Cashflow'!T284+('Euro Cashflow'!T284*Rate)</f>
        <v>16551.72413793104</v>
      </c>
      <c r="U284" s="38">
        <f>+'GBP Cashflow'!U284+('Euro Cashflow'!U284*Rate)</f>
        <v>16551.72413793104</v>
      </c>
      <c r="V284" s="38">
        <f>+'GBP Cashflow'!V284+('Euro Cashflow'!V284*Rate)</f>
        <v>16551.72413793104</v>
      </c>
      <c r="W284" s="38">
        <f>+'GBP Cashflow'!W284+('Euro Cashflow'!W284*Rate)</f>
        <v>16551.72413793104</v>
      </c>
      <c r="X284" s="38">
        <f>+'GBP Cashflow'!X284+('Euro Cashflow'!X284*Rate)</f>
        <v>16551.72413793104</v>
      </c>
      <c r="Y284" s="38">
        <f>+'GBP Cashflow'!Y284+('Euro Cashflow'!Y284*Rate)</f>
        <v>16551.72413793104</v>
      </c>
      <c r="Z284" s="38">
        <f>+'GBP Cashflow'!Z284+('Euro Cashflow'!Z284*Rate)</f>
        <v>16551.72413793104</v>
      </c>
      <c r="AA284" s="38">
        <f>+'GBP Cashflow'!AA284+('Euro Cashflow'!AA284*Rate)</f>
        <v>0</v>
      </c>
      <c r="AB284" s="38">
        <f>+'GBP Cashflow'!AB284+('Euro Cashflow'!AB284*Rate)</f>
        <v>0</v>
      </c>
      <c r="AC284" s="38">
        <f>+'GBP Cashflow'!AC284+('Euro Cashflow'!AC284*Rate)</f>
        <v>0</v>
      </c>
      <c r="AD284" s="38">
        <f>+'GBP Cashflow'!AD284+('Euro Cashflow'!AD284*Rate)</f>
        <v>0</v>
      </c>
      <c r="AE284" s="38">
        <f>+'GBP Cashflow'!AE284+('Euro Cashflow'!AE284*Rate)</f>
        <v>0</v>
      </c>
      <c r="AF284" s="38">
        <f>+'GBP Cashflow'!AF284+('Euro Cashflow'!AF284*Rate)</f>
        <v>0</v>
      </c>
      <c r="AG284" s="38">
        <f>+'GBP Cashflow'!AG284+('Euro Cashflow'!AG284*Rate)</f>
        <v>0</v>
      </c>
      <c r="AH284" s="38">
        <f>+'GBP Cashflow'!AH284+('Euro Cashflow'!AH284*Rate)</f>
        <v>0</v>
      </c>
      <c r="AI284" s="38">
        <f>+'GBP Cashflow'!AI284+('Euro Cashflow'!AI284*Rate)</f>
        <v>24827.586206896554</v>
      </c>
      <c r="AJ284" s="38">
        <f>+'GBP Cashflow'!AJ284+('Euro Cashflow'!AJ284*Rate)</f>
        <v>0</v>
      </c>
      <c r="AK284" s="38">
        <f>+'GBP Cashflow'!AK284+('Euro Cashflow'!AK284*Rate)</f>
        <v>0</v>
      </c>
      <c r="AL284" s="38">
        <f>+'GBP Cashflow'!AL284+('Euro Cashflow'!AL284*Rate)</f>
        <v>0</v>
      </c>
      <c r="AM284" s="38">
        <f>+'GBP Cashflow'!AM284+('Euro Cashflow'!AM284*Rate)</f>
        <v>0</v>
      </c>
      <c r="AN284" s="38">
        <f>+'GBP Cashflow'!AN284+('Euro Cashflow'!AN284*Rate)</f>
        <v>0</v>
      </c>
      <c r="AO284" s="38">
        <f>+'GBP Cashflow'!AO284+('Euro Cashflow'!AO284*Rate)</f>
        <v>0</v>
      </c>
      <c r="AP284" s="38">
        <f>+'GBP Cashflow'!AP284+('Euro Cashflow'!AP284*Rate)</f>
        <v>0</v>
      </c>
      <c r="AQ284" s="38">
        <f>+'GBP Cashflow'!AQ284+('Euro Cashflow'!AQ284*Rate)</f>
        <v>0</v>
      </c>
      <c r="AR284" s="38">
        <f>+'GBP Cashflow'!AR284+('Euro Cashflow'!AR284*Rate)</f>
        <v>24827.586206896554</v>
      </c>
    </row>
    <row r="285" spans="1:44" outlineLevel="2" x14ac:dyDescent="0.2">
      <c r="A285" s="24">
        <v>6300</v>
      </c>
      <c r="B285" s="25">
        <v>6330</v>
      </c>
      <c r="C285" s="24" t="s">
        <v>311</v>
      </c>
      <c r="D285" s="37">
        <f>VLOOKUP(B285,TOTALBUD!$A$1:$C$260,3,0)</f>
        <v>8000</v>
      </c>
      <c r="E285" s="26">
        <f t="shared" si="23"/>
        <v>0</v>
      </c>
      <c r="F285" s="24"/>
      <c r="G285" s="24"/>
      <c r="H285" s="38">
        <f>+'GBP Cashflow'!H285+('Euro Cashflow'!H285*Rate)</f>
        <v>0</v>
      </c>
      <c r="I285" s="38">
        <f>+'GBP Cashflow'!I285+('Euro Cashflow'!I285*Rate)</f>
        <v>0</v>
      </c>
      <c r="J285" s="38">
        <f>+'GBP Cashflow'!J285+('Euro Cashflow'!J285*Rate)</f>
        <v>0</v>
      </c>
      <c r="K285" s="38">
        <f>+'GBP Cashflow'!K285+('Euro Cashflow'!K285*Rate)</f>
        <v>0</v>
      </c>
      <c r="L285" s="38">
        <f>+'GBP Cashflow'!L285+('Euro Cashflow'!L285*Rate)</f>
        <v>0</v>
      </c>
      <c r="M285" s="38">
        <f>+'GBP Cashflow'!M285+('Euro Cashflow'!M285*Rate)</f>
        <v>0</v>
      </c>
      <c r="N285" s="38">
        <f>+'GBP Cashflow'!N285+('Euro Cashflow'!N285*Rate)</f>
        <v>0</v>
      </c>
      <c r="O285" s="38">
        <f>+'GBP Cashflow'!O285+('Euro Cashflow'!O285*Rate)</f>
        <v>0</v>
      </c>
      <c r="P285" s="38">
        <f>+'GBP Cashflow'!P285+('Euro Cashflow'!P285*Rate)</f>
        <v>0</v>
      </c>
      <c r="Q285" s="38">
        <f>+'GBP Cashflow'!Q285+('Euro Cashflow'!Q285*Rate)</f>
        <v>0</v>
      </c>
      <c r="R285" s="38">
        <f>+'GBP Cashflow'!R285+('Euro Cashflow'!R285*Rate)</f>
        <v>0</v>
      </c>
      <c r="S285" s="38">
        <f>+'GBP Cashflow'!S285+('Euro Cashflow'!S285*Rate)</f>
        <v>0</v>
      </c>
      <c r="T285" s="38">
        <f>+'GBP Cashflow'!T285+('Euro Cashflow'!T285*Rate)</f>
        <v>0</v>
      </c>
      <c r="U285" s="38">
        <f>+'GBP Cashflow'!U285+('Euro Cashflow'!U285*Rate)</f>
        <v>0</v>
      </c>
      <c r="V285" s="38">
        <f>+'GBP Cashflow'!V285+('Euro Cashflow'!V285*Rate)</f>
        <v>0</v>
      </c>
      <c r="W285" s="38">
        <f>+'GBP Cashflow'!W285+('Euro Cashflow'!W285*Rate)</f>
        <v>0</v>
      </c>
      <c r="X285" s="38">
        <f>+'GBP Cashflow'!X285+('Euro Cashflow'!X285*Rate)</f>
        <v>0</v>
      </c>
      <c r="Y285" s="38">
        <f>+'GBP Cashflow'!Y285+('Euro Cashflow'!Y285*Rate)</f>
        <v>0</v>
      </c>
      <c r="Z285" s="38">
        <f>+'GBP Cashflow'!Z285+('Euro Cashflow'!Z285*Rate)</f>
        <v>0</v>
      </c>
      <c r="AA285" s="38">
        <f>+'GBP Cashflow'!AA285+('Euro Cashflow'!AA285*Rate)</f>
        <v>0</v>
      </c>
      <c r="AB285" s="38">
        <f>+'GBP Cashflow'!AB285+('Euro Cashflow'!AB285*Rate)</f>
        <v>0</v>
      </c>
      <c r="AC285" s="38">
        <f>+'GBP Cashflow'!AC285+('Euro Cashflow'!AC285*Rate)</f>
        <v>0</v>
      </c>
      <c r="AD285" s="38">
        <f>+'GBP Cashflow'!AD285+('Euro Cashflow'!AD285*Rate)</f>
        <v>0</v>
      </c>
      <c r="AE285" s="38">
        <f>+'GBP Cashflow'!AE285+('Euro Cashflow'!AE285*Rate)</f>
        <v>0</v>
      </c>
      <c r="AF285" s="38">
        <f>+'GBP Cashflow'!AF285+('Euro Cashflow'!AF285*Rate)</f>
        <v>0</v>
      </c>
      <c r="AG285" s="38">
        <f>+'GBP Cashflow'!AG285+('Euro Cashflow'!AG285*Rate)</f>
        <v>0</v>
      </c>
      <c r="AH285" s="38">
        <f>+'GBP Cashflow'!AH285+('Euro Cashflow'!AH285*Rate)</f>
        <v>0</v>
      </c>
      <c r="AI285" s="38">
        <f>+'GBP Cashflow'!AI285+('Euro Cashflow'!AI285*Rate)</f>
        <v>0</v>
      </c>
      <c r="AJ285" s="38">
        <f>+'GBP Cashflow'!AJ285+('Euro Cashflow'!AJ285*Rate)</f>
        <v>0</v>
      </c>
      <c r="AK285" s="38">
        <f>+'GBP Cashflow'!AK285+('Euro Cashflow'!AK285*Rate)</f>
        <v>0</v>
      </c>
      <c r="AL285" s="38">
        <f>+'GBP Cashflow'!AL285+('Euro Cashflow'!AL285*Rate)</f>
        <v>0</v>
      </c>
      <c r="AM285" s="38">
        <f>+'GBP Cashflow'!AM285+('Euro Cashflow'!AM285*Rate)</f>
        <v>0</v>
      </c>
      <c r="AN285" s="38">
        <f>+'GBP Cashflow'!AN285+('Euro Cashflow'!AN285*Rate)</f>
        <v>0</v>
      </c>
      <c r="AO285" s="38">
        <f>+'GBP Cashflow'!AO285+('Euro Cashflow'!AO285*Rate)</f>
        <v>0</v>
      </c>
      <c r="AP285" s="38">
        <f>+'GBP Cashflow'!AP285+('Euro Cashflow'!AP285*Rate)</f>
        <v>0</v>
      </c>
      <c r="AQ285" s="38">
        <f>+'GBP Cashflow'!AQ285+('Euro Cashflow'!AQ285*Rate)</f>
        <v>0</v>
      </c>
      <c r="AR285" s="38">
        <f>+'GBP Cashflow'!AR285+('Euro Cashflow'!AR285*Rate)</f>
        <v>8000</v>
      </c>
    </row>
    <row r="286" spans="1:44" outlineLevel="2" x14ac:dyDescent="0.2">
      <c r="A286" s="24">
        <v>6300</v>
      </c>
      <c r="B286" s="25">
        <v>6340</v>
      </c>
      <c r="C286" s="24" t="s">
        <v>312</v>
      </c>
      <c r="D286" s="37">
        <f>VLOOKUP(B286,TOTALBUD!$A$1:$C$260,3,0)</f>
        <v>64138</v>
      </c>
      <c r="E286" s="26">
        <f t="shared" si="23"/>
        <v>-6.8965517239121255E-2</v>
      </c>
      <c r="F286" s="24"/>
      <c r="G286" s="24"/>
      <c r="H286" s="38">
        <f>+'GBP Cashflow'!H286+('Euro Cashflow'!H286*Rate)</f>
        <v>0</v>
      </c>
      <c r="I286" s="38">
        <f>+'GBP Cashflow'!I286+('Euro Cashflow'!I286*Rate)</f>
        <v>0</v>
      </c>
      <c r="J286" s="38">
        <f>+'GBP Cashflow'!J286+('Euro Cashflow'!J286*Rate)</f>
        <v>0</v>
      </c>
      <c r="K286" s="38">
        <f>+'GBP Cashflow'!K286+('Euro Cashflow'!K286*Rate)</f>
        <v>0</v>
      </c>
      <c r="L286" s="38">
        <f>+'GBP Cashflow'!L286+('Euro Cashflow'!L286*Rate)</f>
        <v>0</v>
      </c>
      <c r="M286" s="38">
        <f>+'GBP Cashflow'!M286+('Euro Cashflow'!M286*Rate)</f>
        <v>0</v>
      </c>
      <c r="N286" s="38">
        <f>+'GBP Cashflow'!N286+('Euro Cashflow'!N286*Rate)</f>
        <v>0</v>
      </c>
      <c r="O286" s="38">
        <f>+'GBP Cashflow'!O286+('Euro Cashflow'!O286*Rate)</f>
        <v>0</v>
      </c>
      <c r="P286" s="38">
        <f>+'GBP Cashflow'!P286+('Euro Cashflow'!P286*Rate)</f>
        <v>0</v>
      </c>
      <c r="Q286" s="38">
        <f>+'GBP Cashflow'!Q286+('Euro Cashflow'!Q286*Rate)</f>
        <v>0</v>
      </c>
      <c r="R286" s="38">
        <f>+'GBP Cashflow'!R286+('Euro Cashflow'!R286*Rate)</f>
        <v>64137.931034482761</v>
      </c>
      <c r="S286" s="38">
        <f>+'GBP Cashflow'!S286+('Euro Cashflow'!S286*Rate)</f>
        <v>0</v>
      </c>
      <c r="T286" s="38">
        <f>+'GBP Cashflow'!T286+('Euro Cashflow'!T286*Rate)</f>
        <v>0</v>
      </c>
      <c r="U286" s="38">
        <f>+'GBP Cashflow'!U286+('Euro Cashflow'!U286*Rate)</f>
        <v>0</v>
      </c>
      <c r="V286" s="38">
        <f>+'GBP Cashflow'!V286+('Euro Cashflow'!V286*Rate)</f>
        <v>0</v>
      </c>
      <c r="W286" s="38">
        <f>+'GBP Cashflow'!W286+('Euro Cashflow'!W286*Rate)</f>
        <v>0</v>
      </c>
      <c r="X286" s="38">
        <f>+'GBP Cashflow'!X286+('Euro Cashflow'!X286*Rate)</f>
        <v>0</v>
      </c>
      <c r="Y286" s="38">
        <f>+'GBP Cashflow'!Y286+('Euro Cashflow'!Y286*Rate)</f>
        <v>0</v>
      </c>
      <c r="Z286" s="38">
        <f>+'GBP Cashflow'!Z286+('Euro Cashflow'!Z286*Rate)</f>
        <v>0</v>
      </c>
      <c r="AA286" s="38">
        <f>+'GBP Cashflow'!AA286+('Euro Cashflow'!AA286*Rate)</f>
        <v>0</v>
      </c>
      <c r="AB286" s="38">
        <f>+'GBP Cashflow'!AB286+('Euro Cashflow'!AB286*Rate)</f>
        <v>0</v>
      </c>
      <c r="AC286" s="38">
        <f>+'GBP Cashflow'!AC286+('Euro Cashflow'!AC286*Rate)</f>
        <v>0</v>
      </c>
      <c r="AD286" s="38">
        <f>+'GBP Cashflow'!AD286+('Euro Cashflow'!AD286*Rate)</f>
        <v>0</v>
      </c>
      <c r="AE286" s="38">
        <f>+'GBP Cashflow'!AE286+('Euro Cashflow'!AE286*Rate)</f>
        <v>0</v>
      </c>
      <c r="AF286" s="38">
        <f>+'GBP Cashflow'!AF286+('Euro Cashflow'!AF286*Rate)</f>
        <v>0</v>
      </c>
      <c r="AG286" s="38">
        <f>+'GBP Cashflow'!AG286+('Euro Cashflow'!AG286*Rate)</f>
        <v>0</v>
      </c>
      <c r="AH286" s="38">
        <f>+'GBP Cashflow'!AH286+('Euro Cashflow'!AH286*Rate)</f>
        <v>0</v>
      </c>
      <c r="AI286" s="38">
        <f>+'GBP Cashflow'!AI286+('Euro Cashflow'!AI286*Rate)</f>
        <v>0</v>
      </c>
      <c r="AJ286" s="38">
        <f>+'GBP Cashflow'!AJ286+('Euro Cashflow'!AJ286*Rate)</f>
        <v>0</v>
      </c>
      <c r="AK286" s="38">
        <f>+'GBP Cashflow'!AK286+('Euro Cashflow'!AK286*Rate)</f>
        <v>0</v>
      </c>
      <c r="AL286" s="38">
        <f>+'GBP Cashflow'!AL286+('Euro Cashflow'!AL286*Rate)</f>
        <v>0</v>
      </c>
      <c r="AM286" s="38">
        <f>+'GBP Cashflow'!AM286+('Euro Cashflow'!AM286*Rate)</f>
        <v>0</v>
      </c>
      <c r="AN286" s="38">
        <f>+'GBP Cashflow'!AN286+('Euro Cashflow'!AN286*Rate)</f>
        <v>0</v>
      </c>
      <c r="AO286" s="38">
        <f>+'GBP Cashflow'!AO286+('Euro Cashflow'!AO286*Rate)</f>
        <v>0</v>
      </c>
      <c r="AP286" s="38">
        <f>+'GBP Cashflow'!AP286+('Euro Cashflow'!AP286*Rate)</f>
        <v>0</v>
      </c>
      <c r="AQ286" s="38">
        <f>+'GBP Cashflow'!AQ286+('Euro Cashflow'!AQ286*Rate)</f>
        <v>0</v>
      </c>
      <c r="AR286" s="38">
        <f>+'GBP Cashflow'!AR286+('Euro Cashflow'!AR286*Rate)</f>
        <v>0</v>
      </c>
    </row>
    <row r="287" spans="1:44" outlineLevel="2" x14ac:dyDescent="0.2">
      <c r="A287" s="24">
        <v>6300</v>
      </c>
      <c r="B287" s="25">
        <v>6350</v>
      </c>
      <c r="C287" s="24" t="s">
        <v>313</v>
      </c>
      <c r="D287" s="37">
        <f>VLOOKUP(B287,TOTALBUD!$A$1:$C$260,3,0)</f>
        <v>2082</v>
      </c>
      <c r="E287" s="26">
        <f t="shared" si="23"/>
        <v>0</v>
      </c>
      <c r="F287" s="24"/>
      <c r="G287" s="24"/>
      <c r="H287" s="38">
        <f>+'GBP Cashflow'!H287+('Euro Cashflow'!H287*Rate)</f>
        <v>0</v>
      </c>
      <c r="I287" s="38">
        <f>+'GBP Cashflow'!I287+('Euro Cashflow'!I287*Rate)</f>
        <v>0</v>
      </c>
      <c r="J287" s="38">
        <f>+'GBP Cashflow'!J287+('Euro Cashflow'!J287*Rate)</f>
        <v>0</v>
      </c>
      <c r="K287" s="38">
        <f>+'GBP Cashflow'!K287+('Euro Cashflow'!K287*Rate)</f>
        <v>0</v>
      </c>
      <c r="L287" s="38">
        <f>+'GBP Cashflow'!L287+('Euro Cashflow'!L287*Rate)</f>
        <v>0</v>
      </c>
      <c r="M287" s="38">
        <f>+'GBP Cashflow'!M287+('Euro Cashflow'!M287*Rate)</f>
        <v>0</v>
      </c>
      <c r="N287" s="38">
        <f>+'GBP Cashflow'!N287+('Euro Cashflow'!N287*Rate)</f>
        <v>0</v>
      </c>
      <c r="O287" s="38">
        <f>+'GBP Cashflow'!O287+('Euro Cashflow'!O287*Rate)</f>
        <v>0</v>
      </c>
      <c r="P287" s="38">
        <f>+'GBP Cashflow'!P287+('Euro Cashflow'!P287*Rate)</f>
        <v>0</v>
      </c>
      <c r="Q287" s="38">
        <f>+'GBP Cashflow'!Q287+('Euro Cashflow'!Q287*Rate)</f>
        <v>0</v>
      </c>
      <c r="R287" s="38">
        <f>+'GBP Cashflow'!R287+('Euro Cashflow'!R287*Rate)</f>
        <v>2082</v>
      </c>
      <c r="S287" s="38">
        <f>+'GBP Cashflow'!S287+('Euro Cashflow'!S287*Rate)</f>
        <v>0</v>
      </c>
      <c r="T287" s="38">
        <f>+'GBP Cashflow'!T287+('Euro Cashflow'!T287*Rate)</f>
        <v>0</v>
      </c>
      <c r="U287" s="38">
        <f>+'GBP Cashflow'!U287+('Euro Cashflow'!U287*Rate)</f>
        <v>0</v>
      </c>
      <c r="V287" s="38">
        <f>+'GBP Cashflow'!V287+('Euro Cashflow'!V287*Rate)</f>
        <v>0</v>
      </c>
      <c r="W287" s="38">
        <f>+'GBP Cashflow'!W287+('Euro Cashflow'!W287*Rate)</f>
        <v>0</v>
      </c>
      <c r="X287" s="38">
        <f>+'GBP Cashflow'!X287+('Euro Cashflow'!X287*Rate)</f>
        <v>0</v>
      </c>
      <c r="Y287" s="38">
        <f>+'GBP Cashflow'!Y287+('Euro Cashflow'!Y287*Rate)</f>
        <v>0</v>
      </c>
      <c r="Z287" s="38">
        <f>+'GBP Cashflow'!Z287+('Euro Cashflow'!Z287*Rate)</f>
        <v>0</v>
      </c>
      <c r="AA287" s="38">
        <f>+'GBP Cashflow'!AA287+('Euro Cashflow'!AA287*Rate)</f>
        <v>0</v>
      </c>
      <c r="AB287" s="38">
        <f>+'GBP Cashflow'!AB287+('Euro Cashflow'!AB287*Rate)</f>
        <v>0</v>
      </c>
      <c r="AC287" s="38">
        <f>+'GBP Cashflow'!AC287+('Euro Cashflow'!AC287*Rate)</f>
        <v>0</v>
      </c>
      <c r="AD287" s="38">
        <f>+'GBP Cashflow'!AD287+('Euro Cashflow'!AD287*Rate)</f>
        <v>0</v>
      </c>
      <c r="AE287" s="38">
        <f>+'GBP Cashflow'!AE287+('Euro Cashflow'!AE287*Rate)</f>
        <v>0</v>
      </c>
      <c r="AF287" s="38">
        <f>+'GBP Cashflow'!AF287+('Euro Cashflow'!AF287*Rate)</f>
        <v>0</v>
      </c>
      <c r="AG287" s="38">
        <f>+'GBP Cashflow'!AG287+('Euro Cashflow'!AG287*Rate)</f>
        <v>0</v>
      </c>
      <c r="AH287" s="38">
        <f>+'GBP Cashflow'!AH287+('Euro Cashflow'!AH287*Rate)</f>
        <v>0</v>
      </c>
      <c r="AI287" s="38">
        <f>+'GBP Cashflow'!AI287+('Euro Cashflow'!AI287*Rate)</f>
        <v>0</v>
      </c>
      <c r="AJ287" s="38">
        <f>+'GBP Cashflow'!AJ287+('Euro Cashflow'!AJ287*Rate)</f>
        <v>0</v>
      </c>
      <c r="AK287" s="38">
        <f>+'GBP Cashflow'!AK287+('Euro Cashflow'!AK287*Rate)</f>
        <v>0</v>
      </c>
      <c r="AL287" s="38">
        <f>+'GBP Cashflow'!AL287+('Euro Cashflow'!AL287*Rate)</f>
        <v>0</v>
      </c>
      <c r="AM287" s="38">
        <f>+'GBP Cashflow'!AM287+('Euro Cashflow'!AM287*Rate)</f>
        <v>0</v>
      </c>
      <c r="AN287" s="38">
        <f>+'GBP Cashflow'!AN287+('Euro Cashflow'!AN287*Rate)</f>
        <v>0</v>
      </c>
      <c r="AO287" s="38">
        <f>+'GBP Cashflow'!AO287+('Euro Cashflow'!AO287*Rate)</f>
        <v>0</v>
      </c>
      <c r="AP287" s="38">
        <f>+'GBP Cashflow'!AP287+('Euro Cashflow'!AP287*Rate)</f>
        <v>0</v>
      </c>
      <c r="AQ287" s="38">
        <f>+'GBP Cashflow'!AQ287+('Euro Cashflow'!AQ287*Rate)</f>
        <v>0</v>
      </c>
      <c r="AR287" s="38">
        <f>+'GBP Cashflow'!AR287+('Euro Cashflow'!AR287*Rate)</f>
        <v>0</v>
      </c>
    </row>
    <row r="288" spans="1:44" outlineLevel="2" x14ac:dyDescent="0.2">
      <c r="A288" s="24">
        <v>6300</v>
      </c>
      <c r="B288" s="25">
        <v>6360</v>
      </c>
      <c r="C288" s="24" t="s">
        <v>314</v>
      </c>
      <c r="D288" s="37">
        <f>VLOOKUP(B288,TOTALBUD!$A$1:$C$260,3,0)</f>
        <v>4000</v>
      </c>
      <c r="E288" s="26">
        <f t="shared" si="23"/>
        <v>0</v>
      </c>
      <c r="F288" s="24"/>
      <c r="G288" s="24"/>
      <c r="H288" s="38">
        <f>+'GBP Cashflow'!H288+('Euro Cashflow'!H288*Rate)</f>
        <v>0</v>
      </c>
      <c r="I288" s="38">
        <f>+'GBP Cashflow'!I288+('Euro Cashflow'!I288*Rate)</f>
        <v>0</v>
      </c>
      <c r="J288" s="38">
        <f>+'GBP Cashflow'!J288+('Euro Cashflow'!J288*Rate)</f>
        <v>0</v>
      </c>
      <c r="K288" s="38">
        <f>+'GBP Cashflow'!K288+('Euro Cashflow'!K288*Rate)</f>
        <v>0</v>
      </c>
      <c r="L288" s="38">
        <f>+'GBP Cashflow'!L288+('Euro Cashflow'!L288*Rate)</f>
        <v>0</v>
      </c>
      <c r="M288" s="38">
        <f>+'GBP Cashflow'!M288+('Euro Cashflow'!M288*Rate)</f>
        <v>150</v>
      </c>
      <c r="N288" s="38">
        <f>+'GBP Cashflow'!N288+('Euro Cashflow'!N288*Rate)</f>
        <v>0</v>
      </c>
      <c r="O288" s="38">
        <f>+'GBP Cashflow'!O288+('Euro Cashflow'!O288*Rate)</f>
        <v>0</v>
      </c>
      <c r="P288" s="38">
        <f>+'GBP Cashflow'!P288+('Euro Cashflow'!P288*Rate)</f>
        <v>250</v>
      </c>
      <c r="Q288" s="38">
        <f>+'GBP Cashflow'!Q288+('Euro Cashflow'!Q288*Rate)</f>
        <v>0</v>
      </c>
      <c r="R288" s="38">
        <f>+'GBP Cashflow'!R288+('Euro Cashflow'!R288*Rate)</f>
        <v>0</v>
      </c>
      <c r="S288" s="38">
        <f>+'GBP Cashflow'!S288+('Euro Cashflow'!S288*Rate)</f>
        <v>700</v>
      </c>
      <c r="T288" s="38">
        <f>+'GBP Cashflow'!T288+('Euro Cashflow'!T288*Rate)</f>
        <v>0</v>
      </c>
      <c r="U288" s="38">
        <f>+'GBP Cashflow'!U288+('Euro Cashflow'!U288*Rate)</f>
        <v>0</v>
      </c>
      <c r="V288" s="38">
        <f>+'GBP Cashflow'!V288+('Euro Cashflow'!V288*Rate)</f>
        <v>700</v>
      </c>
      <c r="W288" s="38">
        <f>+'GBP Cashflow'!W288+('Euro Cashflow'!W288*Rate)</f>
        <v>0</v>
      </c>
      <c r="X288" s="38">
        <f>+'GBP Cashflow'!X288+('Euro Cashflow'!X288*Rate)</f>
        <v>0</v>
      </c>
      <c r="Y288" s="38">
        <f>+'GBP Cashflow'!Y288+('Euro Cashflow'!Y288*Rate)</f>
        <v>700</v>
      </c>
      <c r="Z288" s="38">
        <f>+'GBP Cashflow'!Z288+('Euro Cashflow'!Z288*Rate)</f>
        <v>0</v>
      </c>
      <c r="AA288" s="38">
        <f>+'GBP Cashflow'!AA288+('Euro Cashflow'!AA288*Rate)</f>
        <v>0</v>
      </c>
      <c r="AB288" s="38">
        <f>+'GBP Cashflow'!AB288+('Euro Cashflow'!AB288*Rate)</f>
        <v>400</v>
      </c>
      <c r="AC288" s="38">
        <f>+'GBP Cashflow'!AC288+('Euro Cashflow'!AC288*Rate)</f>
        <v>0</v>
      </c>
      <c r="AD288" s="38">
        <f>+'GBP Cashflow'!AD288+('Euro Cashflow'!AD288*Rate)</f>
        <v>0</v>
      </c>
      <c r="AE288" s="38">
        <f>+'GBP Cashflow'!AE288+('Euro Cashflow'!AE288*Rate)</f>
        <v>0</v>
      </c>
      <c r="AF288" s="38">
        <f>+'GBP Cashflow'!AF288+('Euro Cashflow'!AF288*Rate)</f>
        <v>300</v>
      </c>
      <c r="AG288" s="38">
        <f>+'GBP Cashflow'!AG288+('Euro Cashflow'!AG288*Rate)</f>
        <v>0</v>
      </c>
      <c r="AH288" s="38">
        <f>+'GBP Cashflow'!AH288+('Euro Cashflow'!AH288*Rate)</f>
        <v>0</v>
      </c>
      <c r="AI288" s="38">
        <f>+'GBP Cashflow'!AI288+('Euro Cashflow'!AI288*Rate)</f>
        <v>0</v>
      </c>
      <c r="AJ288" s="38">
        <f>+'GBP Cashflow'!AJ288+('Euro Cashflow'!AJ288*Rate)</f>
        <v>200</v>
      </c>
      <c r="AK288" s="38">
        <f>+'GBP Cashflow'!AK288+('Euro Cashflow'!AK288*Rate)</f>
        <v>0</v>
      </c>
      <c r="AL288" s="38">
        <f>+'GBP Cashflow'!AL288+('Euro Cashflow'!AL288*Rate)</f>
        <v>0</v>
      </c>
      <c r="AM288" s="38">
        <f>+'GBP Cashflow'!AM288+('Euro Cashflow'!AM288*Rate)</f>
        <v>0</v>
      </c>
      <c r="AN288" s="38">
        <f>+'GBP Cashflow'!AN288+('Euro Cashflow'!AN288*Rate)</f>
        <v>200</v>
      </c>
      <c r="AO288" s="38">
        <f>+'GBP Cashflow'!AO288+('Euro Cashflow'!AO288*Rate)</f>
        <v>0</v>
      </c>
      <c r="AP288" s="38">
        <f>+'GBP Cashflow'!AP288+('Euro Cashflow'!AP288*Rate)</f>
        <v>0</v>
      </c>
      <c r="AQ288" s="38">
        <f>+'GBP Cashflow'!AQ288+('Euro Cashflow'!AQ288*Rate)</f>
        <v>0</v>
      </c>
      <c r="AR288" s="38">
        <f>+'GBP Cashflow'!AR288+('Euro Cashflow'!AR288*Rate)</f>
        <v>400</v>
      </c>
    </row>
    <row r="289" spans="1:51" outlineLevel="1" x14ac:dyDescent="0.2">
      <c r="A289" s="28" t="s">
        <v>315</v>
      </c>
      <c r="B289" s="29">
        <v>6300</v>
      </c>
      <c r="C289" s="30" t="s">
        <v>316</v>
      </c>
      <c r="D289" s="31">
        <f>VLOOKUP(B289,TOTALBUD!$A$1:$C$260,3,0)</f>
        <v>327196</v>
      </c>
      <c r="E289" s="32">
        <f>SUBTOTAL(9,$E$282:$E$288)</f>
        <v>-0.20689655164460419</v>
      </c>
      <c r="F289" s="30"/>
      <c r="G289" s="30"/>
      <c r="H289" s="33">
        <f>SUBTOTAL(9,$H$282:$H$288)</f>
        <v>700</v>
      </c>
      <c r="I289" s="34">
        <f>SUBTOTAL(9,$I$282:$I$288)</f>
        <v>0</v>
      </c>
      <c r="J289" s="34">
        <f>SUBTOTAL(9,$J$282:$J$288)</f>
        <v>0</v>
      </c>
      <c r="K289" s="34">
        <f>SUBTOTAL(9,$K$282:$K$288)</f>
        <v>0</v>
      </c>
      <c r="L289" s="34">
        <f>SUBTOTAL(9,$L$282:$L$288)</f>
        <v>0</v>
      </c>
      <c r="M289" s="34">
        <f>SUBTOTAL(9,$M$282:$M$288)</f>
        <v>150</v>
      </c>
      <c r="N289" s="34">
        <f>SUBTOTAL(9,$N$282:$N$288)</f>
        <v>0</v>
      </c>
      <c r="O289" s="34">
        <f>SUBTOTAL(9,$O$282:$O$288)</f>
        <v>0</v>
      </c>
      <c r="P289" s="34">
        <f>SUBTOTAL(9,$P$282:$P$288)</f>
        <v>250</v>
      </c>
      <c r="Q289" s="34">
        <f>SUBTOTAL(9,$Q$282:$Q$288)</f>
        <v>49655.172413793109</v>
      </c>
      <c r="R289" s="34">
        <f>SUBTOTAL(9,$R$282:$R$288)</f>
        <v>82771.655172413797</v>
      </c>
      <c r="S289" s="34">
        <f>SUBTOTAL(9,$S$282:$S$288)</f>
        <v>17251.72413793104</v>
      </c>
      <c r="T289" s="34">
        <f>SUBTOTAL(9,$T$282:$T$288)</f>
        <v>16551.72413793104</v>
      </c>
      <c r="U289" s="34">
        <f>SUBTOTAL(9,$U$282:$U$288)</f>
        <v>16551.72413793104</v>
      </c>
      <c r="V289" s="34">
        <f>SUBTOTAL(9,$V$282:$V$288)</f>
        <v>17251.72413793104</v>
      </c>
      <c r="W289" s="34">
        <f>SUBTOTAL(9,$W$282:$W$288)</f>
        <v>16551.72413793104</v>
      </c>
      <c r="X289" s="34">
        <f>SUBTOTAL(9,$X$282:$X$288)</f>
        <v>16551.72413793104</v>
      </c>
      <c r="Y289" s="34">
        <f>SUBTOTAL(9,$Y$282:$Y$288)</f>
        <v>17251.72413793104</v>
      </c>
      <c r="Z289" s="34">
        <f>SUBTOTAL(9,$Z$282:$Z$288)</f>
        <v>16551.72413793104</v>
      </c>
      <c r="AA289" s="35"/>
      <c r="AB289" s="34">
        <f>SUBTOTAL(9,$AB$282:$AB$288)</f>
        <v>400</v>
      </c>
      <c r="AC289" s="34">
        <f>SUBTOTAL(9,$AC$282:$AC$288)</f>
        <v>0</v>
      </c>
      <c r="AD289" s="34">
        <f>SUBTOTAL(9,$AD$282:$AD$288)</f>
        <v>0</v>
      </c>
      <c r="AE289" s="34">
        <f>SUBTOTAL(9,$AE$282:$AE$288)</f>
        <v>0</v>
      </c>
      <c r="AF289" s="34">
        <f>SUBTOTAL(9,$AF$282:$AF$288)</f>
        <v>300</v>
      </c>
      <c r="AG289" s="34">
        <f>SUBTOTAL(9,$AG$282:$AG$288)</f>
        <v>0</v>
      </c>
      <c r="AH289" s="34">
        <f>SUBTOTAL(9,$AH$282:$AH$288)</f>
        <v>0</v>
      </c>
      <c r="AI289" s="34">
        <f>SUBTOTAL(9,$AI$282:$AI$288)</f>
        <v>24827.586206896554</v>
      </c>
      <c r="AJ289" s="34">
        <f>SUBTOTAL(9,$AJ$282:$AJ$288)</f>
        <v>200</v>
      </c>
      <c r="AK289" s="34">
        <f>SUBTOTAL(9,$AK$282:$AK$288)</f>
        <v>0</v>
      </c>
      <c r="AL289" s="34">
        <f>SUBTOTAL(9,$AL$282:$AL$288)</f>
        <v>0</v>
      </c>
      <c r="AM289" s="34">
        <f>SUBTOTAL(9,$AM$282:$AM$288)</f>
        <v>0</v>
      </c>
      <c r="AN289" s="34">
        <f>SUBTOTAL(9,$AN$282:$AN$288)</f>
        <v>200</v>
      </c>
      <c r="AO289" s="34">
        <f>SUBTOTAL(9,$AO$282:$AO$288)</f>
        <v>0</v>
      </c>
      <c r="AP289" s="34">
        <f>SUBTOTAL(9,$AP$282:$AP$288)</f>
        <v>0</v>
      </c>
      <c r="AQ289" s="34">
        <f>SUBTOTAL(9,$AQ$282:$AQ$288)</f>
        <v>0</v>
      </c>
      <c r="AR289" s="36">
        <f>SUBTOTAL(9,$AR$282:$AR$288)</f>
        <v>33227.586206896551</v>
      </c>
    </row>
    <row r="290" spans="1:51" outlineLevel="1" x14ac:dyDescent="0.2">
      <c r="A290" s="28"/>
      <c r="B290" s="47"/>
      <c r="C290" s="48" t="s">
        <v>317</v>
      </c>
      <c r="D290" s="52">
        <f>SUBTOTAL(9,$D$269:$D$289)/2</f>
        <v>444713.5</v>
      </c>
      <c r="E290" s="49"/>
      <c r="F290" s="48"/>
      <c r="G290" s="48"/>
      <c r="H290" s="46">
        <f t="shared" ref="H290:AR290" si="24">SUBTOTAL(9,H$271:H$289)/2</f>
        <v>350</v>
      </c>
      <c r="I290" s="50">
        <f t="shared" si="24"/>
        <v>0</v>
      </c>
      <c r="J290" s="50">
        <f t="shared" si="24"/>
        <v>0</v>
      </c>
      <c r="K290" s="50">
        <f t="shared" si="24"/>
        <v>0</v>
      </c>
      <c r="L290" s="50">
        <f t="shared" si="24"/>
        <v>0</v>
      </c>
      <c r="M290" s="50">
        <f t="shared" si="24"/>
        <v>75</v>
      </c>
      <c r="N290" s="50">
        <f t="shared" si="24"/>
        <v>0</v>
      </c>
      <c r="O290" s="50">
        <f t="shared" si="24"/>
        <v>125</v>
      </c>
      <c r="P290" s="50">
        <f t="shared" si="24"/>
        <v>250</v>
      </c>
      <c r="Q290" s="50">
        <f t="shared" si="24"/>
        <v>63601.086206896551</v>
      </c>
      <c r="R290" s="50">
        <f t="shared" si="24"/>
        <v>42985.827586206899</v>
      </c>
      <c r="S290" s="50">
        <f t="shared" si="24"/>
        <v>9225.8620689655199</v>
      </c>
      <c r="T290" s="50">
        <f t="shared" si="24"/>
        <v>8875.8620689655199</v>
      </c>
      <c r="U290" s="50">
        <f t="shared" si="24"/>
        <v>12250.86206896552</v>
      </c>
      <c r="V290" s="50">
        <f t="shared" si="24"/>
        <v>9225.8620689655199</v>
      </c>
      <c r="W290" s="50">
        <f t="shared" si="24"/>
        <v>8875.8620689655199</v>
      </c>
      <c r="X290" s="50">
        <f t="shared" si="24"/>
        <v>10375.86206896552</v>
      </c>
      <c r="Y290" s="50">
        <f t="shared" si="24"/>
        <v>9225.8620689655199</v>
      </c>
      <c r="Z290" s="50">
        <f t="shared" si="24"/>
        <v>8875.8620689655199</v>
      </c>
      <c r="AA290" s="50">
        <f t="shared" si="24"/>
        <v>0</v>
      </c>
      <c r="AB290" s="50">
        <f t="shared" si="24"/>
        <v>3825</v>
      </c>
      <c r="AC290" s="50">
        <f t="shared" si="24"/>
        <v>0</v>
      </c>
      <c r="AD290" s="50">
        <f t="shared" si="24"/>
        <v>0</v>
      </c>
      <c r="AE290" s="50">
        <f t="shared" si="24"/>
        <v>0</v>
      </c>
      <c r="AF290" s="50">
        <f t="shared" si="24"/>
        <v>150</v>
      </c>
      <c r="AG290" s="50">
        <f t="shared" si="24"/>
        <v>0</v>
      </c>
      <c r="AH290" s="50">
        <f t="shared" si="24"/>
        <v>0</v>
      </c>
      <c r="AI290" s="50">
        <f t="shared" si="24"/>
        <v>12413.793103448277</v>
      </c>
      <c r="AJ290" s="50">
        <f t="shared" si="24"/>
        <v>100</v>
      </c>
      <c r="AK290" s="50">
        <f t="shared" si="24"/>
        <v>0</v>
      </c>
      <c r="AL290" s="50">
        <f t="shared" si="24"/>
        <v>0</v>
      </c>
      <c r="AM290" s="50">
        <f t="shared" si="24"/>
        <v>0</v>
      </c>
      <c r="AN290" s="50">
        <f t="shared" si="24"/>
        <v>100</v>
      </c>
      <c r="AO290" s="50">
        <f t="shared" si="24"/>
        <v>0</v>
      </c>
      <c r="AP290" s="50">
        <f t="shared" si="24"/>
        <v>0</v>
      </c>
      <c r="AQ290" s="50">
        <f t="shared" si="24"/>
        <v>0</v>
      </c>
      <c r="AR290" s="51">
        <f t="shared" si="24"/>
        <v>16613.793103448275</v>
      </c>
    </row>
    <row r="291" spans="1:51" hidden="1" x14ac:dyDescent="0.2">
      <c r="A291" s="28" t="s">
        <v>318</v>
      </c>
      <c r="B291" s="53"/>
      <c r="C291" s="54"/>
      <c r="D291" s="55">
        <f>SUBTOTAL(9,$D$10:$D$289)/2</f>
        <v>4297089</v>
      </c>
      <c r="E291" s="56">
        <f>SUBTOTAL(9,$E$10:$E$289)</f>
        <v>-1.2068965515433092</v>
      </c>
      <c r="F291" s="53"/>
      <c r="G291" s="53"/>
      <c r="H291" s="57">
        <f>SUBTOTAL(9,$H$10:$H$289)</f>
        <v>57262.137931034478</v>
      </c>
      <c r="I291" s="58">
        <f>SUBTOTAL(9,$I$10:$I$289)</f>
        <v>20182.137931034482</v>
      </c>
      <c r="J291" s="58">
        <f>SUBTOTAL(9,$J$10:$J$289)</f>
        <v>16062.137931034482</v>
      </c>
      <c r="K291" s="58">
        <f>SUBTOTAL(9,$K$10:$K$289)</f>
        <v>22931.448275862069</v>
      </c>
      <c r="L291" s="58">
        <f>SUBTOTAL(9,$L$10:$L$289)</f>
        <v>43085.448275862072</v>
      </c>
      <c r="M291" s="58">
        <f>SUBTOTAL(9,$M$10:$M$289)</f>
        <v>33235.448275862072</v>
      </c>
      <c r="N291" s="58">
        <f>SUBTOTAL(9,$N$10:$N$289)</f>
        <v>39033.448275862072</v>
      </c>
      <c r="O291" s="58">
        <f>SUBTOTAL(9,$O$10:$O$289)</f>
        <v>74528.137931034493</v>
      </c>
      <c r="P291" s="58">
        <f>SUBTOTAL(9,$P$10:$P$289)</f>
        <v>175142.13793103449</v>
      </c>
      <c r="Q291" s="58">
        <f>SUBTOTAL(9,$Q$10:$Q$289)</f>
        <v>335403.68965517241</v>
      </c>
      <c r="R291" s="58">
        <f>SUBTOTAL(9,$R$10:$R$289)</f>
        <v>500709.55172413791</v>
      </c>
      <c r="S291" s="58">
        <f>SUBTOTAL(9,$S$10:$S$289)</f>
        <v>311570.89655172417</v>
      </c>
      <c r="T291" s="58">
        <f>SUBTOTAL(9,$T$10:$T$289)</f>
        <v>334435.17241379316</v>
      </c>
      <c r="U291" s="58">
        <f>SUBTOTAL(9,$U$10:$U$289)</f>
        <v>309751.55172413797</v>
      </c>
      <c r="V291" s="58">
        <f>SUBTOTAL(9,$V$10:$V$289)</f>
        <v>291278.89655172412</v>
      </c>
      <c r="W291" s="58">
        <f>SUBTOTAL(9,$W$10:$W$289)</f>
        <v>299102.1724137931</v>
      </c>
      <c r="X291" s="58">
        <f>SUBTOTAL(9,$X$10:$X$289)</f>
        <v>285038.89655172412</v>
      </c>
      <c r="Y291" s="58">
        <f>SUBTOTAL(9,$Y$10:$Y$289)</f>
        <v>272725.89655172417</v>
      </c>
      <c r="Z291" s="58">
        <f>SUBTOTAL(9,$Z$10:$Z$289)</f>
        <v>299927.58620689658</v>
      </c>
      <c r="AA291" s="59"/>
      <c r="AB291" s="58">
        <f>SUBTOTAL(9,$AB$10:$AB$289)</f>
        <v>77460.31034482758</v>
      </c>
      <c r="AC291" s="58">
        <f>SUBTOTAL(9,$AC$10:$AC$289)</f>
        <v>11848.275862068966</v>
      </c>
      <c r="AD291" s="58">
        <f>SUBTOTAL(9,$AD$10:$AD$289)</f>
        <v>10103.448275862071</v>
      </c>
      <c r="AE291" s="58">
        <f>SUBTOTAL(9,$AE$10:$AE$289)</f>
        <v>10103.448275862071</v>
      </c>
      <c r="AF291" s="58">
        <f>SUBTOTAL(9,$AF$10:$AF$289)</f>
        <v>-52604.137931034493</v>
      </c>
      <c r="AG291" s="58">
        <f>SUBTOTAL(9,$AG$10:$AG$289)</f>
        <v>8303.4482758620688</v>
      </c>
      <c r="AH291" s="58">
        <f>SUBTOTAL(9,$AH$10:$AH$289)</f>
        <v>10027.586206896553</v>
      </c>
      <c r="AI291" s="58">
        <f>SUBTOTAL(9,$AI$10:$AI$289)</f>
        <v>74820.68965517242</v>
      </c>
      <c r="AJ291" s="58">
        <f>SUBTOTAL(9,$AJ$10:$AJ$289)</f>
        <v>11213.793103448277</v>
      </c>
      <c r="AK291" s="58">
        <f>SUBTOTAL(9,$AK$10:$AK$289)</f>
        <v>17255.172413793105</v>
      </c>
      <c r="AL291" s="58">
        <f>SUBTOTAL(9,$AL$10:$AL$289)</f>
        <v>14979.310344827587</v>
      </c>
      <c r="AM291" s="58">
        <f>SUBTOTAL(9,$AM$10:$AM$289)</f>
        <v>33187.586206896558</v>
      </c>
      <c r="AN291" s="58">
        <f>SUBTOTAL(9,$AN$10:$AN$289)</f>
        <v>33077.931034482761</v>
      </c>
      <c r="AO291" s="58">
        <f>SUBTOTAL(9,$AO$10:$AO$289)</f>
        <v>35184.827586206899</v>
      </c>
      <c r="AP291" s="58">
        <f>SUBTOTAL(9,$AP$10:$AP$289)</f>
        <v>34841.379310344826</v>
      </c>
      <c r="AQ291" s="58">
        <f>SUBTOTAL(9,$AQ$10:$AQ$289)</f>
        <v>54784.827586206899</v>
      </c>
      <c r="AR291" s="60">
        <f>SUBTOTAL(9,$AR$10:$AR$289)</f>
        <v>191093.10344827586</v>
      </c>
    </row>
    <row r="292" spans="1:51" ht="7.5" customHeight="1" x14ac:dyDescent="0.2">
      <c r="D292" s="61"/>
      <c r="E292" s="19"/>
      <c r="F292" s="19"/>
      <c r="G292" s="19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</row>
    <row r="293" spans="1:51" x14ac:dyDescent="0.2">
      <c r="B293" s="62">
        <v>6400</v>
      </c>
      <c r="C293" s="63" t="s">
        <v>319</v>
      </c>
      <c r="D293" s="64">
        <f>VLOOKUP(B293,TOTALBUD!$A$1:$C$260,3,0)</f>
        <v>429709</v>
      </c>
      <c r="E293" s="65">
        <f>SUM(H293:AX293)-D293</f>
        <v>0</v>
      </c>
      <c r="F293" s="63"/>
      <c r="G293" s="63"/>
      <c r="H293" s="66">
        <f>+'GBP Cashflow'!H293+('Euro Cashflow'!H293*Rate)</f>
        <v>0</v>
      </c>
      <c r="I293" s="66">
        <f>+'GBP Cashflow'!I293+('Euro Cashflow'!I293*Rate)</f>
        <v>0</v>
      </c>
      <c r="J293" s="66">
        <f>+'GBP Cashflow'!J293+('Euro Cashflow'!J293*Rate)</f>
        <v>0</v>
      </c>
      <c r="K293" s="66">
        <f>+'GBP Cashflow'!K293+('Euro Cashflow'!K293*Rate)</f>
        <v>0</v>
      </c>
      <c r="L293" s="66">
        <f>+'GBP Cashflow'!L293+('Euro Cashflow'!L293*Rate)</f>
        <v>0</v>
      </c>
      <c r="M293" s="66">
        <f>+'GBP Cashflow'!M293+('Euro Cashflow'!M293*Rate)</f>
        <v>0</v>
      </c>
      <c r="N293" s="66">
        <f>+'GBP Cashflow'!N293+('Euro Cashflow'!N293*Rate)</f>
        <v>0</v>
      </c>
      <c r="O293" s="66">
        <f>+'GBP Cashflow'!O293+('Euro Cashflow'!O293*Rate)</f>
        <v>0</v>
      </c>
      <c r="P293" s="66">
        <f>+'GBP Cashflow'!P293+('Euro Cashflow'!P293*Rate)</f>
        <v>0</v>
      </c>
      <c r="Q293" s="66">
        <f>+'GBP Cashflow'!Q293+('Euro Cashflow'!Q293*Rate)</f>
        <v>0</v>
      </c>
      <c r="R293" s="66">
        <f>+'GBP Cashflow'!R293+('Euro Cashflow'!R293*Rate)</f>
        <v>429709</v>
      </c>
      <c r="S293" s="66">
        <f>+'GBP Cashflow'!S293+('Euro Cashflow'!S293*Rate)</f>
        <v>0</v>
      </c>
      <c r="T293" s="66">
        <f>+'GBP Cashflow'!T293+('Euro Cashflow'!T293*Rate)</f>
        <v>0</v>
      </c>
      <c r="U293" s="66">
        <f>+'GBP Cashflow'!U293+('Euro Cashflow'!U293*Rate)</f>
        <v>0</v>
      </c>
      <c r="V293" s="66">
        <f>+'GBP Cashflow'!V293+('Euro Cashflow'!V293*Rate)</f>
        <v>0</v>
      </c>
      <c r="W293" s="66">
        <f>+'GBP Cashflow'!W293+('Euro Cashflow'!W293*Rate)</f>
        <v>0</v>
      </c>
      <c r="X293" s="66">
        <f>+'GBP Cashflow'!X293+('Euro Cashflow'!X293*Rate)</f>
        <v>0</v>
      </c>
      <c r="Y293" s="66">
        <f>+'GBP Cashflow'!Y293+('Euro Cashflow'!Y293*Rate)</f>
        <v>0</v>
      </c>
      <c r="Z293" s="66">
        <f>+'GBP Cashflow'!Z293+('Euro Cashflow'!Z293*Rate)</f>
        <v>0</v>
      </c>
      <c r="AA293" s="66">
        <f>+'GBP Cashflow'!AA293+('Euro Cashflow'!AA293*Rate)</f>
        <v>0</v>
      </c>
      <c r="AB293" s="66">
        <f>+'GBP Cashflow'!AB293+('Euro Cashflow'!AB293*Rate)</f>
        <v>0</v>
      </c>
      <c r="AC293" s="66">
        <f>+'GBP Cashflow'!AC293+('Euro Cashflow'!AC293*Rate)</f>
        <v>0</v>
      </c>
      <c r="AD293" s="66">
        <f>+'GBP Cashflow'!AD293+('Euro Cashflow'!AD293*Rate)</f>
        <v>0</v>
      </c>
      <c r="AE293" s="66">
        <f>+'GBP Cashflow'!AE293+('Euro Cashflow'!AE293*Rate)</f>
        <v>0</v>
      </c>
      <c r="AF293" s="66">
        <f>+'GBP Cashflow'!AF293+('Euro Cashflow'!AF293*Rate)</f>
        <v>0</v>
      </c>
      <c r="AG293" s="66">
        <f>+'GBP Cashflow'!AG293+('Euro Cashflow'!AG293*Rate)</f>
        <v>0</v>
      </c>
      <c r="AH293" s="66">
        <f>+'GBP Cashflow'!AH293+('Euro Cashflow'!AH293*Rate)</f>
        <v>0</v>
      </c>
      <c r="AI293" s="66">
        <f>+'GBP Cashflow'!AI293+('Euro Cashflow'!AI293*Rate)</f>
        <v>0</v>
      </c>
      <c r="AJ293" s="66">
        <f>+'GBP Cashflow'!AJ293+('Euro Cashflow'!AJ293*Rate)</f>
        <v>0</v>
      </c>
      <c r="AK293" s="66">
        <f>+'GBP Cashflow'!AK293+('Euro Cashflow'!AK293*Rate)</f>
        <v>0</v>
      </c>
      <c r="AL293" s="66">
        <f>+'GBP Cashflow'!AL293+('Euro Cashflow'!AL293*Rate)</f>
        <v>0</v>
      </c>
      <c r="AM293" s="66">
        <f>+'GBP Cashflow'!AM293+('Euro Cashflow'!AM293*Rate)</f>
        <v>0</v>
      </c>
      <c r="AN293" s="66">
        <f>+'GBP Cashflow'!AN293+('Euro Cashflow'!AN293*Rate)</f>
        <v>0</v>
      </c>
      <c r="AO293" s="66">
        <f>+'GBP Cashflow'!AO293+('Euro Cashflow'!AO293*Rate)</f>
        <v>0</v>
      </c>
      <c r="AP293" s="66">
        <f>+'GBP Cashflow'!AP293+('Euro Cashflow'!AP293*Rate)</f>
        <v>0</v>
      </c>
      <c r="AQ293" s="66">
        <f>+'GBP Cashflow'!AQ293+('Euro Cashflow'!AQ293*Rate)</f>
        <v>0</v>
      </c>
      <c r="AR293" s="66">
        <f>+'GBP Cashflow'!AR293+('Euro Cashflow'!AR293*Rate)</f>
        <v>0</v>
      </c>
    </row>
    <row r="294" spans="1:51" x14ac:dyDescent="0.2">
      <c r="B294" s="62">
        <v>6500</v>
      </c>
      <c r="C294" s="63" t="s">
        <v>320</v>
      </c>
      <c r="D294" s="64">
        <f>VLOOKUP(B294,TOTALBUD!$A$1:$C$260,3,0)</f>
        <v>128913</v>
      </c>
      <c r="E294" s="65">
        <f>SUM(H294:AX294)-D294</f>
        <v>0</v>
      </c>
      <c r="F294" s="63"/>
      <c r="G294" s="63"/>
      <c r="H294" s="66">
        <f>+'GBP Cashflow'!H294+('Euro Cashflow'!H294*Rate)</f>
        <v>0</v>
      </c>
      <c r="I294" s="66">
        <f>+'GBP Cashflow'!I294+('Euro Cashflow'!I294*Rate)</f>
        <v>0</v>
      </c>
      <c r="J294" s="66">
        <f>+'GBP Cashflow'!J294+('Euro Cashflow'!J294*Rate)</f>
        <v>0</v>
      </c>
      <c r="K294" s="66">
        <f>+'GBP Cashflow'!K294+('Euro Cashflow'!K294*Rate)</f>
        <v>0</v>
      </c>
      <c r="L294" s="66">
        <f>+'GBP Cashflow'!L294+('Euro Cashflow'!L294*Rate)</f>
        <v>0</v>
      </c>
      <c r="M294" s="66">
        <f>+'GBP Cashflow'!M294+('Euro Cashflow'!M294*Rate)</f>
        <v>0</v>
      </c>
      <c r="N294" s="66">
        <f>+'GBP Cashflow'!N294+('Euro Cashflow'!N294*Rate)</f>
        <v>0</v>
      </c>
      <c r="O294" s="66">
        <f>+'GBP Cashflow'!O294+('Euro Cashflow'!O294*Rate)</f>
        <v>0</v>
      </c>
      <c r="P294" s="66">
        <f>+'GBP Cashflow'!P294+('Euro Cashflow'!P294*Rate)</f>
        <v>0</v>
      </c>
      <c r="Q294" s="66">
        <f>+'GBP Cashflow'!Q294+('Euro Cashflow'!Q294*Rate)</f>
        <v>0</v>
      </c>
      <c r="R294" s="66">
        <f>+'GBP Cashflow'!R294+('Euro Cashflow'!R294*Rate)</f>
        <v>128913</v>
      </c>
      <c r="S294" s="66">
        <f>+'GBP Cashflow'!S294+('Euro Cashflow'!S294*Rate)</f>
        <v>0</v>
      </c>
      <c r="T294" s="66">
        <f>+'GBP Cashflow'!T294+('Euro Cashflow'!T294*Rate)</f>
        <v>0</v>
      </c>
      <c r="U294" s="66">
        <f>+'GBP Cashflow'!U294+('Euro Cashflow'!U294*Rate)</f>
        <v>0</v>
      </c>
      <c r="V294" s="66">
        <f>+'GBP Cashflow'!V294+('Euro Cashflow'!V294*Rate)</f>
        <v>0</v>
      </c>
      <c r="W294" s="66">
        <f>+'GBP Cashflow'!W294+('Euro Cashflow'!W294*Rate)</f>
        <v>0</v>
      </c>
      <c r="X294" s="66">
        <f>+'GBP Cashflow'!X294+('Euro Cashflow'!X294*Rate)</f>
        <v>0</v>
      </c>
      <c r="Y294" s="66">
        <f>+'GBP Cashflow'!Y294+('Euro Cashflow'!Y294*Rate)</f>
        <v>0</v>
      </c>
      <c r="Z294" s="66">
        <f>+'GBP Cashflow'!Z294+('Euro Cashflow'!Z294*Rate)</f>
        <v>0</v>
      </c>
      <c r="AA294" s="66">
        <f>+'GBP Cashflow'!AA294+('Euro Cashflow'!AA294*Rate)</f>
        <v>0</v>
      </c>
      <c r="AB294" s="66">
        <f>+'GBP Cashflow'!AB294+('Euro Cashflow'!AB294*Rate)</f>
        <v>0</v>
      </c>
      <c r="AC294" s="66">
        <f>+'GBP Cashflow'!AC294+('Euro Cashflow'!AC294*Rate)</f>
        <v>0</v>
      </c>
      <c r="AD294" s="66">
        <f>+'GBP Cashflow'!AD294+('Euro Cashflow'!AD294*Rate)</f>
        <v>0</v>
      </c>
      <c r="AE294" s="66">
        <f>+'GBP Cashflow'!AE294+('Euro Cashflow'!AE294*Rate)</f>
        <v>0</v>
      </c>
      <c r="AF294" s="66">
        <f>+'GBP Cashflow'!AF294+('Euro Cashflow'!AF294*Rate)</f>
        <v>0</v>
      </c>
      <c r="AG294" s="66">
        <f>+'GBP Cashflow'!AG294+('Euro Cashflow'!AG294*Rate)</f>
        <v>0</v>
      </c>
      <c r="AH294" s="66">
        <f>+'GBP Cashflow'!AH294+('Euro Cashflow'!AH294*Rate)</f>
        <v>0</v>
      </c>
      <c r="AI294" s="66">
        <f>+'GBP Cashflow'!AI294+('Euro Cashflow'!AI294*Rate)</f>
        <v>0</v>
      </c>
      <c r="AJ294" s="66">
        <f>+'GBP Cashflow'!AJ294+('Euro Cashflow'!AJ294*Rate)</f>
        <v>0</v>
      </c>
      <c r="AK294" s="66">
        <f>+'GBP Cashflow'!AK294+('Euro Cashflow'!AK294*Rate)</f>
        <v>0</v>
      </c>
      <c r="AL294" s="66">
        <f>+'GBP Cashflow'!AL294+('Euro Cashflow'!AL294*Rate)</f>
        <v>0</v>
      </c>
      <c r="AM294" s="66">
        <f>+'GBP Cashflow'!AM294+('Euro Cashflow'!AM294*Rate)</f>
        <v>0</v>
      </c>
      <c r="AN294" s="66">
        <f>+'GBP Cashflow'!AN294+('Euro Cashflow'!AN294*Rate)</f>
        <v>0</v>
      </c>
      <c r="AO294" s="66">
        <f>+'GBP Cashflow'!AO294+('Euro Cashflow'!AO294*Rate)</f>
        <v>0</v>
      </c>
      <c r="AP294" s="66">
        <f>+'GBP Cashflow'!AP294+('Euro Cashflow'!AP294*Rate)</f>
        <v>0</v>
      </c>
      <c r="AQ294" s="66">
        <f>+'GBP Cashflow'!AQ294+('Euro Cashflow'!AQ294*Rate)</f>
        <v>0</v>
      </c>
      <c r="AR294" s="66">
        <f>+'GBP Cashflow'!AR294+('Euro Cashflow'!AR294*Rate)</f>
        <v>0</v>
      </c>
    </row>
    <row r="295" spans="1:51" x14ac:dyDescent="0.2">
      <c r="B295" s="62">
        <v>6600</v>
      </c>
      <c r="C295" s="63" t="s">
        <v>321</v>
      </c>
      <c r="D295" s="64">
        <f>VLOOKUP(B295,TOTALBUD!$A$1:$C$260,3,0)</f>
        <v>21485</v>
      </c>
      <c r="E295" s="65">
        <f>SUM(H295:AX295)-D295</f>
        <v>0</v>
      </c>
      <c r="F295" s="63"/>
      <c r="G295" s="63"/>
      <c r="H295" s="66">
        <f>+'GBP Cashflow'!H295+('Euro Cashflow'!H295*Rate)</f>
        <v>0</v>
      </c>
      <c r="I295" s="66">
        <f>+'GBP Cashflow'!I295+('Euro Cashflow'!I295*Rate)</f>
        <v>0</v>
      </c>
      <c r="J295" s="66">
        <f>+'GBP Cashflow'!J295+('Euro Cashflow'!J295*Rate)</f>
        <v>0</v>
      </c>
      <c r="K295" s="66">
        <f>+'GBP Cashflow'!K295+('Euro Cashflow'!K295*Rate)</f>
        <v>0</v>
      </c>
      <c r="L295" s="66">
        <f>+'GBP Cashflow'!L295+('Euro Cashflow'!L295*Rate)</f>
        <v>0</v>
      </c>
      <c r="M295" s="66">
        <f>+'GBP Cashflow'!M295+('Euro Cashflow'!M295*Rate)</f>
        <v>0</v>
      </c>
      <c r="N295" s="66">
        <f>+'GBP Cashflow'!N295+('Euro Cashflow'!N295*Rate)</f>
        <v>0</v>
      </c>
      <c r="O295" s="66">
        <f>+'GBP Cashflow'!O295+('Euro Cashflow'!O295*Rate)</f>
        <v>0</v>
      </c>
      <c r="P295" s="66">
        <f>+'GBP Cashflow'!P295+('Euro Cashflow'!P295*Rate)</f>
        <v>0</v>
      </c>
      <c r="Q295" s="66">
        <f>+'GBP Cashflow'!Q295+('Euro Cashflow'!Q295*Rate)</f>
        <v>0</v>
      </c>
      <c r="R295" s="66">
        <f>+'GBP Cashflow'!R295+('Euro Cashflow'!R295*Rate)</f>
        <v>21485</v>
      </c>
      <c r="S295" s="66">
        <f>+'GBP Cashflow'!S295+('Euro Cashflow'!S295*Rate)</f>
        <v>0</v>
      </c>
      <c r="T295" s="66">
        <f>+'GBP Cashflow'!T295+('Euro Cashflow'!T295*Rate)</f>
        <v>0</v>
      </c>
      <c r="U295" s="66">
        <f>+'GBP Cashflow'!U295+('Euro Cashflow'!U295*Rate)</f>
        <v>0</v>
      </c>
      <c r="V295" s="66">
        <f>+'GBP Cashflow'!V295+('Euro Cashflow'!V295*Rate)</f>
        <v>0</v>
      </c>
      <c r="W295" s="66">
        <f>+'GBP Cashflow'!W295+('Euro Cashflow'!W295*Rate)</f>
        <v>0</v>
      </c>
      <c r="X295" s="66">
        <f>+'GBP Cashflow'!X295+('Euro Cashflow'!X295*Rate)</f>
        <v>0</v>
      </c>
      <c r="Y295" s="66">
        <f>+'GBP Cashflow'!Y295+('Euro Cashflow'!Y295*Rate)</f>
        <v>0</v>
      </c>
      <c r="Z295" s="66">
        <f>+'GBP Cashflow'!Z295+('Euro Cashflow'!Z295*Rate)</f>
        <v>0</v>
      </c>
      <c r="AA295" s="66">
        <f>+'GBP Cashflow'!AA295+('Euro Cashflow'!AA295*Rate)</f>
        <v>0</v>
      </c>
      <c r="AB295" s="66">
        <f>+'GBP Cashflow'!AB295+('Euro Cashflow'!AB295*Rate)</f>
        <v>0</v>
      </c>
      <c r="AC295" s="66">
        <f>+'GBP Cashflow'!AC295+('Euro Cashflow'!AC295*Rate)</f>
        <v>0</v>
      </c>
      <c r="AD295" s="66">
        <f>+'GBP Cashflow'!AD295+('Euro Cashflow'!AD295*Rate)</f>
        <v>0</v>
      </c>
      <c r="AE295" s="66">
        <f>+'GBP Cashflow'!AE295+('Euro Cashflow'!AE295*Rate)</f>
        <v>0</v>
      </c>
      <c r="AF295" s="66">
        <f>+'GBP Cashflow'!AF295+('Euro Cashflow'!AF295*Rate)</f>
        <v>0</v>
      </c>
      <c r="AG295" s="66">
        <f>+'GBP Cashflow'!AG295+('Euro Cashflow'!AG295*Rate)</f>
        <v>0</v>
      </c>
      <c r="AH295" s="66">
        <f>+'GBP Cashflow'!AH295+('Euro Cashflow'!AH295*Rate)</f>
        <v>0</v>
      </c>
      <c r="AI295" s="66">
        <f>+'GBP Cashflow'!AI295+('Euro Cashflow'!AI295*Rate)</f>
        <v>0</v>
      </c>
      <c r="AJ295" s="66">
        <f>+'GBP Cashflow'!AJ295+('Euro Cashflow'!AJ295*Rate)</f>
        <v>0</v>
      </c>
      <c r="AK295" s="66">
        <f>+'GBP Cashflow'!AK295+('Euro Cashflow'!AK295*Rate)</f>
        <v>0</v>
      </c>
      <c r="AL295" s="66">
        <f>+'GBP Cashflow'!AL295+('Euro Cashflow'!AL295*Rate)</f>
        <v>0</v>
      </c>
      <c r="AM295" s="66">
        <f>+'GBP Cashflow'!AM295+('Euro Cashflow'!AM295*Rate)</f>
        <v>0</v>
      </c>
      <c r="AN295" s="66">
        <f>+'GBP Cashflow'!AN295+('Euro Cashflow'!AN295*Rate)</f>
        <v>0</v>
      </c>
      <c r="AO295" s="66">
        <f>+'GBP Cashflow'!AO295+('Euro Cashflow'!AO295*Rate)</f>
        <v>0</v>
      </c>
      <c r="AP295" s="66">
        <f>+'GBP Cashflow'!AP295+('Euro Cashflow'!AP295*Rate)</f>
        <v>0</v>
      </c>
      <c r="AQ295" s="66">
        <f>+'GBP Cashflow'!AQ295+('Euro Cashflow'!AQ295*Rate)</f>
        <v>0</v>
      </c>
      <c r="AR295" s="66">
        <f>+'GBP Cashflow'!AR295+('Euro Cashflow'!AR295*Rate)</f>
        <v>0</v>
      </c>
    </row>
    <row r="296" spans="1:51" x14ac:dyDescent="0.2">
      <c r="B296" s="62">
        <v>6700</v>
      </c>
      <c r="C296" s="63" t="s">
        <v>322</v>
      </c>
      <c r="D296" s="64">
        <f>VLOOKUP(B296,TOTALBUD!$A$1:$C$260,3,0)</f>
        <v>385963</v>
      </c>
      <c r="E296" s="65">
        <f>SUM(H296:AX296)-D296</f>
        <v>0</v>
      </c>
      <c r="F296" s="63"/>
      <c r="G296" s="63"/>
      <c r="H296" s="66">
        <f>+'GBP Cashflow'!H296+('Euro Cashflow'!H296*Rate)</f>
        <v>0</v>
      </c>
      <c r="I296" s="66">
        <f>+'GBP Cashflow'!I296+('Euro Cashflow'!I296*Rate)</f>
        <v>0</v>
      </c>
      <c r="J296" s="66">
        <f>+'GBP Cashflow'!J296+('Euro Cashflow'!J296*Rate)</f>
        <v>0</v>
      </c>
      <c r="K296" s="66">
        <f>+'GBP Cashflow'!K296+('Euro Cashflow'!K296*Rate)</f>
        <v>0</v>
      </c>
      <c r="L296" s="66">
        <f>+'GBP Cashflow'!L296+('Euro Cashflow'!L296*Rate)</f>
        <v>0</v>
      </c>
      <c r="M296" s="66">
        <f>+'GBP Cashflow'!M296+('Euro Cashflow'!M296*Rate)</f>
        <v>0</v>
      </c>
      <c r="N296" s="66">
        <f>+'GBP Cashflow'!N296+('Euro Cashflow'!N296*Rate)</f>
        <v>0</v>
      </c>
      <c r="O296" s="66">
        <f>+'GBP Cashflow'!O296+('Euro Cashflow'!O296*Rate)</f>
        <v>0</v>
      </c>
      <c r="P296" s="66">
        <f>+'GBP Cashflow'!P296+('Euro Cashflow'!P296*Rate)</f>
        <v>0</v>
      </c>
      <c r="Q296" s="66">
        <f>+'GBP Cashflow'!Q296+('Euro Cashflow'!Q296*Rate)</f>
        <v>0</v>
      </c>
      <c r="R296" s="66">
        <f>+'GBP Cashflow'!R296+('Euro Cashflow'!R296*Rate)</f>
        <v>25730.866666666672</v>
      </c>
      <c r="S296" s="66">
        <f>+'GBP Cashflow'!S296+('Euro Cashflow'!S296*Rate)</f>
        <v>25730.866666666672</v>
      </c>
      <c r="T296" s="66">
        <f>+'GBP Cashflow'!T296+('Euro Cashflow'!T296*Rate)</f>
        <v>25730.866666666672</v>
      </c>
      <c r="U296" s="66">
        <f>+'GBP Cashflow'!U296+('Euro Cashflow'!U296*Rate)</f>
        <v>25730.866666666672</v>
      </c>
      <c r="V296" s="66">
        <f>+'GBP Cashflow'!V296+('Euro Cashflow'!V296*Rate)</f>
        <v>25730.866666666672</v>
      </c>
      <c r="W296" s="66">
        <f>+'GBP Cashflow'!W296+('Euro Cashflow'!W296*Rate)</f>
        <v>25730.866666666672</v>
      </c>
      <c r="X296" s="66">
        <f>+'GBP Cashflow'!X296+('Euro Cashflow'!X296*Rate)</f>
        <v>25730.866666666672</v>
      </c>
      <c r="Y296" s="66">
        <f>+'GBP Cashflow'!Y296+('Euro Cashflow'!Y296*Rate)</f>
        <v>25730.866666666672</v>
      </c>
      <c r="Z296" s="66">
        <f>+'GBP Cashflow'!Z296+('Euro Cashflow'!Z296*Rate)</f>
        <v>25730.866666666672</v>
      </c>
      <c r="AA296" s="66">
        <f>+'GBP Cashflow'!AA296+('Euro Cashflow'!AA296*Rate)</f>
        <v>0</v>
      </c>
      <c r="AB296" s="66">
        <f>+'GBP Cashflow'!AB296+('Euro Cashflow'!AB296*Rate)</f>
        <v>0</v>
      </c>
      <c r="AC296" s="66">
        <f>+'GBP Cashflow'!AC296+('Euro Cashflow'!AC296*Rate)</f>
        <v>0</v>
      </c>
      <c r="AD296" s="66">
        <f>+'GBP Cashflow'!AD296+('Euro Cashflow'!AD296*Rate)</f>
        <v>38596.300000000003</v>
      </c>
      <c r="AE296" s="66">
        <f>+'GBP Cashflow'!AE296+('Euro Cashflow'!AE296*Rate)</f>
        <v>0</v>
      </c>
      <c r="AF296" s="66">
        <f>+'GBP Cashflow'!AF296+('Euro Cashflow'!AF296*Rate)</f>
        <v>0</v>
      </c>
      <c r="AG296" s="66">
        <f>+'GBP Cashflow'!AG296+('Euro Cashflow'!AG296*Rate)</f>
        <v>38596.300000000003</v>
      </c>
      <c r="AH296" s="66">
        <f>+'GBP Cashflow'!AH296+('Euro Cashflow'!AH296*Rate)</f>
        <v>0</v>
      </c>
      <c r="AI296" s="66">
        <f>+'GBP Cashflow'!AI296+('Euro Cashflow'!AI296*Rate)</f>
        <v>0</v>
      </c>
      <c r="AJ296" s="66">
        <f>+'GBP Cashflow'!AJ296+('Euro Cashflow'!AJ296*Rate)</f>
        <v>38596.300000000003</v>
      </c>
      <c r="AK296" s="66">
        <f>+'GBP Cashflow'!AK296+('Euro Cashflow'!AK296*Rate)</f>
        <v>0</v>
      </c>
      <c r="AL296" s="66">
        <f>+'GBP Cashflow'!AL296+('Euro Cashflow'!AL296*Rate)</f>
        <v>0</v>
      </c>
      <c r="AM296" s="66">
        <f>+'GBP Cashflow'!AM296+('Euro Cashflow'!AM296*Rate)</f>
        <v>38596.300000000003</v>
      </c>
      <c r="AN296" s="66">
        <f>+'GBP Cashflow'!AN296+('Euro Cashflow'!AN296*Rate)</f>
        <v>0</v>
      </c>
      <c r="AO296" s="66">
        <f>+'GBP Cashflow'!AO296+('Euro Cashflow'!AO296*Rate)</f>
        <v>0</v>
      </c>
      <c r="AP296" s="66">
        <f>+'GBP Cashflow'!AP296+('Euro Cashflow'!AP296*Rate)</f>
        <v>0</v>
      </c>
      <c r="AQ296" s="66">
        <f>+'GBP Cashflow'!AQ296+('Euro Cashflow'!AQ296*Rate)</f>
        <v>0</v>
      </c>
      <c r="AR296" s="66">
        <f>+'GBP Cashflow'!AR296+('Euro Cashflow'!AR296*Rate)</f>
        <v>0</v>
      </c>
    </row>
    <row r="297" spans="1:51" x14ac:dyDescent="0.2">
      <c r="B297" s="67"/>
      <c r="C297" s="67" t="s">
        <v>323</v>
      </c>
      <c r="D297" s="68">
        <f>SUM(D291:D296)</f>
        <v>5263159</v>
      </c>
      <c r="E297" s="69">
        <f>SUM(H297:AX297)-D297</f>
        <v>-1.2068965518847108</v>
      </c>
      <c r="F297" s="67"/>
      <c r="G297" s="67"/>
      <c r="H297" s="70">
        <f t="shared" ref="H297:AR297" si="25">SUM(H291:H296)</f>
        <v>57262.137931034478</v>
      </c>
      <c r="I297" s="71">
        <f t="shared" si="25"/>
        <v>20182.137931034482</v>
      </c>
      <c r="J297" s="71">
        <f t="shared" si="25"/>
        <v>16062.137931034482</v>
      </c>
      <c r="K297" s="71">
        <f t="shared" si="25"/>
        <v>22931.448275862069</v>
      </c>
      <c r="L297" s="71">
        <f t="shared" si="25"/>
        <v>43085.448275862072</v>
      </c>
      <c r="M297" s="71">
        <f t="shared" si="25"/>
        <v>33235.448275862072</v>
      </c>
      <c r="N297" s="71">
        <f t="shared" si="25"/>
        <v>39033.448275862072</v>
      </c>
      <c r="O297" s="71">
        <f t="shared" si="25"/>
        <v>74528.137931034493</v>
      </c>
      <c r="P297" s="71">
        <f t="shared" si="25"/>
        <v>175142.13793103449</v>
      </c>
      <c r="Q297" s="71">
        <f t="shared" si="25"/>
        <v>335403.68965517241</v>
      </c>
      <c r="R297" s="71">
        <f t="shared" si="25"/>
        <v>1106547.4183908047</v>
      </c>
      <c r="S297" s="71">
        <f t="shared" si="25"/>
        <v>337301.76321839087</v>
      </c>
      <c r="T297" s="71">
        <f t="shared" si="25"/>
        <v>360166.03908045986</v>
      </c>
      <c r="U297" s="71">
        <f t="shared" si="25"/>
        <v>335482.41839080467</v>
      </c>
      <c r="V297" s="71">
        <f t="shared" si="25"/>
        <v>317009.76321839081</v>
      </c>
      <c r="W297" s="71">
        <f t="shared" si="25"/>
        <v>324833.0390804598</v>
      </c>
      <c r="X297" s="71">
        <f t="shared" si="25"/>
        <v>310769.76321839081</v>
      </c>
      <c r="Y297" s="71">
        <f t="shared" si="25"/>
        <v>298456.76321839087</v>
      </c>
      <c r="Z297" s="71">
        <f t="shared" si="25"/>
        <v>325658.45287356328</v>
      </c>
      <c r="AA297" s="71">
        <f t="shared" si="25"/>
        <v>0</v>
      </c>
      <c r="AB297" s="71">
        <f t="shared" si="25"/>
        <v>77460.31034482758</v>
      </c>
      <c r="AC297" s="71">
        <f t="shared" si="25"/>
        <v>11848.275862068966</v>
      </c>
      <c r="AD297" s="71">
        <f t="shared" si="25"/>
        <v>48699.748275862075</v>
      </c>
      <c r="AE297" s="71">
        <f t="shared" si="25"/>
        <v>10103.448275862071</v>
      </c>
      <c r="AF297" s="71">
        <f t="shared" si="25"/>
        <v>-52604.137931034493</v>
      </c>
      <c r="AG297" s="71">
        <f t="shared" si="25"/>
        <v>46899.748275862075</v>
      </c>
      <c r="AH297" s="71">
        <f t="shared" si="25"/>
        <v>10027.586206896553</v>
      </c>
      <c r="AI297" s="71">
        <f t="shared" si="25"/>
        <v>74820.68965517242</v>
      </c>
      <c r="AJ297" s="71">
        <f t="shared" si="25"/>
        <v>49810.093103448278</v>
      </c>
      <c r="AK297" s="71">
        <f t="shared" si="25"/>
        <v>17255.172413793105</v>
      </c>
      <c r="AL297" s="71">
        <f t="shared" si="25"/>
        <v>14979.310344827587</v>
      </c>
      <c r="AM297" s="71">
        <f t="shared" si="25"/>
        <v>71783.886206896568</v>
      </c>
      <c r="AN297" s="71">
        <f t="shared" si="25"/>
        <v>33077.931034482761</v>
      </c>
      <c r="AO297" s="71">
        <f t="shared" si="25"/>
        <v>35184.827586206899</v>
      </c>
      <c r="AP297" s="71">
        <f t="shared" si="25"/>
        <v>34841.379310344826</v>
      </c>
      <c r="AQ297" s="71">
        <f t="shared" si="25"/>
        <v>54784.827586206899</v>
      </c>
      <c r="AR297" s="72">
        <f t="shared" si="25"/>
        <v>191093.10344827586</v>
      </c>
    </row>
    <row r="299" spans="1:51" s="73" customFormat="1" x14ac:dyDescent="0.2">
      <c r="B299" s="74"/>
      <c r="C299" s="75" t="s">
        <v>324</v>
      </c>
      <c r="D299" s="74"/>
      <c r="E299" s="76"/>
      <c r="F299" s="76"/>
      <c r="G299" s="76"/>
      <c r="H299" s="77">
        <f>H297</f>
        <v>57262.137931034478</v>
      </c>
      <c r="I299" s="78">
        <f t="shared" ref="I299:AR299" si="26">I297+H299</f>
        <v>77444.275862068956</v>
      </c>
      <c r="J299" s="78">
        <f t="shared" si="26"/>
        <v>93506.413793103435</v>
      </c>
      <c r="K299" s="78">
        <f t="shared" si="26"/>
        <v>116437.86206896551</v>
      </c>
      <c r="L299" s="78">
        <f t="shared" si="26"/>
        <v>159523.31034482759</v>
      </c>
      <c r="M299" s="78">
        <f t="shared" si="26"/>
        <v>192758.75862068968</v>
      </c>
      <c r="N299" s="78">
        <f t="shared" si="26"/>
        <v>231792.20689655177</v>
      </c>
      <c r="O299" s="78">
        <f t="shared" si="26"/>
        <v>306320.34482758626</v>
      </c>
      <c r="P299" s="78">
        <f t="shared" si="26"/>
        <v>481462.48275862075</v>
      </c>
      <c r="Q299" s="78">
        <f t="shared" si="26"/>
        <v>816866.17241379316</v>
      </c>
      <c r="R299" s="78">
        <f t="shared" si="26"/>
        <v>1923413.5908045978</v>
      </c>
      <c r="S299" s="78">
        <f t="shared" si="26"/>
        <v>2260715.3540229886</v>
      </c>
      <c r="T299" s="78">
        <f t="shared" si="26"/>
        <v>2620881.3931034487</v>
      </c>
      <c r="U299" s="78">
        <f t="shared" si="26"/>
        <v>2956363.8114942536</v>
      </c>
      <c r="V299" s="78">
        <f t="shared" si="26"/>
        <v>3273373.5747126443</v>
      </c>
      <c r="W299" s="78">
        <f t="shared" si="26"/>
        <v>3598206.613793104</v>
      </c>
      <c r="X299" s="78">
        <f t="shared" si="26"/>
        <v>3908976.3770114947</v>
      </c>
      <c r="Y299" s="78">
        <f t="shared" si="26"/>
        <v>4207433.1402298855</v>
      </c>
      <c r="Z299" s="78">
        <f t="shared" si="26"/>
        <v>4533091.5931034489</v>
      </c>
      <c r="AA299" s="78">
        <f t="shared" si="26"/>
        <v>4533091.5931034489</v>
      </c>
      <c r="AB299" s="78">
        <f t="shared" si="26"/>
        <v>4610551.9034482762</v>
      </c>
      <c r="AC299" s="78">
        <f t="shared" si="26"/>
        <v>4622400.1793103451</v>
      </c>
      <c r="AD299" s="78">
        <f t="shared" si="26"/>
        <v>4671099.9275862072</v>
      </c>
      <c r="AE299" s="78">
        <f t="shared" si="26"/>
        <v>4681203.3758620694</v>
      </c>
      <c r="AF299" s="78">
        <f t="shared" si="26"/>
        <v>4628599.2379310345</v>
      </c>
      <c r="AG299" s="78">
        <f t="shared" si="26"/>
        <v>4675498.9862068966</v>
      </c>
      <c r="AH299" s="78">
        <f t="shared" si="26"/>
        <v>4685526.5724137928</v>
      </c>
      <c r="AI299" s="78">
        <f t="shared" si="26"/>
        <v>4760347.2620689655</v>
      </c>
      <c r="AJ299" s="78">
        <f t="shared" si="26"/>
        <v>4810157.3551724134</v>
      </c>
      <c r="AK299" s="78">
        <f t="shared" si="26"/>
        <v>4827412.5275862068</v>
      </c>
      <c r="AL299" s="78">
        <f t="shared" si="26"/>
        <v>4842391.8379310342</v>
      </c>
      <c r="AM299" s="78">
        <f t="shared" si="26"/>
        <v>4914175.7241379311</v>
      </c>
      <c r="AN299" s="78">
        <f t="shared" si="26"/>
        <v>4947253.6551724141</v>
      </c>
      <c r="AO299" s="78">
        <f t="shared" si="26"/>
        <v>4982438.4827586208</v>
      </c>
      <c r="AP299" s="78">
        <f t="shared" si="26"/>
        <v>5017279.862068966</v>
      </c>
      <c r="AQ299" s="78">
        <f t="shared" si="26"/>
        <v>5072064.6896551726</v>
      </c>
      <c r="AR299" s="78">
        <f t="shared" si="26"/>
        <v>5263157.7931034481</v>
      </c>
      <c r="AS299"/>
      <c r="AT299"/>
      <c r="AU299"/>
      <c r="AV299"/>
      <c r="AW299"/>
      <c r="AX299"/>
      <c r="AY299"/>
    </row>
    <row r="300" spans="1:51" ht="6" customHeight="1" x14ac:dyDescent="0.2"/>
    <row r="301" spans="1:51" x14ac:dyDescent="0.2">
      <c r="B301" s="79"/>
      <c r="C301" s="80" t="s">
        <v>325</v>
      </c>
      <c r="D301" s="81"/>
      <c r="E301" s="82"/>
      <c r="F301" s="83"/>
      <c r="G301" s="83"/>
      <c r="H301" s="84"/>
      <c r="I301" s="84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6"/>
      <c r="Z301" s="85"/>
      <c r="AA301" s="85"/>
      <c r="AB301" s="86"/>
      <c r="AC301" s="86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7"/>
      <c r="AQ301" s="87"/>
      <c r="AR301" s="87"/>
    </row>
    <row r="302" spans="1:51" x14ac:dyDescent="0.2">
      <c r="B302" s="88"/>
      <c r="C302" s="89" t="s">
        <v>326</v>
      </c>
      <c r="D302" s="90"/>
      <c r="E302" s="91">
        <f>SUM(H302:AX302)</f>
        <v>217774.19999999995</v>
      </c>
      <c r="F302" s="92"/>
      <c r="G302" s="92"/>
      <c r="H302" s="66">
        <f>+'GBP Cashflow'!H302+('Euro Cashflow'!H302*Rate)</f>
        <v>3858.7500000000005</v>
      </c>
      <c r="I302" s="66">
        <f>+'GBP Cashflow'!I302+('Euro Cashflow'!I302*Rate)</f>
        <v>358.75000000000006</v>
      </c>
      <c r="J302" s="66">
        <f>+'GBP Cashflow'!J302+('Euro Cashflow'!J302*Rate)</f>
        <v>358.75000000000006</v>
      </c>
      <c r="K302" s="66">
        <f>+'GBP Cashflow'!K302+('Euro Cashflow'!K302*Rate)</f>
        <v>778.75000000000011</v>
      </c>
      <c r="L302" s="66">
        <f>+'GBP Cashflow'!L302+('Euro Cashflow'!L302*Rate)</f>
        <v>3062.5000000000005</v>
      </c>
      <c r="M302" s="66">
        <f>+'GBP Cashflow'!M302+('Euro Cashflow'!M302*Rate)</f>
        <v>2240</v>
      </c>
      <c r="N302" s="66">
        <f>+'GBP Cashflow'!N302+('Euro Cashflow'!N302*Rate)</f>
        <v>2712.5000000000005</v>
      </c>
      <c r="O302" s="66">
        <f>+'GBP Cashflow'!O302+('Euro Cashflow'!O302*Rate)</f>
        <v>6755.0000000000009</v>
      </c>
      <c r="P302" s="66">
        <f>+'GBP Cashflow'!P302+('Euro Cashflow'!P302*Rate)</f>
        <v>8622.25</v>
      </c>
      <c r="Q302" s="66">
        <f>+'GBP Cashflow'!Q302+('Euro Cashflow'!Q302*Rate)</f>
        <v>19531.750000000004</v>
      </c>
      <c r="R302" s="66">
        <f>+'GBP Cashflow'!R302+('Euro Cashflow'!R302*Rate)</f>
        <v>16362.500000000002</v>
      </c>
      <c r="S302" s="66">
        <f>+'GBP Cashflow'!S302+('Euro Cashflow'!S302*Rate)</f>
        <v>17197.425000000003</v>
      </c>
      <c r="T302" s="66">
        <f>+'GBP Cashflow'!T302+('Euro Cashflow'!T302*Rate)</f>
        <v>20272.175000000003</v>
      </c>
      <c r="U302" s="66">
        <f>+'GBP Cashflow'!U302+('Euro Cashflow'!U302*Rate)</f>
        <v>18334.925000000003</v>
      </c>
      <c r="V302" s="66">
        <f>+'GBP Cashflow'!V302+('Euro Cashflow'!V302*Rate)</f>
        <v>15744.925000000001</v>
      </c>
      <c r="W302" s="66">
        <f>+'GBP Cashflow'!W302+('Euro Cashflow'!W302*Rate)</f>
        <v>17297.175000000003</v>
      </c>
      <c r="X302" s="66">
        <f>+'GBP Cashflow'!X302+('Euro Cashflow'!X302*Rate)</f>
        <v>16024.925000000001</v>
      </c>
      <c r="Y302" s="66">
        <f>+'GBP Cashflow'!Y302+('Euro Cashflow'!Y302*Rate)</f>
        <v>15001.175000000001</v>
      </c>
      <c r="Z302" s="66">
        <f>+'GBP Cashflow'!Z302+('Euro Cashflow'!Z302*Rate)</f>
        <v>20631.800000000003</v>
      </c>
      <c r="AA302" s="66">
        <f>+'GBP Cashflow'!AA302+('Euro Cashflow'!AA302*Rate)</f>
        <v>0</v>
      </c>
      <c r="AB302" s="66">
        <f>+'GBP Cashflow'!AB302+('Euro Cashflow'!AB302*Rate)</f>
        <v>10230.675000000001</v>
      </c>
      <c r="AC302" s="66">
        <f>+'GBP Cashflow'!AC302+('Euro Cashflow'!AC302*Rate)</f>
        <v>665.00000000000011</v>
      </c>
      <c r="AD302" s="66">
        <f>+'GBP Cashflow'!AD302+('Euro Cashflow'!AD302*Rate)</f>
        <v>315.00000000000006</v>
      </c>
      <c r="AE302" s="66">
        <f>+'GBP Cashflow'!AE302+('Euro Cashflow'!AE302*Rate)</f>
        <v>315.00000000000006</v>
      </c>
      <c r="AF302" s="66">
        <f>+'GBP Cashflow'!AF302+('Euro Cashflow'!AF302*Rate)</f>
        <v>315.00000000000006</v>
      </c>
      <c r="AG302" s="66">
        <f>+'GBP Cashflow'!AG302+('Euro Cashflow'!AG302*Rate)</f>
        <v>0</v>
      </c>
      <c r="AH302" s="66">
        <f>+'GBP Cashflow'!AH302+('Euro Cashflow'!AH302*Rate)</f>
        <v>0</v>
      </c>
      <c r="AI302" s="66">
        <f>+'GBP Cashflow'!AI302+('Euro Cashflow'!AI302*Rate)</f>
        <v>0</v>
      </c>
      <c r="AJ302" s="66">
        <f>+'GBP Cashflow'!AJ302+('Euro Cashflow'!AJ302*Rate)</f>
        <v>0</v>
      </c>
      <c r="AK302" s="66">
        <f>+'GBP Cashflow'!AK302+('Euro Cashflow'!AK302*Rate)</f>
        <v>0</v>
      </c>
      <c r="AL302" s="66">
        <f>+'GBP Cashflow'!AL302+('Euro Cashflow'!AL302*Rate)</f>
        <v>0</v>
      </c>
      <c r="AM302" s="66">
        <f>+'GBP Cashflow'!AM302+('Euro Cashflow'!AM302*Rate)</f>
        <v>0</v>
      </c>
      <c r="AN302" s="66">
        <f>+'GBP Cashflow'!AN302+('Euro Cashflow'!AN302*Rate)</f>
        <v>0</v>
      </c>
      <c r="AO302" s="66">
        <f>+'GBP Cashflow'!AO302+('Euro Cashflow'!AO302*Rate)</f>
        <v>0</v>
      </c>
      <c r="AP302" s="66">
        <f>+'GBP Cashflow'!AP302+('Euro Cashflow'!AP302*Rate)</f>
        <v>0</v>
      </c>
      <c r="AQ302" s="66">
        <f>+'GBP Cashflow'!AQ302+('Euro Cashflow'!AQ302*Rate)</f>
        <v>0</v>
      </c>
      <c r="AR302" s="66">
        <f>+'GBP Cashflow'!AR302+('Euro Cashflow'!AR302*Rate)</f>
        <v>787.50000000000011</v>
      </c>
    </row>
    <row r="303" spans="1:51" x14ac:dyDescent="0.2">
      <c r="B303" s="9"/>
      <c r="C303" s="93" t="s">
        <v>327</v>
      </c>
      <c r="D303" s="94"/>
      <c r="E303" s="91">
        <f>SUM(H303:AX303)</f>
        <v>-217774.19999999995</v>
      </c>
      <c r="F303" s="95"/>
      <c r="G303" s="95"/>
      <c r="H303" s="66">
        <f>+'GBP Cashflow'!H303+('Euro Cashflow'!H303*Rate)</f>
        <v>0</v>
      </c>
      <c r="I303" s="66">
        <f>+'GBP Cashflow'!I303+('Euro Cashflow'!I303*Rate)</f>
        <v>0</v>
      </c>
      <c r="J303" s="66">
        <f>+'GBP Cashflow'!J303+('Euro Cashflow'!J303*Rate)</f>
        <v>0</v>
      </c>
      <c r="K303" s="66">
        <f>+'GBP Cashflow'!K303+('Euro Cashflow'!K303*Rate)</f>
        <v>0</v>
      </c>
      <c r="L303" s="66">
        <f>+'GBP Cashflow'!L303+('Euro Cashflow'!L303*Rate)</f>
        <v>0</v>
      </c>
      <c r="M303" s="66">
        <f>+'GBP Cashflow'!M303+('Euro Cashflow'!M303*Rate)</f>
        <v>0</v>
      </c>
      <c r="N303" s="66">
        <f>+'GBP Cashflow'!N303+('Euro Cashflow'!N303*Rate)</f>
        <v>0</v>
      </c>
      <c r="O303" s="66">
        <f>+'GBP Cashflow'!O303+('Euro Cashflow'!O303*Rate)</f>
        <v>0</v>
      </c>
      <c r="P303" s="66">
        <f>+'GBP Cashflow'!P303+('Euro Cashflow'!P303*Rate)</f>
        <v>0</v>
      </c>
      <c r="Q303" s="66">
        <f>+'GBP Cashflow'!Q303+('Euro Cashflow'!Q303*Rate)</f>
        <v>0</v>
      </c>
      <c r="R303" s="66">
        <f>+'GBP Cashflow'!R303+('Euro Cashflow'!R303*Rate)</f>
        <v>0</v>
      </c>
      <c r="S303" s="66">
        <f>+'GBP Cashflow'!S303+('Euro Cashflow'!S303*Rate)</f>
        <v>0</v>
      </c>
      <c r="T303" s="66">
        <f>+'GBP Cashflow'!T303+('Euro Cashflow'!T303*Rate)</f>
        <v>0</v>
      </c>
      <c r="U303" s="66">
        <f>+'GBP Cashflow'!U303+('Euro Cashflow'!U303*Rate)</f>
        <v>0</v>
      </c>
      <c r="V303" s="66">
        <f>+'GBP Cashflow'!V303+('Euro Cashflow'!V303*Rate)</f>
        <v>0</v>
      </c>
      <c r="W303" s="66">
        <f>+'GBP Cashflow'!W303+('Euro Cashflow'!W303*Rate)</f>
        <v>0</v>
      </c>
      <c r="X303" s="66">
        <f>+'GBP Cashflow'!X303+('Euro Cashflow'!X303*Rate)</f>
        <v>0</v>
      </c>
      <c r="Y303" s="66">
        <f>+'GBP Cashflow'!Y303+('Euro Cashflow'!Y303*Rate)</f>
        <v>0</v>
      </c>
      <c r="Z303" s="66">
        <f>+'GBP Cashflow'!Z303+('Euro Cashflow'!Z303*Rate)</f>
        <v>0</v>
      </c>
      <c r="AA303" s="66">
        <f>+'GBP Cashflow'!AA303+('Euro Cashflow'!AA303*Rate)</f>
        <v>0</v>
      </c>
      <c r="AB303" s="66">
        <f>+'GBP Cashflow'!AB303+('Euro Cashflow'!AB303*Rate)</f>
        <v>0</v>
      </c>
      <c r="AC303" s="66">
        <f>+'GBP Cashflow'!AC303+('Euro Cashflow'!AC303*Rate)</f>
        <v>0</v>
      </c>
      <c r="AD303" s="66">
        <f>+'GBP Cashflow'!AD303+('Euro Cashflow'!AD303*Rate)</f>
        <v>0</v>
      </c>
      <c r="AE303" s="66">
        <f>+'GBP Cashflow'!AE303+('Euro Cashflow'!AE303*Rate)</f>
        <v>0</v>
      </c>
      <c r="AF303" s="66">
        <f>+'GBP Cashflow'!AF303+('Euro Cashflow'!AF303*Rate)</f>
        <v>-205146.02499999997</v>
      </c>
      <c r="AG303" s="66">
        <f>+'GBP Cashflow'!AG303+('Euro Cashflow'!AG303*Rate)</f>
        <v>0</v>
      </c>
      <c r="AH303" s="66">
        <f>+'GBP Cashflow'!AH303+('Euro Cashflow'!AH303*Rate)</f>
        <v>0</v>
      </c>
      <c r="AI303" s="66">
        <f>+'GBP Cashflow'!AI303+('Euro Cashflow'!AI303*Rate)</f>
        <v>0</v>
      </c>
      <c r="AJ303" s="66">
        <f>+'GBP Cashflow'!AJ303+('Euro Cashflow'!AJ303*Rate)</f>
        <v>-11840.675000000001</v>
      </c>
      <c r="AK303" s="66">
        <f>+'GBP Cashflow'!AK303+('Euro Cashflow'!AK303*Rate)</f>
        <v>0</v>
      </c>
      <c r="AL303" s="66">
        <f>+'GBP Cashflow'!AL303+('Euro Cashflow'!AL303*Rate)</f>
        <v>0</v>
      </c>
      <c r="AM303" s="66">
        <f>+'GBP Cashflow'!AM303+('Euro Cashflow'!AM303*Rate)</f>
        <v>0</v>
      </c>
      <c r="AN303" s="66">
        <f>+'GBP Cashflow'!AN303+('Euro Cashflow'!AN303*Rate)</f>
        <v>0</v>
      </c>
      <c r="AO303" s="66">
        <f>+'GBP Cashflow'!AO303+('Euro Cashflow'!AO303*Rate)</f>
        <v>0</v>
      </c>
      <c r="AP303" s="66">
        <f>+'GBP Cashflow'!AP303+('Euro Cashflow'!AP303*Rate)</f>
        <v>0</v>
      </c>
      <c r="AQ303" s="66">
        <f>+'GBP Cashflow'!AQ303+('Euro Cashflow'!AQ303*Rate)</f>
        <v>0</v>
      </c>
      <c r="AR303" s="66">
        <f>+'GBP Cashflow'!AR303+('Euro Cashflow'!AR303*Rate)</f>
        <v>-787.50000000000011</v>
      </c>
    </row>
    <row r="304" spans="1:51" s="93" customFormat="1" x14ac:dyDescent="0.2">
      <c r="B304" s="96"/>
      <c r="C304" s="97" t="s">
        <v>328</v>
      </c>
      <c r="D304" s="98"/>
      <c r="E304" s="99"/>
      <c r="F304" s="100"/>
      <c r="G304" s="100"/>
      <c r="H304" s="66">
        <f>+'GBP Cashflow'!H304+('Euro Cashflow'!H304*Rate)</f>
        <v>3858.7500000000005</v>
      </c>
      <c r="I304" s="66">
        <f>+'GBP Cashflow'!I304+('Euro Cashflow'!I304*Rate)</f>
        <v>4217.5000000000009</v>
      </c>
      <c r="J304" s="66">
        <f>+'GBP Cashflow'!J304+('Euro Cashflow'!J304*Rate)</f>
        <v>4576.2500000000009</v>
      </c>
      <c r="K304" s="66">
        <f>+'GBP Cashflow'!K304+('Euro Cashflow'!K304*Rate)</f>
        <v>5355.0000000000009</v>
      </c>
      <c r="L304" s="66">
        <f>+'GBP Cashflow'!L304+('Euro Cashflow'!L304*Rate)</f>
        <v>8417.5000000000018</v>
      </c>
      <c r="M304" s="66">
        <f>+'GBP Cashflow'!M304+('Euro Cashflow'!M304*Rate)</f>
        <v>10657.500000000002</v>
      </c>
      <c r="N304" s="66">
        <f>+'GBP Cashflow'!N304+('Euro Cashflow'!N304*Rate)</f>
        <v>13370.000000000002</v>
      </c>
      <c r="O304" s="66">
        <f>+'GBP Cashflow'!O304+('Euro Cashflow'!O304*Rate)</f>
        <v>20125.000000000004</v>
      </c>
      <c r="P304" s="66">
        <f>+'GBP Cashflow'!P304+('Euro Cashflow'!P304*Rate)</f>
        <v>28747.250000000004</v>
      </c>
      <c r="Q304" s="66">
        <f>+'GBP Cashflow'!Q304+('Euro Cashflow'!Q304*Rate)</f>
        <v>48279.000000000007</v>
      </c>
      <c r="R304" s="66">
        <f>+'GBP Cashflow'!R304+('Euro Cashflow'!R304*Rate)</f>
        <v>64641.500000000007</v>
      </c>
      <c r="S304" s="66">
        <f>+'GBP Cashflow'!S304+('Euro Cashflow'!S304*Rate)</f>
        <v>81838.925000000017</v>
      </c>
      <c r="T304" s="66">
        <f>+'GBP Cashflow'!T304+('Euro Cashflow'!T304*Rate)</f>
        <v>102111.10000000002</v>
      </c>
      <c r="U304" s="66">
        <f>+'GBP Cashflow'!U304+('Euro Cashflow'!U304*Rate)</f>
        <v>120446.02500000002</v>
      </c>
      <c r="V304" s="66">
        <f>+'GBP Cashflow'!V304+('Euro Cashflow'!V304*Rate)</f>
        <v>136190.95000000001</v>
      </c>
      <c r="W304" s="66">
        <f>+'GBP Cashflow'!W304+('Euro Cashflow'!W304*Rate)</f>
        <v>153488.125</v>
      </c>
      <c r="X304" s="66">
        <f>+'GBP Cashflow'!X304+('Euro Cashflow'!X304*Rate)</f>
        <v>169513.05</v>
      </c>
      <c r="Y304" s="66">
        <f>+'GBP Cashflow'!Y304+('Euro Cashflow'!Y304*Rate)</f>
        <v>184514.22499999998</v>
      </c>
      <c r="Z304" s="66">
        <f>+'GBP Cashflow'!Z304+('Euro Cashflow'!Z304*Rate)</f>
        <v>205146.02499999997</v>
      </c>
      <c r="AA304" s="66">
        <f>+'GBP Cashflow'!AA304+('Euro Cashflow'!AA304*Rate)</f>
        <v>205146.02499999997</v>
      </c>
      <c r="AB304" s="66">
        <f>+'GBP Cashflow'!AB304+('Euro Cashflow'!AB304*Rate)</f>
        <v>215376.69999999995</v>
      </c>
      <c r="AC304" s="66">
        <f>+'GBP Cashflow'!AC304+('Euro Cashflow'!AC304*Rate)</f>
        <v>216041.69999999995</v>
      </c>
      <c r="AD304" s="66">
        <f>+'GBP Cashflow'!AD304+('Euro Cashflow'!AD304*Rate)</f>
        <v>216356.69999999995</v>
      </c>
      <c r="AE304" s="66">
        <f>+'GBP Cashflow'!AE304+('Euro Cashflow'!AE304*Rate)</f>
        <v>216671.69999999995</v>
      </c>
      <c r="AF304" s="66">
        <f>+'GBP Cashflow'!AF304+('Euro Cashflow'!AF304*Rate)</f>
        <v>11840.674999999988</v>
      </c>
      <c r="AG304" s="66">
        <f>+'GBP Cashflow'!AG304+('Euro Cashflow'!AG304*Rate)</f>
        <v>11840.674999999988</v>
      </c>
      <c r="AH304" s="66">
        <f>+'GBP Cashflow'!AH304+('Euro Cashflow'!AH304*Rate)</f>
        <v>11840.674999999988</v>
      </c>
      <c r="AI304" s="66">
        <f>+'GBP Cashflow'!AI304+('Euro Cashflow'!AI304*Rate)</f>
        <v>11840.674999999988</v>
      </c>
      <c r="AJ304" s="66">
        <f>+'GBP Cashflow'!AJ304+('Euro Cashflow'!AJ304*Rate)</f>
        <v>0</v>
      </c>
      <c r="AK304" s="66">
        <f>+'GBP Cashflow'!AK304+('Euro Cashflow'!AK304*Rate)</f>
        <v>0</v>
      </c>
      <c r="AL304" s="66">
        <f>+'GBP Cashflow'!AL304+('Euro Cashflow'!AL304*Rate)</f>
        <v>0</v>
      </c>
      <c r="AM304" s="66">
        <f>+'GBP Cashflow'!AM304+('Euro Cashflow'!AM304*Rate)</f>
        <v>0</v>
      </c>
      <c r="AN304" s="66">
        <f>+'GBP Cashflow'!AN304+('Euro Cashflow'!AN304*Rate)</f>
        <v>0</v>
      </c>
      <c r="AO304" s="66">
        <f>+'GBP Cashflow'!AO304+('Euro Cashflow'!AO304*Rate)</f>
        <v>0</v>
      </c>
      <c r="AP304" s="66">
        <f>+'GBP Cashflow'!AP304+('Euro Cashflow'!AP304*Rate)</f>
        <v>0</v>
      </c>
      <c r="AQ304" s="66">
        <f>+'GBP Cashflow'!AQ304+('Euro Cashflow'!AQ304*Rate)</f>
        <v>0</v>
      </c>
      <c r="AR304" s="66">
        <f>+'GBP Cashflow'!AR304+('Euro Cashflow'!AR304*Rate)</f>
        <v>0</v>
      </c>
      <c r="AS304"/>
      <c r="AT304"/>
      <c r="AU304"/>
      <c r="AV304"/>
      <c r="AW304"/>
      <c r="AX304"/>
      <c r="AY304"/>
    </row>
    <row r="305" spans="2:51" ht="3.75" customHeight="1" x14ac:dyDescent="0.2"/>
    <row r="306" spans="2:51" s="101" customFormat="1" x14ac:dyDescent="0.2">
      <c r="B306" s="102"/>
      <c r="C306" s="76" t="s">
        <v>329</v>
      </c>
      <c r="D306" s="103"/>
      <c r="E306" s="104"/>
      <c r="F306" s="105"/>
      <c r="G306" s="105"/>
      <c r="H306" s="106">
        <f t="shared" ref="H306:AR306" si="27">IF(H303+H302+H297+G325&gt;0,H303+H302+H297+G325,0)</f>
        <v>61120.887931034478</v>
      </c>
      <c r="I306" s="106">
        <f t="shared" si="27"/>
        <v>20540.887931034482</v>
      </c>
      <c r="J306" s="106">
        <f t="shared" si="27"/>
        <v>16420.887931034482</v>
      </c>
      <c r="K306" s="106">
        <f t="shared" si="27"/>
        <v>23710.198275862069</v>
      </c>
      <c r="L306" s="106">
        <f t="shared" si="27"/>
        <v>46147.948275862072</v>
      </c>
      <c r="M306" s="106">
        <f t="shared" si="27"/>
        <v>35475.448275862072</v>
      </c>
      <c r="N306" s="106">
        <f t="shared" si="27"/>
        <v>41745.948275862072</v>
      </c>
      <c r="O306" s="106">
        <f t="shared" si="27"/>
        <v>81283.137931034493</v>
      </c>
      <c r="P306" s="106">
        <f t="shared" si="27"/>
        <v>183764.38793103449</v>
      </c>
      <c r="Q306" s="106">
        <f t="shared" si="27"/>
        <v>354935.43965517241</v>
      </c>
      <c r="R306" s="106">
        <f t="shared" si="27"/>
        <v>1122909.9183908047</v>
      </c>
      <c r="S306" s="106">
        <f t="shared" si="27"/>
        <v>354499.18821839086</v>
      </c>
      <c r="T306" s="106">
        <f t="shared" si="27"/>
        <v>380438.21408045985</v>
      </c>
      <c r="U306" s="106">
        <f t="shared" si="27"/>
        <v>353817.34339080466</v>
      </c>
      <c r="V306" s="106">
        <f t="shared" si="27"/>
        <v>332754.6882183908</v>
      </c>
      <c r="W306" s="106">
        <f t="shared" si="27"/>
        <v>342130.21408045979</v>
      </c>
      <c r="X306" s="106">
        <f t="shared" si="27"/>
        <v>326794.6882183908</v>
      </c>
      <c r="Y306" s="106">
        <f t="shared" si="27"/>
        <v>313457.93821839086</v>
      </c>
      <c r="Z306" s="106">
        <f t="shared" si="27"/>
        <v>346290.25287356327</v>
      </c>
      <c r="AA306" s="106">
        <f t="shared" si="27"/>
        <v>0</v>
      </c>
      <c r="AB306" s="106">
        <f t="shared" si="27"/>
        <v>87690.985344827583</v>
      </c>
      <c r="AC306" s="106">
        <f t="shared" si="27"/>
        <v>12513.275862068966</v>
      </c>
      <c r="AD306" s="106">
        <f t="shared" si="27"/>
        <v>49014.748275862075</v>
      </c>
      <c r="AE306" s="106">
        <f t="shared" si="27"/>
        <v>10418.448275862071</v>
      </c>
      <c r="AF306" s="106">
        <f t="shared" si="27"/>
        <v>0</v>
      </c>
      <c r="AG306" s="106">
        <f t="shared" si="27"/>
        <v>0</v>
      </c>
      <c r="AH306" s="106">
        <f t="shared" si="27"/>
        <v>0</v>
      </c>
      <c r="AI306" s="106">
        <f t="shared" si="27"/>
        <v>0</v>
      </c>
      <c r="AJ306" s="106">
        <f t="shared" si="27"/>
        <v>0</v>
      </c>
      <c r="AK306" s="106">
        <f t="shared" si="27"/>
        <v>0</v>
      </c>
      <c r="AL306" s="106">
        <f t="shared" si="27"/>
        <v>0</v>
      </c>
      <c r="AM306" s="106">
        <f t="shared" si="27"/>
        <v>16300.648275861109</v>
      </c>
      <c r="AN306" s="106">
        <f t="shared" si="27"/>
        <v>33077.931034482761</v>
      </c>
      <c r="AO306" s="106">
        <f t="shared" si="27"/>
        <v>35184.827586206899</v>
      </c>
      <c r="AP306" s="106">
        <f t="shared" si="27"/>
        <v>34841.379310344826</v>
      </c>
      <c r="AQ306" s="106">
        <f t="shared" si="27"/>
        <v>54784.827586206899</v>
      </c>
      <c r="AR306" s="106">
        <f t="shared" si="27"/>
        <v>191093.10344827586</v>
      </c>
      <c r="AS306"/>
      <c r="AT306"/>
      <c r="AU306"/>
      <c r="AV306"/>
      <c r="AW306"/>
      <c r="AX306"/>
      <c r="AY306"/>
    </row>
    <row r="307" spans="2:51" s="93" customFormat="1" ht="3" customHeight="1" x14ac:dyDescent="0.2">
      <c r="B307" s="97"/>
      <c r="C307" s="97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7"/>
      <c r="Z307" s="100"/>
      <c r="AA307" s="100"/>
      <c r="AB307" s="107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/>
      <c r="AT307"/>
      <c r="AU307"/>
      <c r="AV307"/>
      <c r="AW307"/>
      <c r="AX307"/>
      <c r="AY307"/>
    </row>
    <row r="308" spans="2:51" s="101" customFormat="1" x14ac:dyDescent="0.2">
      <c r="B308" s="108"/>
      <c r="C308" s="109" t="s">
        <v>330</v>
      </c>
      <c r="D308" s="110"/>
      <c r="E308" s="111"/>
      <c r="F308" s="112"/>
      <c r="G308" s="112"/>
      <c r="H308" s="113">
        <f t="shared" ref="H308:AR308" si="28">G308+H306</f>
        <v>61120.887931034478</v>
      </c>
      <c r="I308" s="113">
        <f t="shared" si="28"/>
        <v>81661.775862068956</v>
      </c>
      <c r="J308" s="113">
        <f t="shared" si="28"/>
        <v>98082.663793103435</v>
      </c>
      <c r="K308" s="113">
        <f t="shared" si="28"/>
        <v>121792.86206896551</v>
      </c>
      <c r="L308" s="113">
        <f t="shared" si="28"/>
        <v>167940.81034482759</v>
      </c>
      <c r="M308" s="113">
        <f t="shared" si="28"/>
        <v>203416.25862068968</v>
      </c>
      <c r="N308" s="113">
        <f t="shared" si="28"/>
        <v>245162.20689655177</v>
      </c>
      <c r="O308" s="113">
        <f t="shared" si="28"/>
        <v>326445.34482758626</v>
      </c>
      <c r="P308" s="113">
        <f t="shared" si="28"/>
        <v>510209.73275862075</v>
      </c>
      <c r="Q308" s="113">
        <f t="shared" si="28"/>
        <v>865145.17241379316</v>
      </c>
      <c r="R308" s="113">
        <f t="shared" si="28"/>
        <v>1988055.0908045978</v>
      </c>
      <c r="S308" s="113">
        <f t="shared" si="28"/>
        <v>2342554.2790229889</v>
      </c>
      <c r="T308" s="113">
        <f t="shared" si="28"/>
        <v>2722992.4931034488</v>
      </c>
      <c r="U308" s="113">
        <f t="shared" si="28"/>
        <v>3076809.8364942535</v>
      </c>
      <c r="V308" s="113">
        <f t="shared" si="28"/>
        <v>3409564.5247126445</v>
      </c>
      <c r="W308" s="113">
        <f t="shared" si="28"/>
        <v>3751694.7387931044</v>
      </c>
      <c r="X308" s="113">
        <f t="shared" si="28"/>
        <v>4078489.4270114955</v>
      </c>
      <c r="Y308" s="114">
        <f t="shared" si="28"/>
        <v>4391947.365229886</v>
      </c>
      <c r="Z308" s="113">
        <f t="shared" si="28"/>
        <v>4738237.6181034492</v>
      </c>
      <c r="AA308" s="113">
        <f t="shared" si="28"/>
        <v>4738237.6181034492</v>
      </c>
      <c r="AB308" s="114">
        <f t="shared" si="28"/>
        <v>4825928.6034482764</v>
      </c>
      <c r="AC308" s="113">
        <f t="shared" si="28"/>
        <v>4838441.8793103453</v>
      </c>
      <c r="AD308" s="113">
        <f t="shared" si="28"/>
        <v>4887456.6275862074</v>
      </c>
      <c r="AE308" s="113">
        <f t="shared" si="28"/>
        <v>4897875.0758620696</v>
      </c>
      <c r="AF308" s="113">
        <f t="shared" si="28"/>
        <v>4897875.0758620696</v>
      </c>
      <c r="AG308" s="113">
        <f t="shared" si="28"/>
        <v>4897875.0758620696</v>
      </c>
      <c r="AH308" s="113">
        <f t="shared" si="28"/>
        <v>4897875.0758620696</v>
      </c>
      <c r="AI308" s="113">
        <f t="shared" si="28"/>
        <v>4897875.0758620696</v>
      </c>
      <c r="AJ308" s="113">
        <f t="shared" si="28"/>
        <v>4897875.0758620696</v>
      </c>
      <c r="AK308" s="113">
        <f t="shared" si="28"/>
        <v>4897875.0758620696</v>
      </c>
      <c r="AL308" s="113">
        <f t="shared" si="28"/>
        <v>4897875.0758620696</v>
      </c>
      <c r="AM308" s="113">
        <f t="shared" si="28"/>
        <v>4914175.7241379311</v>
      </c>
      <c r="AN308" s="113">
        <f t="shared" si="28"/>
        <v>4947253.6551724141</v>
      </c>
      <c r="AO308" s="113">
        <f t="shared" si="28"/>
        <v>4982438.4827586208</v>
      </c>
      <c r="AP308" s="113">
        <f t="shared" si="28"/>
        <v>5017279.862068966</v>
      </c>
      <c r="AQ308" s="113">
        <f t="shared" si="28"/>
        <v>5072064.6896551726</v>
      </c>
      <c r="AR308" s="113">
        <f t="shared" si="28"/>
        <v>5263157.7931034481</v>
      </c>
      <c r="AS308"/>
      <c r="AT308"/>
      <c r="AU308"/>
      <c r="AV308"/>
      <c r="AW308"/>
      <c r="AX308"/>
      <c r="AY308"/>
    </row>
    <row r="325" spans="2:53" s="101" customFormat="1" x14ac:dyDescent="0.2">
      <c r="B325" t="s">
        <v>331</v>
      </c>
      <c r="C325" s="115"/>
      <c r="D325" s="115" t="s">
        <v>332</v>
      </c>
      <c r="F325" s="115"/>
      <c r="H325" s="5">
        <f t="shared" ref="H325:BA325" si="29">H299+H304-H308</f>
        <v>0</v>
      </c>
      <c r="I325" s="5">
        <f t="shared" si="29"/>
        <v>0</v>
      </c>
      <c r="J325" s="5">
        <f t="shared" si="29"/>
        <v>0</v>
      </c>
      <c r="K325" s="5">
        <f t="shared" si="29"/>
        <v>0</v>
      </c>
      <c r="L325" s="5">
        <f t="shared" si="29"/>
        <v>0</v>
      </c>
      <c r="M325" s="5">
        <f t="shared" si="29"/>
        <v>0</v>
      </c>
      <c r="N325" s="5">
        <f t="shared" si="29"/>
        <v>0</v>
      </c>
      <c r="O325" s="5">
        <f t="shared" si="29"/>
        <v>0</v>
      </c>
      <c r="P325" s="5">
        <f t="shared" si="29"/>
        <v>0</v>
      </c>
      <c r="Q325" s="5">
        <f t="shared" si="29"/>
        <v>0</v>
      </c>
      <c r="R325" s="5">
        <f t="shared" si="29"/>
        <v>0</v>
      </c>
      <c r="S325" s="5">
        <f t="shared" si="29"/>
        <v>0</v>
      </c>
      <c r="T325" s="5">
        <f t="shared" si="29"/>
        <v>0</v>
      </c>
      <c r="U325" s="5">
        <f t="shared" si="29"/>
        <v>0</v>
      </c>
      <c r="V325" s="5">
        <f t="shared" si="29"/>
        <v>0</v>
      </c>
      <c r="W325" s="5">
        <f t="shared" si="29"/>
        <v>0</v>
      </c>
      <c r="X325" s="5">
        <f t="shared" si="29"/>
        <v>0</v>
      </c>
      <c r="Y325" s="5">
        <f t="shared" si="29"/>
        <v>0</v>
      </c>
      <c r="Z325" s="5">
        <f t="shared" si="29"/>
        <v>0</v>
      </c>
      <c r="AA325" s="5">
        <f t="shared" si="29"/>
        <v>0</v>
      </c>
      <c r="AB325" s="5">
        <f t="shared" si="29"/>
        <v>0</v>
      </c>
      <c r="AC325" s="5">
        <f t="shared" si="29"/>
        <v>0</v>
      </c>
      <c r="AD325" s="5">
        <f t="shared" si="29"/>
        <v>0</v>
      </c>
      <c r="AE325" s="5">
        <f t="shared" si="29"/>
        <v>0</v>
      </c>
      <c r="AF325" s="5">
        <f t="shared" si="29"/>
        <v>-257435.16293103527</v>
      </c>
      <c r="AG325" s="5">
        <f t="shared" si="29"/>
        <v>-210535.4146551732</v>
      </c>
      <c r="AH325" s="5">
        <f t="shared" si="29"/>
        <v>-200507.82844827697</v>
      </c>
      <c r="AI325" s="5">
        <f t="shared" si="29"/>
        <v>-125687.13879310433</v>
      </c>
      <c r="AJ325" s="5">
        <f t="shared" si="29"/>
        <v>-87717.720689656213</v>
      </c>
      <c r="AK325" s="5">
        <f t="shared" si="29"/>
        <v>-70462.54827586282</v>
      </c>
      <c r="AL325" s="5">
        <f t="shared" si="29"/>
        <v>-55483.237931035459</v>
      </c>
      <c r="AM325" s="5">
        <f t="shared" si="29"/>
        <v>0</v>
      </c>
      <c r="AN325" s="5">
        <f t="shared" si="29"/>
        <v>0</v>
      </c>
      <c r="AO325" s="5">
        <f t="shared" si="29"/>
        <v>0</v>
      </c>
      <c r="AP325" s="5">
        <f t="shared" si="29"/>
        <v>0</v>
      </c>
      <c r="AQ325" s="5">
        <f t="shared" si="29"/>
        <v>0</v>
      </c>
      <c r="AR325" s="5">
        <f t="shared" si="29"/>
        <v>0</v>
      </c>
      <c r="AS325" s="5">
        <f t="shared" si="29"/>
        <v>0</v>
      </c>
      <c r="AT325" s="5">
        <f t="shared" si="29"/>
        <v>0</v>
      </c>
      <c r="AU325" s="5">
        <f t="shared" si="29"/>
        <v>0</v>
      </c>
      <c r="AV325" s="5">
        <f t="shared" si="29"/>
        <v>0</v>
      </c>
      <c r="AW325" s="5">
        <f t="shared" si="29"/>
        <v>0</v>
      </c>
      <c r="AX325" s="5">
        <f t="shared" si="29"/>
        <v>0</v>
      </c>
      <c r="AY325" s="5">
        <f t="shared" si="29"/>
        <v>0</v>
      </c>
      <c r="AZ325" s="5">
        <f t="shared" si="29"/>
        <v>0</v>
      </c>
      <c r="BA325" s="5">
        <f t="shared" si="29"/>
        <v>0</v>
      </c>
    </row>
  </sheetData>
  <sheetProtection selectLockedCells="1" selectUnlockedCells="1"/>
  <pageMargins left="0.78749999999999998" right="0.78749999999999998" top="0.39374999999999999" bottom="0.39374999999999999" header="0.51180555555555551" footer="0.51180555555555551"/>
  <pageSetup paperSize="9" fitToWidth="0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325"/>
  <sheetViews>
    <sheetView workbookViewId="0">
      <pane xSplit="7" ySplit="8" topLeftCell="H9" activePane="bottomRight" state="frozen"/>
      <selection pane="topRight" activeCell="H1" sqref="H1"/>
      <selection pane="bottomLeft" activeCell="A155" sqref="A155"/>
      <selection pane="bottomRight" activeCell="S301" sqref="S301"/>
    </sheetView>
  </sheetViews>
  <sheetFormatPr defaultColWidth="11.7109375" defaultRowHeight="12.75" outlineLevelRow="2" x14ac:dyDescent="0.2"/>
  <cols>
    <col min="1" max="1" width="0" hidden="1" customWidth="1"/>
    <col min="2" max="2" width="5.5703125" customWidth="1"/>
    <col min="3" max="3" width="36.140625" customWidth="1"/>
    <col min="4" max="4" width="9.5703125" customWidth="1"/>
    <col min="5" max="7" width="0" hidden="1" customWidth="1"/>
  </cols>
  <sheetData>
    <row r="1" spans="1:44" ht="18" x14ac:dyDescent="0.25">
      <c r="B1" s="1" t="s">
        <v>0</v>
      </c>
    </row>
    <row r="2" spans="1:44" ht="15" x14ac:dyDescent="0.2">
      <c r="B2" s="2" t="s">
        <v>1</v>
      </c>
    </row>
    <row r="3" spans="1:44" ht="15" x14ac:dyDescent="0.2">
      <c r="B3" s="2"/>
    </row>
    <row r="4" spans="1:44" x14ac:dyDescent="0.2">
      <c r="B4" s="3" t="s">
        <v>333</v>
      </c>
    </row>
    <row r="6" spans="1:44" ht="15" x14ac:dyDescent="0.2">
      <c r="B6" s="4" t="s">
        <v>335</v>
      </c>
    </row>
    <row r="7" spans="1:44" ht="15" x14ac:dyDescent="0.2">
      <c r="B7" s="4"/>
    </row>
    <row r="8" spans="1:44" x14ac:dyDescent="0.2">
      <c r="E8" s="5"/>
      <c r="H8" s="6" t="s">
        <v>3</v>
      </c>
      <c r="I8" s="7" t="s">
        <v>4</v>
      </c>
      <c r="J8" s="7" t="s">
        <v>5</v>
      </c>
      <c r="K8" s="7" t="s">
        <v>6</v>
      </c>
      <c r="L8" s="7" t="s">
        <v>7</v>
      </c>
      <c r="M8" s="7" t="s">
        <v>8</v>
      </c>
      <c r="N8" s="7" t="s">
        <v>9</v>
      </c>
      <c r="O8" s="7" t="s">
        <v>10</v>
      </c>
      <c r="P8" s="7" t="s">
        <v>11</v>
      </c>
      <c r="Q8" s="7" t="s">
        <v>12</v>
      </c>
      <c r="R8" s="7" t="s">
        <v>13</v>
      </c>
      <c r="S8" s="7" t="s">
        <v>14</v>
      </c>
      <c r="T8" s="7" t="s">
        <v>15</v>
      </c>
      <c r="U8" s="7" t="s">
        <v>16</v>
      </c>
      <c r="V8" s="7" t="s">
        <v>17</v>
      </c>
      <c r="W8" s="7" t="s">
        <v>18</v>
      </c>
      <c r="X8" s="7" t="s">
        <v>19</v>
      </c>
      <c r="Y8" s="7" t="s">
        <v>20</v>
      </c>
      <c r="Z8" s="7" t="s">
        <v>21</v>
      </c>
      <c r="AA8" s="7" t="s">
        <v>22</v>
      </c>
      <c r="AB8" s="7" t="s">
        <v>23</v>
      </c>
      <c r="AC8" s="7" t="s">
        <v>24</v>
      </c>
      <c r="AD8" s="7" t="s">
        <v>25</v>
      </c>
      <c r="AE8" s="7" t="s">
        <v>26</v>
      </c>
      <c r="AF8" s="7" t="s">
        <v>27</v>
      </c>
      <c r="AG8" s="7" t="s">
        <v>28</v>
      </c>
      <c r="AH8" s="7" t="s">
        <v>29</v>
      </c>
      <c r="AI8" s="7" t="s">
        <v>30</v>
      </c>
      <c r="AJ8" s="7" t="s">
        <v>31</v>
      </c>
      <c r="AK8" s="7" t="s">
        <v>32</v>
      </c>
      <c r="AL8" s="7" t="s">
        <v>33</v>
      </c>
      <c r="AM8" s="7" t="s">
        <v>34</v>
      </c>
      <c r="AN8" s="7" t="s">
        <v>35</v>
      </c>
      <c r="AO8" s="7" t="s">
        <v>36</v>
      </c>
      <c r="AP8" s="7" t="s">
        <v>37</v>
      </c>
      <c r="AQ8" s="7" t="s">
        <v>38</v>
      </c>
      <c r="AR8" s="8" t="s">
        <v>39</v>
      </c>
    </row>
    <row r="9" spans="1:44" x14ac:dyDescent="0.2">
      <c r="A9" s="18"/>
      <c r="B9" s="116" t="s">
        <v>40</v>
      </c>
      <c r="C9" s="10" t="s">
        <v>41</v>
      </c>
      <c r="D9" s="11" t="s">
        <v>42</v>
      </c>
      <c r="E9" s="12" t="s">
        <v>43</v>
      </c>
      <c r="F9" s="13" t="s">
        <v>44</v>
      </c>
      <c r="G9" s="13" t="s">
        <v>45</v>
      </c>
      <c r="H9" s="14">
        <f>'Consolidated Cashflow'!H9</f>
        <v>41321</v>
      </c>
      <c r="I9" s="15">
        <f t="shared" ref="I9:Z9" si="0">H9+7</f>
        <v>41328</v>
      </c>
      <c r="J9" s="15">
        <f t="shared" si="0"/>
        <v>41335</v>
      </c>
      <c r="K9" s="15">
        <f t="shared" si="0"/>
        <v>41342</v>
      </c>
      <c r="L9" s="15">
        <f t="shared" si="0"/>
        <v>41349</v>
      </c>
      <c r="M9" s="15">
        <f t="shared" si="0"/>
        <v>41356</v>
      </c>
      <c r="N9" s="15">
        <f t="shared" si="0"/>
        <v>41363</v>
      </c>
      <c r="O9" s="15">
        <f t="shared" si="0"/>
        <v>41370</v>
      </c>
      <c r="P9" s="15">
        <f t="shared" si="0"/>
        <v>41377</v>
      </c>
      <c r="Q9" s="15">
        <f t="shared" si="0"/>
        <v>41384</v>
      </c>
      <c r="R9" s="15">
        <f t="shared" si="0"/>
        <v>41391</v>
      </c>
      <c r="S9" s="15">
        <f t="shared" si="0"/>
        <v>41398</v>
      </c>
      <c r="T9" s="15">
        <f t="shared" si="0"/>
        <v>41405</v>
      </c>
      <c r="U9" s="15">
        <f t="shared" si="0"/>
        <v>41412</v>
      </c>
      <c r="V9" s="15">
        <f t="shared" si="0"/>
        <v>41419</v>
      </c>
      <c r="W9" s="15">
        <f t="shared" si="0"/>
        <v>41426</v>
      </c>
      <c r="X9" s="15">
        <f t="shared" si="0"/>
        <v>41433</v>
      </c>
      <c r="Y9" s="15">
        <f t="shared" si="0"/>
        <v>41440</v>
      </c>
      <c r="Z9" s="15">
        <f t="shared" si="0"/>
        <v>41447</v>
      </c>
      <c r="AA9" s="15" t="s">
        <v>46</v>
      </c>
      <c r="AB9" s="15">
        <f>Z9+14</f>
        <v>41461</v>
      </c>
      <c r="AC9" s="15">
        <f t="shared" ref="AC9:AR9" si="1">AB9+7</f>
        <v>41468</v>
      </c>
      <c r="AD9" s="16">
        <f t="shared" si="1"/>
        <v>41475</v>
      </c>
      <c r="AE9" s="16">
        <f t="shared" si="1"/>
        <v>41482</v>
      </c>
      <c r="AF9" s="15">
        <f t="shared" si="1"/>
        <v>41489</v>
      </c>
      <c r="AG9" s="15">
        <f t="shared" si="1"/>
        <v>41496</v>
      </c>
      <c r="AH9" s="15">
        <f t="shared" si="1"/>
        <v>41503</v>
      </c>
      <c r="AI9" s="15">
        <f t="shared" si="1"/>
        <v>41510</v>
      </c>
      <c r="AJ9" s="15">
        <f t="shared" si="1"/>
        <v>41517</v>
      </c>
      <c r="AK9" s="15">
        <f t="shared" si="1"/>
        <v>41524</v>
      </c>
      <c r="AL9" s="15">
        <f t="shared" si="1"/>
        <v>41531</v>
      </c>
      <c r="AM9" s="15">
        <f t="shared" si="1"/>
        <v>41538</v>
      </c>
      <c r="AN9" s="15">
        <f t="shared" si="1"/>
        <v>41545</v>
      </c>
      <c r="AO9" s="15">
        <f t="shared" si="1"/>
        <v>41552</v>
      </c>
      <c r="AP9" s="15">
        <f t="shared" si="1"/>
        <v>41559</v>
      </c>
      <c r="AQ9" s="15">
        <f t="shared" si="1"/>
        <v>41566</v>
      </c>
      <c r="AR9" s="17">
        <f t="shared" si="1"/>
        <v>41573</v>
      </c>
    </row>
    <row r="10" spans="1:44" outlineLevel="2" x14ac:dyDescent="0.2">
      <c r="A10" s="18">
        <v>1100</v>
      </c>
      <c r="D10" s="19"/>
      <c r="E10" s="20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3"/>
    </row>
    <row r="11" spans="1:44" outlineLevel="2" x14ac:dyDescent="0.2">
      <c r="A11" s="25">
        <v>1100</v>
      </c>
      <c r="B11" s="24">
        <v>1101</v>
      </c>
      <c r="C11" s="24" t="s">
        <v>47</v>
      </c>
      <c r="D11" s="24">
        <f>VLOOKUP(B11,EURBUD!$A$1:$C$260,3,0)</f>
        <v>6000</v>
      </c>
      <c r="E11" s="26">
        <f>SUM(H11:AX11)-D11</f>
        <v>0</v>
      </c>
      <c r="F11" s="24"/>
      <c r="G11" s="24"/>
      <c r="H11" s="117"/>
      <c r="I11" s="37"/>
      <c r="J11" s="37"/>
      <c r="K11" s="37"/>
      <c r="L11" s="37"/>
      <c r="M11" s="37"/>
      <c r="N11" s="37"/>
      <c r="O11" s="37"/>
      <c r="P11" s="37"/>
      <c r="Q11" s="37"/>
      <c r="R11" s="37">
        <v>6000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118"/>
    </row>
    <row r="12" spans="1:44" outlineLevel="2" x14ac:dyDescent="0.2">
      <c r="A12" s="25">
        <v>1100</v>
      </c>
      <c r="B12" s="24">
        <v>1110</v>
      </c>
      <c r="C12" s="24" t="s">
        <v>48</v>
      </c>
      <c r="D12" s="24">
        <f>VLOOKUP(B12,EURBUD!$A$1:$C$260,3,0)</f>
        <v>53500</v>
      </c>
      <c r="E12" s="26">
        <f>SUM(H12:AX12)-D12</f>
        <v>0</v>
      </c>
      <c r="F12" s="24"/>
      <c r="G12" s="24"/>
      <c r="H12" s="117"/>
      <c r="I12" s="37"/>
      <c r="J12" s="37"/>
      <c r="K12" s="37"/>
      <c r="L12" s="37"/>
      <c r="M12" s="37"/>
      <c r="N12" s="37"/>
      <c r="O12" s="37"/>
      <c r="P12" s="37"/>
      <c r="Q12" s="37"/>
      <c r="R12" s="37">
        <v>53500</v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118"/>
    </row>
    <row r="13" spans="1:44" outlineLevel="2" x14ac:dyDescent="0.2">
      <c r="A13" s="25">
        <v>1100</v>
      </c>
      <c r="B13" s="24">
        <v>1120</v>
      </c>
      <c r="C13" s="24" t="s">
        <v>49</v>
      </c>
      <c r="D13" s="24">
        <f>VLOOKUP(B13,EURBUD!$A$1:$C$260,3,0)</f>
        <v>120000</v>
      </c>
      <c r="E13" s="26">
        <f>SUM(H13:AX13)-D13</f>
        <v>0</v>
      </c>
      <c r="F13" s="24"/>
      <c r="G13" s="24"/>
      <c r="H13" s="117"/>
      <c r="I13" s="37"/>
      <c r="J13" s="37"/>
      <c r="K13" s="37"/>
      <c r="L13" s="37"/>
      <c r="M13" s="37"/>
      <c r="N13" s="37"/>
      <c r="O13" s="37"/>
      <c r="P13" s="37"/>
      <c r="Q13" s="37"/>
      <c r="R13" s="37">
        <v>120000</v>
      </c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118"/>
    </row>
    <row r="14" spans="1:44" outlineLevel="2" x14ac:dyDescent="0.2">
      <c r="A14" s="25">
        <v>1100</v>
      </c>
      <c r="B14" s="24">
        <v>1130</v>
      </c>
      <c r="C14" s="24" t="s">
        <v>50</v>
      </c>
      <c r="D14" s="24">
        <f>VLOOKUP(B14,EURBUD!$A$1:$C$260,3,0)</f>
        <v>4000</v>
      </c>
      <c r="E14" s="26">
        <f>SUM(H14:AX14)-D14</f>
        <v>0</v>
      </c>
      <c r="F14" s="24"/>
      <c r="G14" s="24"/>
      <c r="H14" s="117"/>
      <c r="I14" s="37"/>
      <c r="J14" s="37"/>
      <c r="K14" s="37"/>
      <c r="L14" s="37"/>
      <c r="M14" s="37"/>
      <c r="N14" s="37"/>
      <c r="O14" s="37"/>
      <c r="P14" s="37"/>
      <c r="Q14" s="37"/>
      <c r="R14" s="37">
        <v>4000</v>
      </c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118"/>
    </row>
    <row r="15" spans="1:44" outlineLevel="1" x14ac:dyDescent="0.2">
      <c r="A15" s="119" t="s">
        <v>51</v>
      </c>
      <c r="B15" s="30">
        <v>1100</v>
      </c>
      <c r="C15" s="30" t="s">
        <v>52</v>
      </c>
      <c r="D15" s="31">
        <f>VLOOKUP(B15,EURBUD!$A$1:$C$260,3,0)</f>
        <v>183500</v>
      </c>
      <c r="E15" s="32">
        <f>SUBTOTAL(9,E10:E14)</f>
        <v>0</v>
      </c>
      <c r="F15" s="30"/>
      <c r="G15" s="30"/>
      <c r="H15" s="120">
        <f t="shared" ref="H15:AR15" si="2">SUBTOTAL(9,H11:H14)</f>
        <v>0</v>
      </c>
      <c r="I15" s="120">
        <f t="shared" si="2"/>
        <v>0</v>
      </c>
      <c r="J15" s="120">
        <f t="shared" si="2"/>
        <v>0</v>
      </c>
      <c r="K15" s="120">
        <f t="shared" si="2"/>
        <v>0</v>
      </c>
      <c r="L15" s="120">
        <f t="shared" si="2"/>
        <v>0</v>
      </c>
      <c r="M15" s="120">
        <f t="shared" si="2"/>
        <v>0</v>
      </c>
      <c r="N15" s="120">
        <f t="shared" si="2"/>
        <v>0</v>
      </c>
      <c r="O15" s="120">
        <f t="shared" si="2"/>
        <v>0</v>
      </c>
      <c r="P15" s="120">
        <f t="shared" si="2"/>
        <v>0</v>
      </c>
      <c r="Q15" s="120">
        <f t="shared" si="2"/>
        <v>0</v>
      </c>
      <c r="R15" s="120">
        <f t="shared" si="2"/>
        <v>183500</v>
      </c>
      <c r="S15" s="120">
        <f t="shared" si="2"/>
        <v>0</v>
      </c>
      <c r="T15" s="120">
        <f t="shared" si="2"/>
        <v>0</v>
      </c>
      <c r="U15" s="120">
        <f t="shared" si="2"/>
        <v>0</v>
      </c>
      <c r="V15" s="120">
        <f t="shared" si="2"/>
        <v>0</v>
      </c>
      <c r="W15" s="120">
        <f t="shared" si="2"/>
        <v>0</v>
      </c>
      <c r="X15" s="120">
        <f t="shared" si="2"/>
        <v>0</v>
      </c>
      <c r="Y15" s="120">
        <f t="shared" si="2"/>
        <v>0</v>
      </c>
      <c r="Z15" s="120">
        <f t="shared" si="2"/>
        <v>0</v>
      </c>
      <c r="AA15" s="120">
        <f t="shared" si="2"/>
        <v>0</v>
      </c>
      <c r="AB15" s="120">
        <f t="shared" si="2"/>
        <v>0</v>
      </c>
      <c r="AC15" s="120">
        <f t="shared" si="2"/>
        <v>0</v>
      </c>
      <c r="AD15" s="120">
        <f t="shared" si="2"/>
        <v>0</v>
      </c>
      <c r="AE15" s="120">
        <f t="shared" si="2"/>
        <v>0</v>
      </c>
      <c r="AF15" s="120">
        <f t="shared" si="2"/>
        <v>0</v>
      </c>
      <c r="AG15" s="120">
        <f t="shared" si="2"/>
        <v>0</v>
      </c>
      <c r="AH15" s="120">
        <f t="shared" si="2"/>
        <v>0</v>
      </c>
      <c r="AI15" s="120">
        <f t="shared" si="2"/>
        <v>0</v>
      </c>
      <c r="AJ15" s="120">
        <f t="shared" si="2"/>
        <v>0</v>
      </c>
      <c r="AK15" s="120">
        <f t="shared" si="2"/>
        <v>0</v>
      </c>
      <c r="AL15" s="120">
        <f t="shared" si="2"/>
        <v>0</v>
      </c>
      <c r="AM15" s="120">
        <f t="shared" si="2"/>
        <v>0</v>
      </c>
      <c r="AN15" s="120">
        <f t="shared" si="2"/>
        <v>0</v>
      </c>
      <c r="AO15" s="120">
        <f t="shared" si="2"/>
        <v>0</v>
      </c>
      <c r="AP15" s="120">
        <f t="shared" si="2"/>
        <v>0</v>
      </c>
      <c r="AQ15" s="120">
        <f t="shared" si="2"/>
        <v>0</v>
      </c>
      <c r="AR15" s="120">
        <f t="shared" si="2"/>
        <v>0</v>
      </c>
    </row>
    <row r="16" spans="1:44" outlineLevel="2" x14ac:dyDescent="0.2">
      <c r="A16" s="25">
        <v>1200</v>
      </c>
      <c r="B16" s="24"/>
      <c r="C16" s="24"/>
      <c r="D16" s="37"/>
      <c r="E16" s="26"/>
      <c r="F16" s="24"/>
      <c r="G16" s="24"/>
      <c r="H16" s="11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118"/>
    </row>
    <row r="17" spans="1:44" outlineLevel="2" x14ac:dyDescent="0.2">
      <c r="A17" s="25">
        <v>1200</v>
      </c>
      <c r="B17" s="24">
        <v>1210</v>
      </c>
      <c r="C17" s="24" t="s">
        <v>53</v>
      </c>
      <c r="D17" s="37">
        <f>VLOOKUP(B17,EURBUD!$A$1:$C$260,3,0)</f>
        <v>150000</v>
      </c>
      <c r="E17" s="26">
        <f>SUM(H17:AX17)-D17</f>
        <v>0</v>
      </c>
      <c r="F17" s="24"/>
      <c r="G17" s="24"/>
      <c r="H17" s="117"/>
      <c r="I17" s="37"/>
      <c r="J17" s="37"/>
      <c r="K17" s="37"/>
      <c r="L17" s="37"/>
      <c r="M17" s="37"/>
      <c r="N17" s="37"/>
      <c r="O17" s="37"/>
      <c r="P17" s="37"/>
      <c r="Q17" s="37">
        <f>D17*0.2</f>
        <v>30000</v>
      </c>
      <c r="R17" s="37">
        <f t="shared" ref="R17:Z17" si="3">$D17*0.6/9</f>
        <v>10000.000000000002</v>
      </c>
      <c r="S17" s="37">
        <f t="shared" si="3"/>
        <v>10000.000000000002</v>
      </c>
      <c r="T17" s="37">
        <f t="shared" si="3"/>
        <v>10000.000000000002</v>
      </c>
      <c r="U17" s="37">
        <f t="shared" si="3"/>
        <v>10000.000000000002</v>
      </c>
      <c r="V17" s="37">
        <f t="shared" si="3"/>
        <v>10000.000000000002</v>
      </c>
      <c r="W17" s="37">
        <f t="shared" si="3"/>
        <v>10000.000000000002</v>
      </c>
      <c r="X17" s="37">
        <f t="shared" si="3"/>
        <v>10000.000000000002</v>
      </c>
      <c r="Y17" s="37">
        <f t="shared" si="3"/>
        <v>10000.000000000002</v>
      </c>
      <c r="Z17" s="37">
        <f t="shared" si="3"/>
        <v>10000.000000000002</v>
      </c>
      <c r="AA17" s="37"/>
      <c r="AB17" s="37"/>
      <c r="AC17" s="37"/>
      <c r="AD17" s="37"/>
      <c r="AE17" s="37"/>
      <c r="AF17" s="37"/>
      <c r="AG17" s="37"/>
      <c r="AH17" s="37"/>
      <c r="AI17" s="37">
        <f>D17*0.1</f>
        <v>15000</v>
      </c>
      <c r="AJ17" s="37"/>
      <c r="AK17" s="37"/>
      <c r="AL17" s="37"/>
      <c r="AM17" s="37"/>
      <c r="AN17" s="37"/>
      <c r="AO17" s="37"/>
      <c r="AP17" s="37"/>
      <c r="AQ17" s="37"/>
      <c r="AR17" s="118">
        <f>D17*0.1</f>
        <v>15000</v>
      </c>
    </row>
    <row r="18" spans="1:44" outlineLevel="2" x14ac:dyDescent="0.2">
      <c r="A18" s="25">
        <v>1200</v>
      </c>
      <c r="B18" s="24">
        <v>1260</v>
      </c>
      <c r="C18" s="24" t="s">
        <v>54</v>
      </c>
      <c r="D18" s="37">
        <f>VLOOKUP(B18,EURBUD!$A$1:$C$260,3,0)</f>
        <v>0</v>
      </c>
      <c r="E18" s="26">
        <f>SUM(H18:AX18)-D18</f>
        <v>0</v>
      </c>
      <c r="F18" s="24"/>
      <c r="G18" s="24"/>
      <c r="H18" s="11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118"/>
    </row>
    <row r="19" spans="1:44" outlineLevel="2" x14ac:dyDescent="0.2">
      <c r="A19" s="25">
        <v>1200</v>
      </c>
      <c r="B19" s="24">
        <v>1270</v>
      </c>
      <c r="C19" s="24" t="s">
        <v>55</v>
      </c>
      <c r="D19" s="37">
        <f>VLOOKUP(B19,EURBUD!$A$1:$C$260,3,0)</f>
        <v>0</v>
      </c>
      <c r="E19" s="26">
        <f>SUM(H19:AX19)-D19</f>
        <v>0</v>
      </c>
      <c r="F19" s="24"/>
      <c r="G19" s="24"/>
      <c r="H19" s="11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118"/>
    </row>
    <row r="20" spans="1:44" outlineLevel="2" x14ac:dyDescent="0.2">
      <c r="A20" s="25">
        <v>1200</v>
      </c>
      <c r="B20" s="24">
        <v>1290</v>
      </c>
      <c r="C20" s="24" t="s">
        <v>56</v>
      </c>
      <c r="D20" s="37">
        <f>VLOOKUP(B20,EURBUD!$A$1:$C$260,3,0)</f>
        <v>0</v>
      </c>
      <c r="E20" s="26">
        <f>SUM(H20:AX20)-D20</f>
        <v>0</v>
      </c>
      <c r="F20" s="24"/>
      <c r="G20" s="24"/>
      <c r="H20" s="11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118"/>
    </row>
    <row r="21" spans="1:44" outlineLevel="1" x14ac:dyDescent="0.2">
      <c r="A21" s="119" t="s">
        <v>57</v>
      </c>
      <c r="B21" s="30">
        <v>1200</v>
      </c>
      <c r="C21" s="30" t="s">
        <v>58</v>
      </c>
      <c r="D21" s="31">
        <f>VLOOKUP(B21,EURBUD!$A$1:$C$260,3,0)</f>
        <v>150000</v>
      </c>
      <c r="E21" s="32">
        <f>SUBTOTAL(9,E16:E20)</f>
        <v>0</v>
      </c>
      <c r="F21" s="30"/>
      <c r="G21" s="30"/>
      <c r="H21" s="120">
        <f t="shared" ref="H21:Z21" si="4">SUBTOTAL(9,H16:H20)</f>
        <v>0</v>
      </c>
      <c r="I21" s="121">
        <f t="shared" si="4"/>
        <v>0</v>
      </c>
      <c r="J21" s="121">
        <f t="shared" si="4"/>
        <v>0</v>
      </c>
      <c r="K21" s="121">
        <f t="shared" si="4"/>
        <v>0</v>
      </c>
      <c r="L21" s="121">
        <f t="shared" si="4"/>
        <v>0</v>
      </c>
      <c r="M21" s="121">
        <f t="shared" si="4"/>
        <v>0</v>
      </c>
      <c r="N21" s="121">
        <f t="shared" si="4"/>
        <v>0</v>
      </c>
      <c r="O21" s="121">
        <f t="shared" si="4"/>
        <v>0</v>
      </c>
      <c r="P21" s="121">
        <f t="shared" si="4"/>
        <v>0</v>
      </c>
      <c r="Q21" s="121">
        <f t="shared" si="4"/>
        <v>30000</v>
      </c>
      <c r="R21" s="121">
        <f t="shared" si="4"/>
        <v>10000.000000000002</v>
      </c>
      <c r="S21" s="121">
        <f t="shared" si="4"/>
        <v>10000.000000000002</v>
      </c>
      <c r="T21" s="121">
        <f t="shared" si="4"/>
        <v>10000.000000000002</v>
      </c>
      <c r="U21" s="121">
        <f t="shared" si="4"/>
        <v>10000.000000000002</v>
      </c>
      <c r="V21" s="121">
        <f t="shared" si="4"/>
        <v>10000.000000000002</v>
      </c>
      <c r="W21" s="121">
        <f t="shared" si="4"/>
        <v>10000.000000000002</v>
      </c>
      <c r="X21" s="121">
        <f t="shared" si="4"/>
        <v>10000.000000000002</v>
      </c>
      <c r="Y21" s="121">
        <f t="shared" si="4"/>
        <v>10000.000000000002</v>
      </c>
      <c r="Z21" s="121">
        <f t="shared" si="4"/>
        <v>10000.000000000002</v>
      </c>
      <c r="AA21" s="31"/>
      <c r="AB21" s="121">
        <f t="shared" ref="AB21:AR21" si="5">SUBTOTAL(9,AB16:AB20)</f>
        <v>0</v>
      </c>
      <c r="AC21" s="121">
        <f t="shared" si="5"/>
        <v>0</v>
      </c>
      <c r="AD21" s="121">
        <f t="shared" si="5"/>
        <v>0</v>
      </c>
      <c r="AE21" s="121">
        <f t="shared" si="5"/>
        <v>0</v>
      </c>
      <c r="AF21" s="121">
        <f t="shared" si="5"/>
        <v>0</v>
      </c>
      <c r="AG21" s="121">
        <f t="shared" si="5"/>
        <v>0</v>
      </c>
      <c r="AH21" s="121">
        <f t="shared" si="5"/>
        <v>0</v>
      </c>
      <c r="AI21" s="121">
        <f t="shared" si="5"/>
        <v>15000</v>
      </c>
      <c r="AJ21" s="121">
        <f t="shared" si="5"/>
        <v>0</v>
      </c>
      <c r="AK21" s="121">
        <f t="shared" si="5"/>
        <v>0</v>
      </c>
      <c r="AL21" s="121">
        <f t="shared" si="5"/>
        <v>0</v>
      </c>
      <c r="AM21" s="121">
        <f t="shared" si="5"/>
        <v>0</v>
      </c>
      <c r="AN21" s="121">
        <f t="shared" si="5"/>
        <v>0</v>
      </c>
      <c r="AO21" s="121">
        <f t="shared" si="5"/>
        <v>0</v>
      </c>
      <c r="AP21" s="121">
        <f t="shared" si="5"/>
        <v>0</v>
      </c>
      <c r="AQ21" s="121">
        <f t="shared" si="5"/>
        <v>0</v>
      </c>
      <c r="AR21" s="122">
        <f t="shared" si="5"/>
        <v>15000</v>
      </c>
    </row>
    <row r="22" spans="1:44" outlineLevel="2" x14ac:dyDescent="0.2">
      <c r="A22" s="25">
        <v>1300</v>
      </c>
      <c r="B22" s="24"/>
      <c r="C22" s="24"/>
      <c r="D22" s="37"/>
      <c r="E22" s="26"/>
      <c r="F22" s="24"/>
      <c r="G22" s="24"/>
      <c r="H22" s="11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118"/>
    </row>
    <row r="23" spans="1:44" outlineLevel="2" x14ac:dyDescent="0.2">
      <c r="A23" s="25">
        <v>1300</v>
      </c>
      <c r="B23" s="24">
        <v>1310</v>
      </c>
      <c r="C23" s="24" t="s">
        <v>59</v>
      </c>
      <c r="D23" s="37">
        <f>VLOOKUP(B23,EURBUD!$A$1:$C$260,3,0)</f>
        <v>306250</v>
      </c>
      <c r="E23" s="26">
        <f t="shared" ref="E23:E28" si="6">SUM(H23:AX23)-D23</f>
        <v>0</v>
      </c>
      <c r="F23" s="24"/>
      <c r="G23" s="24"/>
      <c r="H23" s="117">
        <f t="shared" ref="H23:Q23" si="7">$D23*0.2/10</f>
        <v>6125</v>
      </c>
      <c r="I23" s="117">
        <f t="shared" si="7"/>
        <v>6125</v>
      </c>
      <c r="J23" s="117">
        <f t="shared" si="7"/>
        <v>6125</v>
      </c>
      <c r="K23" s="117">
        <f t="shared" si="7"/>
        <v>6125</v>
      </c>
      <c r="L23" s="117">
        <f t="shared" si="7"/>
        <v>6125</v>
      </c>
      <c r="M23" s="117">
        <f t="shared" si="7"/>
        <v>6125</v>
      </c>
      <c r="N23" s="117">
        <f t="shared" si="7"/>
        <v>6125</v>
      </c>
      <c r="O23" s="117">
        <f t="shared" si="7"/>
        <v>6125</v>
      </c>
      <c r="P23" s="117">
        <f t="shared" si="7"/>
        <v>6125</v>
      </c>
      <c r="Q23" s="117">
        <f t="shared" si="7"/>
        <v>6125</v>
      </c>
      <c r="R23" s="27">
        <f t="shared" ref="R23:Z23" si="8">$D23*0.6/9</f>
        <v>20416.666666666672</v>
      </c>
      <c r="S23" s="27">
        <f t="shared" si="8"/>
        <v>20416.666666666672</v>
      </c>
      <c r="T23" s="27">
        <f t="shared" si="8"/>
        <v>20416.666666666672</v>
      </c>
      <c r="U23" s="27">
        <f t="shared" si="8"/>
        <v>20416.666666666672</v>
      </c>
      <c r="V23" s="27">
        <f t="shared" si="8"/>
        <v>20416.666666666672</v>
      </c>
      <c r="W23" s="27">
        <f t="shared" si="8"/>
        <v>20416.666666666672</v>
      </c>
      <c r="X23" s="27">
        <f t="shared" si="8"/>
        <v>20416.666666666672</v>
      </c>
      <c r="Y23" s="27">
        <f t="shared" si="8"/>
        <v>20416.666666666672</v>
      </c>
      <c r="Z23" s="27">
        <f t="shared" si="8"/>
        <v>20416.666666666672</v>
      </c>
      <c r="AA23" s="37"/>
      <c r="AB23" s="37"/>
      <c r="AC23" s="37"/>
      <c r="AD23" s="37"/>
      <c r="AE23" s="37"/>
      <c r="AF23" s="37"/>
      <c r="AG23" s="37"/>
      <c r="AH23" s="37"/>
      <c r="AI23" s="37">
        <f>D23*0.1</f>
        <v>30625</v>
      </c>
      <c r="AJ23" s="37"/>
      <c r="AK23" s="37"/>
      <c r="AL23" s="37"/>
      <c r="AM23" s="37"/>
      <c r="AN23" s="37"/>
      <c r="AO23" s="37"/>
      <c r="AP23" s="37"/>
      <c r="AQ23" s="37"/>
      <c r="AR23" s="118">
        <f>D23*0.1</f>
        <v>30625</v>
      </c>
    </row>
    <row r="24" spans="1:44" outlineLevel="2" x14ac:dyDescent="0.2">
      <c r="A24" s="25">
        <v>1300</v>
      </c>
      <c r="B24" s="24">
        <v>1320</v>
      </c>
      <c r="C24" s="24" t="s">
        <v>60</v>
      </c>
      <c r="D24" s="37">
        <f>VLOOKUP(B24,EURBUD!$A$1:$C$260,3,0)</f>
        <v>0</v>
      </c>
      <c r="E24" s="26">
        <f t="shared" si="6"/>
        <v>0</v>
      </c>
      <c r="F24" s="24"/>
      <c r="G24" s="24"/>
      <c r="H24" s="11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118"/>
    </row>
    <row r="25" spans="1:44" outlineLevel="2" x14ac:dyDescent="0.2">
      <c r="A25" s="25">
        <v>1300</v>
      </c>
      <c r="B25" s="24">
        <v>1330</v>
      </c>
      <c r="C25" s="24" t="s">
        <v>61</v>
      </c>
      <c r="D25" s="37">
        <f>VLOOKUP(B25,EURBUD!$A$1:$C$260,3,0)</f>
        <v>15000</v>
      </c>
      <c r="E25" s="26">
        <f t="shared" si="6"/>
        <v>0</v>
      </c>
      <c r="F25" s="24"/>
      <c r="G25" s="24"/>
      <c r="H25" s="117"/>
      <c r="I25" s="37"/>
      <c r="J25" s="37"/>
      <c r="K25" s="37"/>
      <c r="L25" s="37"/>
      <c r="M25" s="37"/>
      <c r="N25" s="37"/>
      <c r="O25" s="37"/>
      <c r="P25" s="37"/>
      <c r="Q25" s="37">
        <v>1500</v>
      </c>
      <c r="R25" s="37">
        <v>1500</v>
      </c>
      <c r="S25" s="37">
        <v>1500</v>
      </c>
      <c r="T25" s="37">
        <v>1500</v>
      </c>
      <c r="U25" s="37">
        <v>1500</v>
      </c>
      <c r="V25" s="37">
        <v>1500</v>
      </c>
      <c r="W25" s="37">
        <v>1500</v>
      </c>
      <c r="X25" s="37">
        <v>1500</v>
      </c>
      <c r="Y25" s="37">
        <v>1500</v>
      </c>
      <c r="Z25" s="37">
        <v>1500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118"/>
    </row>
    <row r="26" spans="1:44" outlineLevel="2" x14ac:dyDescent="0.2">
      <c r="A26" s="25">
        <v>1300</v>
      </c>
      <c r="B26" s="24">
        <v>1360</v>
      </c>
      <c r="C26" s="24" t="s">
        <v>54</v>
      </c>
      <c r="D26" s="37">
        <f>VLOOKUP(B26,EURBUD!$A$1:$C$260,3,0)</f>
        <v>0</v>
      </c>
      <c r="E26" s="26">
        <f t="shared" si="6"/>
        <v>0</v>
      </c>
      <c r="F26" s="24"/>
      <c r="G26" s="24"/>
      <c r="H26" s="11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118"/>
    </row>
    <row r="27" spans="1:44" outlineLevel="2" x14ac:dyDescent="0.2">
      <c r="A27" s="25">
        <v>1300</v>
      </c>
      <c r="B27" s="24">
        <v>1370</v>
      </c>
      <c r="C27" s="24" t="s">
        <v>55</v>
      </c>
      <c r="D27" s="37">
        <f>VLOOKUP(B27,EURBUD!$A$1:$C$260,3,0)</f>
        <v>0</v>
      </c>
      <c r="E27" s="26">
        <f t="shared" si="6"/>
        <v>0</v>
      </c>
      <c r="F27" s="24"/>
      <c r="G27" s="24"/>
      <c r="H27" s="11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118"/>
    </row>
    <row r="28" spans="1:44" outlineLevel="2" x14ac:dyDescent="0.2">
      <c r="A28" s="25">
        <v>1300</v>
      </c>
      <c r="B28" s="24">
        <v>1390</v>
      </c>
      <c r="C28" s="24" t="s">
        <v>56</v>
      </c>
      <c r="D28" s="37">
        <f>VLOOKUP(B28,EURBUD!$A$1:$C$260,3,0)</f>
        <v>0</v>
      </c>
      <c r="E28" s="26">
        <f t="shared" si="6"/>
        <v>0</v>
      </c>
      <c r="F28" s="24"/>
      <c r="G28" s="24"/>
      <c r="H28" s="11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118"/>
    </row>
    <row r="29" spans="1:44" outlineLevel="1" x14ac:dyDescent="0.2">
      <c r="A29" s="119" t="s">
        <v>62</v>
      </c>
      <c r="B29" s="30">
        <v>1300</v>
      </c>
      <c r="C29" s="30" t="s">
        <v>63</v>
      </c>
      <c r="D29" s="31">
        <f>VLOOKUP(B29,EURBUD!$A$1:$C$260,3,0)</f>
        <v>321250</v>
      </c>
      <c r="E29" s="32">
        <f>SUBTOTAL(9,E22:E28)</f>
        <v>0</v>
      </c>
      <c r="F29" s="30"/>
      <c r="G29" s="30"/>
      <c r="H29" s="120">
        <f t="shared" ref="H29:Z29" si="9">SUBTOTAL(9,H22:H28)</f>
        <v>6125</v>
      </c>
      <c r="I29" s="121">
        <f t="shared" si="9"/>
        <v>6125</v>
      </c>
      <c r="J29" s="121">
        <f t="shared" si="9"/>
        <v>6125</v>
      </c>
      <c r="K29" s="121">
        <f t="shared" si="9"/>
        <v>6125</v>
      </c>
      <c r="L29" s="121">
        <f t="shared" si="9"/>
        <v>6125</v>
      </c>
      <c r="M29" s="121">
        <f t="shared" si="9"/>
        <v>6125</v>
      </c>
      <c r="N29" s="121">
        <f t="shared" si="9"/>
        <v>6125</v>
      </c>
      <c r="O29" s="121">
        <f t="shared" si="9"/>
        <v>6125</v>
      </c>
      <c r="P29" s="121">
        <f t="shared" si="9"/>
        <v>6125</v>
      </c>
      <c r="Q29" s="121">
        <f t="shared" si="9"/>
        <v>7625</v>
      </c>
      <c r="R29" s="123">
        <f t="shared" si="9"/>
        <v>21916.666666666672</v>
      </c>
      <c r="S29" s="123">
        <f t="shared" si="9"/>
        <v>21916.666666666672</v>
      </c>
      <c r="T29" s="123">
        <f t="shared" si="9"/>
        <v>21916.666666666672</v>
      </c>
      <c r="U29" s="123">
        <f t="shared" si="9"/>
        <v>21916.666666666672</v>
      </c>
      <c r="V29" s="123">
        <f t="shared" si="9"/>
        <v>21916.666666666672</v>
      </c>
      <c r="W29" s="123">
        <f t="shared" si="9"/>
        <v>21916.666666666672</v>
      </c>
      <c r="X29" s="123">
        <f t="shared" si="9"/>
        <v>21916.666666666672</v>
      </c>
      <c r="Y29" s="123">
        <f t="shared" si="9"/>
        <v>21916.666666666672</v>
      </c>
      <c r="Z29" s="123">
        <f t="shared" si="9"/>
        <v>21916.666666666672</v>
      </c>
      <c r="AA29" s="31"/>
      <c r="AB29" s="121">
        <f t="shared" ref="AB29:AR29" si="10">SUBTOTAL(9,AB22:AB28)</f>
        <v>0</v>
      </c>
      <c r="AC29" s="121">
        <f t="shared" si="10"/>
        <v>0</v>
      </c>
      <c r="AD29" s="121">
        <f t="shared" si="10"/>
        <v>0</v>
      </c>
      <c r="AE29" s="121">
        <f t="shared" si="10"/>
        <v>0</v>
      </c>
      <c r="AF29" s="121">
        <f t="shared" si="10"/>
        <v>0</v>
      </c>
      <c r="AG29" s="121">
        <f t="shared" si="10"/>
        <v>0</v>
      </c>
      <c r="AH29" s="121">
        <f t="shared" si="10"/>
        <v>0</v>
      </c>
      <c r="AI29" s="121">
        <f t="shared" si="10"/>
        <v>30625</v>
      </c>
      <c r="AJ29" s="121">
        <f t="shared" si="10"/>
        <v>0</v>
      </c>
      <c r="AK29" s="121">
        <f t="shared" si="10"/>
        <v>0</v>
      </c>
      <c r="AL29" s="121">
        <f t="shared" si="10"/>
        <v>0</v>
      </c>
      <c r="AM29" s="121">
        <f t="shared" si="10"/>
        <v>0</v>
      </c>
      <c r="AN29" s="121">
        <f t="shared" si="10"/>
        <v>0</v>
      </c>
      <c r="AO29" s="121">
        <f t="shared" si="10"/>
        <v>0</v>
      </c>
      <c r="AP29" s="121">
        <f t="shared" si="10"/>
        <v>0</v>
      </c>
      <c r="AQ29" s="121">
        <f t="shared" si="10"/>
        <v>0</v>
      </c>
      <c r="AR29" s="122">
        <f t="shared" si="10"/>
        <v>30625</v>
      </c>
    </row>
    <row r="30" spans="1:44" outlineLevel="2" x14ac:dyDescent="0.2">
      <c r="A30" s="25">
        <v>1400</v>
      </c>
      <c r="B30" s="24"/>
      <c r="C30" s="24"/>
      <c r="D30" s="37"/>
      <c r="E30" s="26"/>
      <c r="F30" s="24"/>
      <c r="G30" s="24"/>
      <c r="H30" s="117"/>
      <c r="I30" s="37"/>
      <c r="J30" s="37"/>
      <c r="K30" s="37"/>
      <c r="L30" s="37"/>
      <c r="M30" s="37"/>
      <c r="N30" s="37"/>
      <c r="O30" s="37"/>
      <c r="P30" s="37"/>
      <c r="Q30" s="37"/>
      <c r="R30" s="124"/>
      <c r="S30" s="124"/>
      <c r="T30" s="124"/>
      <c r="U30" s="124"/>
      <c r="V30" s="124"/>
      <c r="W30" s="124"/>
      <c r="X30" s="124"/>
      <c r="Y30" s="124"/>
      <c r="Z30" s="124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118"/>
    </row>
    <row r="31" spans="1:44" outlineLevel="2" x14ac:dyDescent="0.2">
      <c r="A31" s="25">
        <v>1400</v>
      </c>
      <c r="B31" s="24">
        <v>1410</v>
      </c>
      <c r="C31" s="24" t="s">
        <v>64</v>
      </c>
      <c r="D31" s="37">
        <f>VLOOKUP(B31,EURBUD!$A$1:$C$260,3,0)</f>
        <v>301800</v>
      </c>
      <c r="E31" s="26">
        <f>SUM(H31:AX31)-D31</f>
        <v>0</v>
      </c>
      <c r="F31" s="24"/>
      <c r="G31" s="24"/>
      <c r="H31" s="117"/>
      <c r="I31" s="37"/>
      <c r="J31" s="37"/>
      <c r="K31" s="37"/>
      <c r="L31" s="37"/>
      <c r="M31" s="37"/>
      <c r="N31" s="37"/>
      <c r="O31" s="37"/>
      <c r="P31" s="37"/>
      <c r="Q31" s="37"/>
      <c r="R31" s="124">
        <f t="shared" ref="R31:Z31" si="11">$D31/9</f>
        <v>33533.333333333336</v>
      </c>
      <c r="S31" s="124">
        <f t="shared" si="11"/>
        <v>33533.333333333336</v>
      </c>
      <c r="T31" s="124">
        <f t="shared" si="11"/>
        <v>33533.333333333336</v>
      </c>
      <c r="U31" s="124">
        <f t="shared" si="11"/>
        <v>33533.333333333336</v>
      </c>
      <c r="V31" s="124">
        <f t="shared" si="11"/>
        <v>33533.333333333336</v>
      </c>
      <c r="W31" s="124">
        <f t="shared" si="11"/>
        <v>33533.333333333336</v>
      </c>
      <c r="X31" s="124">
        <f t="shared" si="11"/>
        <v>33533.333333333336</v>
      </c>
      <c r="Y31" s="124">
        <f t="shared" si="11"/>
        <v>33533.333333333336</v>
      </c>
      <c r="Z31" s="124">
        <f t="shared" si="11"/>
        <v>33533.333333333336</v>
      </c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118"/>
    </row>
    <row r="32" spans="1:44" outlineLevel="2" x14ac:dyDescent="0.2">
      <c r="A32" s="25">
        <v>1400</v>
      </c>
      <c r="B32" s="24">
        <v>1420</v>
      </c>
      <c r="C32" s="24" t="s">
        <v>54</v>
      </c>
      <c r="D32" s="37">
        <f>VLOOKUP(B32,EURBUD!$A$1:$C$260,3,0)</f>
        <v>0</v>
      </c>
      <c r="E32" s="26">
        <f>SUM(H32:AX32)-D32</f>
        <v>0</v>
      </c>
      <c r="F32" s="24"/>
      <c r="G32" s="24"/>
      <c r="H32" s="117"/>
      <c r="I32" s="37"/>
      <c r="J32" s="37"/>
      <c r="K32" s="37"/>
      <c r="L32" s="37"/>
      <c r="M32" s="37"/>
      <c r="N32" s="37"/>
      <c r="O32" s="37"/>
      <c r="P32" s="37"/>
      <c r="Q32" s="37"/>
      <c r="R32" s="124"/>
      <c r="S32" s="124"/>
      <c r="T32" s="124"/>
      <c r="U32" s="124"/>
      <c r="V32" s="124"/>
      <c r="W32" s="124"/>
      <c r="X32" s="124"/>
      <c r="Y32" s="124"/>
      <c r="Z32" s="124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118"/>
    </row>
    <row r="33" spans="1:44" outlineLevel="2" x14ac:dyDescent="0.2">
      <c r="A33" s="25">
        <v>1400</v>
      </c>
      <c r="B33" s="24">
        <v>1430</v>
      </c>
      <c r="C33" s="24" t="s">
        <v>55</v>
      </c>
      <c r="D33" s="37">
        <f>VLOOKUP(B33,EURBUD!$A$1:$C$260,3,0)</f>
        <v>0</v>
      </c>
      <c r="E33" s="26">
        <f>SUM(H33:AX33)-D33</f>
        <v>0</v>
      </c>
      <c r="F33" s="24"/>
      <c r="G33" s="24"/>
      <c r="H33" s="117"/>
      <c r="I33" s="37"/>
      <c r="J33" s="37"/>
      <c r="K33" s="37"/>
      <c r="L33" s="37"/>
      <c r="M33" s="37"/>
      <c r="N33" s="37"/>
      <c r="O33" s="37"/>
      <c r="P33" s="37"/>
      <c r="Q33" s="37"/>
      <c r="R33" s="124"/>
      <c r="S33" s="124"/>
      <c r="T33" s="124"/>
      <c r="U33" s="124"/>
      <c r="V33" s="124"/>
      <c r="W33" s="124"/>
      <c r="X33" s="124"/>
      <c r="Y33" s="124"/>
      <c r="Z33" s="124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118"/>
    </row>
    <row r="34" spans="1:44" outlineLevel="2" x14ac:dyDescent="0.2">
      <c r="A34" s="25">
        <v>1400</v>
      </c>
      <c r="B34" s="24">
        <v>1450</v>
      </c>
      <c r="C34" s="24" t="s">
        <v>65</v>
      </c>
      <c r="D34" s="37">
        <f>VLOOKUP(B34,EURBUD!$A$1:$C$260,3,0)</f>
        <v>0</v>
      </c>
      <c r="E34" s="26">
        <f>SUM(H34:AX34)-D34</f>
        <v>0</v>
      </c>
      <c r="F34" s="24"/>
      <c r="G34" s="24"/>
      <c r="H34" s="117"/>
      <c r="I34" s="37"/>
      <c r="J34" s="37"/>
      <c r="K34" s="37"/>
      <c r="L34" s="37"/>
      <c r="M34" s="37"/>
      <c r="N34" s="37"/>
      <c r="O34" s="37"/>
      <c r="P34" s="37"/>
      <c r="Q34" s="37"/>
      <c r="R34" s="124"/>
      <c r="S34" s="124"/>
      <c r="T34" s="124"/>
      <c r="U34" s="124"/>
      <c r="V34" s="124"/>
      <c r="W34" s="124"/>
      <c r="X34" s="124"/>
      <c r="Y34" s="124"/>
      <c r="Z34" s="124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118"/>
    </row>
    <row r="35" spans="1:44" outlineLevel="1" x14ac:dyDescent="0.2">
      <c r="A35" s="125" t="s">
        <v>66</v>
      </c>
      <c r="B35" s="30">
        <v>1400</v>
      </c>
      <c r="C35" s="30" t="s">
        <v>67</v>
      </c>
      <c r="D35" s="31">
        <f>VLOOKUP(B35,EURBUD!$A$1:$C$260,3,0)</f>
        <v>301800</v>
      </c>
      <c r="E35" s="32">
        <f>SUBTOTAL(9,E30:E34)</f>
        <v>0</v>
      </c>
      <c r="F35" s="30"/>
      <c r="G35" s="30"/>
      <c r="H35" s="120">
        <f t="shared" ref="H35:Z35" si="12">SUBTOTAL(9,H30:H34)</f>
        <v>0</v>
      </c>
      <c r="I35" s="121">
        <f t="shared" si="12"/>
        <v>0</v>
      </c>
      <c r="J35" s="121">
        <f t="shared" si="12"/>
        <v>0</v>
      </c>
      <c r="K35" s="121">
        <f t="shared" si="12"/>
        <v>0</v>
      </c>
      <c r="L35" s="121">
        <f t="shared" si="12"/>
        <v>0</v>
      </c>
      <c r="M35" s="121">
        <f t="shared" si="12"/>
        <v>0</v>
      </c>
      <c r="N35" s="121">
        <f t="shared" si="12"/>
        <v>0</v>
      </c>
      <c r="O35" s="121">
        <f t="shared" si="12"/>
        <v>0</v>
      </c>
      <c r="P35" s="121">
        <f t="shared" si="12"/>
        <v>0</v>
      </c>
      <c r="Q35" s="121">
        <f t="shared" si="12"/>
        <v>0</v>
      </c>
      <c r="R35" s="123">
        <f t="shared" si="12"/>
        <v>33533.333333333336</v>
      </c>
      <c r="S35" s="123">
        <f t="shared" si="12"/>
        <v>33533.333333333336</v>
      </c>
      <c r="T35" s="123">
        <f t="shared" si="12"/>
        <v>33533.333333333336</v>
      </c>
      <c r="U35" s="123">
        <f t="shared" si="12"/>
        <v>33533.333333333336</v>
      </c>
      <c r="V35" s="123">
        <f t="shared" si="12"/>
        <v>33533.333333333336</v>
      </c>
      <c r="W35" s="123">
        <f t="shared" si="12"/>
        <v>33533.333333333336</v>
      </c>
      <c r="X35" s="123">
        <f t="shared" si="12"/>
        <v>33533.333333333336</v>
      </c>
      <c r="Y35" s="123">
        <f t="shared" si="12"/>
        <v>33533.333333333336</v>
      </c>
      <c r="Z35" s="123">
        <f t="shared" si="12"/>
        <v>33533.333333333336</v>
      </c>
      <c r="AA35" s="31"/>
      <c r="AB35" s="121">
        <f t="shared" ref="AB35:AR35" si="13">SUBTOTAL(9,AB30:AB34)</f>
        <v>0</v>
      </c>
      <c r="AC35" s="121">
        <f t="shared" si="13"/>
        <v>0</v>
      </c>
      <c r="AD35" s="121">
        <f t="shared" si="13"/>
        <v>0</v>
      </c>
      <c r="AE35" s="121">
        <f t="shared" si="13"/>
        <v>0</v>
      </c>
      <c r="AF35" s="121">
        <f t="shared" si="13"/>
        <v>0</v>
      </c>
      <c r="AG35" s="121">
        <f t="shared" si="13"/>
        <v>0</v>
      </c>
      <c r="AH35" s="121">
        <f t="shared" si="13"/>
        <v>0</v>
      </c>
      <c r="AI35" s="121">
        <f t="shared" si="13"/>
        <v>0</v>
      </c>
      <c r="AJ35" s="121">
        <f t="shared" si="13"/>
        <v>0</v>
      </c>
      <c r="AK35" s="121">
        <f t="shared" si="13"/>
        <v>0</v>
      </c>
      <c r="AL35" s="121">
        <f t="shared" si="13"/>
        <v>0</v>
      </c>
      <c r="AM35" s="121">
        <f t="shared" si="13"/>
        <v>0</v>
      </c>
      <c r="AN35" s="121">
        <f t="shared" si="13"/>
        <v>0</v>
      </c>
      <c r="AO35" s="121">
        <f t="shared" si="13"/>
        <v>0</v>
      </c>
      <c r="AP35" s="121">
        <f t="shared" si="13"/>
        <v>0</v>
      </c>
      <c r="AQ35" s="121">
        <f t="shared" si="13"/>
        <v>0</v>
      </c>
      <c r="AR35" s="122">
        <f t="shared" si="13"/>
        <v>0</v>
      </c>
    </row>
    <row r="36" spans="1:44" outlineLevel="1" x14ac:dyDescent="0.2">
      <c r="A36" s="125"/>
      <c r="B36" s="43"/>
      <c r="C36" s="43" t="s">
        <v>68</v>
      </c>
      <c r="D36" s="44">
        <f>SUBTOTAL(9,$D$10:$D$34)/2</f>
        <v>805650</v>
      </c>
      <c r="E36" s="45"/>
      <c r="F36" s="43"/>
      <c r="G36" s="43"/>
      <c r="H36" s="126">
        <f t="shared" ref="H36:AR36" si="14">SUBTOTAL(9,H10:H34)</f>
        <v>6125</v>
      </c>
      <c r="I36" s="126">
        <f t="shared" si="14"/>
        <v>6125</v>
      </c>
      <c r="J36" s="126">
        <f t="shared" si="14"/>
        <v>6125</v>
      </c>
      <c r="K36" s="126">
        <f t="shared" si="14"/>
        <v>6125</v>
      </c>
      <c r="L36" s="126">
        <f t="shared" si="14"/>
        <v>6125</v>
      </c>
      <c r="M36" s="126">
        <f t="shared" si="14"/>
        <v>6125</v>
      </c>
      <c r="N36" s="126">
        <f t="shared" si="14"/>
        <v>6125</v>
      </c>
      <c r="O36" s="126">
        <f t="shared" si="14"/>
        <v>6125</v>
      </c>
      <c r="P36" s="126">
        <f t="shared" si="14"/>
        <v>6125</v>
      </c>
      <c r="Q36" s="126">
        <f t="shared" si="14"/>
        <v>37625</v>
      </c>
      <c r="R36" s="126">
        <f t="shared" si="14"/>
        <v>248950.00000000003</v>
      </c>
      <c r="S36" s="126">
        <f t="shared" si="14"/>
        <v>65450.000000000007</v>
      </c>
      <c r="T36" s="126">
        <f t="shared" si="14"/>
        <v>65450.000000000007</v>
      </c>
      <c r="U36" s="126">
        <f t="shared" si="14"/>
        <v>65450.000000000007</v>
      </c>
      <c r="V36" s="126">
        <f t="shared" si="14"/>
        <v>65450.000000000007</v>
      </c>
      <c r="W36" s="126">
        <f t="shared" si="14"/>
        <v>65450.000000000007</v>
      </c>
      <c r="X36" s="126">
        <f t="shared" si="14"/>
        <v>65450.000000000007</v>
      </c>
      <c r="Y36" s="126">
        <f t="shared" si="14"/>
        <v>65450.000000000007</v>
      </c>
      <c r="Z36" s="126">
        <f t="shared" si="14"/>
        <v>65450.000000000007</v>
      </c>
      <c r="AA36" s="126">
        <f t="shared" si="14"/>
        <v>0</v>
      </c>
      <c r="AB36" s="126">
        <f t="shared" si="14"/>
        <v>0</v>
      </c>
      <c r="AC36" s="126">
        <f t="shared" si="14"/>
        <v>0</v>
      </c>
      <c r="AD36" s="126">
        <f t="shared" si="14"/>
        <v>0</v>
      </c>
      <c r="AE36" s="126">
        <f t="shared" si="14"/>
        <v>0</v>
      </c>
      <c r="AF36" s="126">
        <f t="shared" si="14"/>
        <v>0</v>
      </c>
      <c r="AG36" s="126">
        <f t="shared" si="14"/>
        <v>0</v>
      </c>
      <c r="AH36" s="126">
        <f t="shared" si="14"/>
        <v>0</v>
      </c>
      <c r="AI36" s="126">
        <f t="shared" si="14"/>
        <v>45625</v>
      </c>
      <c r="AJ36" s="126">
        <f t="shared" si="14"/>
        <v>0</v>
      </c>
      <c r="AK36" s="126">
        <f t="shared" si="14"/>
        <v>0</v>
      </c>
      <c r="AL36" s="126">
        <f t="shared" si="14"/>
        <v>0</v>
      </c>
      <c r="AM36" s="126">
        <f t="shared" si="14"/>
        <v>0</v>
      </c>
      <c r="AN36" s="126">
        <f t="shared" si="14"/>
        <v>0</v>
      </c>
      <c r="AO36" s="126">
        <f t="shared" si="14"/>
        <v>0</v>
      </c>
      <c r="AP36" s="126">
        <f t="shared" si="14"/>
        <v>0</v>
      </c>
      <c r="AQ36" s="126">
        <f t="shared" si="14"/>
        <v>0</v>
      </c>
      <c r="AR36" s="126">
        <f t="shared" si="14"/>
        <v>45625</v>
      </c>
    </row>
    <row r="37" spans="1:44" outlineLevel="2" x14ac:dyDescent="0.2">
      <c r="A37" s="25">
        <v>1600</v>
      </c>
      <c r="B37" s="24"/>
      <c r="C37" s="24"/>
      <c r="D37" s="37"/>
      <c r="E37" s="26"/>
      <c r="F37" s="24"/>
      <c r="G37" s="24"/>
      <c r="H37" s="11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18"/>
    </row>
    <row r="38" spans="1:44" outlineLevel="2" x14ac:dyDescent="0.2">
      <c r="A38" s="25">
        <v>1600</v>
      </c>
      <c r="B38" s="24">
        <v>1610</v>
      </c>
      <c r="C38" s="24" t="s">
        <v>69</v>
      </c>
      <c r="D38" s="37">
        <f>VLOOKUP(B38,EURBUD!$A$1:$C$260,3,0)</f>
        <v>0</v>
      </c>
      <c r="E38" s="26">
        <f t="shared" ref="E38:E48" si="15">SUM(H38:AX38)-D38</f>
        <v>0</v>
      </c>
      <c r="F38" s="24"/>
      <c r="G38" s="24"/>
      <c r="H38" s="11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118"/>
    </row>
    <row r="39" spans="1:44" outlineLevel="2" x14ac:dyDescent="0.2">
      <c r="A39" s="25">
        <v>1600</v>
      </c>
      <c r="B39" s="24">
        <v>1615</v>
      </c>
      <c r="C39" s="24" t="s">
        <v>70</v>
      </c>
      <c r="D39" s="37">
        <f>VLOOKUP(B39,EURBUD!$A$1:$C$260,3,0)</f>
        <v>0</v>
      </c>
      <c r="E39" s="26">
        <f t="shared" si="15"/>
        <v>0</v>
      </c>
      <c r="F39" s="24"/>
      <c r="G39" s="24"/>
      <c r="H39" s="11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118"/>
    </row>
    <row r="40" spans="1:44" outlineLevel="2" x14ac:dyDescent="0.2">
      <c r="A40" s="25">
        <v>1600</v>
      </c>
      <c r="B40" s="24">
        <v>1620</v>
      </c>
      <c r="C40" s="24" t="s">
        <v>71</v>
      </c>
      <c r="D40" s="37">
        <f>VLOOKUP(B40,EURBUD!$A$1:$C$260,3,0)</f>
        <v>0</v>
      </c>
      <c r="E40" s="26">
        <f t="shared" si="15"/>
        <v>0</v>
      </c>
      <c r="F40" s="24"/>
      <c r="G40" s="24"/>
      <c r="H40" s="11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118"/>
    </row>
    <row r="41" spans="1:44" outlineLevel="2" x14ac:dyDescent="0.2">
      <c r="A41" s="25">
        <v>1600</v>
      </c>
      <c r="B41" s="24">
        <v>1630</v>
      </c>
      <c r="C41" s="24" t="s">
        <v>72</v>
      </c>
      <c r="D41" s="37">
        <f>VLOOKUP(B41,EURBUD!$A$1:$C$260,3,0)</f>
        <v>0</v>
      </c>
      <c r="E41" s="26">
        <f t="shared" si="15"/>
        <v>0</v>
      </c>
      <c r="F41" s="24"/>
      <c r="G41" s="24"/>
      <c r="H41" s="11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118"/>
    </row>
    <row r="42" spans="1:44" outlineLevel="2" x14ac:dyDescent="0.2">
      <c r="A42" s="25">
        <v>1600</v>
      </c>
      <c r="B42" s="24">
        <v>1635</v>
      </c>
      <c r="C42" s="24" t="s">
        <v>73</v>
      </c>
      <c r="D42" s="37">
        <f>VLOOKUP(B42,EURBUD!$A$1:$C$260,3,0)</f>
        <v>0</v>
      </c>
      <c r="E42" s="26">
        <f t="shared" si="15"/>
        <v>0</v>
      </c>
      <c r="F42" s="24"/>
      <c r="G42" s="24"/>
      <c r="H42" s="11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118"/>
    </row>
    <row r="43" spans="1:44" outlineLevel="2" x14ac:dyDescent="0.2">
      <c r="A43" s="25">
        <v>1600</v>
      </c>
      <c r="B43" s="24">
        <v>1650</v>
      </c>
      <c r="C43" s="24" t="s">
        <v>74</v>
      </c>
      <c r="D43" s="37">
        <f>VLOOKUP(B43,EURBUD!$A$1:$C$260,3,0)</f>
        <v>0</v>
      </c>
      <c r="E43" s="26">
        <f t="shared" si="15"/>
        <v>0</v>
      </c>
      <c r="F43" s="24"/>
      <c r="G43" s="24"/>
      <c r="H43" s="11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118"/>
    </row>
    <row r="44" spans="1:44" outlineLevel="2" x14ac:dyDescent="0.2">
      <c r="A44" s="25">
        <v>1600</v>
      </c>
      <c r="B44" s="24">
        <v>1655</v>
      </c>
      <c r="C44" s="24" t="s">
        <v>75</v>
      </c>
      <c r="D44" s="37">
        <f>VLOOKUP(B44,EURBUD!$A$1:$C$260,3,0)</f>
        <v>0</v>
      </c>
      <c r="E44" s="26">
        <f t="shared" si="15"/>
        <v>0</v>
      </c>
      <c r="F44" s="24"/>
      <c r="G44" s="24"/>
      <c r="H44" s="11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118"/>
    </row>
    <row r="45" spans="1:44" outlineLevel="2" x14ac:dyDescent="0.2">
      <c r="A45" s="25">
        <v>1600</v>
      </c>
      <c r="B45" s="24">
        <v>1670</v>
      </c>
      <c r="C45" s="24" t="s">
        <v>54</v>
      </c>
      <c r="D45" s="37">
        <f>VLOOKUP(B45,EURBUD!$A$1:$C$260,3,0)</f>
        <v>0</v>
      </c>
      <c r="E45" s="26">
        <f t="shared" si="15"/>
        <v>0</v>
      </c>
      <c r="F45" s="24"/>
      <c r="G45" s="24"/>
      <c r="H45" s="11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118"/>
    </row>
    <row r="46" spans="1:44" outlineLevel="2" x14ac:dyDescent="0.2">
      <c r="A46" s="25">
        <v>1600</v>
      </c>
      <c r="B46" s="24">
        <v>1675</v>
      </c>
      <c r="C46" s="24" t="s">
        <v>76</v>
      </c>
      <c r="D46" s="37">
        <f>VLOOKUP(B46,EURBUD!$A$1:$C$260,3,0)</f>
        <v>0</v>
      </c>
      <c r="E46" s="26">
        <f t="shared" si="15"/>
        <v>0</v>
      </c>
      <c r="F46" s="24"/>
      <c r="G46" s="24"/>
      <c r="H46" s="11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118"/>
    </row>
    <row r="47" spans="1:44" outlineLevel="2" x14ac:dyDescent="0.2">
      <c r="A47" s="25">
        <v>1600</v>
      </c>
      <c r="B47" s="24">
        <v>1680</v>
      </c>
      <c r="C47" s="24" t="s">
        <v>77</v>
      </c>
      <c r="D47" s="37">
        <f>VLOOKUP(B47,EURBUD!$A$1:$C$260,3,0)</f>
        <v>0</v>
      </c>
      <c r="E47" s="26">
        <f t="shared" si="15"/>
        <v>0</v>
      </c>
      <c r="F47" s="24"/>
      <c r="G47" s="24"/>
      <c r="H47" s="11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118"/>
    </row>
    <row r="48" spans="1:44" outlineLevel="2" x14ac:dyDescent="0.2">
      <c r="A48" s="25">
        <v>1600</v>
      </c>
      <c r="B48" s="24">
        <v>1690</v>
      </c>
      <c r="C48" s="24" t="s">
        <v>78</v>
      </c>
      <c r="D48" s="37">
        <f>VLOOKUP(B48,EURBUD!$A$1:$C$260,3,0)</f>
        <v>0</v>
      </c>
      <c r="E48" s="26">
        <f t="shared" si="15"/>
        <v>0</v>
      </c>
      <c r="F48" s="24"/>
      <c r="G48" s="24"/>
      <c r="H48" s="11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118"/>
    </row>
    <row r="49" spans="1:44" outlineLevel="1" x14ac:dyDescent="0.2">
      <c r="A49" s="119" t="s">
        <v>79</v>
      </c>
      <c r="B49" s="30">
        <v>1600</v>
      </c>
      <c r="C49" s="30" t="s">
        <v>80</v>
      </c>
      <c r="D49" s="31">
        <f>VLOOKUP(B49,EURBUD!$A$1:$C$260,3,0)</f>
        <v>0</v>
      </c>
      <c r="E49" s="32">
        <f>SUBTOTAL(9,E37:E48)</f>
        <v>0</v>
      </c>
      <c r="F49" s="30"/>
      <c r="G49" s="30"/>
      <c r="H49" s="120">
        <f t="shared" ref="H49:Z49" si="16">SUBTOTAL(9,H37:H48)</f>
        <v>0</v>
      </c>
      <c r="I49" s="121">
        <f t="shared" si="16"/>
        <v>0</v>
      </c>
      <c r="J49" s="121">
        <f t="shared" si="16"/>
        <v>0</v>
      </c>
      <c r="K49" s="121">
        <f t="shared" si="16"/>
        <v>0</v>
      </c>
      <c r="L49" s="121">
        <f t="shared" si="16"/>
        <v>0</v>
      </c>
      <c r="M49" s="121">
        <f t="shared" si="16"/>
        <v>0</v>
      </c>
      <c r="N49" s="121">
        <f t="shared" si="16"/>
        <v>0</v>
      </c>
      <c r="O49" s="121">
        <f t="shared" si="16"/>
        <v>0</v>
      </c>
      <c r="P49" s="121">
        <f t="shared" si="16"/>
        <v>0</v>
      </c>
      <c r="Q49" s="121">
        <f t="shared" si="16"/>
        <v>0</v>
      </c>
      <c r="R49" s="121">
        <f t="shared" si="16"/>
        <v>0</v>
      </c>
      <c r="S49" s="121">
        <f t="shared" si="16"/>
        <v>0</v>
      </c>
      <c r="T49" s="121">
        <f t="shared" si="16"/>
        <v>0</v>
      </c>
      <c r="U49" s="121">
        <f t="shared" si="16"/>
        <v>0</v>
      </c>
      <c r="V49" s="121">
        <f t="shared" si="16"/>
        <v>0</v>
      </c>
      <c r="W49" s="121">
        <f t="shared" si="16"/>
        <v>0</v>
      </c>
      <c r="X49" s="121">
        <f t="shared" si="16"/>
        <v>0</v>
      </c>
      <c r="Y49" s="121">
        <f t="shared" si="16"/>
        <v>0</v>
      </c>
      <c r="Z49" s="121">
        <f t="shared" si="16"/>
        <v>0</v>
      </c>
      <c r="AA49" s="31"/>
      <c r="AB49" s="121">
        <f t="shared" ref="AB49:AR49" si="17">SUBTOTAL(9,AB37:AB48)</f>
        <v>0</v>
      </c>
      <c r="AC49" s="121">
        <f t="shared" si="17"/>
        <v>0</v>
      </c>
      <c r="AD49" s="121">
        <f t="shared" si="17"/>
        <v>0</v>
      </c>
      <c r="AE49" s="121">
        <f t="shared" si="17"/>
        <v>0</v>
      </c>
      <c r="AF49" s="121">
        <f t="shared" si="17"/>
        <v>0</v>
      </c>
      <c r="AG49" s="121">
        <f t="shared" si="17"/>
        <v>0</v>
      </c>
      <c r="AH49" s="121">
        <f t="shared" si="17"/>
        <v>0</v>
      </c>
      <c r="AI49" s="121">
        <f t="shared" si="17"/>
        <v>0</v>
      </c>
      <c r="AJ49" s="121">
        <f t="shared" si="17"/>
        <v>0</v>
      </c>
      <c r="AK49" s="121">
        <f t="shared" si="17"/>
        <v>0</v>
      </c>
      <c r="AL49" s="121">
        <f t="shared" si="17"/>
        <v>0</v>
      </c>
      <c r="AM49" s="121">
        <f t="shared" si="17"/>
        <v>0</v>
      </c>
      <c r="AN49" s="121">
        <f t="shared" si="17"/>
        <v>0</v>
      </c>
      <c r="AO49" s="121">
        <f t="shared" si="17"/>
        <v>0</v>
      </c>
      <c r="AP49" s="121">
        <f t="shared" si="17"/>
        <v>0</v>
      </c>
      <c r="AQ49" s="121">
        <f t="shared" si="17"/>
        <v>0</v>
      </c>
      <c r="AR49" s="122">
        <f t="shared" si="17"/>
        <v>0</v>
      </c>
    </row>
    <row r="50" spans="1:44" outlineLevel="2" x14ac:dyDescent="0.2">
      <c r="A50" s="25">
        <v>2000</v>
      </c>
      <c r="B50" s="24"/>
      <c r="C50" s="24"/>
      <c r="D50" s="37"/>
      <c r="E50" s="26"/>
      <c r="F50" s="24"/>
      <c r="G50" s="24"/>
      <c r="H50" s="11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118"/>
    </row>
    <row r="51" spans="1:44" outlineLevel="2" x14ac:dyDescent="0.2">
      <c r="A51" s="25">
        <v>2000</v>
      </c>
      <c r="B51" s="24">
        <v>2010</v>
      </c>
      <c r="C51" s="24" t="s">
        <v>81</v>
      </c>
      <c r="D51" s="37">
        <f>VLOOKUP(B51,EURBUD!$A$1:$C$260,3,0)</f>
        <v>0</v>
      </c>
      <c r="E51" s="26">
        <f t="shared" ref="E51:E60" si="18">SUM(H51:AX51)-D51</f>
        <v>0</v>
      </c>
      <c r="F51" s="24"/>
      <c r="G51" s="24"/>
      <c r="H51" s="11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118"/>
    </row>
    <row r="52" spans="1:44" outlineLevel="2" x14ac:dyDescent="0.2">
      <c r="A52" s="25">
        <v>2000</v>
      </c>
      <c r="B52" s="24">
        <v>2030</v>
      </c>
      <c r="C52" s="24" t="s">
        <v>82</v>
      </c>
      <c r="D52" s="37">
        <f>VLOOKUP(B52,EURBUD!$A$1:$C$260,3,0)</f>
        <v>0</v>
      </c>
      <c r="E52" s="26">
        <f t="shared" si="18"/>
        <v>0</v>
      </c>
      <c r="F52" s="24"/>
      <c r="G52" s="24"/>
      <c r="H52" s="11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118"/>
    </row>
    <row r="53" spans="1:44" outlineLevel="2" x14ac:dyDescent="0.2">
      <c r="A53" s="25">
        <v>2000</v>
      </c>
      <c r="B53" s="24">
        <v>2040</v>
      </c>
      <c r="C53" s="24" t="s">
        <v>83</v>
      </c>
      <c r="D53" s="37">
        <f>VLOOKUP(B53,EURBUD!$A$1:$C$260,3,0)</f>
        <v>0</v>
      </c>
      <c r="E53" s="26">
        <f t="shared" si="18"/>
        <v>0</v>
      </c>
      <c r="F53" s="24"/>
      <c r="G53" s="24"/>
      <c r="H53" s="11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118"/>
    </row>
    <row r="54" spans="1:44" outlineLevel="2" x14ac:dyDescent="0.2">
      <c r="A54" s="25">
        <v>2000</v>
      </c>
      <c r="B54" s="24">
        <v>2045</v>
      </c>
      <c r="C54" s="24" t="s">
        <v>84</v>
      </c>
      <c r="D54" s="37">
        <f>VLOOKUP(B54,EURBUD!$A$1:$C$260,3,0)</f>
        <v>0</v>
      </c>
      <c r="E54" s="26">
        <f t="shared" si="18"/>
        <v>0</v>
      </c>
      <c r="F54" s="24"/>
      <c r="G54" s="24"/>
      <c r="H54" s="11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118"/>
    </row>
    <row r="55" spans="1:44" outlineLevel="2" x14ac:dyDescent="0.2">
      <c r="A55" s="25">
        <v>2000</v>
      </c>
      <c r="B55" s="24">
        <v>2050</v>
      </c>
      <c r="C55" s="24" t="s">
        <v>85</v>
      </c>
      <c r="D55" s="37">
        <f>VLOOKUP(B55,EURBUD!$A$1:$C$260,3,0)</f>
        <v>0</v>
      </c>
      <c r="E55" s="26">
        <f t="shared" si="18"/>
        <v>0</v>
      </c>
      <c r="F55" s="24"/>
      <c r="G55" s="24"/>
      <c r="H55" s="11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118"/>
    </row>
    <row r="56" spans="1:44" outlineLevel="2" x14ac:dyDescent="0.2">
      <c r="A56" s="25">
        <v>2000</v>
      </c>
      <c r="B56" s="24">
        <v>2060</v>
      </c>
      <c r="C56" s="24" t="s">
        <v>86</v>
      </c>
      <c r="D56" s="37">
        <f>VLOOKUP(B56,EURBUD!$A$1:$C$260,3,0)</f>
        <v>0</v>
      </c>
      <c r="E56" s="26">
        <f t="shared" si="18"/>
        <v>0</v>
      </c>
      <c r="F56" s="24"/>
      <c r="G56" s="24"/>
      <c r="H56" s="11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118"/>
    </row>
    <row r="57" spans="1:44" outlineLevel="2" x14ac:dyDescent="0.2">
      <c r="A57" s="25">
        <v>2000</v>
      </c>
      <c r="B57" s="24">
        <v>2070</v>
      </c>
      <c r="C57" s="24" t="s">
        <v>87</v>
      </c>
      <c r="D57" s="37">
        <f>VLOOKUP(B57,EURBUD!$A$1:$C$260,3,0)</f>
        <v>0</v>
      </c>
      <c r="E57" s="26">
        <f t="shared" si="18"/>
        <v>0</v>
      </c>
      <c r="F57" s="24"/>
      <c r="G57" s="24"/>
      <c r="H57" s="11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118"/>
    </row>
    <row r="58" spans="1:44" outlineLevel="2" x14ac:dyDescent="0.2">
      <c r="A58" s="25">
        <v>2000</v>
      </c>
      <c r="B58" s="24">
        <v>2080</v>
      </c>
      <c r="C58" s="24" t="s">
        <v>88</v>
      </c>
      <c r="D58" s="37">
        <f>VLOOKUP(B58,EURBUD!$A$1:$C$260,3,0)</f>
        <v>0</v>
      </c>
      <c r="E58" s="26">
        <f t="shared" si="18"/>
        <v>0</v>
      </c>
      <c r="F58" s="24"/>
      <c r="G58" s="24"/>
      <c r="H58" s="11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118"/>
    </row>
    <row r="59" spans="1:44" outlineLevel="2" x14ac:dyDescent="0.2">
      <c r="A59" s="25">
        <v>2000</v>
      </c>
      <c r="B59" s="24">
        <v>2085</v>
      </c>
      <c r="C59" s="24" t="s">
        <v>89</v>
      </c>
      <c r="D59" s="37">
        <f>VLOOKUP(B59,EURBUD!$A$1:$C$260,3,0)</f>
        <v>0</v>
      </c>
      <c r="E59" s="26">
        <f t="shared" si="18"/>
        <v>0</v>
      </c>
      <c r="F59" s="24"/>
      <c r="G59" s="24"/>
      <c r="H59" s="11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118"/>
    </row>
    <row r="60" spans="1:44" outlineLevel="2" x14ac:dyDescent="0.2">
      <c r="A60" s="25">
        <v>2000</v>
      </c>
      <c r="B60" s="24">
        <v>2095</v>
      </c>
      <c r="C60" s="24" t="s">
        <v>90</v>
      </c>
      <c r="D60" s="37">
        <f>VLOOKUP(B60,EURBUD!$A$1:$C$260,3,0)</f>
        <v>0</v>
      </c>
      <c r="E60" s="26">
        <f t="shared" si="18"/>
        <v>0</v>
      </c>
      <c r="F60" s="24"/>
      <c r="G60" s="24"/>
      <c r="H60" s="11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118"/>
    </row>
    <row r="61" spans="1:44" outlineLevel="1" x14ac:dyDescent="0.2">
      <c r="A61" s="119" t="s">
        <v>91</v>
      </c>
      <c r="B61" s="30">
        <v>2000</v>
      </c>
      <c r="C61" s="30" t="s">
        <v>92</v>
      </c>
      <c r="D61" s="31">
        <f>VLOOKUP(B61,EURBUD!$A$1:$C$260,3,0)</f>
        <v>0</v>
      </c>
      <c r="E61" s="32">
        <f>SUBTOTAL(9,E50:E60)</f>
        <v>0</v>
      </c>
      <c r="F61" s="30"/>
      <c r="G61" s="30"/>
      <c r="H61" s="120">
        <f t="shared" ref="H61:Z61" si="19">SUBTOTAL(9,H50:H60)</f>
        <v>0</v>
      </c>
      <c r="I61" s="121">
        <f t="shared" si="19"/>
        <v>0</v>
      </c>
      <c r="J61" s="121">
        <f t="shared" si="19"/>
        <v>0</v>
      </c>
      <c r="K61" s="121">
        <f t="shared" si="19"/>
        <v>0</v>
      </c>
      <c r="L61" s="121">
        <f t="shared" si="19"/>
        <v>0</v>
      </c>
      <c r="M61" s="121">
        <f t="shared" si="19"/>
        <v>0</v>
      </c>
      <c r="N61" s="121">
        <f t="shared" si="19"/>
        <v>0</v>
      </c>
      <c r="O61" s="121">
        <f t="shared" si="19"/>
        <v>0</v>
      </c>
      <c r="P61" s="121">
        <f t="shared" si="19"/>
        <v>0</v>
      </c>
      <c r="Q61" s="121">
        <f t="shared" si="19"/>
        <v>0</v>
      </c>
      <c r="R61" s="121">
        <f t="shared" si="19"/>
        <v>0</v>
      </c>
      <c r="S61" s="121">
        <f t="shared" si="19"/>
        <v>0</v>
      </c>
      <c r="T61" s="121">
        <f t="shared" si="19"/>
        <v>0</v>
      </c>
      <c r="U61" s="121">
        <f t="shared" si="19"/>
        <v>0</v>
      </c>
      <c r="V61" s="121">
        <f t="shared" si="19"/>
        <v>0</v>
      </c>
      <c r="W61" s="121">
        <f t="shared" si="19"/>
        <v>0</v>
      </c>
      <c r="X61" s="121">
        <f t="shared" si="19"/>
        <v>0</v>
      </c>
      <c r="Y61" s="121">
        <f t="shared" si="19"/>
        <v>0</v>
      </c>
      <c r="Z61" s="121">
        <f t="shared" si="19"/>
        <v>0</v>
      </c>
      <c r="AA61" s="31"/>
      <c r="AB61" s="121">
        <f t="shared" ref="AB61:AR61" si="20">SUBTOTAL(9,AB50:AB60)</f>
        <v>0</v>
      </c>
      <c r="AC61" s="121">
        <f t="shared" si="20"/>
        <v>0</v>
      </c>
      <c r="AD61" s="121">
        <f t="shared" si="20"/>
        <v>0</v>
      </c>
      <c r="AE61" s="121">
        <f t="shared" si="20"/>
        <v>0</v>
      </c>
      <c r="AF61" s="121">
        <f t="shared" si="20"/>
        <v>0</v>
      </c>
      <c r="AG61" s="121">
        <f t="shared" si="20"/>
        <v>0</v>
      </c>
      <c r="AH61" s="121">
        <f t="shared" si="20"/>
        <v>0</v>
      </c>
      <c r="AI61" s="121">
        <f t="shared" si="20"/>
        <v>0</v>
      </c>
      <c r="AJ61" s="121">
        <f t="shared" si="20"/>
        <v>0</v>
      </c>
      <c r="AK61" s="121">
        <f t="shared" si="20"/>
        <v>0</v>
      </c>
      <c r="AL61" s="121">
        <f t="shared" si="20"/>
        <v>0</v>
      </c>
      <c r="AM61" s="121">
        <f t="shared" si="20"/>
        <v>0</v>
      </c>
      <c r="AN61" s="121">
        <f t="shared" si="20"/>
        <v>0</v>
      </c>
      <c r="AO61" s="121">
        <f t="shared" si="20"/>
        <v>0</v>
      </c>
      <c r="AP61" s="121">
        <f t="shared" si="20"/>
        <v>0</v>
      </c>
      <c r="AQ61" s="121">
        <f t="shared" si="20"/>
        <v>0</v>
      </c>
      <c r="AR61" s="122">
        <f t="shared" si="20"/>
        <v>0</v>
      </c>
    </row>
    <row r="62" spans="1:44" outlineLevel="2" x14ac:dyDescent="0.2">
      <c r="A62" s="25">
        <v>2100</v>
      </c>
      <c r="B62" s="24"/>
      <c r="C62" s="24"/>
      <c r="D62" s="37"/>
      <c r="E62" s="26"/>
      <c r="F62" s="24"/>
      <c r="G62" s="24"/>
      <c r="H62" s="11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118"/>
    </row>
    <row r="63" spans="1:44" outlineLevel="2" x14ac:dyDescent="0.2">
      <c r="A63" s="25">
        <v>2100</v>
      </c>
      <c r="B63" s="24">
        <v>2110</v>
      </c>
      <c r="C63" s="24" t="s">
        <v>93</v>
      </c>
      <c r="D63" s="37">
        <f>VLOOKUP(B63,EURBUD!$A$1:$C$260,3,0)</f>
        <v>0</v>
      </c>
      <c r="E63" s="26">
        <f t="shared" ref="E63:E68" si="21">SUM(H63:AX63)-D63</f>
        <v>0</v>
      </c>
      <c r="F63" s="24"/>
      <c r="G63" s="24"/>
      <c r="H63" s="11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118"/>
    </row>
    <row r="64" spans="1:44" outlineLevel="2" x14ac:dyDescent="0.2">
      <c r="A64" s="25">
        <v>2100</v>
      </c>
      <c r="B64" s="24">
        <v>2120</v>
      </c>
      <c r="C64" s="24" t="s">
        <v>94</v>
      </c>
      <c r="D64" s="37">
        <f>VLOOKUP(B64,EURBUD!$A$1:$C$260,3,0)</f>
        <v>0</v>
      </c>
      <c r="E64" s="26">
        <f t="shared" si="21"/>
        <v>0</v>
      </c>
      <c r="F64" s="24"/>
      <c r="G64" s="24"/>
      <c r="H64" s="11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118"/>
    </row>
    <row r="65" spans="1:44" outlineLevel="2" x14ac:dyDescent="0.2">
      <c r="A65" s="25">
        <v>2100</v>
      </c>
      <c r="B65" s="24">
        <v>2130</v>
      </c>
      <c r="C65" s="24" t="s">
        <v>95</v>
      </c>
      <c r="D65" s="37">
        <f>VLOOKUP(B65,EURBUD!$A$1:$C$260,3,0)</f>
        <v>0</v>
      </c>
      <c r="E65" s="26">
        <f t="shared" si="21"/>
        <v>0</v>
      </c>
      <c r="F65" s="24"/>
      <c r="G65" s="24"/>
      <c r="H65" s="11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118"/>
    </row>
    <row r="66" spans="1:44" outlineLevel="2" x14ac:dyDescent="0.2">
      <c r="A66" s="25">
        <v>2100</v>
      </c>
      <c r="B66" s="24">
        <v>2150</v>
      </c>
      <c r="C66" s="24" t="s">
        <v>96</v>
      </c>
      <c r="D66" s="37">
        <f>VLOOKUP(B66,EURBUD!$A$1:$C$260,3,0)</f>
        <v>0</v>
      </c>
      <c r="E66" s="26">
        <f t="shared" si="21"/>
        <v>0</v>
      </c>
      <c r="F66" s="24"/>
      <c r="G66" s="24"/>
      <c r="H66" s="11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118"/>
    </row>
    <row r="67" spans="1:44" outlineLevel="2" x14ac:dyDescent="0.2">
      <c r="A67" s="25">
        <v>2100</v>
      </c>
      <c r="B67" s="24">
        <v>2160</v>
      </c>
      <c r="C67" s="24" t="s">
        <v>97</v>
      </c>
      <c r="D67" s="37">
        <f>VLOOKUP(B67,EURBUD!$A$1:$C$260,3,0)</f>
        <v>0</v>
      </c>
      <c r="E67" s="26">
        <f t="shared" si="21"/>
        <v>0</v>
      </c>
      <c r="F67" s="24"/>
      <c r="G67" s="24"/>
      <c r="H67" s="11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118"/>
    </row>
    <row r="68" spans="1:44" outlineLevel="2" x14ac:dyDescent="0.2">
      <c r="A68" s="25">
        <v>2100</v>
      </c>
      <c r="B68" s="24">
        <v>2190</v>
      </c>
      <c r="C68" s="24" t="s">
        <v>98</v>
      </c>
      <c r="D68" s="37">
        <f>VLOOKUP(B68,EURBUD!$A$1:$C$260,3,0)</f>
        <v>0</v>
      </c>
      <c r="E68" s="26">
        <f t="shared" si="21"/>
        <v>0</v>
      </c>
      <c r="F68" s="24"/>
      <c r="G68" s="24"/>
      <c r="H68" s="11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118"/>
    </row>
    <row r="69" spans="1:44" outlineLevel="1" x14ac:dyDescent="0.2">
      <c r="A69" s="119" t="s">
        <v>99</v>
      </c>
      <c r="B69" s="30">
        <v>2100</v>
      </c>
      <c r="C69" s="30" t="s">
        <v>100</v>
      </c>
      <c r="D69" s="31">
        <f>VLOOKUP(B69,EURBUD!$A$1:$C$260,3,0)</f>
        <v>0</v>
      </c>
      <c r="E69" s="32">
        <f>SUBTOTAL(9,E62:E68)</f>
        <v>0</v>
      </c>
      <c r="F69" s="30"/>
      <c r="G69" s="30"/>
      <c r="H69" s="120">
        <f t="shared" ref="H69:Z69" si="22">SUBTOTAL(9,H62:H68)</f>
        <v>0</v>
      </c>
      <c r="I69" s="121">
        <f t="shared" si="22"/>
        <v>0</v>
      </c>
      <c r="J69" s="121">
        <f t="shared" si="22"/>
        <v>0</v>
      </c>
      <c r="K69" s="121">
        <f t="shared" si="22"/>
        <v>0</v>
      </c>
      <c r="L69" s="121">
        <f t="shared" si="22"/>
        <v>0</v>
      </c>
      <c r="M69" s="121">
        <f t="shared" si="22"/>
        <v>0</v>
      </c>
      <c r="N69" s="121">
        <f t="shared" si="22"/>
        <v>0</v>
      </c>
      <c r="O69" s="121">
        <f t="shared" si="22"/>
        <v>0</v>
      </c>
      <c r="P69" s="121">
        <f t="shared" si="22"/>
        <v>0</v>
      </c>
      <c r="Q69" s="121">
        <f t="shared" si="22"/>
        <v>0</v>
      </c>
      <c r="R69" s="121">
        <f t="shared" si="22"/>
        <v>0</v>
      </c>
      <c r="S69" s="121">
        <f t="shared" si="22"/>
        <v>0</v>
      </c>
      <c r="T69" s="121">
        <f t="shared" si="22"/>
        <v>0</v>
      </c>
      <c r="U69" s="121">
        <f t="shared" si="22"/>
        <v>0</v>
      </c>
      <c r="V69" s="121">
        <f t="shared" si="22"/>
        <v>0</v>
      </c>
      <c r="W69" s="121">
        <f t="shared" si="22"/>
        <v>0</v>
      </c>
      <c r="X69" s="121">
        <f t="shared" si="22"/>
        <v>0</v>
      </c>
      <c r="Y69" s="121">
        <f t="shared" si="22"/>
        <v>0</v>
      </c>
      <c r="Z69" s="121">
        <f t="shared" si="22"/>
        <v>0</v>
      </c>
      <c r="AA69" s="31"/>
      <c r="AB69" s="121">
        <f t="shared" ref="AB69:AR69" si="23">SUBTOTAL(9,AB62:AB68)</f>
        <v>0</v>
      </c>
      <c r="AC69" s="121">
        <f t="shared" si="23"/>
        <v>0</v>
      </c>
      <c r="AD69" s="121">
        <f t="shared" si="23"/>
        <v>0</v>
      </c>
      <c r="AE69" s="121">
        <f t="shared" si="23"/>
        <v>0</v>
      </c>
      <c r="AF69" s="121">
        <f t="shared" si="23"/>
        <v>0</v>
      </c>
      <c r="AG69" s="121">
        <f t="shared" si="23"/>
        <v>0</v>
      </c>
      <c r="AH69" s="121">
        <f t="shared" si="23"/>
        <v>0</v>
      </c>
      <c r="AI69" s="121">
        <f t="shared" si="23"/>
        <v>0</v>
      </c>
      <c r="AJ69" s="121">
        <f t="shared" si="23"/>
        <v>0</v>
      </c>
      <c r="AK69" s="121">
        <f t="shared" si="23"/>
        <v>0</v>
      </c>
      <c r="AL69" s="121">
        <f t="shared" si="23"/>
        <v>0</v>
      </c>
      <c r="AM69" s="121">
        <f t="shared" si="23"/>
        <v>0</v>
      </c>
      <c r="AN69" s="121">
        <f t="shared" si="23"/>
        <v>0</v>
      </c>
      <c r="AO69" s="121">
        <f t="shared" si="23"/>
        <v>0</v>
      </c>
      <c r="AP69" s="121">
        <f t="shared" si="23"/>
        <v>0</v>
      </c>
      <c r="AQ69" s="121">
        <f t="shared" si="23"/>
        <v>0</v>
      </c>
      <c r="AR69" s="122">
        <f t="shared" si="23"/>
        <v>0</v>
      </c>
    </row>
    <row r="70" spans="1:44" outlineLevel="2" x14ac:dyDescent="0.2">
      <c r="A70" s="25">
        <v>2200</v>
      </c>
      <c r="B70" s="24"/>
      <c r="C70" s="24"/>
      <c r="D70" s="37"/>
      <c r="E70" s="26"/>
      <c r="F70" s="24"/>
      <c r="G70" s="24"/>
      <c r="H70" s="11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118"/>
    </row>
    <row r="71" spans="1:44" outlineLevel="2" x14ac:dyDescent="0.2">
      <c r="A71" s="25">
        <v>2200</v>
      </c>
      <c r="B71" s="24">
        <v>2210</v>
      </c>
      <c r="C71" s="24" t="s">
        <v>101</v>
      </c>
      <c r="D71" s="37">
        <f>VLOOKUP(B71,EURBUD!$A$1:$C$260,3,0)</f>
        <v>45800</v>
      </c>
      <c r="E71" s="26">
        <f t="shared" ref="E71:E84" si="24">SUM(H71:AX71)-D71</f>
        <v>0</v>
      </c>
      <c r="F71" s="24"/>
      <c r="G71" s="24"/>
      <c r="H71" s="117"/>
      <c r="I71" s="37"/>
      <c r="J71" s="37"/>
      <c r="K71" s="37"/>
      <c r="L71" s="37"/>
      <c r="M71" s="37"/>
      <c r="N71" s="37"/>
      <c r="O71" s="37">
        <v>3800</v>
      </c>
      <c r="P71" s="37">
        <v>3800</v>
      </c>
      <c r="Q71" s="37">
        <v>3800</v>
      </c>
      <c r="R71" s="37">
        <v>3800</v>
      </c>
      <c r="S71" s="37">
        <v>3800</v>
      </c>
      <c r="T71" s="37">
        <v>3800</v>
      </c>
      <c r="U71" s="37">
        <v>3800</v>
      </c>
      <c r="V71" s="37">
        <v>3800</v>
      </c>
      <c r="W71" s="37">
        <v>3800</v>
      </c>
      <c r="X71" s="37">
        <v>3800</v>
      </c>
      <c r="Y71" s="37">
        <v>3800</v>
      </c>
      <c r="Z71" s="37">
        <v>4000</v>
      </c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118"/>
    </row>
    <row r="72" spans="1:44" outlineLevel="2" x14ac:dyDescent="0.2">
      <c r="A72" s="25">
        <v>2200</v>
      </c>
      <c r="B72" s="24">
        <v>2220</v>
      </c>
      <c r="C72" s="24" t="s">
        <v>102</v>
      </c>
      <c r="D72" s="37">
        <f>VLOOKUP(B72,EURBUD!$A$1:$C$260,3,0)</f>
        <v>0</v>
      </c>
      <c r="E72" s="26">
        <f t="shared" si="24"/>
        <v>0</v>
      </c>
      <c r="F72" s="24"/>
      <c r="G72" s="24"/>
      <c r="H72" s="11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118"/>
    </row>
    <row r="73" spans="1:44" outlineLevel="2" x14ac:dyDescent="0.2">
      <c r="A73" s="25">
        <v>2200</v>
      </c>
      <c r="B73" s="24">
        <v>2230</v>
      </c>
      <c r="C73" s="24" t="s">
        <v>103</v>
      </c>
      <c r="D73" s="37">
        <f>VLOOKUP(B73,EURBUD!$A$1:$C$260,3,0)</f>
        <v>14000</v>
      </c>
      <c r="E73" s="26">
        <f t="shared" si="24"/>
        <v>0</v>
      </c>
      <c r="F73" s="24"/>
      <c r="G73" s="24"/>
      <c r="H73" s="117"/>
      <c r="I73" s="37"/>
      <c r="J73" s="37"/>
      <c r="K73" s="37"/>
      <c r="L73" s="37"/>
      <c r="M73" s="37"/>
      <c r="N73" s="37"/>
      <c r="O73" s="37"/>
      <c r="P73" s="37"/>
      <c r="Q73" s="37">
        <v>1400</v>
      </c>
      <c r="R73" s="37">
        <v>1400</v>
      </c>
      <c r="S73" s="37">
        <v>1400</v>
      </c>
      <c r="T73" s="37">
        <v>1400</v>
      </c>
      <c r="U73" s="37">
        <v>1400</v>
      </c>
      <c r="V73" s="37">
        <v>1400</v>
      </c>
      <c r="W73" s="37">
        <v>1400</v>
      </c>
      <c r="X73" s="37">
        <v>1400</v>
      </c>
      <c r="Y73" s="37">
        <v>1400</v>
      </c>
      <c r="Z73" s="37">
        <v>1400</v>
      </c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118"/>
    </row>
    <row r="74" spans="1:44" outlineLevel="2" x14ac:dyDescent="0.2">
      <c r="A74" s="25">
        <v>2200</v>
      </c>
      <c r="B74" s="24">
        <v>2240</v>
      </c>
      <c r="C74" s="24" t="s">
        <v>104</v>
      </c>
      <c r="D74" s="37">
        <f>VLOOKUP(B74,EURBUD!$A$1:$C$260,3,0)</f>
        <v>8000</v>
      </c>
      <c r="E74" s="26">
        <f t="shared" si="24"/>
        <v>0</v>
      </c>
      <c r="F74" s="24"/>
      <c r="G74" s="24"/>
      <c r="H74" s="117"/>
      <c r="I74" s="37"/>
      <c r="J74" s="37"/>
      <c r="K74" s="37"/>
      <c r="L74" s="37"/>
      <c r="M74" s="37"/>
      <c r="N74" s="37"/>
      <c r="O74" s="37"/>
      <c r="P74" s="37"/>
      <c r="Q74" s="37">
        <v>800</v>
      </c>
      <c r="R74" s="37">
        <v>800</v>
      </c>
      <c r="S74" s="37">
        <v>800</v>
      </c>
      <c r="T74" s="37">
        <v>800</v>
      </c>
      <c r="U74" s="37">
        <v>800</v>
      </c>
      <c r="V74" s="37">
        <v>800</v>
      </c>
      <c r="W74" s="37">
        <v>800</v>
      </c>
      <c r="X74" s="37">
        <v>800</v>
      </c>
      <c r="Y74" s="37">
        <v>800</v>
      </c>
      <c r="Z74" s="37">
        <v>800</v>
      </c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118"/>
    </row>
    <row r="75" spans="1:44" outlineLevel="2" x14ac:dyDescent="0.2">
      <c r="A75" s="25">
        <v>2200</v>
      </c>
      <c r="B75" s="24">
        <v>2250</v>
      </c>
      <c r="C75" s="24" t="s">
        <v>105</v>
      </c>
      <c r="D75" s="37">
        <f>VLOOKUP(B75,EURBUD!$A$1:$C$260,3,0)</f>
        <v>0</v>
      </c>
      <c r="E75" s="26">
        <f t="shared" si="24"/>
        <v>0</v>
      </c>
      <c r="F75" s="24"/>
      <c r="G75" s="24"/>
      <c r="H75" s="11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118"/>
    </row>
    <row r="76" spans="1:44" outlineLevel="2" x14ac:dyDescent="0.2">
      <c r="A76" s="25">
        <v>2200</v>
      </c>
      <c r="B76" s="24">
        <v>2260</v>
      </c>
      <c r="C76" s="24" t="s">
        <v>106</v>
      </c>
      <c r="D76" s="37">
        <f>VLOOKUP(B76,EURBUD!$A$1:$C$260,3,0)</f>
        <v>0</v>
      </c>
      <c r="E76" s="26">
        <f t="shared" si="24"/>
        <v>0</v>
      </c>
      <c r="F76" s="24"/>
      <c r="G76" s="24"/>
      <c r="H76" s="11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118"/>
    </row>
    <row r="77" spans="1:44" outlineLevel="2" x14ac:dyDescent="0.2">
      <c r="A77" s="25">
        <v>2200</v>
      </c>
      <c r="B77" s="24">
        <v>2270</v>
      </c>
      <c r="C77" s="24" t="s">
        <v>107</v>
      </c>
      <c r="D77" s="37">
        <f>VLOOKUP(B77,EURBUD!$A$1:$C$260,3,0)</f>
        <v>0</v>
      </c>
      <c r="E77" s="26">
        <f t="shared" si="24"/>
        <v>0</v>
      </c>
      <c r="F77" s="24"/>
      <c r="G77" s="24"/>
      <c r="H77" s="11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118"/>
    </row>
    <row r="78" spans="1:44" outlineLevel="2" x14ac:dyDescent="0.2">
      <c r="A78" s="25">
        <v>2200</v>
      </c>
      <c r="B78" s="24">
        <v>2271</v>
      </c>
      <c r="C78" s="24" t="s">
        <v>108</v>
      </c>
      <c r="D78" s="37">
        <f>VLOOKUP(B78,EURBUD!$A$1:$C$260,3,0)</f>
        <v>0</v>
      </c>
      <c r="E78" s="26">
        <f t="shared" si="24"/>
        <v>0</v>
      </c>
      <c r="F78" s="24"/>
      <c r="G78" s="24"/>
      <c r="H78" s="11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118"/>
    </row>
    <row r="79" spans="1:44" outlineLevel="2" x14ac:dyDescent="0.2">
      <c r="A79" s="25">
        <v>2200</v>
      </c>
      <c r="B79" s="24">
        <v>2272</v>
      </c>
      <c r="C79" s="24" t="s">
        <v>109</v>
      </c>
      <c r="D79" s="37">
        <f>VLOOKUP(B79,EURBUD!$A$1:$C$260,3,0)</f>
        <v>0</v>
      </c>
      <c r="E79" s="26">
        <f t="shared" si="24"/>
        <v>0</v>
      </c>
      <c r="F79" s="24"/>
      <c r="G79" s="24"/>
      <c r="H79" s="11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118"/>
    </row>
    <row r="80" spans="1:44" outlineLevel="2" x14ac:dyDescent="0.2">
      <c r="A80" s="25">
        <v>2200</v>
      </c>
      <c r="B80" s="24">
        <v>2273</v>
      </c>
      <c r="C80" s="24" t="s">
        <v>110</v>
      </c>
      <c r="D80" s="37">
        <f>VLOOKUP(B80,EURBUD!$A$1:$C$260,3,0)</f>
        <v>0</v>
      </c>
      <c r="E80" s="26">
        <f t="shared" si="24"/>
        <v>0</v>
      </c>
      <c r="F80" s="24"/>
      <c r="G80" s="24"/>
      <c r="H80" s="11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118"/>
    </row>
    <row r="81" spans="1:44" outlineLevel="2" x14ac:dyDescent="0.2">
      <c r="A81" s="25">
        <v>2200</v>
      </c>
      <c r="B81" s="24">
        <v>2280</v>
      </c>
      <c r="C81" s="24" t="s">
        <v>111</v>
      </c>
      <c r="D81" s="37">
        <f>VLOOKUP(B81,EURBUD!$A$1:$C$260,3,0)</f>
        <v>0</v>
      </c>
      <c r="E81" s="26">
        <f t="shared" si="24"/>
        <v>0</v>
      </c>
      <c r="F81" s="24"/>
      <c r="G81" s="24"/>
      <c r="H81" s="11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118"/>
    </row>
    <row r="82" spans="1:44" outlineLevel="2" x14ac:dyDescent="0.2">
      <c r="A82" s="25">
        <v>2200</v>
      </c>
      <c r="B82" s="24">
        <v>2290</v>
      </c>
      <c r="C82" s="24" t="s">
        <v>112</v>
      </c>
      <c r="D82" s="37">
        <f>VLOOKUP(B82,EURBUD!$A$1:$C$260,3,0)</f>
        <v>0</v>
      </c>
      <c r="E82" s="26">
        <f t="shared" si="24"/>
        <v>0</v>
      </c>
      <c r="F82" s="24"/>
      <c r="G82" s="24"/>
      <c r="H82" s="11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118"/>
    </row>
    <row r="83" spans="1:44" outlineLevel="2" x14ac:dyDescent="0.2">
      <c r="A83" s="25">
        <v>2200</v>
      </c>
      <c r="B83" s="24">
        <v>2291</v>
      </c>
      <c r="C83" s="24" t="s">
        <v>113</v>
      </c>
      <c r="D83" s="37">
        <f>VLOOKUP(B83,EURBUD!$A$1:$C$260,3,0)</f>
        <v>0</v>
      </c>
      <c r="E83" s="26">
        <f t="shared" si="24"/>
        <v>0</v>
      </c>
      <c r="F83" s="24"/>
      <c r="G83" s="24"/>
      <c r="H83" s="11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118"/>
    </row>
    <row r="84" spans="1:44" outlineLevel="2" x14ac:dyDescent="0.2">
      <c r="A84" s="25">
        <v>2200</v>
      </c>
      <c r="B84" s="24">
        <v>2292</v>
      </c>
      <c r="C84" s="24" t="s">
        <v>114</v>
      </c>
      <c r="D84" s="37">
        <f>VLOOKUP(B84,EURBUD!$A$1:$C$260,3,0)</f>
        <v>0</v>
      </c>
      <c r="E84" s="26">
        <f t="shared" si="24"/>
        <v>0</v>
      </c>
      <c r="F84" s="24"/>
      <c r="G84" s="24"/>
      <c r="H84" s="11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118"/>
    </row>
    <row r="85" spans="1:44" outlineLevel="1" x14ac:dyDescent="0.2">
      <c r="A85" s="119" t="s">
        <v>115</v>
      </c>
      <c r="B85" s="30">
        <v>2200</v>
      </c>
      <c r="C85" s="30" t="s">
        <v>116</v>
      </c>
      <c r="D85" s="31">
        <f>VLOOKUP(B85,EURBUD!$A$1:$C$260,3,0)</f>
        <v>67800</v>
      </c>
      <c r="E85" s="32">
        <f>SUBTOTAL(9,E70:E84)</f>
        <v>0</v>
      </c>
      <c r="F85" s="30"/>
      <c r="G85" s="30"/>
      <c r="H85" s="120">
        <f t="shared" ref="H85:Z85" si="25">SUBTOTAL(9,H70:H84)</f>
        <v>0</v>
      </c>
      <c r="I85" s="121">
        <f t="shared" si="25"/>
        <v>0</v>
      </c>
      <c r="J85" s="121">
        <f t="shared" si="25"/>
        <v>0</v>
      </c>
      <c r="K85" s="121">
        <f t="shared" si="25"/>
        <v>0</v>
      </c>
      <c r="L85" s="121">
        <f t="shared" si="25"/>
        <v>0</v>
      </c>
      <c r="M85" s="121">
        <f t="shared" si="25"/>
        <v>0</v>
      </c>
      <c r="N85" s="121">
        <f t="shared" si="25"/>
        <v>0</v>
      </c>
      <c r="O85" s="121">
        <f t="shared" si="25"/>
        <v>3800</v>
      </c>
      <c r="P85" s="121">
        <f t="shared" si="25"/>
        <v>3800</v>
      </c>
      <c r="Q85" s="121">
        <f t="shared" si="25"/>
        <v>6000</v>
      </c>
      <c r="R85" s="121">
        <f t="shared" si="25"/>
        <v>6000</v>
      </c>
      <c r="S85" s="121">
        <f t="shared" si="25"/>
        <v>6000</v>
      </c>
      <c r="T85" s="121">
        <f t="shared" si="25"/>
        <v>6000</v>
      </c>
      <c r="U85" s="121">
        <f t="shared" si="25"/>
        <v>6000</v>
      </c>
      <c r="V85" s="121">
        <f t="shared" si="25"/>
        <v>6000</v>
      </c>
      <c r="W85" s="121">
        <f t="shared" si="25"/>
        <v>6000</v>
      </c>
      <c r="X85" s="121">
        <f t="shared" si="25"/>
        <v>6000</v>
      </c>
      <c r="Y85" s="121">
        <f t="shared" si="25"/>
        <v>6000</v>
      </c>
      <c r="Z85" s="121">
        <f t="shared" si="25"/>
        <v>6200</v>
      </c>
      <c r="AA85" s="31"/>
      <c r="AB85" s="121">
        <f t="shared" ref="AB85:AR85" si="26">SUBTOTAL(9,AB70:AB84)</f>
        <v>0</v>
      </c>
      <c r="AC85" s="121">
        <f t="shared" si="26"/>
        <v>0</v>
      </c>
      <c r="AD85" s="121">
        <f t="shared" si="26"/>
        <v>0</v>
      </c>
      <c r="AE85" s="121">
        <f t="shared" si="26"/>
        <v>0</v>
      </c>
      <c r="AF85" s="121">
        <f t="shared" si="26"/>
        <v>0</v>
      </c>
      <c r="AG85" s="121">
        <f t="shared" si="26"/>
        <v>0</v>
      </c>
      <c r="AH85" s="121">
        <f t="shared" si="26"/>
        <v>0</v>
      </c>
      <c r="AI85" s="121">
        <f t="shared" si="26"/>
        <v>0</v>
      </c>
      <c r="AJ85" s="121">
        <f t="shared" si="26"/>
        <v>0</v>
      </c>
      <c r="AK85" s="121">
        <f t="shared" si="26"/>
        <v>0</v>
      </c>
      <c r="AL85" s="121">
        <f t="shared" si="26"/>
        <v>0</v>
      </c>
      <c r="AM85" s="121">
        <f t="shared" si="26"/>
        <v>0</v>
      </c>
      <c r="AN85" s="121">
        <f t="shared" si="26"/>
        <v>0</v>
      </c>
      <c r="AO85" s="121">
        <f t="shared" si="26"/>
        <v>0</v>
      </c>
      <c r="AP85" s="121">
        <f t="shared" si="26"/>
        <v>0</v>
      </c>
      <c r="AQ85" s="121">
        <f t="shared" si="26"/>
        <v>0</v>
      </c>
      <c r="AR85" s="122">
        <f t="shared" si="26"/>
        <v>0</v>
      </c>
    </row>
    <row r="86" spans="1:44" outlineLevel="2" x14ac:dyDescent="0.2">
      <c r="A86" s="25">
        <v>2300</v>
      </c>
      <c r="B86" s="24"/>
      <c r="C86" s="24"/>
      <c r="D86" s="37"/>
      <c r="E86" s="26"/>
      <c r="F86" s="24"/>
      <c r="G86" s="24"/>
      <c r="H86" s="11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118"/>
    </row>
    <row r="87" spans="1:44" outlineLevel="2" x14ac:dyDescent="0.2">
      <c r="A87" s="25">
        <v>2300</v>
      </c>
      <c r="B87" s="24">
        <v>2310</v>
      </c>
      <c r="C87" s="24" t="s">
        <v>117</v>
      </c>
      <c r="D87" s="37">
        <f>VLOOKUP(B87,EURBUD!$A$1:$C$260,3,0)</f>
        <v>0</v>
      </c>
      <c r="E87" s="26">
        <f t="shared" ref="E87:E96" si="27">SUM(H87:AX87)-D87</f>
        <v>0</v>
      </c>
      <c r="F87" s="24"/>
      <c r="G87" s="24"/>
      <c r="H87" s="11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118"/>
    </row>
    <row r="88" spans="1:44" outlineLevel="2" x14ac:dyDescent="0.2">
      <c r="A88" s="25">
        <v>2300</v>
      </c>
      <c r="B88" s="24">
        <v>2320</v>
      </c>
      <c r="C88" s="24" t="s">
        <v>118</v>
      </c>
      <c r="D88" s="37">
        <f>VLOOKUP(B88,EURBUD!$A$1:$C$260,3,0)</f>
        <v>0</v>
      </c>
      <c r="E88" s="26">
        <f t="shared" si="27"/>
        <v>0</v>
      </c>
      <c r="F88" s="24"/>
      <c r="G88" s="24"/>
      <c r="H88" s="11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118"/>
    </row>
    <row r="89" spans="1:44" outlineLevel="2" x14ac:dyDescent="0.2">
      <c r="A89" s="25">
        <v>2300</v>
      </c>
      <c r="B89" s="24">
        <v>2330</v>
      </c>
      <c r="C89" s="24" t="s">
        <v>119</v>
      </c>
      <c r="D89" s="37">
        <f>VLOOKUP(B89,EURBUD!$A$1:$C$260,3,0)</f>
        <v>0</v>
      </c>
      <c r="E89" s="26">
        <f t="shared" si="27"/>
        <v>0</v>
      </c>
      <c r="F89" s="24"/>
      <c r="G89" s="24"/>
      <c r="H89" s="11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118"/>
    </row>
    <row r="90" spans="1:44" outlineLevel="2" x14ac:dyDescent="0.2">
      <c r="A90" s="25">
        <v>2300</v>
      </c>
      <c r="B90" s="24">
        <v>2340</v>
      </c>
      <c r="C90" s="24" t="s">
        <v>120</v>
      </c>
      <c r="D90" s="37">
        <f>VLOOKUP(B90,EURBUD!$A$1:$C$260,3,0)</f>
        <v>0</v>
      </c>
      <c r="E90" s="26">
        <f t="shared" si="27"/>
        <v>0</v>
      </c>
      <c r="F90" s="24"/>
      <c r="G90" s="24"/>
      <c r="H90" s="11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118"/>
    </row>
    <row r="91" spans="1:44" outlineLevel="2" x14ac:dyDescent="0.2">
      <c r="A91" s="25">
        <v>2300</v>
      </c>
      <c r="B91" s="24">
        <v>2350</v>
      </c>
      <c r="C91" s="24" t="s">
        <v>121</v>
      </c>
      <c r="D91" s="37">
        <f>VLOOKUP(B91,EURBUD!$A$1:$C$260,3,0)</f>
        <v>0</v>
      </c>
      <c r="E91" s="26">
        <f t="shared" si="27"/>
        <v>0</v>
      </c>
      <c r="F91" s="24"/>
      <c r="G91" s="24"/>
      <c r="H91" s="11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118"/>
    </row>
    <row r="92" spans="1:44" outlineLevel="2" x14ac:dyDescent="0.2">
      <c r="A92" s="25">
        <v>2300</v>
      </c>
      <c r="B92" s="24">
        <v>2360</v>
      </c>
      <c r="C92" s="24" t="s">
        <v>122</v>
      </c>
      <c r="D92" s="37">
        <f>VLOOKUP(B92,EURBUD!$A$1:$C$260,3,0)</f>
        <v>0</v>
      </c>
      <c r="E92" s="26">
        <f t="shared" si="27"/>
        <v>0</v>
      </c>
      <c r="F92" s="24"/>
      <c r="G92" s="24"/>
      <c r="H92" s="11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118"/>
    </row>
    <row r="93" spans="1:44" outlineLevel="2" x14ac:dyDescent="0.2">
      <c r="A93" s="25">
        <v>2300</v>
      </c>
      <c r="B93" s="24">
        <v>2361</v>
      </c>
      <c r="C93" s="24" t="s">
        <v>123</v>
      </c>
      <c r="D93" s="37">
        <f>VLOOKUP(B93,EURBUD!$A$1:$C$260,3,0)</f>
        <v>0</v>
      </c>
      <c r="E93" s="26">
        <f t="shared" si="27"/>
        <v>0</v>
      </c>
      <c r="F93" s="24"/>
      <c r="G93" s="24"/>
      <c r="H93" s="11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118"/>
    </row>
    <row r="94" spans="1:44" outlineLevel="2" x14ac:dyDescent="0.2">
      <c r="A94" s="25">
        <v>2300</v>
      </c>
      <c r="B94" s="24">
        <v>2362</v>
      </c>
      <c r="C94" s="24" t="s">
        <v>124</v>
      </c>
      <c r="D94" s="37">
        <f>VLOOKUP(B94,EURBUD!$A$1:$C$260,3,0)</f>
        <v>0</v>
      </c>
      <c r="E94" s="26">
        <f t="shared" si="27"/>
        <v>0</v>
      </c>
      <c r="F94" s="24"/>
      <c r="G94" s="24"/>
      <c r="H94" s="11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118"/>
    </row>
    <row r="95" spans="1:44" outlineLevel="2" x14ac:dyDescent="0.2">
      <c r="A95" s="25">
        <v>2300</v>
      </c>
      <c r="B95" s="24">
        <v>2363</v>
      </c>
      <c r="C95" s="24" t="s">
        <v>125</v>
      </c>
      <c r="D95" s="37">
        <f>VLOOKUP(B95,EURBUD!$A$1:$C$260,3,0)</f>
        <v>0</v>
      </c>
      <c r="E95" s="26">
        <f t="shared" si="27"/>
        <v>0</v>
      </c>
      <c r="F95" s="24"/>
      <c r="G95" s="24"/>
      <c r="H95" s="11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118"/>
    </row>
    <row r="96" spans="1:44" outlineLevel="2" x14ac:dyDescent="0.2">
      <c r="A96" s="25">
        <v>2300</v>
      </c>
      <c r="B96" s="24">
        <v>2380</v>
      </c>
      <c r="C96" s="24" t="s">
        <v>126</v>
      </c>
      <c r="D96" s="37">
        <f>VLOOKUP(B96,EURBUD!$A$1:$C$260,3,0)</f>
        <v>0</v>
      </c>
      <c r="E96" s="26">
        <f t="shared" si="27"/>
        <v>0</v>
      </c>
      <c r="F96" s="24"/>
      <c r="G96" s="24"/>
      <c r="H96" s="11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118"/>
    </row>
    <row r="97" spans="1:44" outlineLevel="1" x14ac:dyDescent="0.2">
      <c r="A97" s="119" t="s">
        <v>127</v>
      </c>
      <c r="B97" s="30">
        <v>2300</v>
      </c>
      <c r="C97" s="30" t="s">
        <v>128</v>
      </c>
      <c r="D97" s="31">
        <f>VLOOKUP(B97,EURBUD!$A$1:$C$260,3,0)</f>
        <v>0</v>
      </c>
      <c r="E97" s="32">
        <f>SUBTOTAL(9,E86:E96)</f>
        <v>0</v>
      </c>
      <c r="F97" s="30"/>
      <c r="G97" s="30"/>
      <c r="H97" s="120">
        <f t="shared" ref="H97:Z97" si="28">SUBTOTAL(9,H86:H96)</f>
        <v>0</v>
      </c>
      <c r="I97" s="121">
        <f t="shared" si="28"/>
        <v>0</v>
      </c>
      <c r="J97" s="121">
        <f t="shared" si="28"/>
        <v>0</v>
      </c>
      <c r="K97" s="121">
        <f t="shared" si="28"/>
        <v>0</v>
      </c>
      <c r="L97" s="121">
        <f t="shared" si="28"/>
        <v>0</v>
      </c>
      <c r="M97" s="121">
        <f t="shared" si="28"/>
        <v>0</v>
      </c>
      <c r="N97" s="121">
        <f t="shared" si="28"/>
        <v>0</v>
      </c>
      <c r="O97" s="121">
        <f t="shared" si="28"/>
        <v>0</v>
      </c>
      <c r="P97" s="121">
        <f t="shared" si="28"/>
        <v>0</v>
      </c>
      <c r="Q97" s="121">
        <f t="shared" si="28"/>
        <v>0</v>
      </c>
      <c r="R97" s="121">
        <f t="shared" si="28"/>
        <v>0</v>
      </c>
      <c r="S97" s="121">
        <f t="shared" si="28"/>
        <v>0</v>
      </c>
      <c r="T97" s="121">
        <f t="shared" si="28"/>
        <v>0</v>
      </c>
      <c r="U97" s="121">
        <f t="shared" si="28"/>
        <v>0</v>
      </c>
      <c r="V97" s="121">
        <f t="shared" si="28"/>
        <v>0</v>
      </c>
      <c r="W97" s="121">
        <f t="shared" si="28"/>
        <v>0</v>
      </c>
      <c r="X97" s="121">
        <f t="shared" si="28"/>
        <v>0</v>
      </c>
      <c r="Y97" s="121">
        <f t="shared" si="28"/>
        <v>0</v>
      </c>
      <c r="Z97" s="121">
        <f t="shared" si="28"/>
        <v>0</v>
      </c>
      <c r="AA97" s="31"/>
      <c r="AB97" s="121">
        <f t="shared" ref="AB97:AR97" si="29">SUBTOTAL(9,AB86:AB96)</f>
        <v>0</v>
      </c>
      <c r="AC97" s="121">
        <f t="shared" si="29"/>
        <v>0</v>
      </c>
      <c r="AD97" s="121">
        <f t="shared" si="29"/>
        <v>0</v>
      </c>
      <c r="AE97" s="121">
        <f t="shared" si="29"/>
        <v>0</v>
      </c>
      <c r="AF97" s="121">
        <f t="shared" si="29"/>
        <v>0</v>
      </c>
      <c r="AG97" s="121">
        <f t="shared" si="29"/>
        <v>0</v>
      </c>
      <c r="AH97" s="121">
        <f t="shared" si="29"/>
        <v>0</v>
      </c>
      <c r="AI97" s="121">
        <f t="shared" si="29"/>
        <v>0</v>
      </c>
      <c r="AJ97" s="121">
        <f t="shared" si="29"/>
        <v>0</v>
      </c>
      <c r="AK97" s="121">
        <f t="shared" si="29"/>
        <v>0</v>
      </c>
      <c r="AL97" s="121">
        <f t="shared" si="29"/>
        <v>0</v>
      </c>
      <c r="AM97" s="121">
        <f t="shared" si="29"/>
        <v>0</v>
      </c>
      <c r="AN97" s="121">
        <f t="shared" si="29"/>
        <v>0</v>
      </c>
      <c r="AO97" s="121">
        <f t="shared" si="29"/>
        <v>0</v>
      </c>
      <c r="AP97" s="121">
        <f t="shared" si="29"/>
        <v>0</v>
      </c>
      <c r="AQ97" s="121">
        <f t="shared" si="29"/>
        <v>0</v>
      </c>
      <c r="AR97" s="122">
        <f t="shared" si="29"/>
        <v>0</v>
      </c>
    </row>
    <row r="98" spans="1:44" outlineLevel="2" x14ac:dyDescent="0.2">
      <c r="A98" s="25">
        <v>2400</v>
      </c>
      <c r="B98" s="24"/>
      <c r="C98" s="24"/>
      <c r="D98" s="37"/>
      <c r="E98" s="26"/>
      <c r="F98" s="24"/>
      <c r="G98" s="24"/>
      <c r="H98" s="11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118"/>
    </row>
    <row r="99" spans="1:44" outlineLevel="2" x14ac:dyDescent="0.2">
      <c r="A99" s="25">
        <v>2400</v>
      </c>
      <c r="B99" s="24">
        <v>2410</v>
      </c>
      <c r="C99" s="24" t="s">
        <v>129</v>
      </c>
      <c r="D99" s="37">
        <f>VLOOKUP(B99,EURBUD!$A$1:$C$260,3,0)</f>
        <v>0</v>
      </c>
      <c r="E99" s="26">
        <f t="shared" ref="E99:E105" si="30">SUM(H99:AX99)-D99</f>
        <v>0</v>
      </c>
      <c r="F99" s="24"/>
      <c r="G99" s="24"/>
      <c r="H99" s="11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118"/>
    </row>
    <row r="100" spans="1:44" outlineLevel="2" x14ac:dyDescent="0.2">
      <c r="A100" s="25">
        <v>2400</v>
      </c>
      <c r="B100" s="24">
        <v>2420</v>
      </c>
      <c r="C100" s="24" t="s">
        <v>130</v>
      </c>
      <c r="D100" s="37">
        <f>VLOOKUP(B100,EURBUD!$A$1:$C$260,3,0)</f>
        <v>0</v>
      </c>
      <c r="E100" s="26">
        <f t="shared" si="30"/>
        <v>0</v>
      </c>
      <c r="F100" s="24"/>
      <c r="G100" s="24"/>
      <c r="H100" s="11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118"/>
    </row>
    <row r="101" spans="1:44" outlineLevel="2" x14ac:dyDescent="0.2">
      <c r="A101" s="25">
        <v>2400</v>
      </c>
      <c r="B101" s="24">
        <v>2430</v>
      </c>
      <c r="C101" s="24" t="s">
        <v>131</v>
      </c>
      <c r="D101" s="37">
        <f>VLOOKUP(B101,EURBUD!$A$1:$C$260,3,0)</f>
        <v>0</v>
      </c>
      <c r="E101" s="26">
        <f t="shared" si="30"/>
        <v>0</v>
      </c>
      <c r="F101" s="24"/>
      <c r="G101" s="24"/>
      <c r="H101" s="11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118"/>
    </row>
    <row r="102" spans="1:44" outlineLevel="2" x14ac:dyDescent="0.2">
      <c r="A102" s="25">
        <v>2400</v>
      </c>
      <c r="B102" s="24">
        <v>2460</v>
      </c>
      <c r="C102" s="24" t="s">
        <v>132</v>
      </c>
      <c r="D102" s="37">
        <f>VLOOKUP(B102,EURBUD!$A$1:$C$260,3,0)</f>
        <v>0</v>
      </c>
      <c r="E102" s="26">
        <f t="shared" si="30"/>
        <v>0</v>
      </c>
      <c r="F102" s="24"/>
      <c r="G102" s="24"/>
      <c r="H102" s="11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118"/>
    </row>
    <row r="103" spans="1:44" outlineLevel="2" x14ac:dyDescent="0.2">
      <c r="A103" s="25">
        <v>2400</v>
      </c>
      <c r="B103" s="24">
        <v>2461</v>
      </c>
      <c r="C103" s="24" t="s">
        <v>123</v>
      </c>
      <c r="D103" s="37">
        <f>VLOOKUP(B103,EURBUD!$A$1:$C$260,3,0)</f>
        <v>0</v>
      </c>
      <c r="E103" s="26">
        <f t="shared" si="30"/>
        <v>0</v>
      </c>
      <c r="F103" s="24"/>
      <c r="G103" s="24"/>
      <c r="H103" s="11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118"/>
    </row>
    <row r="104" spans="1:44" outlineLevel="2" x14ac:dyDescent="0.2">
      <c r="A104" s="25">
        <v>2400</v>
      </c>
      <c r="B104" s="24">
        <v>2462</v>
      </c>
      <c r="C104" s="24" t="s">
        <v>133</v>
      </c>
      <c r="D104" s="37">
        <f>VLOOKUP(B104,EURBUD!$A$1:$C$260,3,0)</f>
        <v>0</v>
      </c>
      <c r="E104" s="26">
        <f t="shared" si="30"/>
        <v>0</v>
      </c>
      <c r="F104" s="24"/>
      <c r="G104" s="24"/>
      <c r="H104" s="11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118"/>
    </row>
    <row r="105" spans="1:44" outlineLevel="2" x14ac:dyDescent="0.2">
      <c r="A105" s="25">
        <v>2400</v>
      </c>
      <c r="B105" s="24">
        <v>2470</v>
      </c>
      <c r="C105" s="24" t="s">
        <v>134</v>
      </c>
      <c r="D105" s="37">
        <f>VLOOKUP(B105,EURBUD!$A$1:$C$260,3,0)</f>
        <v>0</v>
      </c>
      <c r="E105" s="26">
        <f t="shared" si="30"/>
        <v>0</v>
      </c>
      <c r="F105" s="24"/>
      <c r="G105" s="24"/>
      <c r="H105" s="11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118"/>
    </row>
    <row r="106" spans="1:44" outlineLevel="1" x14ac:dyDescent="0.2">
      <c r="A106" s="125" t="s">
        <v>135</v>
      </c>
      <c r="B106" s="30">
        <v>2400</v>
      </c>
      <c r="C106" s="30" t="s">
        <v>136</v>
      </c>
      <c r="D106" s="31">
        <f>VLOOKUP(B106,EURBUD!$A$1:$C$260,3,0)</f>
        <v>0</v>
      </c>
      <c r="E106" s="32">
        <f>SUBTOTAL(9,E98:E105)</f>
        <v>0</v>
      </c>
      <c r="F106" s="30"/>
      <c r="G106" s="30"/>
      <c r="H106" s="120">
        <f t="shared" ref="H106:Z106" si="31">SUBTOTAL(9,H98:H105)</f>
        <v>0</v>
      </c>
      <c r="I106" s="121">
        <f t="shared" si="31"/>
        <v>0</v>
      </c>
      <c r="J106" s="121">
        <f t="shared" si="31"/>
        <v>0</v>
      </c>
      <c r="K106" s="121">
        <f t="shared" si="31"/>
        <v>0</v>
      </c>
      <c r="L106" s="121">
        <f t="shared" si="31"/>
        <v>0</v>
      </c>
      <c r="M106" s="121">
        <f t="shared" si="31"/>
        <v>0</v>
      </c>
      <c r="N106" s="121">
        <f t="shared" si="31"/>
        <v>0</v>
      </c>
      <c r="O106" s="121">
        <f t="shared" si="31"/>
        <v>0</v>
      </c>
      <c r="P106" s="121">
        <f t="shared" si="31"/>
        <v>0</v>
      </c>
      <c r="Q106" s="121">
        <f t="shared" si="31"/>
        <v>0</v>
      </c>
      <c r="R106" s="121">
        <f t="shared" si="31"/>
        <v>0</v>
      </c>
      <c r="S106" s="121">
        <f t="shared" si="31"/>
        <v>0</v>
      </c>
      <c r="T106" s="121">
        <f t="shared" si="31"/>
        <v>0</v>
      </c>
      <c r="U106" s="121">
        <f t="shared" si="31"/>
        <v>0</v>
      </c>
      <c r="V106" s="121">
        <f t="shared" si="31"/>
        <v>0</v>
      </c>
      <c r="W106" s="121">
        <f t="shared" si="31"/>
        <v>0</v>
      </c>
      <c r="X106" s="121">
        <f t="shared" si="31"/>
        <v>0</v>
      </c>
      <c r="Y106" s="121">
        <f t="shared" si="31"/>
        <v>0</v>
      </c>
      <c r="Z106" s="121">
        <f t="shared" si="31"/>
        <v>0</v>
      </c>
      <c r="AA106" s="31"/>
      <c r="AB106" s="121">
        <f t="shared" ref="AB106:AR106" si="32">SUBTOTAL(9,AB98:AB105)</f>
        <v>0</v>
      </c>
      <c r="AC106" s="121">
        <f t="shared" si="32"/>
        <v>0</v>
      </c>
      <c r="AD106" s="121">
        <f t="shared" si="32"/>
        <v>0</v>
      </c>
      <c r="AE106" s="121">
        <f t="shared" si="32"/>
        <v>0</v>
      </c>
      <c r="AF106" s="121">
        <f t="shared" si="32"/>
        <v>0</v>
      </c>
      <c r="AG106" s="121">
        <f t="shared" si="32"/>
        <v>0</v>
      </c>
      <c r="AH106" s="121">
        <f t="shared" si="32"/>
        <v>0</v>
      </c>
      <c r="AI106" s="121">
        <f t="shared" si="32"/>
        <v>0</v>
      </c>
      <c r="AJ106" s="121">
        <f t="shared" si="32"/>
        <v>0</v>
      </c>
      <c r="AK106" s="121">
        <f t="shared" si="32"/>
        <v>0</v>
      </c>
      <c r="AL106" s="121">
        <f t="shared" si="32"/>
        <v>0</v>
      </c>
      <c r="AM106" s="121">
        <f t="shared" si="32"/>
        <v>0</v>
      </c>
      <c r="AN106" s="121">
        <f t="shared" si="32"/>
        <v>0</v>
      </c>
      <c r="AO106" s="121">
        <f t="shared" si="32"/>
        <v>0</v>
      </c>
      <c r="AP106" s="121">
        <f t="shared" si="32"/>
        <v>0</v>
      </c>
      <c r="AQ106" s="121">
        <f t="shared" si="32"/>
        <v>0</v>
      </c>
      <c r="AR106" s="122">
        <f t="shared" si="32"/>
        <v>0</v>
      </c>
    </row>
    <row r="107" spans="1:44" outlineLevel="2" x14ac:dyDescent="0.2">
      <c r="A107" s="25">
        <v>2500</v>
      </c>
      <c r="B107" s="24"/>
      <c r="C107" s="24"/>
      <c r="D107" s="37"/>
      <c r="E107" s="26"/>
      <c r="F107" s="24"/>
      <c r="G107" s="24"/>
      <c r="H107" s="11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118"/>
    </row>
    <row r="108" spans="1:44" outlineLevel="2" x14ac:dyDescent="0.2">
      <c r="A108" s="25">
        <v>2500</v>
      </c>
      <c r="B108" s="24">
        <v>2510</v>
      </c>
      <c r="C108" s="24" t="s">
        <v>137</v>
      </c>
      <c r="D108" s="37">
        <f>VLOOKUP(B108,EURBUD!$A$1:$C$260,3,0)</f>
        <v>0</v>
      </c>
      <c r="E108" s="26">
        <f t="shared" ref="E108:E117" si="33">SUM(H108:AX108)-D108</f>
        <v>0</v>
      </c>
      <c r="F108" s="24"/>
      <c r="G108" s="24"/>
      <c r="H108" s="11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118"/>
    </row>
    <row r="109" spans="1:44" outlineLevel="2" x14ac:dyDescent="0.2">
      <c r="A109" s="25">
        <v>2500</v>
      </c>
      <c r="B109" s="24">
        <v>2520</v>
      </c>
      <c r="C109" s="24" t="s">
        <v>138</v>
      </c>
      <c r="D109" s="37">
        <f>VLOOKUP(B109,EURBUD!$A$1:$C$260,3,0)</f>
        <v>0</v>
      </c>
      <c r="E109" s="26">
        <f t="shared" si="33"/>
        <v>0</v>
      </c>
      <c r="F109" s="24"/>
      <c r="G109" s="24"/>
      <c r="H109" s="11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118"/>
    </row>
    <row r="110" spans="1:44" outlineLevel="2" x14ac:dyDescent="0.2">
      <c r="A110" s="25">
        <v>2500</v>
      </c>
      <c r="B110" s="24">
        <v>2530</v>
      </c>
      <c r="C110" s="24" t="s">
        <v>139</v>
      </c>
      <c r="D110" s="37">
        <f>VLOOKUP(B110,EURBUD!$A$1:$C$260,3,0)</f>
        <v>0</v>
      </c>
      <c r="E110" s="26">
        <f t="shared" si="33"/>
        <v>0</v>
      </c>
      <c r="F110" s="24"/>
      <c r="G110" s="24"/>
      <c r="H110" s="11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118"/>
    </row>
    <row r="111" spans="1:44" outlineLevel="2" x14ac:dyDescent="0.2">
      <c r="A111" s="25">
        <v>2500</v>
      </c>
      <c r="B111" s="24">
        <v>2535</v>
      </c>
      <c r="C111" s="24" t="s">
        <v>140</v>
      </c>
      <c r="D111" s="37">
        <f>VLOOKUP(B111,EURBUD!$A$1:$C$260,3,0)</f>
        <v>0</v>
      </c>
      <c r="E111" s="26">
        <f t="shared" si="33"/>
        <v>0</v>
      </c>
      <c r="F111" s="24"/>
      <c r="G111" s="24"/>
      <c r="H111" s="11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118"/>
    </row>
    <row r="112" spans="1:44" outlineLevel="2" x14ac:dyDescent="0.2">
      <c r="A112" s="25">
        <v>2500</v>
      </c>
      <c r="B112" s="24">
        <v>2540</v>
      </c>
      <c r="C112" s="24" t="s">
        <v>141</v>
      </c>
      <c r="D112" s="37">
        <f>VLOOKUP(B112,EURBUD!$A$1:$C$260,3,0)</f>
        <v>0</v>
      </c>
      <c r="E112" s="26">
        <f t="shared" si="33"/>
        <v>0</v>
      </c>
      <c r="F112" s="24"/>
      <c r="G112" s="24"/>
      <c r="H112" s="11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118"/>
    </row>
    <row r="113" spans="1:44" outlineLevel="2" x14ac:dyDescent="0.2">
      <c r="A113" s="25">
        <v>2500</v>
      </c>
      <c r="B113" s="24">
        <v>2550</v>
      </c>
      <c r="C113" s="24" t="s">
        <v>142</v>
      </c>
      <c r="D113" s="37">
        <f>VLOOKUP(B113,EURBUD!$A$1:$C$260,3,0)</f>
        <v>0</v>
      </c>
      <c r="E113" s="26">
        <f t="shared" si="33"/>
        <v>0</v>
      </c>
      <c r="F113" s="24"/>
      <c r="G113" s="24"/>
      <c r="H113" s="11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118"/>
    </row>
    <row r="114" spans="1:44" outlineLevel="2" x14ac:dyDescent="0.2">
      <c r="A114" s="25">
        <v>2500</v>
      </c>
      <c r="B114" s="24">
        <v>2570</v>
      </c>
      <c r="C114" s="24" t="s">
        <v>143</v>
      </c>
      <c r="D114" s="37">
        <f>VLOOKUP(B114,EURBUD!$A$1:$C$260,3,0)</f>
        <v>0</v>
      </c>
      <c r="E114" s="26">
        <f t="shared" si="33"/>
        <v>0</v>
      </c>
      <c r="F114" s="24"/>
      <c r="G114" s="24"/>
      <c r="H114" s="11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118"/>
    </row>
    <row r="115" spans="1:44" outlineLevel="2" x14ac:dyDescent="0.2">
      <c r="A115" s="25">
        <v>2500</v>
      </c>
      <c r="B115" s="24">
        <v>2575</v>
      </c>
      <c r="C115" s="24" t="s">
        <v>144</v>
      </c>
      <c r="D115" s="37">
        <f>VLOOKUP(B115,EURBUD!$A$1:$C$260,3,0)</f>
        <v>0</v>
      </c>
      <c r="E115" s="26">
        <f t="shared" si="33"/>
        <v>0</v>
      </c>
      <c r="F115" s="24"/>
      <c r="G115" s="24"/>
      <c r="H115" s="11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118"/>
    </row>
    <row r="116" spans="1:44" outlineLevel="2" x14ac:dyDescent="0.2">
      <c r="A116" s="25">
        <v>2500</v>
      </c>
      <c r="B116" s="24">
        <v>2580</v>
      </c>
      <c r="C116" s="24" t="s">
        <v>145</v>
      </c>
      <c r="D116" s="37">
        <f>VLOOKUP(B116,EURBUD!$A$1:$C$260,3,0)</f>
        <v>0</v>
      </c>
      <c r="E116" s="26">
        <f t="shared" si="33"/>
        <v>0</v>
      </c>
      <c r="F116" s="24"/>
      <c r="G116" s="24"/>
      <c r="H116" s="11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118"/>
    </row>
    <row r="117" spans="1:44" outlineLevel="2" x14ac:dyDescent="0.2">
      <c r="A117" s="25">
        <v>2500</v>
      </c>
      <c r="B117" s="24">
        <v>2590</v>
      </c>
      <c r="C117" s="24" t="s">
        <v>97</v>
      </c>
      <c r="D117" s="37">
        <f>VLOOKUP(B117,EURBUD!$A$1:$C$260,3,0)</f>
        <v>0</v>
      </c>
      <c r="E117" s="26">
        <f t="shared" si="33"/>
        <v>0</v>
      </c>
      <c r="F117" s="24"/>
      <c r="G117" s="24"/>
      <c r="H117" s="11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118"/>
    </row>
    <row r="118" spans="1:44" outlineLevel="1" x14ac:dyDescent="0.2">
      <c r="A118" s="119" t="s">
        <v>146</v>
      </c>
      <c r="B118" s="30">
        <v>2500</v>
      </c>
      <c r="C118" s="30" t="s">
        <v>147</v>
      </c>
      <c r="D118" s="31">
        <f>VLOOKUP(B118,EURBUD!$A$1:$C$260,3,0)</f>
        <v>0</v>
      </c>
      <c r="E118" s="32">
        <f>SUBTOTAL(9,E107:E117)</f>
        <v>0</v>
      </c>
      <c r="F118" s="30"/>
      <c r="G118" s="30"/>
      <c r="H118" s="120">
        <f t="shared" ref="H118:Z118" si="34">SUBTOTAL(9,H107:H117)</f>
        <v>0</v>
      </c>
      <c r="I118" s="121">
        <f t="shared" si="34"/>
        <v>0</v>
      </c>
      <c r="J118" s="121">
        <f t="shared" si="34"/>
        <v>0</v>
      </c>
      <c r="K118" s="121">
        <f t="shared" si="34"/>
        <v>0</v>
      </c>
      <c r="L118" s="121">
        <f t="shared" si="34"/>
        <v>0</v>
      </c>
      <c r="M118" s="121">
        <f t="shared" si="34"/>
        <v>0</v>
      </c>
      <c r="N118" s="121">
        <f t="shared" si="34"/>
        <v>0</v>
      </c>
      <c r="O118" s="121">
        <f t="shared" si="34"/>
        <v>0</v>
      </c>
      <c r="P118" s="121">
        <f t="shared" si="34"/>
        <v>0</v>
      </c>
      <c r="Q118" s="121">
        <f t="shared" si="34"/>
        <v>0</v>
      </c>
      <c r="R118" s="121">
        <f t="shared" si="34"/>
        <v>0</v>
      </c>
      <c r="S118" s="121">
        <f t="shared" si="34"/>
        <v>0</v>
      </c>
      <c r="T118" s="121">
        <f t="shared" si="34"/>
        <v>0</v>
      </c>
      <c r="U118" s="121">
        <f t="shared" si="34"/>
        <v>0</v>
      </c>
      <c r="V118" s="121">
        <f t="shared" si="34"/>
        <v>0</v>
      </c>
      <c r="W118" s="121">
        <f t="shared" si="34"/>
        <v>0</v>
      </c>
      <c r="X118" s="121">
        <f t="shared" si="34"/>
        <v>0</v>
      </c>
      <c r="Y118" s="121">
        <f t="shared" si="34"/>
        <v>0</v>
      </c>
      <c r="Z118" s="121">
        <f t="shared" si="34"/>
        <v>0</v>
      </c>
      <c r="AA118" s="31"/>
      <c r="AB118" s="121">
        <f t="shared" ref="AB118:AR118" si="35">SUBTOTAL(9,AB107:AB117)</f>
        <v>0</v>
      </c>
      <c r="AC118" s="121">
        <f t="shared" si="35"/>
        <v>0</v>
      </c>
      <c r="AD118" s="121">
        <f t="shared" si="35"/>
        <v>0</v>
      </c>
      <c r="AE118" s="121">
        <f t="shared" si="35"/>
        <v>0</v>
      </c>
      <c r="AF118" s="121">
        <f t="shared" si="35"/>
        <v>0</v>
      </c>
      <c r="AG118" s="121">
        <f t="shared" si="35"/>
        <v>0</v>
      </c>
      <c r="AH118" s="121">
        <f t="shared" si="35"/>
        <v>0</v>
      </c>
      <c r="AI118" s="121">
        <f t="shared" si="35"/>
        <v>0</v>
      </c>
      <c r="AJ118" s="121">
        <f t="shared" si="35"/>
        <v>0</v>
      </c>
      <c r="AK118" s="121">
        <f t="shared" si="35"/>
        <v>0</v>
      </c>
      <c r="AL118" s="121">
        <f t="shared" si="35"/>
        <v>0</v>
      </c>
      <c r="AM118" s="121">
        <f t="shared" si="35"/>
        <v>0</v>
      </c>
      <c r="AN118" s="121">
        <f t="shared" si="35"/>
        <v>0</v>
      </c>
      <c r="AO118" s="121">
        <f t="shared" si="35"/>
        <v>0</v>
      </c>
      <c r="AP118" s="121">
        <f t="shared" si="35"/>
        <v>0</v>
      </c>
      <c r="AQ118" s="121">
        <f t="shared" si="35"/>
        <v>0</v>
      </c>
      <c r="AR118" s="122">
        <f t="shared" si="35"/>
        <v>0</v>
      </c>
    </row>
    <row r="119" spans="1:44" outlineLevel="2" x14ac:dyDescent="0.2">
      <c r="A119" s="25">
        <v>2600</v>
      </c>
      <c r="B119" s="24"/>
      <c r="C119" s="24"/>
      <c r="D119" s="37"/>
      <c r="E119" s="26"/>
      <c r="F119" s="24"/>
      <c r="G119" s="24"/>
      <c r="H119" s="11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118"/>
    </row>
    <row r="120" spans="1:44" outlineLevel="2" x14ac:dyDescent="0.2">
      <c r="A120" s="25">
        <v>2600</v>
      </c>
      <c r="B120" s="24">
        <v>2610</v>
      </c>
      <c r="C120" s="24" t="s">
        <v>148</v>
      </c>
      <c r="D120" s="37">
        <f>VLOOKUP(B120,EURBUD!$A$1:$C$260,3,0)</f>
        <v>0</v>
      </c>
      <c r="E120" s="26">
        <f>SUM(H120:AX120)-D120</f>
        <v>0</v>
      </c>
      <c r="F120" s="24"/>
      <c r="G120" s="24"/>
      <c r="H120" s="11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118"/>
    </row>
    <row r="121" spans="1:44" outlineLevel="2" x14ac:dyDescent="0.2">
      <c r="A121" s="25">
        <v>2600</v>
      </c>
      <c r="B121" s="24">
        <v>2620</v>
      </c>
      <c r="C121" s="24" t="s">
        <v>149</v>
      </c>
      <c r="D121" s="37">
        <f>VLOOKUP(B121,EURBUD!$A$1:$C$260,3,0)</f>
        <v>0</v>
      </c>
      <c r="E121" s="26">
        <f>SUM(H121:AX121)-D121</f>
        <v>0</v>
      </c>
      <c r="F121" s="24"/>
      <c r="G121" s="24"/>
      <c r="H121" s="11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118"/>
    </row>
    <row r="122" spans="1:44" outlineLevel="2" x14ac:dyDescent="0.2">
      <c r="A122" s="25">
        <v>2600</v>
      </c>
      <c r="B122" s="24">
        <v>2650</v>
      </c>
      <c r="C122" s="24" t="s">
        <v>150</v>
      </c>
      <c r="D122" s="37">
        <f>VLOOKUP(B122,EURBUD!$A$1:$C$260,3,0)</f>
        <v>0</v>
      </c>
      <c r="E122" s="26">
        <f>SUM(H122:AX122)-D122</f>
        <v>0</v>
      </c>
      <c r="F122" s="24"/>
      <c r="G122" s="24"/>
      <c r="H122" s="11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118"/>
    </row>
    <row r="123" spans="1:44" outlineLevel="2" x14ac:dyDescent="0.2">
      <c r="A123" s="25">
        <v>2600</v>
      </c>
      <c r="B123" s="24">
        <v>2670</v>
      </c>
      <c r="C123" s="24" t="s">
        <v>151</v>
      </c>
      <c r="D123" s="37">
        <f>VLOOKUP(B123,EURBUD!$A$1:$C$260,3,0)</f>
        <v>0</v>
      </c>
      <c r="E123" s="26">
        <f>SUM(H123:AX123)-D123</f>
        <v>0</v>
      </c>
      <c r="F123" s="24"/>
      <c r="G123" s="24"/>
      <c r="H123" s="11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118"/>
    </row>
    <row r="124" spans="1:44" outlineLevel="1" x14ac:dyDescent="0.2">
      <c r="A124" s="125" t="s">
        <v>152</v>
      </c>
      <c r="B124" s="30">
        <v>2600</v>
      </c>
      <c r="C124" s="30" t="s">
        <v>153</v>
      </c>
      <c r="D124" s="31">
        <f>VLOOKUP(B124,EURBUD!$A$1:$C$260,3,0)</f>
        <v>0</v>
      </c>
      <c r="E124" s="32">
        <f>SUBTOTAL(9,E119:E123)</f>
        <v>0</v>
      </c>
      <c r="F124" s="30"/>
      <c r="G124" s="30"/>
      <c r="H124" s="120">
        <f t="shared" ref="H124:Z124" si="36">SUBTOTAL(9,H119:H123)</f>
        <v>0</v>
      </c>
      <c r="I124" s="121">
        <f t="shared" si="36"/>
        <v>0</v>
      </c>
      <c r="J124" s="121">
        <f t="shared" si="36"/>
        <v>0</v>
      </c>
      <c r="K124" s="121">
        <f t="shared" si="36"/>
        <v>0</v>
      </c>
      <c r="L124" s="121">
        <f t="shared" si="36"/>
        <v>0</v>
      </c>
      <c r="M124" s="121">
        <f t="shared" si="36"/>
        <v>0</v>
      </c>
      <c r="N124" s="121">
        <f t="shared" si="36"/>
        <v>0</v>
      </c>
      <c r="O124" s="121">
        <f t="shared" si="36"/>
        <v>0</v>
      </c>
      <c r="P124" s="121">
        <f t="shared" si="36"/>
        <v>0</v>
      </c>
      <c r="Q124" s="121">
        <f t="shared" si="36"/>
        <v>0</v>
      </c>
      <c r="R124" s="121">
        <f t="shared" si="36"/>
        <v>0</v>
      </c>
      <c r="S124" s="121">
        <f t="shared" si="36"/>
        <v>0</v>
      </c>
      <c r="T124" s="121">
        <f t="shared" si="36"/>
        <v>0</v>
      </c>
      <c r="U124" s="121">
        <f t="shared" si="36"/>
        <v>0</v>
      </c>
      <c r="V124" s="121">
        <f t="shared" si="36"/>
        <v>0</v>
      </c>
      <c r="W124" s="121">
        <f t="shared" si="36"/>
        <v>0</v>
      </c>
      <c r="X124" s="121">
        <f t="shared" si="36"/>
        <v>0</v>
      </c>
      <c r="Y124" s="121">
        <f t="shared" si="36"/>
        <v>0</v>
      </c>
      <c r="Z124" s="121">
        <f t="shared" si="36"/>
        <v>0</v>
      </c>
      <c r="AA124" s="31"/>
      <c r="AB124" s="121">
        <f t="shared" ref="AB124:AR124" si="37">SUBTOTAL(9,AB119:AB123)</f>
        <v>0</v>
      </c>
      <c r="AC124" s="121">
        <f t="shared" si="37"/>
        <v>0</v>
      </c>
      <c r="AD124" s="121">
        <f t="shared" si="37"/>
        <v>0</v>
      </c>
      <c r="AE124" s="121">
        <f t="shared" si="37"/>
        <v>0</v>
      </c>
      <c r="AF124" s="121">
        <f t="shared" si="37"/>
        <v>0</v>
      </c>
      <c r="AG124" s="121">
        <f t="shared" si="37"/>
        <v>0</v>
      </c>
      <c r="AH124" s="121">
        <f t="shared" si="37"/>
        <v>0</v>
      </c>
      <c r="AI124" s="121">
        <f t="shared" si="37"/>
        <v>0</v>
      </c>
      <c r="AJ124" s="121">
        <f t="shared" si="37"/>
        <v>0</v>
      </c>
      <c r="AK124" s="121">
        <f t="shared" si="37"/>
        <v>0</v>
      </c>
      <c r="AL124" s="121">
        <f t="shared" si="37"/>
        <v>0</v>
      </c>
      <c r="AM124" s="121">
        <f t="shared" si="37"/>
        <v>0</v>
      </c>
      <c r="AN124" s="121">
        <f t="shared" si="37"/>
        <v>0</v>
      </c>
      <c r="AO124" s="121">
        <f t="shared" si="37"/>
        <v>0</v>
      </c>
      <c r="AP124" s="121">
        <f t="shared" si="37"/>
        <v>0</v>
      </c>
      <c r="AQ124" s="121">
        <f t="shared" si="37"/>
        <v>0</v>
      </c>
      <c r="AR124" s="122">
        <f t="shared" si="37"/>
        <v>0</v>
      </c>
    </row>
    <row r="125" spans="1:44" outlineLevel="2" x14ac:dyDescent="0.2">
      <c r="A125" s="25">
        <v>2700</v>
      </c>
      <c r="B125" s="24"/>
      <c r="C125" s="24"/>
      <c r="D125" s="37"/>
      <c r="E125" s="26"/>
      <c r="F125" s="24"/>
      <c r="G125" s="24"/>
      <c r="H125" s="11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118"/>
    </row>
    <row r="126" spans="1:44" outlineLevel="2" x14ac:dyDescent="0.2">
      <c r="A126" s="25">
        <v>2700</v>
      </c>
      <c r="B126" s="24">
        <v>2710</v>
      </c>
      <c r="C126" s="24" t="s">
        <v>154</v>
      </c>
      <c r="D126" s="37">
        <f>VLOOKUP(B126,EURBUD!$A$1:$C$260,3,0)</f>
        <v>0</v>
      </c>
      <c r="E126" s="26">
        <f t="shared" ref="E126:E135" si="38">SUM(H126:AX126)-D126</f>
        <v>0</v>
      </c>
      <c r="F126" s="24"/>
      <c r="G126" s="24"/>
      <c r="H126" s="11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118"/>
    </row>
    <row r="127" spans="1:44" outlineLevel="2" x14ac:dyDescent="0.2">
      <c r="A127" s="25">
        <v>2700</v>
      </c>
      <c r="B127" s="24">
        <v>2720</v>
      </c>
      <c r="C127" s="24" t="s">
        <v>155</v>
      </c>
      <c r="D127" s="37">
        <f>VLOOKUP(B127,EURBUD!$A$1:$C$260,3,0)</f>
        <v>0</v>
      </c>
      <c r="E127" s="26">
        <f t="shared" si="38"/>
        <v>0</v>
      </c>
      <c r="F127" s="24"/>
      <c r="G127" s="24"/>
      <c r="H127" s="11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118"/>
    </row>
    <row r="128" spans="1:44" outlineLevel="2" x14ac:dyDescent="0.2">
      <c r="A128" s="25">
        <v>2700</v>
      </c>
      <c r="B128" s="24">
        <v>2730</v>
      </c>
      <c r="C128" s="24" t="s">
        <v>156</v>
      </c>
      <c r="D128" s="37">
        <f>VLOOKUP(B128,EURBUD!$A$1:$C$260,3,0)</f>
        <v>0</v>
      </c>
      <c r="E128" s="26">
        <f t="shared" si="38"/>
        <v>0</v>
      </c>
      <c r="F128" s="24"/>
      <c r="G128" s="24"/>
      <c r="H128" s="11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118"/>
    </row>
    <row r="129" spans="1:44" outlineLevel="2" x14ac:dyDescent="0.2">
      <c r="A129" s="25">
        <v>2700</v>
      </c>
      <c r="B129" s="24">
        <v>2740</v>
      </c>
      <c r="C129" s="24" t="s">
        <v>157</v>
      </c>
      <c r="D129" s="37">
        <f>VLOOKUP(B129,EURBUD!$A$1:$C$260,3,0)</f>
        <v>0</v>
      </c>
      <c r="E129" s="26">
        <f t="shared" si="38"/>
        <v>0</v>
      </c>
      <c r="F129" s="24"/>
      <c r="G129" s="24"/>
      <c r="H129" s="11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118"/>
    </row>
    <row r="130" spans="1:44" outlineLevel="2" x14ac:dyDescent="0.2">
      <c r="A130" s="25">
        <v>2700</v>
      </c>
      <c r="B130" s="24">
        <v>2750</v>
      </c>
      <c r="C130" s="24" t="s">
        <v>158</v>
      </c>
      <c r="D130" s="37">
        <f>VLOOKUP(B130,EURBUD!$A$1:$C$260,3,0)</f>
        <v>0</v>
      </c>
      <c r="E130" s="26">
        <f t="shared" si="38"/>
        <v>0</v>
      </c>
      <c r="F130" s="24"/>
      <c r="G130" s="24"/>
      <c r="H130" s="11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118"/>
    </row>
    <row r="131" spans="1:44" outlineLevel="2" x14ac:dyDescent="0.2">
      <c r="A131" s="25">
        <v>2700</v>
      </c>
      <c r="B131" s="24">
        <v>2755</v>
      </c>
      <c r="C131" s="24" t="s">
        <v>159</v>
      </c>
      <c r="D131" s="37">
        <f>VLOOKUP(B131,EURBUD!$A$1:$C$260,3,0)</f>
        <v>0</v>
      </c>
      <c r="E131" s="26">
        <f t="shared" si="38"/>
        <v>0</v>
      </c>
      <c r="F131" s="24"/>
      <c r="G131" s="24"/>
      <c r="H131" s="11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118"/>
    </row>
    <row r="132" spans="1:44" outlineLevel="2" x14ac:dyDescent="0.2">
      <c r="A132" s="25">
        <v>2700</v>
      </c>
      <c r="B132" s="24">
        <v>2760</v>
      </c>
      <c r="C132" s="24" t="s">
        <v>160</v>
      </c>
      <c r="D132" s="37">
        <f>VLOOKUP(B132,EURBUD!$A$1:$C$260,3,0)</f>
        <v>0</v>
      </c>
      <c r="E132" s="26">
        <f t="shared" si="38"/>
        <v>0</v>
      </c>
      <c r="F132" s="24"/>
      <c r="G132" s="24"/>
      <c r="H132" s="11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118"/>
    </row>
    <row r="133" spans="1:44" outlineLevel="2" x14ac:dyDescent="0.2">
      <c r="A133" s="25">
        <v>2700</v>
      </c>
      <c r="B133" s="24">
        <v>2770</v>
      </c>
      <c r="C133" s="24" t="s">
        <v>161</v>
      </c>
      <c r="D133" s="37">
        <f>VLOOKUP(B133,EURBUD!$A$1:$C$260,3,0)</f>
        <v>0</v>
      </c>
      <c r="E133" s="26">
        <f t="shared" si="38"/>
        <v>0</v>
      </c>
      <c r="F133" s="24"/>
      <c r="G133" s="24"/>
      <c r="H133" s="11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118"/>
    </row>
    <row r="134" spans="1:44" outlineLevel="2" x14ac:dyDescent="0.2">
      <c r="A134" s="25">
        <v>2700</v>
      </c>
      <c r="B134" s="24">
        <v>2780</v>
      </c>
      <c r="C134" s="24" t="s">
        <v>162</v>
      </c>
      <c r="D134" s="37">
        <f>VLOOKUP(B134,EURBUD!$A$1:$C$260,3,0)</f>
        <v>0</v>
      </c>
      <c r="E134" s="26">
        <f t="shared" si="38"/>
        <v>0</v>
      </c>
      <c r="F134" s="24"/>
      <c r="G134" s="24"/>
      <c r="H134" s="11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118"/>
    </row>
    <row r="135" spans="1:44" outlineLevel="2" x14ac:dyDescent="0.2">
      <c r="A135" s="25">
        <v>2700</v>
      </c>
      <c r="B135" s="24">
        <v>2790</v>
      </c>
      <c r="C135" s="24" t="s">
        <v>163</v>
      </c>
      <c r="D135" s="37">
        <f>VLOOKUP(B135,EURBUD!$A$1:$C$260,3,0)</f>
        <v>0</v>
      </c>
      <c r="E135" s="26">
        <f t="shared" si="38"/>
        <v>0</v>
      </c>
      <c r="F135" s="24"/>
      <c r="G135" s="24"/>
      <c r="H135" s="11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118"/>
    </row>
    <row r="136" spans="1:44" outlineLevel="1" x14ac:dyDescent="0.2">
      <c r="A136" s="119" t="s">
        <v>164</v>
      </c>
      <c r="B136" s="30">
        <v>2700</v>
      </c>
      <c r="C136" s="30" t="s">
        <v>165</v>
      </c>
      <c r="D136" s="31">
        <f>VLOOKUP(B136,EURBUD!$A$1:$C$260,3,0)</f>
        <v>0</v>
      </c>
      <c r="E136" s="32">
        <f>SUBTOTAL(9,E125:E135)</f>
        <v>0</v>
      </c>
      <c r="F136" s="30"/>
      <c r="G136" s="30"/>
      <c r="H136" s="120">
        <f t="shared" ref="H136:Z136" si="39">SUBTOTAL(9,H125:H135)</f>
        <v>0</v>
      </c>
      <c r="I136" s="121">
        <f t="shared" si="39"/>
        <v>0</v>
      </c>
      <c r="J136" s="121">
        <f t="shared" si="39"/>
        <v>0</v>
      </c>
      <c r="K136" s="121">
        <f t="shared" si="39"/>
        <v>0</v>
      </c>
      <c r="L136" s="121">
        <f t="shared" si="39"/>
        <v>0</v>
      </c>
      <c r="M136" s="121">
        <f t="shared" si="39"/>
        <v>0</v>
      </c>
      <c r="N136" s="121">
        <f t="shared" si="39"/>
        <v>0</v>
      </c>
      <c r="O136" s="121">
        <f t="shared" si="39"/>
        <v>0</v>
      </c>
      <c r="P136" s="121">
        <f t="shared" si="39"/>
        <v>0</v>
      </c>
      <c r="Q136" s="121">
        <f t="shared" si="39"/>
        <v>0</v>
      </c>
      <c r="R136" s="121">
        <f t="shared" si="39"/>
        <v>0</v>
      </c>
      <c r="S136" s="121">
        <f t="shared" si="39"/>
        <v>0</v>
      </c>
      <c r="T136" s="121">
        <f t="shared" si="39"/>
        <v>0</v>
      </c>
      <c r="U136" s="121">
        <f t="shared" si="39"/>
        <v>0</v>
      </c>
      <c r="V136" s="121">
        <f t="shared" si="39"/>
        <v>0</v>
      </c>
      <c r="W136" s="121">
        <f t="shared" si="39"/>
        <v>0</v>
      </c>
      <c r="X136" s="121">
        <f t="shared" si="39"/>
        <v>0</v>
      </c>
      <c r="Y136" s="121">
        <f t="shared" si="39"/>
        <v>0</v>
      </c>
      <c r="Z136" s="121">
        <f t="shared" si="39"/>
        <v>0</v>
      </c>
      <c r="AA136" s="31"/>
      <c r="AB136" s="121">
        <f t="shared" ref="AB136:AR136" si="40">SUBTOTAL(9,AB125:AB135)</f>
        <v>0</v>
      </c>
      <c r="AC136" s="121">
        <f t="shared" si="40"/>
        <v>0</v>
      </c>
      <c r="AD136" s="121">
        <f t="shared" si="40"/>
        <v>0</v>
      </c>
      <c r="AE136" s="121">
        <f t="shared" si="40"/>
        <v>0</v>
      </c>
      <c r="AF136" s="121">
        <f t="shared" si="40"/>
        <v>0</v>
      </c>
      <c r="AG136" s="121">
        <f t="shared" si="40"/>
        <v>0</v>
      </c>
      <c r="AH136" s="121">
        <f t="shared" si="40"/>
        <v>0</v>
      </c>
      <c r="AI136" s="121">
        <f t="shared" si="40"/>
        <v>0</v>
      </c>
      <c r="AJ136" s="121">
        <f t="shared" si="40"/>
        <v>0</v>
      </c>
      <c r="AK136" s="121">
        <f t="shared" si="40"/>
        <v>0</v>
      </c>
      <c r="AL136" s="121">
        <f t="shared" si="40"/>
        <v>0</v>
      </c>
      <c r="AM136" s="121">
        <f t="shared" si="40"/>
        <v>0</v>
      </c>
      <c r="AN136" s="121">
        <f t="shared" si="40"/>
        <v>0</v>
      </c>
      <c r="AO136" s="121">
        <f t="shared" si="40"/>
        <v>0</v>
      </c>
      <c r="AP136" s="121">
        <f t="shared" si="40"/>
        <v>0</v>
      </c>
      <c r="AQ136" s="121">
        <f t="shared" si="40"/>
        <v>0</v>
      </c>
      <c r="AR136" s="122">
        <f t="shared" si="40"/>
        <v>0</v>
      </c>
    </row>
    <row r="137" spans="1:44" outlineLevel="2" x14ac:dyDescent="0.2">
      <c r="A137" s="25">
        <v>2800</v>
      </c>
      <c r="B137" s="24"/>
      <c r="C137" s="24"/>
      <c r="D137" s="37"/>
      <c r="E137" s="26"/>
      <c r="F137" s="24"/>
      <c r="G137" s="24"/>
      <c r="H137" s="11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118"/>
    </row>
    <row r="138" spans="1:44" outlineLevel="2" x14ac:dyDescent="0.2">
      <c r="A138" s="25">
        <v>2800</v>
      </c>
      <c r="B138" s="24">
        <v>2810</v>
      </c>
      <c r="C138" s="24" t="s">
        <v>166</v>
      </c>
      <c r="D138" s="37">
        <f>VLOOKUP(B138,EURBUD!$A$1:$C$260,3,0)</f>
        <v>0</v>
      </c>
      <c r="E138" s="26">
        <f>SUM(H138:AX138)-D138</f>
        <v>0</v>
      </c>
      <c r="F138" s="24"/>
      <c r="G138" s="24"/>
      <c r="H138" s="11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118"/>
    </row>
    <row r="139" spans="1:44" outlineLevel="2" x14ac:dyDescent="0.2">
      <c r="A139" s="25">
        <v>2800</v>
      </c>
      <c r="B139" s="24">
        <v>2850</v>
      </c>
      <c r="C139" s="24" t="s">
        <v>167</v>
      </c>
      <c r="D139" s="37">
        <f>VLOOKUP(B139,EURBUD!$A$1:$C$260,3,0)</f>
        <v>0</v>
      </c>
      <c r="E139" s="26">
        <f>SUM(H139:AX139)-D139</f>
        <v>0</v>
      </c>
      <c r="F139" s="24"/>
      <c r="G139" s="24"/>
      <c r="H139" s="11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118"/>
    </row>
    <row r="140" spans="1:44" outlineLevel="1" x14ac:dyDescent="0.2">
      <c r="A140" s="125" t="s">
        <v>168</v>
      </c>
      <c r="B140" s="30">
        <v>2800</v>
      </c>
      <c r="C140" s="30" t="s">
        <v>169</v>
      </c>
      <c r="D140" s="31">
        <f>VLOOKUP(B140,EURBUD!$A$1:$C$260,3,0)</f>
        <v>0</v>
      </c>
      <c r="E140" s="32">
        <f>SUBTOTAL(9,E137:E139)</f>
        <v>0</v>
      </c>
      <c r="F140" s="30"/>
      <c r="G140" s="30"/>
      <c r="H140" s="120">
        <f t="shared" ref="H140:Z140" si="41">SUBTOTAL(9,H137:H139)</f>
        <v>0</v>
      </c>
      <c r="I140" s="121">
        <f t="shared" si="41"/>
        <v>0</v>
      </c>
      <c r="J140" s="121">
        <f t="shared" si="41"/>
        <v>0</v>
      </c>
      <c r="K140" s="121">
        <f t="shared" si="41"/>
        <v>0</v>
      </c>
      <c r="L140" s="121">
        <f t="shared" si="41"/>
        <v>0</v>
      </c>
      <c r="M140" s="121">
        <f t="shared" si="41"/>
        <v>0</v>
      </c>
      <c r="N140" s="121">
        <f t="shared" si="41"/>
        <v>0</v>
      </c>
      <c r="O140" s="121">
        <f t="shared" si="41"/>
        <v>0</v>
      </c>
      <c r="P140" s="121">
        <f t="shared" si="41"/>
        <v>0</v>
      </c>
      <c r="Q140" s="121">
        <f t="shared" si="41"/>
        <v>0</v>
      </c>
      <c r="R140" s="121">
        <f t="shared" si="41"/>
        <v>0</v>
      </c>
      <c r="S140" s="121">
        <f t="shared" si="41"/>
        <v>0</v>
      </c>
      <c r="T140" s="121">
        <f t="shared" si="41"/>
        <v>0</v>
      </c>
      <c r="U140" s="121">
        <f t="shared" si="41"/>
        <v>0</v>
      </c>
      <c r="V140" s="121">
        <f t="shared" si="41"/>
        <v>0</v>
      </c>
      <c r="W140" s="121">
        <f t="shared" si="41"/>
        <v>0</v>
      </c>
      <c r="X140" s="121">
        <f t="shared" si="41"/>
        <v>0</v>
      </c>
      <c r="Y140" s="121">
        <f t="shared" si="41"/>
        <v>0</v>
      </c>
      <c r="Z140" s="121">
        <f t="shared" si="41"/>
        <v>0</v>
      </c>
      <c r="AA140" s="31"/>
      <c r="AB140" s="121">
        <f t="shared" ref="AB140:AR140" si="42">SUBTOTAL(9,AB137:AB139)</f>
        <v>0</v>
      </c>
      <c r="AC140" s="121">
        <f t="shared" si="42"/>
        <v>0</v>
      </c>
      <c r="AD140" s="121">
        <f t="shared" si="42"/>
        <v>0</v>
      </c>
      <c r="AE140" s="121">
        <f t="shared" si="42"/>
        <v>0</v>
      </c>
      <c r="AF140" s="121">
        <f t="shared" si="42"/>
        <v>0</v>
      </c>
      <c r="AG140" s="121">
        <f t="shared" si="42"/>
        <v>0</v>
      </c>
      <c r="AH140" s="121">
        <f t="shared" si="42"/>
        <v>0</v>
      </c>
      <c r="AI140" s="121">
        <f t="shared" si="42"/>
        <v>0</v>
      </c>
      <c r="AJ140" s="121">
        <f t="shared" si="42"/>
        <v>0</v>
      </c>
      <c r="AK140" s="121">
        <f t="shared" si="42"/>
        <v>0</v>
      </c>
      <c r="AL140" s="121">
        <f t="shared" si="42"/>
        <v>0</v>
      </c>
      <c r="AM140" s="121">
        <f t="shared" si="42"/>
        <v>0</v>
      </c>
      <c r="AN140" s="121">
        <f t="shared" si="42"/>
        <v>0</v>
      </c>
      <c r="AO140" s="121">
        <f t="shared" si="42"/>
        <v>0</v>
      </c>
      <c r="AP140" s="121">
        <f t="shared" si="42"/>
        <v>0</v>
      </c>
      <c r="AQ140" s="121">
        <f t="shared" si="42"/>
        <v>0</v>
      </c>
      <c r="AR140" s="122">
        <f t="shared" si="42"/>
        <v>0</v>
      </c>
    </row>
    <row r="141" spans="1:44" outlineLevel="2" x14ac:dyDescent="0.2">
      <c r="A141" s="25">
        <v>3000</v>
      </c>
      <c r="B141" s="24"/>
      <c r="C141" s="24"/>
      <c r="D141" s="37"/>
      <c r="E141" s="26"/>
      <c r="F141" s="24"/>
      <c r="G141" s="24"/>
      <c r="H141" s="11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118"/>
    </row>
    <row r="142" spans="1:44" outlineLevel="2" x14ac:dyDescent="0.2">
      <c r="A142" s="25">
        <v>3000</v>
      </c>
      <c r="B142" s="24">
        <v>3010</v>
      </c>
      <c r="C142" s="24" t="s">
        <v>170</v>
      </c>
      <c r="D142" s="37">
        <f>VLOOKUP(B142,EURBUD!$A$1:$C$260,3,0)</f>
        <v>33100</v>
      </c>
      <c r="E142" s="26">
        <f>SUM(H142:AX142)-D142</f>
        <v>0</v>
      </c>
      <c r="F142" s="24"/>
      <c r="G142" s="24"/>
      <c r="H142" s="117"/>
      <c r="I142" s="37"/>
      <c r="J142" s="37"/>
      <c r="K142" s="37">
        <v>2000</v>
      </c>
      <c r="L142" s="37">
        <v>2000</v>
      </c>
      <c r="M142" s="37">
        <v>2000</v>
      </c>
      <c r="N142" s="37">
        <v>2000</v>
      </c>
      <c r="O142" s="37">
        <v>2000</v>
      </c>
      <c r="P142" s="37">
        <v>2000</v>
      </c>
      <c r="Q142" s="37">
        <v>2000</v>
      </c>
      <c r="R142" s="37">
        <v>2000</v>
      </c>
      <c r="S142" s="37">
        <v>2000</v>
      </c>
      <c r="T142" s="37">
        <v>2000</v>
      </c>
      <c r="U142" s="37">
        <v>2000</v>
      </c>
      <c r="V142" s="37">
        <v>2000</v>
      </c>
      <c r="W142" s="37">
        <v>2000</v>
      </c>
      <c r="X142" s="37">
        <v>2000</v>
      </c>
      <c r="Y142" s="37">
        <v>2000</v>
      </c>
      <c r="Z142" s="37">
        <v>2000</v>
      </c>
      <c r="AA142" s="37"/>
      <c r="AB142" s="37">
        <v>1100</v>
      </c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118"/>
    </row>
    <row r="143" spans="1:44" outlineLevel="2" x14ac:dyDescent="0.2">
      <c r="A143" s="25">
        <v>3000</v>
      </c>
      <c r="B143" s="24">
        <v>3030</v>
      </c>
      <c r="C143" s="24" t="s">
        <v>171</v>
      </c>
      <c r="D143" s="37">
        <f>VLOOKUP(B143,EURBUD!$A$1:$C$260,3,0)</f>
        <v>0</v>
      </c>
      <c r="E143" s="26">
        <f>SUM(H143:AX143)-D143</f>
        <v>0</v>
      </c>
      <c r="F143" s="24"/>
      <c r="G143" s="24"/>
      <c r="H143" s="11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118"/>
    </row>
    <row r="144" spans="1:44" outlineLevel="2" x14ac:dyDescent="0.2">
      <c r="A144" s="25">
        <v>3000</v>
      </c>
      <c r="B144" s="24">
        <v>3050</v>
      </c>
      <c r="C144" s="24" t="s">
        <v>172</v>
      </c>
      <c r="D144" s="37">
        <f>VLOOKUP(B144,EURBUD!$A$1:$C$260,3,0)</f>
        <v>0</v>
      </c>
      <c r="E144" s="26">
        <f>SUM(H144:AX144)-D144</f>
        <v>0</v>
      </c>
      <c r="F144" s="24"/>
      <c r="G144" s="24"/>
      <c r="H144" s="11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118"/>
    </row>
    <row r="145" spans="1:44" outlineLevel="2" x14ac:dyDescent="0.2">
      <c r="A145" s="25">
        <v>3000</v>
      </c>
      <c r="B145" s="24">
        <v>3090</v>
      </c>
      <c r="C145" s="24" t="s">
        <v>173</v>
      </c>
      <c r="D145" s="37">
        <f>VLOOKUP(B145,EURBUD!$A$1:$C$260,3,0)</f>
        <v>0</v>
      </c>
      <c r="E145" s="26">
        <f>SUM(H145:AX145)-D145</f>
        <v>0</v>
      </c>
      <c r="F145" s="24"/>
      <c r="G145" s="24"/>
      <c r="H145" s="11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118"/>
    </row>
    <row r="146" spans="1:44" outlineLevel="2" x14ac:dyDescent="0.2">
      <c r="A146" s="25">
        <v>3000</v>
      </c>
      <c r="B146" s="24">
        <v>3095</v>
      </c>
      <c r="C146" s="24" t="s">
        <v>174</v>
      </c>
      <c r="D146" s="37">
        <f>VLOOKUP(B146,EURBUD!$A$1:$C$260,3,0)</f>
        <v>0</v>
      </c>
      <c r="E146" s="26">
        <f>SUM(H146:AX146)-D146</f>
        <v>0</v>
      </c>
      <c r="F146" s="24"/>
      <c r="G146" s="24"/>
      <c r="H146" s="11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118"/>
    </row>
    <row r="147" spans="1:44" outlineLevel="1" x14ac:dyDescent="0.2">
      <c r="A147" s="119" t="s">
        <v>175</v>
      </c>
      <c r="B147" s="30">
        <v>3000</v>
      </c>
      <c r="C147" s="30" t="s">
        <v>176</v>
      </c>
      <c r="D147" s="31">
        <f>VLOOKUP(B147,EURBUD!$A$1:$C$260,3,0)</f>
        <v>33100</v>
      </c>
      <c r="E147" s="32">
        <f>SUBTOTAL(9,E141:E146)</f>
        <v>0</v>
      </c>
      <c r="F147" s="30"/>
      <c r="G147" s="30"/>
      <c r="H147" s="120">
        <f t="shared" ref="H147:Z147" si="43">SUBTOTAL(9,H141:H146)</f>
        <v>0</v>
      </c>
      <c r="I147" s="121">
        <f t="shared" si="43"/>
        <v>0</v>
      </c>
      <c r="J147" s="121">
        <f t="shared" si="43"/>
        <v>0</v>
      </c>
      <c r="K147" s="121">
        <f t="shared" si="43"/>
        <v>2000</v>
      </c>
      <c r="L147" s="121">
        <f t="shared" si="43"/>
        <v>2000</v>
      </c>
      <c r="M147" s="121">
        <f t="shared" si="43"/>
        <v>2000</v>
      </c>
      <c r="N147" s="121">
        <f t="shared" si="43"/>
        <v>2000</v>
      </c>
      <c r="O147" s="121">
        <f t="shared" si="43"/>
        <v>2000</v>
      </c>
      <c r="P147" s="121">
        <f t="shared" si="43"/>
        <v>2000</v>
      </c>
      <c r="Q147" s="121">
        <f t="shared" si="43"/>
        <v>2000</v>
      </c>
      <c r="R147" s="121">
        <f t="shared" si="43"/>
        <v>2000</v>
      </c>
      <c r="S147" s="121">
        <f t="shared" si="43"/>
        <v>2000</v>
      </c>
      <c r="T147" s="121">
        <f t="shared" si="43"/>
        <v>2000</v>
      </c>
      <c r="U147" s="121">
        <f t="shared" si="43"/>
        <v>2000</v>
      </c>
      <c r="V147" s="121">
        <f t="shared" si="43"/>
        <v>2000</v>
      </c>
      <c r="W147" s="121">
        <f t="shared" si="43"/>
        <v>2000</v>
      </c>
      <c r="X147" s="121">
        <f t="shared" si="43"/>
        <v>2000</v>
      </c>
      <c r="Y147" s="121">
        <f t="shared" si="43"/>
        <v>2000</v>
      </c>
      <c r="Z147" s="121">
        <f t="shared" si="43"/>
        <v>2000</v>
      </c>
      <c r="AA147" s="31"/>
      <c r="AB147" s="121">
        <f t="shared" ref="AB147:AR147" si="44">SUBTOTAL(9,AB141:AB146)</f>
        <v>1100</v>
      </c>
      <c r="AC147" s="121">
        <f t="shared" si="44"/>
        <v>0</v>
      </c>
      <c r="AD147" s="121">
        <f t="shared" si="44"/>
        <v>0</v>
      </c>
      <c r="AE147" s="121">
        <f t="shared" si="44"/>
        <v>0</v>
      </c>
      <c r="AF147" s="121">
        <f t="shared" si="44"/>
        <v>0</v>
      </c>
      <c r="AG147" s="121">
        <f t="shared" si="44"/>
        <v>0</v>
      </c>
      <c r="AH147" s="121">
        <f t="shared" si="44"/>
        <v>0</v>
      </c>
      <c r="AI147" s="121">
        <f t="shared" si="44"/>
        <v>0</v>
      </c>
      <c r="AJ147" s="121">
        <f t="shared" si="44"/>
        <v>0</v>
      </c>
      <c r="AK147" s="121">
        <f t="shared" si="44"/>
        <v>0</v>
      </c>
      <c r="AL147" s="121">
        <f t="shared" si="44"/>
        <v>0</v>
      </c>
      <c r="AM147" s="121">
        <f t="shared" si="44"/>
        <v>0</v>
      </c>
      <c r="AN147" s="121">
        <f t="shared" si="44"/>
        <v>0</v>
      </c>
      <c r="AO147" s="121">
        <f t="shared" si="44"/>
        <v>0</v>
      </c>
      <c r="AP147" s="121">
        <f t="shared" si="44"/>
        <v>0</v>
      </c>
      <c r="AQ147" s="121">
        <f t="shared" si="44"/>
        <v>0</v>
      </c>
      <c r="AR147" s="122">
        <f t="shared" si="44"/>
        <v>0</v>
      </c>
    </row>
    <row r="148" spans="1:44" outlineLevel="2" x14ac:dyDescent="0.2">
      <c r="A148" s="25">
        <v>3100</v>
      </c>
      <c r="B148" s="24"/>
      <c r="C148" s="24"/>
      <c r="D148" s="37"/>
      <c r="E148" s="26"/>
      <c r="F148" s="24"/>
      <c r="G148" s="24"/>
      <c r="H148" s="11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118"/>
    </row>
    <row r="149" spans="1:44" outlineLevel="2" x14ac:dyDescent="0.2">
      <c r="A149" s="25">
        <v>3100</v>
      </c>
      <c r="B149" s="24">
        <v>3110</v>
      </c>
      <c r="C149" s="24" t="s">
        <v>177</v>
      </c>
      <c r="D149" s="37">
        <f>VLOOKUP(B149,EURBUD!$A$1:$C$260,3,0)</f>
        <v>0</v>
      </c>
      <c r="E149" s="26">
        <f t="shared" ref="E149:E154" si="45">SUM(H149:AX149)-D149</f>
        <v>0</v>
      </c>
      <c r="F149" s="24"/>
      <c r="G149" s="24"/>
      <c r="H149" s="11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118"/>
    </row>
    <row r="150" spans="1:44" outlineLevel="2" x14ac:dyDescent="0.2">
      <c r="A150" s="25">
        <v>3100</v>
      </c>
      <c r="B150" s="24">
        <v>3120</v>
      </c>
      <c r="C150" s="24" t="s">
        <v>178</v>
      </c>
      <c r="D150" s="37">
        <f>VLOOKUP(B150,EURBUD!$A$1:$C$260,3,0)</f>
        <v>0</v>
      </c>
      <c r="E150" s="26">
        <f t="shared" si="45"/>
        <v>0</v>
      </c>
      <c r="F150" s="24"/>
      <c r="G150" s="24"/>
      <c r="H150" s="11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118"/>
    </row>
    <row r="151" spans="1:44" outlineLevel="2" x14ac:dyDescent="0.2">
      <c r="A151" s="25">
        <v>3100</v>
      </c>
      <c r="B151" s="24">
        <v>3130</v>
      </c>
      <c r="C151" s="24" t="s">
        <v>97</v>
      </c>
      <c r="D151" s="37">
        <f>VLOOKUP(B151,EURBUD!$A$1:$C$260,3,0)</f>
        <v>0</v>
      </c>
      <c r="E151" s="26">
        <f t="shared" si="45"/>
        <v>0</v>
      </c>
      <c r="F151" s="24"/>
      <c r="G151" s="24"/>
      <c r="H151" s="11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118"/>
    </row>
    <row r="152" spans="1:44" outlineLevel="2" x14ac:dyDescent="0.2">
      <c r="A152" s="25">
        <v>3100</v>
      </c>
      <c r="B152" s="24">
        <v>3150</v>
      </c>
      <c r="C152" s="24" t="s">
        <v>179</v>
      </c>
      <c r="D152" s="37">
        <f>VLOOKUP(B152,EURBUD!$A$1:$C$260,3,0)</f>
        <v>0</v>
      </c>
      <c r="E152" s="26">
        <f t="shared" si="45"/>
        <v>0</v>
      </c>
      <c r="F152" s="24"/>
      <c r="G152" s="24"/>
      <c r="H152" s="11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118"/>
    </row>
    <row r="153" spans="1:44" outlineLevel="2" x14ac:dyDescent="0.2">
      <c r="A153" s="25">
        <v>3100</v>
      </c>
      <c r="B153" s="24">
        <v>3160</v>
      </c>
      <c r="C153" s="24" t="s">
        <v>180</v>
      </c>
      <c r="D153" s="37">
        <f>VLOOKUP(B153,EURBUD!$A$1:$C$260,3,0)</f>
        <v>0</v>
      </c>
      <c r="E153" s="26">
        <f t="shared" si="45"/>
        <v>0</v>
      </c>
      <c r="F153" s="24"/>
      <c r="G153" s="24"/>
      <c r="H153" s="11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118"/>
    </row>
    <row r="154" spans="1:44" outlineLevel="2" x14ac:dyDescent="0.2">
      <c r="A154" s="25">
        <v>3100</v>
      </c>
      <c r="B154" s="24">
        <v>3170</v>
      </c>
      <c r="C154" s="24" t="s">
        <v>181</v>
      </c>
      <c r="D154" s="37">
        <f>VLOOKUP(B154,EURBUD!$A$1:$C$260,3,0)</f>
        <v>0</v>
      </c>
      <c r="E154" s="26">
        <f t="shared" si="45"/>
        <v>0</v>
      </c>
      <c r="F154" s="24"/>
      <c r="G154" s="24"/>
      <c r="H154" s="11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118"/>
    </row>
    <row r="155" spans="1:44" outlineLevel="1" x14ac:dyDescent="0.2">
      <c r="A155" s="125" t="s">
        <v>182</v>
      </c>
      <c r="B155" s="30">
        <v>3100</v>
      </c>
      <c r="C155" s="30" t="s">
        <v>183</v>
      </c>
      <c r="D155" s="31">
        <f>VLOOKUP(B155,EURBUD!$A$1:$C$260,3,0)</f>
        <v>0</v>
      </c>
      <c r="E155" s="32">
        <f>SUBTOTAL(9,E148:E154)</f>
        <v>0</v>
      </c>
      <c r="F155" s="30"/>
      <c r="G155" s="30"/>
      <c r="H155" s="120">
        <f t="shared" ref="H155:Z155" si="46">SUBTOTAL(9,H148:H154)</f>
        <v>0</v>
      </c>
      <c r="I155" s="121">
        <f t="shared" si="46"/>
        <v>0</v>
      </c>
      <c r="J155" s="121">
        <f t="shared" si="46"/>
        <v>0</v>
      </c>
      <c r="K155" s="121">
        <f t="shared" si="46"/>
        <v>0</v>
      </c>
      <c r="L155" s="121">
        <f t="shared" si="46"/>
        <v>0</v>
      </c>
      <c r="M155" s="121">
        <f t="shared" si="46"/>
        <v>0</v>
      </c>
      <c r="N155" s="121">
        <f t="shared" si="46"/>
        <v>0</v>
      </c>
      <c r="O155" s="121">
        <f t="shared" si="46"/>
        <v>0</v>
      </c>
      <c r="P155" s="121">
        <f t="shared" si="46"/>
        <v>0</v>
      </c>
      <c r="Q155" s="121">
        <f t="shared" si="46"/>
        <v>0</v>
      </c>
      <c r="R155" s="121">
        <f t="shared" si="46"/>
        <v>0</v>
      </c>
      <c r="S155" s="121">
        <f t="shared" si="46"/>
        <v>0</v>
      </c>
      <c r="T155" s="121">
        <f t="shared" si="46"/>
        <v>0</v>
      </c>
      <c r="U155" s="121">
        <f t="shared" si="46"/>
        <v>0</v>
      </c>
      <c r="V155" s="121">
        <f t="shared" si="46"/>
        <v>0</v>
      </c>
      <c r="W155" s="121">
        <f t="shared" si="46"/>
        <v>0</v>
      </c>
      <c r="X155" s="121">
        <f t="shared" si="46"/>
        <v>0</v>
      </c>
      <c r="Y155" s="121">
        <f t="shared" si="46"/>
        <v>0</v>
      </c>
      <c r="Z155" s="121">
        <f t="shared" si="46"/>
        <v>0</v>
      </c>
      <c r="AA155" s="31"/>
      <c r="AB155" s="121">
        <f t="shared" ref="AB155:AR155" si="47">SUBTOTAL(9,AB148:AB154)</f>
        <v>0</v>
      </c>
      <c r="AC155" s="121">
        <f t="shared" si="47"/>
        <v>0</v>
      </c>
      <c r="AD155" s="121">
        <f t="shared" si="47"/>
        <v>0</v>
      </c>
      <c r="AE155" s="121">
        <f t="shared" si="47"/>
        <v>0</v>
      </c>
      <c r="AF155" s="121">
        <f t="shared" si="47"/>
        <v>0</v>
      </c>
      <c r="AG155" s="121">
        <f t="shared" si="47"/>
        <v>0</v>
      </c>
      <c r="AH155" s="121">
        <f t="shared" si="47"/>
        <v>0</v>
      </c>
      <c r="AI155" s="121">
        <f t="shared" si="47"/>
        <v>0</v>
      </c>
      <c r="AJ155" s="121">
        <f t="shared" si="47"/>
        <v>0</v>
      </c>
      <c r="AK155" s="121">
        <f t="shared" si="47"/>
        <v>0</v>
      </c>
      <c r="AL155" s="121">
        <f t="shared" si="47"/>
        <v>0</v>
      </c>
      <c r="AM155" s="121">
        <f t="shared" si="47"/>
        <v>0</v>
      </c>
      <c r="AN155" s="121">
        <f t="shared" si="47"/>
        <v>0</v>
      </c>
      <c r="AO155" s="121">
        <f t="shared" si="47"/>
        <v>0</v>
      </c>
      <c r="AP155" s="121">
        <f t="shared" si="47"/>
        <v>0</v>
      </c>
      <c r="AQ155" s="121">
        <f t="shared" si="47"/>
        <v>0</v>
      </c>
      <c r="AR155" s="122">
        <f t="shared" si="47"/>
        <v>0</v>
      </c>
    </row>
    <row r="156" spans="1:44" outlineLevel="2" x14ac:dyDescent="0.2">
      <c r="A156" s="25">
        <v>4200</v>
      </c>
      <c r="B156" s="24"/>
      <c r="C156" s="24"/>
      <c r="D156" s="37"/>
      <c r="E156" s="26"/>
      <c r="F156" s="24"/>
      <c r="G156" s="24"/>
      <c r="H156" s="11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118"/>
    </row>
    <row r="157" spans="1:44" outlineLevel="2" x14ac:dyDescent="0.2">
      <c r="A157" s="25">
        <v>4200</v>
      </c>
      <c r="B157" s="24">
        <v>4210</v>
      </c>
      <c r="C157" s="24" t="s">
        <v>184</v>
      </c>
      <c r="D157" s="37">
        <f>VLOOKUP(B157,EURBUD!$A$1:$C$260,3,0)</f>
        <v>0</v>
      </c>
      <c r="E157" s="26">
        <f t="shared" ref="E157:E164" si="48">SUM(H157:AX157)-D157</f>
        <v>0</v>
      </c>
      <c r="F157" s="24"/>
      <c r="G157" s="24"/>
      <c r="H157" s="11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118"/>
    </row>
    <row r="158" spans="1:44" outlineLevel="2" x14ac:dyDescent="0.2">
      <c r="A158" s="25">
        <v>4200</v>
      </c>
      <c r="B158" s="24">
        <v>4220</v>
      </c>
      <c r="C158" s="24" t="s">
        <v>185</v>
      </c>
      <c r="D158" s="37">
        <f>VLOOKUP(B158,EURBUD!$A$1:$C$260,3,0)</f>
        <v>0</v>
      </c>
      <c r="E158" s="26">
        <f t="shared" si="48"/>
        <v>0</v>
      </c>
      <c r="F158" s="24"/>
      <c r="G158" s="24"/>
      <c r="H158" s="11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118"/>
    </row>
    <row r="159" spans="1:44" outlineLevel="2" x14ac:dyDescent="0.2">
      <c r="A159" s="25">
        <v>4200</v>
      </c>
      <c r="B159" s="24">
        <v>4230</v>
      </c>
      <c r="C159" s="24" t="s">
        <v>186</v>
      </c>
      <c r="D159" s="37">
        <f>VLOOKUP(B159,EURBUD!$A$1:$C$260,3,0)</f>
        <v>0</v>
      </c>
      <c r="E159" s="26">
        <f t="shared" si="48"/>
        <v>0</v>
      </c>
      <c r="F159" s="24"/>
      <c r="G159" s="24"/>
      <c r="H159" s="11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118"/>
    </row>
    <row r="160" spans="1:44" outlineLevel="2" x14ac:dyDescent="0.2">
      <c r="A160" s="25">
        <v>4200</v>
      </c>
      <c r="B160" s="24">
        <v>4240</v>
      </c>
      <c r="C160" s="24" t="s">
        <v>187</v>
      </c>
      <c r="D160" s="37">
        <f>VLOOKUP(B160,EURBUD!$A$1:$C$260,3,0)</f>
        <v>0</v>
      </c>
      <c r="E160" s="26">
        <f t="shared" si="48"/>
        <v>0</v>
      </c>
      <c r="F160" s="24"/>
      <c r="G160" s="24"/>
      <c r="H160" s="11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118"/>
    </row>
    <row r="161" spans="1:44" outlineLevel="2" x14ac:dyDescent="0.2">
      <c r="A161" s="25">
        <v>4200</v>
      </c>
      <c r="B161" s="24">
        <v>4250</v>
      </c>
      <c r="C161" s="24" t="s">
        <v>188</v>
      </c>
      <c r="D161" s="37">
        <f>VLOOKUP(B161,EURBUD!$A$1:$C$260,3,0)</f>
        <v>0</v>
      </c>
      <c r="E161" s="26">
        <f t="shared" si="48"/>
        <v>0</v>
      </c>
      <c r="F161" s="24"/>
      <c r="G161" s="24"/>
      <c r="H161" s="11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118"/>
    </row>
    <row r="162" spans="1:44" outlineLevel="2" x14ac:dyDescent="0.2">
      <c r="A162" s="25">
        <v>4200</v>
      </c>
      <c r="B162" s="24">
        <v>4260</v>
      </c>
      <c r="C162" s="24" t="s">
        <v>189</v>
      </c>
      <c r="D162" s="37">
        <f>VLOOKUP(B162,EURBUD!$A$1:$C$260,3,0)</f>
        <v>0</v>
      </c>
      <c r="E162" s="26">
        <f t="shared" si="48"/>
        <v>0</v>
      </c>
      <c r="F162" s="24"/>
      <c r="G162" s="24"/>
      <c r="H162" s="11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118"/>
    </row>
    <row r="163" spans="1:44" outlineLevel="2" x14ac:dyDescent="0.2">
      <c r="A163" s="25">
        <v>4200</v>
      </c>
      <c r="B163" s="24">
        <v>4270</v>
      </c>
      <c r="C163" s="24" t="s">
        <v>190</v>
      </c>
      <c r="D163" s="37">
        <f>VLOOKUP(B163,EURBUD!$A$1:$C$260,3,0)</f>
        <v>0</v>
      </c>
      <c r="E163" s="26">
        <f t="shared" si="48"/>
        <v>0</v>
      </c>
      <c r="F163" s="24"/>
      <c r="G163" s="24"/>
      <c r="H163" s="11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118"/>
    </row>
    <row r="164" spans="1:44" outlineLevel="2" x14ac:dyDescent="0.2">
      <c r="A164" s="25">
        <v>4200</v>
      </c>
      <c r="B164" s="24">
        <v>4280</v>
      </c>
      <c r="C164" s="24" t="s">
        <v>191</v>
      </c>
      <c r="D164" s="37">
        <f>VLOOKUP(B164,EURBUD!$A$1:$C$260,3,0)</f>
        <v>0</v>
      </c>
      <c r="E164" s="26">
        <f t="shared" si="48"/>
        <v>0</v>
      </c>
      <c r="F164" s="24"/>
      <c r="G164" s="24"/>
      <c r="H164" s="11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118"/>
    </row>
    <row r="165" spans="1:44" outlineLevel="1" x14ac:dyDescent="0.2">
      <c r="A165" s="119" t="s">
        <v>192</v>
      </c>
      <c r="B165" s="30">
        <v>4200</v>
      </c>
      <c r="C165" s="30" t="s">
        <v>193</v>
      </c>
      <c r="D165" s="31">
        <f>VLOOKUP(B165,EURBUD!$A$1:$C$260,3,0)</f>
        <v>0</v>
      </c>
      <c r="E165" s="32">
        <f>SUBTOTAL(9,E156:E164)</f>
        <v>0</v>
      </c>
      <c r="F165" s="30"/>
      <c r="G165" s="30"/>
      <c r="H165" s="120">
        <f t="shared" ref="H165:Z165" si="49">SUBTOTAL(9,H156:H164)</f>
        <v>0</v>
      </c>
      <c r="I165" s="121">
        <f t="shared" si="49"/>
        <v>0</v>
      </c>
      <c r="J165" s="121">
        <f t="shared" si="49"/>
        <v>0</v>
      </c>
      <c r="K165" s="121">
        <f t="shared" si="49"/>
        <v>0</v>
      </c>
      <c r="L165" s="121">
        <f t="shared" si="49"/>
        <v>0</v>
      </c>
      <c r="M165" s="121">
        <f t="shared" si="49"/>
        <v>0</v>
      </c>
      <c r="N165" s="121">
        <f t="shared" si="49"/>
        <v>0</v>
      </c>
      <c r="O165" s="121">
        <f t="shared" si="49"/>
        <v>0</v>
      </c>
      <c r="P165" s="121">
        <f t="shared" si="49"/>
        <v>0</v>
      </c>
      <c r="Q165" s="121">
        <f t="shared" si="49"/>
        <v>0</v>
      </c>
      <c r="R165" s="121">
        <f t="shared" si="49"/>
        <v>0</v>
      </c>
      <c r="S165" s="121">
        <f t="shared" si="49"/>
        <v>0</v>
      </c>
      <c r="T165" s="121">
        <f t="shared" si="49"/>
        <v>0</v>
      </c>
      <c r="U165" s="121">
        <f t="shared" si="49"/>
        <v>0</v>
      </c>
      <c r="V165" s="121">
        <f t="shared" si="49"/>
        <v>0</v>
      </c>
      <c r="W165" s="121">
        <f t="shared" si="49"/>
        <v>0</v>
      </c>
      <c r="X165" s="121">
        <f t="shared" si="49"/>
        <v>0</v>
      </c>
      <c r="Y165" s="121">
        <f t="shared" si="49"/>
        <v>0</v>
      </c>
      <c r="Z165" s="121">
        <f t="shared" si="49"/>
        <v>0</v>
      </c>
      <c r="AA165" s="31"/>
      <c r="AB165" s="121">
        <f t="shared" ref="AB165:AR165" si="50">SUBTOTAL(9,AB156:AB164)</f>
        <v>0</v>
      </c>
      <c r="AC165" s="121">
        <f t="shared" si="50"/>
        <v>0</v>
      </c>
      <c r="AD165" s="121">
        <f t="shared" si="50"/>
        <v>0</v>
      </c>
      <c r="AE165" s="121">
        <f t="shared" si="50"/>
        <v>0</v>
      </c>
      <c r="AF165" s="121">
        <f t="shared" si="50"/>
        <v>0</v>
      </c>
      <c r="AG165" s="121">
        <f t="shared" si="50"/>
        <v>0</v>
      </c>
      <c r="AH165" s="121">
        <f t="shared" si="50"/>
        <v>0</v>
      </c>
      <c r="AI165" s="121">
        <f t="shared" si="50"/>
        <v>0</v>
      </c>
      <c r="AJ165" s="121">
        <f t="shared" si="50"/>
        <v>0</v>
      </c>
      <c r="AK165" s="121">
        <f t="shared" si="50"/>
        <v>0</v>
      </c>
      <c r="AL165" s="121">
        <f t="shared" si="50"/>
        <v>0</v>
      </c>
      <c r="AM165" s="121">
        <f t="shared" si="50"/>
        <v>0</v>
      </c>
      <c r="AN165" s="121">
        <f t="shared" si="50"/>
        <v>0</v>
      </c>
      <c r="AO165" s="121">
        <f t="shared" si="50"/>
        <v>0</v>
      </c>
      <c r="AP165" s="121">
        <f t="shared" si="50"/>
        <v>0</v>
      </c>
      <c r="AQ165" s="121">
        <f t="shared" si="50"/>
        <v>0</v>
      </c>
      <c r="AR165" s="122">
        <f t="shared" si="50"/>
        <v>0</v>
      </c>
    </row>
    <row r="166" spans="1:44" outlineLevel="2" x14ac:dyDescent="0.2">
      <c r="A166" s="25">
        <v>4300</v>
      </c>
      <c r="B166" s="24"/>
      <c r="C166" s="24"/>
      <c r="D166" s="37"/>
      <c r="E166" s="26"/>
      <c r="F166" s="24"/>
      <c r="G166" s="24"/>
      <c r="H166" s="11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118"/>
    </row>
    <row r="167" spans="1:44" outlineLevel="2" x14ac:dyDescent="0.2">
      <c r="A167" s="25">
        <v>4300</v>
      </c>
      <c r="B167" s="24">
        <v>4310</v>
      </c>
      <c r="C167" s="24" t="s">
        <v>194</v>
      </c>
      <c r="D167" s="37">
        <f>VLOOKUP(B167,EURBUD!$A$1:$C$260,3,0)</f>
        <v>0</v>
      </c>
      <c r="E167" s="26">
        <f t="shared" ref="E167:E172" si="51">SUM(H167:AX167)-D167</f>
        <v>0</v>
      </c>
      <c r="F167" s="24"/>
      <c r="G167" s="24"/>
      <c r="H167" s="11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118"/>
    </row>
    <row r="168" spans="1:44" outlineLevel="2" x14ac:dyDescent="0.2">
      <c r="A168" s="25">
        <v>4300</v>
      </c>
      <c r="B168" s="24">
        <v>4320</v>
      </c>
      <c r="C168" s="24" t="s">
        <v>195</v>
      </c>
      <c r="D168" s="37">
        <f>VLOOKUP(B168,EURBUD!$A$1:$C$260,3,0)</f>
        <v>0</v>
      </c>
      <c r="E168" s="26">
        <f t="shared" si="51"/>
        <v>0</v>
      </c>
      <c r="F168" s="24"/>
      <c r="G168" s="24"/>
      <c r="H168" s="11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118"/>
    </row>
    <row r="169" spans="1:44" outlineLevel="2" x14ac:dyDescent="0.2">
      <c r="A169" s="25">
        <v>4300</v>
      </c>
      <c r="B169" s="24">
        <v>4350</v>
      </c>
      <c r="C169" s="24" t="s">
        <v>196</v>
      </c>
      <c r="D169" s="37">
        <f>VLOOKUP(B169,EURBUD!$A$1:$C$260,3,0)</f>
        <v>0</v>
      </c>
      <c r="E169" s="26">
        <f t="shared" si="51"/>
        <v>0</v>
      </c>
      <c r="F169" s="24"/>
      <c r="G169" s="24"/>
      <c r="H169" s="11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118"/>
    </row>
    <row r="170" spans="1:44" outlineLevel="2" x14ac:dyDescent="0.2">
      <c r="A170" s="25">
        <v>4300</v>
      </c>
      <c r="B170" s="24">
        <v>4360</v>
      </c>
      <c r="C170" s="24" t="s">
        <v>197</v>
      </c>
      <c r="D170" s="37">
        <f>VLOOKUP(B170,EURBUD!$A$1:$C$260,3,0)</f>
        <v>0</v>
      </c>
      <c r="E170" s="26">
        <f t="shared" si="51"/>
        <v>0</v>
      </c>
      <c r="F170" s="24"/>
      <c r="G170" s="24"/>
      <c r="H170" s="11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118"/>
    </row>
    <row r="171" spans="1:44" outlineLevel="2" x14ac:dyDescent="0.2">
      <c r="A171" s="25">
        <v>4300</v>
      </c>
      <c r="B171" s="24">
        <v>4370</v>
      </c>
      <c r="C171" s="24" t="s">
        <v>77</v>
      </c>
      <c r="D171" s="37">
        <f>VLOOKUP(B171,EURBUD!$A$1:$C$260,3,0)</f>
        <v>0</v>
      </c>
      <c r="E171" s="26">
        <f t="shared" si="51"/>
        <v>0</v>
      </c>
      <c r="F171" s="24"/>
      <c r="G171" s="24"/>
      <c r="H171" s="11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118"/>
    </row>
    <row r="172" spans="1:44" outlineLevel="2" x14ac:dyDescent="0.2">
      <c r="A172" s="25">
        <v>4300</v>
      </c>
      <c r="B172" s="24">
        <v>4390</v>
      </c>
      <c r="C172" s="24" t="s">
        <v>198</v>
      </c>
      <c r="D172" s="37">
        <f>VLOOKUP(B172,EURBUD!$A$1:$C$260,3,0)</f>
        <v>0</v>
      </c>
      <c r="E172" s="26">
        <f t="shared" si="51"/>
        <v>0</v>
      </c>
      <c r="F172" s="24"/>
      <c r="G172" s="24"/>
      <c r="H172" s="11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118"/>
    </row>
    <row r="173" spans="1:44" outlineLevel="1" x14ac:dyDescent="0.2">
      <c r="A173" s="125" t="s">
        <v>199</v>
      </c>
      <c r="B173" s="30">
        <v>4300</v>
      </c>
      <c r="C173" s="30" t="s">
        <v>200</v>
      </c>
      <c r="D173" s="31">
        <f>VLOOKUP(B173,EURBUD!$A$1:$C$260,3,0)</f>
        <v>0</v>
      </c>
      <c r="E173" s="32">
        <f>SUBTOTAL(9,E166:E172)</f>
        <v>0</v>
      </c>
      <c r="F173" s="30"/>
      <c r="G173" s="30"/>
      <c r="H173" s="120">
        <f t="shared" ref="H173:Z173" si="52">SUBTOTAL(9,H166:H172)</f>
        <v>0</v>
      </c>
      <c r="I173" s="121">
        <f t="shared" si="52"/>
        <v>0</v>
      </c>
      <c r="J173" s="121">
        <f t="shared" si="52"/>
        <v>0</v>
      </c>
      <c r="K173" s="121">
        <f t="shared" si="52"/>
        <v>0</v>
      </c>
      <c r="L173" s="121">
        <f t="shared" si="52"/>
        <v>0</v>
      </c>
      <c r="M173" s="121">
        <f t="shared" si="52"/>
        <v>0</v>
      </c>
      <c r="N173" s="121">
        <f t="shared" si="52"/>
        <v>0</v>
      </c>
      <c r="O173" s="121">
        <f t="shared" si="52"/>
        <v>0</v>
      </c>
      <c r="P173" s="121">
        <f t="shared" si="52"/>
        <v>0</v>
      </c>
      <c r="Q173" s="121">
        <f t="shared" si="52"/>
        <v>0</v>
      </c>
      <c r="R173" s="121">
        <f t="shared" si="52"/>
        <v>0</v>
      </c>
      <c r="S173" s="121">
        <f t="shared" si="52"/>
        <v>0</v>
      </c>
      <c r="T173" s="121">
        <f t="shared" si="52"/>
        <v>0</v>
      </c>
      <c r="U173" s="121">
        <f t="shared" si="52"/>
        <v>0</v>
      </c>
      <c r="V173" s="121">
        <f t="shared" si="52"/>
        <v>0</v>
      </c>
      <c r="W173" s="121">
        <f t="shared" si="52"/>
        <v>0</v>
      </c>
      <c r="X173" s="121">
        <f t="shared" si="52"/>
        <v>0</v>
      </c>
      <c r="Y173" s="121">
        <f t="shared" si="52"/>
        <v>0</v>
      </c>
      <c r="Z173" s="121">
        <f t="shared" si="52"/>
        <v>0</v>
      </c>
      <c r="AA173" s="31"/>
      <c r="AB173" s="121">
        <f t="shared" ref="AB173:AR173" si="53">SUBTOTAL(9,AB166:AB172)</f>
        <v>0</v>
      </c>
      <c r="AC173" s="121">
        <f t="shared" si="53"/>
        <v>0</v>
      </c>
      <c r="AD173" s="121">
        <f t="shared" si="53"/>
        <v>0</v>
      </c>
      <c r="AE173" s="121">
        <f t="shared" si="53"/>
        <v>0</v>
      </c>
      <c r="AF173" s="121">
        <f t="shared" si="53"/>
        <v>0</v>
      </c>
      <c r="AG173" s="121">
        <f t="shared" si="53"/>
        <v>0</v>
      </c>
      <c r="AH173" s="121">
        <f t="shared" si="53"/>
        <v>0</v>
      </c>
      <c r="AI173" s="121">
        <f t="shared" si="53"/>
        <v>0</v>
      </c>
      <c r="AJ173" s="121">
        <f t="shared" si="53"/>
        <v>0</v>
      </c>
      <c r="AK173" s="121">
        <f t="shared" si="53"/>
        <v>0</v>
      </c>
      <c r="AL173" s="121">
        <f t="shared" si="53"/>
        <v>0</v>
      </c>
      <c r="AM173" s="121">
        <f t="shared" si="53"/>
        <v>0</v>
      </c>
      <c r="AN173" s="121">
        <f t="shared" si="53"/>
        <v>0</v>
      </c>
      <c r="AO173" s="121">
        <f t="shared" si="53"/>
        <v>0</v>
      </c>
      <c r="AP173" s="121">
        <f t="shared" si="53"/>
        <v>0</v>
      </c>
      <c r="AQ173" s="121">
        <f t="shared" si="53"/>
        <v>0</v>
      </c>
      <c r="AR173" s="122">
        <f t="shared" si="53"/>
        <v>0</v>
      </c>
    </row>
    <row r="174" spans="1:44" outlineLevel="2" x14ac:dyDescent="0.2">
      <c r="A174" s="25">
        <v>4400</v>
      </c>
      <c r="B174" s="24"/>
      <c r="C174" s="24"/>
      <c r="D174" s="37"/>
      <c r="E174" s="26"/>
      <c r="F174" s="24"/>
      <c r="G174" s="24"/>
      <c r="H174" s="11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118"/>
    </row>
    <row r="175" spans="1:44" outlineLevel="2" x14ac:dyDescent="0.2">
      <c r="A175" s="25">
        <v>4400</v>
      </c>
      <c r="B175" s="24">
        <v>4410</v>
      </c>
      <c r="C175" s="24" t="s">
        <v>201</v>
      </c>
      <c r="D175" s="37">
        <f>VLOOKUP(B175,EURBUD!$A$1:$C$260,3,0)</f>
        <v>0</v>
      </c>
      <c r="E175" s="26">
        <f t="shared" ref="E175:E184" si="54">SUM(H175:AX175)-D175</f>
        <v>0</v>
      </c>
      <c r="F175" s="24"/>
      <c r="G175" s="24"/>
      <c r="H175" s="11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118"/>
    </row>
    <row r="176" spans="1:44" outlineLevel="2" x14ac:dyDescent="0.2">
      <c r="A176" s="25">
        <v>4400</v>
      </c>
      <c r="B176" s="24">
        <v>4412</v>
      </c>
      <c r="C176" s="24" t="s">
        <v>202</v>
      </c>
      <c r="D176" s="37">
        <f>VLOOKUP(B176,EURBUD!$A$1:$C$260,3,0)</f>
        <v>0</v>
      </c>
      <c r="E176" s="26">
        <f t="shared" si="54"/>
        <v>0</v>
      </c>
      <c r="F176" s="24"/>
      <c r="G176" s="24"/>
      <c r="H176" s="11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118"/>
    </row>
    <row r="177" spans="1:44" outlineLevel="2" x14ac:dyDescent="0.2">
      <c r="A177" s="25">
        <v>4400</v>
      </c>
      <c r="B177" s="24">
        <v>4430</v>
      </c>
      <c r="C177" s="24" t="s">
        <v>203</v>
      </c>
      <c r="D177" s="37">
        <f>VLOOKUP(B177,EURBUD!$A$1:$C$260,3,0)</f>
        <v>0</v>
      </c>
      <c r="E177" s="26">
        <f t="shared" si="54"/>
        <v>0</v>
      </c>
      <c r="F177" s="24"/>
      <c r="G177" s="24"/>
      <c r="H177" s="11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118"/>
    </row>
    <row r="178" spans="1:44" outlineLevel="2" x14ac:dyDescent="0.2">
      <c r="A178" s="25">
        <v>4400</v>
      </c>
      <c r="B178" s="24">
        <v>4435</v>
      </c>
      <c r="C178" s="24" t="s">
        <v>204</v>
      </c>
      <c r="D178" s="37">
        <f>VLOOKUP(B178,EURBUD!$A$1:$C$260,3,0)</f>
        <v>0</v>
      </c>
      <c r="E178" s="26">
        <f t="shared" si="54"/>
        <v>0</v>
      </c>
      <c r="F178" s="24"/>
      <c r="G178" s="24"/>
      <c r="H178" s="11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118"/>
    </row>
    <row r="179" spans="1:44" outlineLevel="2" x14ac:dyDescent="0.2">
      <c r="A179" s="25">
        <v>4400</v>
      </c>
      <c r="B179" s="24">
        <v>4440</v>
      </c>
      <c r="C179" s="24" t="s">
        <v>205</v>
      </c>
      <c r="D179" s="37">
        <f>VLOOKUP(B179,EURBUD!$A$1:$C$260,3,0)</f>
        <v>0</v>
      </c>
      <c r="E179" s="26">
        <f t="shared" si="54"/>
        <v>0</v>
      </c>
      <c r="F179" s="24"/>
      <c r="G179" s="24"/>
      <c r="H179" s="11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118"/>
    </row>
    <row r="180" spans="1:44" outlineLevel="2" x14ac:dyDescent="0.2">
      <c r="A180" s="25">
        <v>4400</v>
      </c>
      <c r="B180" s="24">
        <v>4450</v>
      </c>
      <c r="C180" s="24" t="s">
        <v>206</v>
      </c>
      <c r="D180" s="37">
        <f>VLOOKUP(B180,EURBUD!$A$1:$C$260,3,0)</f>
        <v>0</v>
      </c>
      <c r="E180" s="26">
        <f t="shared" si="54"/>
        <v>0</v>
      </c>
      <c r="F180" s="24"/>
      <c r="G180" s="24"/>
      <c r="H180" s="11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118"/>
    </row>
    <row r="181" spans="1:44" outlineLevel="2" x14ac:dyDescent="0.2">
      <c r="A181" s="25">
        <v>4400</v>
      </c>
      <c r="B181" s="24">
        <v>4460</v>
      </c>
      <c r="C181" s="24" t="s">
        <v>207</v>
      </c>
      <c r="D181" s="37">
        <f>VLOOKUP(B181,EURBUD!$A$1:$C$260,3,0)</f>
        <v>0</v>
      </c>
      <c r="E181" s="26">
        <f t="shared" si="54"/>
        <v>0</v>
      </c>
      <c r="F181" s="24"/>
      <c r="G181" s="24"/>
      <c r="H181" s="11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118"/>
    </row>
    <row r="182" spans="1:44" outlineLevel="2" x14ac:dyDescent="0.2">
      <c r="A182" s="25">
        <v>4400</v>
      </c>
      <c r="B182" s="24">
        <v>4470</v>
      </c>
      <c r="C182" s="24" t="s">
        <v>208</v>
      </c>
      <c r="D182" s="37">
        <f>VLOOKUP(B182,EURBUD!$A$1:$C$260,3,0)</f>
        <v>0</v>
      </c>
      <c r="E182" s="26">
        <f t="shared" si="54"/>
        <v>0</v>
      </c>
      <c r="F182" s="24"/>
      <c r="G182" s="24"/>
      <c r="H182" s="11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118"/>
    </row>
    <row r="183" spans="1:44" outlineLevel="2" x14ac:dyDescent="0.2">
      <c r="A183" s="25">
        <v>4400</v>
      </c>
      <c r="B183" s="24">
        <v>4480</v>
      </c>
      <c r="C183" s="24" t="s">
        <v>209</v>
      </c>
      <c r="D183" s="37">
        <f>VLOOKUP(B183,EURBUD!$A$1:$C$260,3,0)</f>
        <v>0</v>
      </c>
      <c r="E183" s="26">
        <f t="shared" si="54"/>
        <v>0</v>
      </c>
      <c r="F183" s="24"/>
      <c r="G183" s="24"/>
      <c r="H183" s="11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118"/>
    </row>
    <row r="184" spans="1:44" outlineLevel="2" x14ac:dyDescent="0.2">
      <c r="A184" s="25">
        <v>4400</v>
      </c>
      <c r="B184" s="24">
        <v>4490</v>
      </c>
      <c r="C184" s="24" t="s">
        <v>210</v>
      </c>
      <c r="D184" s="37">
        <f>VLOOKUP(B184,EURBUD!$A$1:$C$260,3,0)</f>
        <v>0</v>
      </c>
      <c r="E184" s="26">
        <f t="shared" si="54"/>
        <v>0</v>
      </c>
      <c r="F184" s="24"/>
      <c r="G184" s="24"/>
      <c r="H184" s="11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118"/>
    </row>
    <row r="185" spans="1:44" outlineLevel="1" x14ac:dyDescent="0.2">
      <c r="A185" s="119" t="s">
        <v>211</v>
      </c>
      <c r="B185" s="30">
        <v>4400</v>
      </c>
      <c r="C185" s="30" t="s">
        <v>212</v>
      </c>
      <c r="D185" s="31">
        <f>VLOOKUP(B185,EURBUD!$A$1:$C$260,3,0)</f>
        <v>0</v>
      </c>
      <c r="E185" s="32">
        <f>SUBTOTAL(9,E174:E184)</f>
        <v>0</v>
      </c>
      <c r="F185" s="30"/>
      <c r="G185" s="30"/>
      <c r="H185" s="120">
        <f t="shared" ref="H185:Z185" si="55">SUBTOTAL(9,H174:H184)</f>
        <v>0</v>
      </c>
      <c r="I185" s="121">
        <f t="shared" si="55"/>
        <v>0</v>
      </c>
      <c r="J185" s="121">
        <f t="shared" si="55"/>
        <v>0</v>
      </c>
      <c r="K185" s="121">
        <f t="shared" si="55"/>
        <v>0</v>
      </c>
      <c r="L185" s="121">
        <f t="shared" si="55"/>
        <v>0</v>
      </c>
      <c r="M185" s="121">
        <f t="shared" si="55"/>
        <v>0</v>
      </c>
      <c r="N185" s="121">
        <f t="shared" si="55"/>
        <v>0</v>
      </c>
      <c r="O185" s="121">
        <f t="shared" si="55"/>
        <v>0</v>
      </c>
      <c r="P185" s="121">
        <f t="shared" si="55"/>
        <v>0</v>
      </c>
      <c r="Q185" s="121">
        <f t="shared" si="55"/>
        <v>0</v>
      </c>
      <c r="R185" s="121">
        <f t="shared" si="55"/>
        <v>0</v>
      </c>
      <c r="S185" s="121">
        <f t="shared" si="55"/>
        <v>0</v>
      </c>
      <c r="T185" s="121">
        <f t="shared" si="55"/>
        <v>0</v>
      </c>
      <c r="U185" s="121">
        <f t="shared" si="55"/>
        <v>0</v>
      </c>
      <c r="V185" s="121">
        <f t="shared" si="55"/>
        <v>0</v>
      </c>
      <c r="W185" s="121">
        <f t="shared" si="55"/>
        <v>0</v>
      </c>
      <c r="X185" s="121">
        <f t="shared" si="55"/>
        <v>0</v>
      </c>
      <c r="Y185" s="121">
        <f t="shared" si="55"/>
        <v>0</v>
      </c>
      <c r="Z185" s="121">
        <f t="shared" si="55"/>
        <v>0</v>
      </c>
      <c r="AA185" s="31"/>
      <c r="AB185" s="121">
        <f t="shared" ref="AB185:AR185" si="56">SUBTOTAL(9,AB174:AB184)</f>
        <v>0</v>
      </c>
      <c r="AC185" s="121">
        <f t="shared" si="56"/>
        <v>0</v>
      </c>
      <c r="AD185" s="121">
        <f t="shared" si="56"/>
        <v>0</v>
      </c>
      <c r="AE185" s="121">
        <f t="shared" si="56"/>
        <v>0</v>
      </c>
      <c r="AF185" s="121">
        <f t="shared" si="56"/>
        <v>0</v>
      </c>
      <c r="AG185" s="121">
        <f t="shared" si="56"/>
        <v>0</v>
      </c>
      <c r="AH185" s="121">
        <f t="shared" si="56"/>
        <v>0</v>
      </c>
      <c r="AI185" s="121">
        <f t="shared" si="56"/>
        <v>0</v>
      </c>
      <c r="AJ185" s="121">
        <f t="shared" si="56"/>
        <v>0</v>
      </c>
      <c r="AK185" s="121">
        <f t="shared" si="56"/>
        <v>0</v>
      </c>
      <c r="AL185" s="121">
        <f t="shared" si="56"/>
        <v>0</v>
      </c>
      <c r="AM185" s="121">
        <f t="shared" si="56"/>
        <v>0</v>
      </c>
      <c r="AN185" s="121">
        <f t="shared" si="56"/>
        <v>0</v>
      </c>
      <c r="AO185" s="121">
        <f t="shared" si="56"/>
        <v>0</v>
      </c>
      <c r="AP185" s="121">
        <f t="shared" si="56"/>
        <v>0</v>
      </c>
      <c r="AQ185" s="121">
        <f t="shared" si="56"/>
        <v>0</v>
      </c>
      <c r="AR185" s="122">
        <f t="shared" si="56"/>
        <v>0</v>
      </c>
    </row>
    <row r="186" spans="1:44" outlineLevel="2" x14ac:dyDescent="0.2">
      <c r="A186" s="25">
        <v>4500</v>
      </c>
      <c r="B186" s="24"/>
      <c r="C186" s="24"/>
      <c r="D186" s="37"/>
      <c r="E186" s="26"/>
      <c r="F186" s="24"/>
      <c r="G186" s="24"/>
      <c r="H186" s="11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118"/>
    </row>
    <row r="187" spans="1:44" outlineLevel="2" x14ac:dyDescent="0.2">
      <c r="A187" s="25">
        <v>4500</v>
      </c>
      <c r="B187" s="24">
        <v>4510</v>
      </c>
      <c r="C187" s="24" t="s">
        <v>213</v>
      </c>
      <c r="D187" s="37">
        <f>VLOOKUP(B187,EURBUD!$A$1:$C$260,3,0)</f>
        <v>0</v>
      </c>
      <c r="E187" s="26">
        <f t="shared" ref="E187:E197" si="57">SUM(H187:AX187)-D187</f>
        <v>0</v>
      </c>
      <c r="F187" s="24"/>
      <c r="G187" s="24"/>
      <c r="H187" s="11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118"/>
    </row>
    <row r="188" spans="1:44" outlineLevel="2" x14ac:dyDescent="0.2">
      <c r="A188" s="25">
        <v>4500</v>
      </c>
      <c r="B188" s="24">
        <v>4520</v>
      </c>
      <c r="C188" s="24" t="s">
        <v>214</v>
      </c>
      <c r="D188" s="37">
        <f>VLOOKUP(B188,EURBUD!$A$1:$C$260,3,0)</f>
        <v>0</v>
      </c>
      <c r="E188" s="26">
        <f t="shared" si="57"/>
        <v>0</v>
      </c>
      <c r="F188" s="24"/>
      <c r="G188" s="24"/>
      <c r="H188" s="11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118"/>
    </row>
    <row r="189" spans="1:44" outlineLevel="2" x14ac:dyDescent="0.2">
      <c r="A189" s="25">
        <v>4500</v>
      </c>
      <c r="B189" s="24">
        <v>4530</v>
      </c>
      <c r="C189" s="24" t="s">
        <v>215</v>
      </c>
      <c r="D189" s="37">
        <f>VLOOKUP(B189,EURBUD!$A$1:$C$260,3,0)</f>
        <v>0</v>
      </c>
      <c r="E189" s="26">
        <f t="shared" si="57"/>
        <v>0</v>
      </c>
      <c r="F189" s="24"/>
      <c r="G189" s="24"/>
      <c r="H189" s="11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118"/>
    </row>
    <row r="190" spans="1:44" outlineLevel="2" x14ac:dyDescent="0.2">
      <c r="A190" s="25">
        <v>4500</v>
      </c>
      <c r="B190" s="24">
        <v>4540</v>
      </c>
      <c r="C190" s="24" t="s">
        <v>216</v>
      </c>
      <c r="D190" s="37">
        <f>VLOOKUP(B190,EURBUD!$A$1:$C$260,3,0)</f>
        <v>0</v>
      </c>
      <c r="E190" s="26">
        <f t="shared" si="57"/>
        <v>0</v>
      </c>
      <c r="F190" s="24"/>
      <c r="G190" s="24"/>
      <c r="H190" s="11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118"/>
    </row>
    <row r="191" spans="1:44" outlineLevel="2" x14ac:dyDescent="0.2">
      <c r="A191" s="25">
        <v>4500</v>
      </c>
      <c r="B191" s="24">
        <v>4550</v>
      </c>
      <c r="C191" s="24" t="s">
        <v>217</v>
      </c>
      <c r="D191" s="37">
        <f>VLOOKUP(B191,EURBUD!$A$1:$C$260,3,0)</f>
        <v>0</v>
      </c>
      <c r="E191" s="26">
        <f t="shared" si="57"/>
        <v>0</v>
      </c>
      <c r="F191" s="24"/>
      <c r="G191" s="24"/>
      <c r="H191" s="11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118"/>
    </row>
    <row r="192" spans="1:44" outlineLevel="2" x14ac:dyDescent="0.2">
      <c r="A192" s="25">
        <v>4500</v>
      </c>
      <c r="B192" s="24">
        <v>4560</v>
      </c>
      <c r="C192" s="24" t="s">
        <v>218</v>
      </c>
      <c r="D192" s="37">
        <f>VLOOKUP(B192,EURBUD!$A$1:$C$260,3,0)</f>
        <v>0</v>
      </c>
      <c r="E192" s="26">
        <f t="shared" si="57"/>
        <v>0</v>
      </c>
      <c r="F192" s="24"/>
      <c r="G192" s="24"/>
      <c r="H192" s="11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118"/>
    </row>
    <row r="193" spans="1:44" outlineLevel="2" x14ac:dyDescent="0.2">
      <c r="A193" s="25">
        <v>4500</v>
      </c>
      <c r="B193" s="24">
        <v>4565</v>
      </c>
      <c r="C193" s="24" t="s">
        <v>219</v>
      </c>
      <c r="D193" s="37">
        <f>VLOOKUP(B193,EURBUD!$A$1:$C$260,3,0)</f>
        <v>0</v>
      </c>
      <c r="E193" s="26">
        <f t="shared" si="57"/>
        <v>0</v>
      </c>
      <c r="F193" s="24"/>
      <c r="G193" s="24"/>
      <c r="H193" s="11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118"/>
    </row>
    <row r="194" spans="1:44" outlineLevel="2" x14ac:dyDescent="0.2">
      <c r="A194" s="25">
        <v>4500</v>
      </c>
      <c r="B194" s="24">
        <v>4570</v>
      </c>
      <c r="C194" s="24" t="s">
        <v>220</v>
      </c>
      <c r="D194" s="37">
        <f>VLOOKUP(B194,EURBUD!$A$1:$C$260,3,0)</f>
        <v>0</v>
      </c>
      <c r="E194" s="26">
        <f t="shared" si="57"/>
        <v>0</v>
      </c>
      <c r="F194" s="24"/>
      <c r="G194" s="24"/>
      <c r="H194" s="11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118"/>
    </row>
    <row r="195" spans="1:44" outlineLevel="2" x14ac:dyDescent="0.2">
      <c r="A195" s="25">
        <v>4500</v>
      </c>
      <c r="B195" s="24">
        <v>4575</v>
      </c>
      <c r="C195" s="24" t="s">
        <v>221</v>
      </c>
      <c r="D195" s="37">
        <f>VLOOKUP(B195,EURBUD!$A$1:$C$260,3,0)</f>
        <v>2500</v>
      </c>
      <c r="E195" s="26">
        <f t="shared" si="57"/>
        <v>0</v>
      </c>
      <c r="F195" s="24"/>
      <c r="G195" s="24"/>
      <c r="H195" s="11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>
        <v>1000</v>
      </c>
      <c r="V195" s="37"/>
      <c r="W195" s="37"/>
      <c r="X195" s="37"/>
      <c r="Y195" s="37"/>
      <c r="Z195" s="37">
        <v>1500</v>
      </c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118"/>
    </row>
    <row r="196" spans="1:44" outlineLevel="2" x14ac:dyDescent="0.2">
      <c r="A196" s="25">
        <v>4500</v>
      </c>
      <c r="B196" s="24">
        <v>4580</v>
      </c>
      <c r="C196" s="24" t="s">
        <v>222</v>
      </c>
      <c r="D196" s="37">
        <f>VLOOKUP(B196,EURBUD!$A$1:$C$260,3,0)</f>
        <v>0</v>
      </c>
      <c r="E196" s="26">
        <f t="shared" si="57"/>
        <v>0</v>
      </c>
      <c r="F196" s="24"/>
      <c r="G196" s="24"/>
      <c r="H196" s="11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118"/>
    </row>
    <row r="197" spans="1:44" outlineLevel="2" x14ac:dyDescent="0.2">
      <c r="A197" s="25">
        <v>4500</v>
      </c>
      <c r="B197" s="24">
        <v>4590</v>
      </c>
      <c r="C197" s="24" t="s">
        <v>223</v>
      </c>
      <c r="D197" s="37">
        <f>VLOOKUP(B197,EURBUD!$A$1:$C$260,3,0)</f>
        <v>0</v>
      </c>
      <c r="E197" s="26">
        <f t="shared" si="57"/>
        <v>0</v>
      </c>
      <c r="F197" s="24"/>
      <c r="G197" s="24"/>
      <c r="H197" s="11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118"/>
    </row>
    <row r="198" spans="1:44" outlineLevel="1" x14ac:dyDescent="0.2">
      <c r="A198" s="125" t="s">
        <v>224</v>
      </c>
      <c r="B198" s="30">
        <v>4500</v>
      </c>
      <c r="C198" s="30" t="s">
        <v>225</v>
      </c>
      <c r="D198" s="31">
        <f>VLOOKUP(B198,EURBUD!$A$1:$C$260,3,0)</f>
        <v>2500</v>
      </c>
      <c r="E198" s="32">
        <f>SUBTOTAL(9,E186:E197)</f>
        <v>0</v>
      </c>
      <c r="F198" s="30"/>
      <c r="G198" s="30"/>
      <c r="H198" s="120">
        <f t="shared" ref="H198:Z198" si="58">SUBTOTAL(9,H186:H197)</f>
        <v>0</v>
      </c>
      <c r="I198" s="121">
        <f t="shared" si="58"/>
        <v>0</v>
      </c>
      <c r="J198" s="121">
        <f t="shared" si="58"/>
        <v>0</v>
      </c>
      <c r="K198" s="121">
        <f t="shared" si="58"/>
        <v>0</v>
      </c>
      <c r="L198" s="121">
        <f t="shared" si="58"/>
        <v>0</v>
      </c>
      <c r="M198" s="121">
        <f t="shared" si="58"/>
        <v>0</v>
      </c>
      <c r="N198" s="121">
        <f t="shared" si="58"/>
        <v>0</v>
      </c>
      <c r="O198" s="121">
        <f t="shared" si="58"/>
        <v>0</v>
      </c>
      <c r="P198" s="121">
        <f t="shared" si="58"/>
        <v>0</v>
      </c>
      <c r="Q198" s="121">
        <f t="shared" si="58"/>
        <v>0</v>
      </c>
      <c r="R198" s="121">
        <f t="shared" si="58"/>
        <v>0</v>
      </c>
      <c r="S198" s="121">
        <f t="shared" si="58"/>
        <v>0</v>
      </c>
      <c r="T198" s="121">
        <f t="shared" si="58"/>
        <v>0</v>
      </c>
      <c r="U198" s="121">
        <f t="shared" si="58"/>
        <v>1000</v>
      </c>
      <c r="V198" s="121">
        <f t="shared" si="58"/>
        <v>0</v>
      </c>
      <c r="W198" s="121">
        <f t="shared" si="58"/>
        <v>0</v>
      </c>
      <c r="X198" s="121">
        <f t="shared" si="58"/>
        <v>0</v>
      </c>
      <c r="Y198" s="121">
        <f t="shared" si="58"/>
        <v>0</v>
      </c>
      <c r="Z198" s="121">
        <f t="shared" si="58"/>
        <v>1500</v>
      </c>
      <c r="AA198" s="31"/>
      <c r="AB198" s="121">
        <f t="shared" ref="AB198:AR198" si="59">SUBTOTAL(9,AB186:AB197)</f>
        <v>0</v>
      </c>
      <c r="AC198" s="121">
        <f t="shared" si="59"/>
        <v>0</v>
      </c>
      <c r="AD198" s="121">
        <f t="shared" si="59"/>
        <v>0</v>
      </c>
      <c r="AE198" s="121">
        <f t="shared" si="59"/>
        <v>0</v>
      </c>
      <c r="AF198" s="121">
        <f t="shared" si="59"/>
        <v>0</v>
      </c>
      <c r="AG198" s="121">
        <f t="shared" si="59"/>
        <v>0</v>
      </c>
      <c r="AH198" s="121">
        <f t="shared" si="59"/>
        <v>0</v>
      </c>
      <c r="AI198" s="121">
        <f t="shared" si="59"/>
        <v>0</v>
      </c>
      <c r="AJ198" s="121">
        <f t="shared" si="59"/>
        <v>0</v>
      </c>
      <c r="AK198" s="121">
        <f t="shared" si="59"/>
        <v>0</v>
      </c>
      <c r="AL198" s="121">
        <f t="shared" si="59"/>
        <v>0</v>
      </c>
      <c r="AM198" s="121">
        <f t="shared" si="59"/>
        <v>0</v>
      </c>
      <c r="AN198" s="121">
        <f t="shared" si="59"/>
        <v>0</v>
      </c>
      <c r="AO198" s="121">
        <f t="shared" si="59"/>
        <v>0</v>
      </c>
      <c r="AP198" s="121">
        <f t="shared" si="59"/>
        <v>0</v>
      </c>
      <c r="AQ198" s="121">
        <f t="shared" si="59"/>
        <v>0</v>
      </c>
      <c r="AR198" s="122">
        <f t="shared" si="59"/>
        <v>0</v>
      </c>
    </row>
    <row r="199" spans="1:44" outlineLevel="2" x14ac:dyDescent="0.2">
      <c r="A199" s="25">
        <v>4800</v>
      </c>
      <c r="B199" s="24"/>
      <c r="C199" s="24"/>
      <c r="D199" s="37"/>
      <c r="E199" s="26"/>
      <c r="F199" s="24"/>
      <c r="G199" s="24"/>
      <c r="H199" s="11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118"/>
    </row>
    <row r="200" spans="1:44" outlineLevel="2" x14ac:dyDescent="0.2">
      <c r="A200" s="25">
        <v>4800</v>
      </c>
      <c r="B200" s="24">
        <v>4810</v>
      </c>
      <c r="C200" s="24" t="s">
        <v>226</v>
      </c>
      <c r="D200" s="37">
        <f>VLOOKUP(B200,EURBUD!$A$1:$C$260,3,0)</f>
        <v>0</v>
      </c>
      <c r="E200" s="26">
        <f t="shared" ref="E200:E205" si="60">SUM(H200:AX200)-D200</f>
        <v>0</v>
      </c>
      <c r="F200" s="24"/>
      <c r="G200" s="24"/>
      <c r="H200" s="11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118"/>
    </row>
    <row r="201" spans="1:44" outlineLevel="2" x14ac:dyDescent="0.2">
      <c r="A201" s="25">
        <v>4800</v>
      </c>
      <c r="B201" s="24">
        <v>4820</v>
      </c>
      <c r="C201" s="24" t="s">
        <v>227</v>
      </c>
      <c r="D201" s="37">
        <f>VLOOKUP(B201,EURBUD!$A$1:$C$260,3,0)</f>
        <v>0</v>
      </c>
      <c r="E201" s="26">
        <f t="shared" si="60"/>
        <v>0</v>
      </c>
      <c r="F201" s="24"/>
      <c r="G201" s="24"/>
      <c r="H201" s="11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118"/>
    </row>
    <row r="202" spans="1:44" outlineLevel="2" x14ac:dyDescent="0.2">
      <c r="A202" s="25">
        <v>4800</v>
      </c>
      <c r="B202" s="24">
        <v>4830</v>
      </c>
      <c r="C202" s="24" t="s">
        <v>228</v>
      </c>
      <c r="D202" s="37">
        <f>VLOOKUP(B202,EURBUD!$A$1:$C$260,3,0)</f>
        <v>0</v>
      </c>
      <c r="E202" s="26">
        <f t="shared" si="60"/>
        <v>0</v>
      </c>
      <c r="F202" s="24"/>
      <c r="G202" s="24"/>
      <c r="H202" s="11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118"/>
    </row>
    <row r="203" spans="1:44" outlineLevel="2" x14ac:dyDescent="0.2">
      <c r="A203" s="25">
        <v>4800</v>
      </c>
      <c r="B203" s="24">
        <v>4840</v>
      </c>
      <c r="C203" s="24" t="s">
        <v>229</v>
      </c>
      <c r="D203" s="37">
        <f>VLOOKUP(B203,EURBUD!$A$1:$C$260,3,0)</f>
        <v>0</v>
      </c>
      <c r="E203" s="26">
        <f t="shared" si="60"/>
        <v>0</v>
      </c>
      <c r="F203" s="24"/>
      <c r="G203" s="24"/>
      <c r="H203" s="11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118"/>
    </row>
    <row r="204" spans="1:44" outlineLevel="2" x14ac:dyDescent="0.2">
      <c r="A204" s="25">
        <v>4800</v>
      </c>
      <c r="B204" s="24">
        <v>4850</v>
      </c>
      <c r="C204" s="24" t="s">
        <v>230</v>
      </c>
      <c r="D204" s="37">
        <f>VLOOKUP(B204,EURBUD!$A$1:$C$260,3,0)</f>
        <v>0</v>
      </c>
      <c r="E204" s="26">
        <f t="shared" si="60"/>
        <v>0</v>
      </c>
      <c r="F204" s="24"/>
      <c r="G204" s="24"/>
      <c r="H204" s="11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118"/>
    </row>
    <row r="205" spans="1:44" outlineLevel="2" x14ac:dyDescent="0.2">
      <c r="A205" s="25">
        <v>4800</v>
      </c>
      <c r="B205" s="24">
        <v>4890</v>
      </c>
      <c r="C205" s="24" t="s">
        <v>231</v>
      </c>
      <c r="D205" s="37">
        <f>VLOOKUP(B205,EURBUD!$A$1:$C$260,3,0)</f>
        <v>0</v>
      </c>
      <c r="E205" s="26">
        <f t="shared" si="60"/>
        <v>0</v>
      </c>
      <c r="F205" s="24"/>
      <c r="G205" s="24"/>
      <c r="H205" s="11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118"/>
    </row>
    <row r="206" spans="1:44" outlineLevel="1" x14ac:dyDescent="0.2">
      <c r="A206" s="119" t="s">
        <v>232</v>
      </c>
      <c r="B206" s="30">
        <v>4800</v>
      </c>
      <c r="C206" s="30" t="s">
        <v>233</v>
      </c>
      <c r="D206" s="31">
        <f>VLOOKUP(B206,EURBUD!$A$1:$C$260,3,0)</f>
        <v>0</v>
      </c>
      <c r="E206" s="32">
        <f>SUBTOTAL(9,E199:E205)</f>
        <v>0</v>
      </c>
      <c r="F206" s="30"/>
      <c r="G206" s="30"/>
      <c r="H206" s="120">
        <f t="shared" ref="H206:Z206" si="61">SUBTOTAL(9,H199:H205)</f>
        <v>0</v>
      </c>
      <c r="I206" s="121">
        <f t="shared" si="61"/>
        <v>0</v>
      </c>
      <c r="J206" s="121">
        <f t="shared" si="61"/>
        <v>0</v>
      </c>
      <c r="K206" s="121">
        <f t="shared" si="61"/>
        <v>0</v>
      </c>
      <c r="L206" s="121">
        <f t="shared" si="61"/>
        <v>0</v>
      </c>
      <c r="M206" s="121">
        <f t="shared" si="61"/>
        <v>0</v>
      </c>
      <c r="N206" s="121">
        <f t="shared" si="61"/>
        <v>0</v>
      </c>
      <c r="O206" s="121">
        <f t="shared" si="61"/>
        <v>0</v>
      </c>
      <c r="P206" s="121">
        <f t="shared" si="61"/>
        <v>0</v>
      </c>
      <c r="Q206" s="121">
        <f t="shared" si="61"/>
        <v>0</v>
      </c>
      <c r="R206" s="121">
        <f t="shared" si="61"/>
        <v>0</v>
      </c>
      <c r="S206" s="121">
        <f t="shared" si="61"/>
        <v>0</v>
      </c>
      <c r="T206" s="121">
        <f t="shared" si="61"/>
        <v>0</v>
      </c>
      <c r="U206" s="121">
        <f t="shared" si="61"/>
        <v>0</v>
      </c>
      <c r="V206" s="121">
        <f t="shared" si="61"/>
        <v>0</v>
      </c>
      <c r="W206" s="121">
        <f t="shared" si="61"/>
        <v>0</v>
      </c>
      <c r="X206" s="121">
        <f t="shared" si="61"/>
        <v>0</v>
      </c>
      <c r="Y206" s="121">
        <f t="shared" si="61"/>
        <v>0</v>
      </c>
      <c r="Z206" s="121">
        <f t="shared" si="61"/>
        <v>0</v>
      </c>
      <c r="AA206" s="31"/>
      <c r="AB206" s="121">
        <f t="shared" ref="AB206:AR206" si="62">SUBTOTAL(9,AB199:AB205)</f>
        <v>0</v>
      </c>
      <c r="AC206" s="121">
        <f t="shared" si="62"/>
        <v>0</v>
      </c>
      <c r="AD206" s="121">
        <f t="shared" si="62"/>
        <v>0</v>
      </c>
      <c r="AE206" s="121">
        <f t="shared" si="62"/>
        <v>0</v>
      </c>
      <c r="AF206" s="121">
        <f t="shared" si="62"/>
        <v>0</v>
      </c>
      <c r="AG206" s="121">
        <f t="shared" si="62"/>
        <v>0</v>
      </c>
      <c r="AH206" s="121">
        <f t="shared" si="62"/>
        <v>0</v>
      </c>
      <c r="AI206" s="121">
        <f t="shared" si="62"/>
        <v>0</v>
      </c>
      <c r="AJ206" s="121">
        <f t="shared" si="62"/>
        <v>0</v>
      </c>
      <c r="AK206" s="121">
        <f t="shared" si="62"/>
        <v>0</v>
      </c>
      <c r="AL206" s="121">
        <f t="shared" si="62"/>
        <v>0</v>
      </c>
      <c r="AM206" s="121">
        <f t="shared" si="62"/>
        <v>0</v>
      </c>
      <c r="AN206" s="121">
        <f t="shared" si="62"/>
        <v>0</v>
      </c>
      <c r="AO206" s="121">
        <f t="shared" si="62"/>
        <v>0</v>
      </c>
      <c r="AP206" s="121">
        <f t="shared" si="62"/>
        <v>0</v>
      </c>
      <c r="AQ206" s="121">
        <f t="shared" si="62"/>
        <v>0</v>
      </c>
      <c r="AR206" s="122">
        <f t="shared" si="62"/>
        <v>0</v>
      </c>
    </row>
    <row r="207" spans="1:44" outlineLevel="1" x14ac:dyDescent="0.2">
      <c r="A207" s="119"/>
      <c r="B207" s="48"/>
      <c r="C207" s="48" t="s">
        <v>234</v>
      </c>
      <c r="D207" s="44">
        <f>SUBTOTAL(9,$D$6:$D$206)/2</f>
        <v>1059950</v>
      </c>
      <c r="E207" s="49"/>
      <c r="F207" s="48"/>
      <c r="G207" s="48"/>
      <c r="H207" s="126">
        <f t="shared" ref="H207:AR207" si="63">SUBTOTAL(9,H37:H206)</f>
        <v>0</v>
      </c>
      <c r="I207" s="126">
        <f t="shared" si="63"/>
        <v>0</v>
      </c>
      <c r="J207" s="126">
        <f t="shared" si="63"/>
        <v>0</v>
      </c>
      <c r="K207" s="126">
        <f t="shared" si="63"/>
        <v>2000</v>
      </c>
      <c r="L207" s="126">
        <f t="shared" si="63"/>
        <v>2000</v>
      </c>
      <c r="M207" s="126">
        <f t="shared" si="63"/>
        <v>2000</v>
      </c>
      <c r="N207" s="126">
        <f t="shared" si="63"/>
        <v>2000</v>
      </c>
      <c r="O207" s="126">
        <f t="shared" si="63"/>
        <v>5800</v>
      </c>
      <c r="P207" s="126">
        <f t="shared" si="63"/>
        <v>5800</v>
      </c>
      <c r="Q207" s="126">
        <f t="shared" si="63"/>
        <v>8000</v>
      </c>
      <c r="R207" s="126">
        <f t="shared" si="63"/>
        <v>8000</v>
      </c>
      <c r="S207" s="126">
        <f t="shared" si="63"/>
        <v>8000</v>
      </c>
      <c r="T207" s="126">
        <f t="shared" si="63"/>
        <v>8000</v>
      </c>
      <c r="U207" s="126">
        <f t="shared" si="63"/>
        <v>9000</v>
      </c>
      <c r="V207" s="126">
        <f t="shared" si="63"/>
        <v>8000</v>
      </c>
      <c r="W207" s="126">
        <f t="shared" si="63"/>
        <v>8000</v>
      </c>
      <c r="X207" s="126">
        <f t="shared" si="63"/>
        <v>8000</v>
      </c>
      <c r="Y207" s="126">
        <f t="shared" si="63"/>
        <v>8000</v>
      </c>
      <c r="Z207" s="126">
        <f t="shared" si="63"/>
        <v>9700</v>
      </c>
      <c r="AA207" s="126">
        <f t="shared" si="63"/>
        <v>0</v>
      </c>
      <c r="AB207" s="126">
        <f t="shared" si="63"/>
        <v>1100</v>
      </c>
      <c r="AC207" s="126">
        <f t="shared" si="63"/>
        <v>0</v>
      </c>
      <c r="AD207" s="126">
        <f t="shared" si="63"/>
        <v>0</v>
      </c>
      <c r="AE207" s="126">
        <f t="shared" si="63"/>
        <v>0</v>
      </c>
      <c r="AF207" s="126">
        <f t="shared" si="63"/>
        <v>0</v>
      </c>
      <c r="AG207" s="126">
        <f t="shared" si="63"/>
        <v>0</v>
      </c>
      <c r="AH207" s="126">
        <f t="shared" si="63"/>
        <v>0</v>
      </c>
      <c r="AI207" s="126">
        <f t="shared" si="63"/>
        <v>0</v>
      </c>
      <c r="AJ207" s="126">
        <f t="shared" si="63"/>
        <v>0</v>
      </c>
      <c r="AK207" s="126">
        <f t="shared" si="63"/>
        <v>0</v>
      </c>
      <c r="AL207" s="126">
        <f t="shared" si="63"/>
        <v>0</v>
      </c>
      <c r="AM207" s="126">
        <f t="shared" si="63"/>
        <v>0</v>
      </c>
      <c r="AN207" s="126">
        <f t="shared" si="63"/>
        <v>0</v>
      </c>
      <c r="AO207" s="126">
        <f t="shared" si="63"/>
        <v>0</v>
      </c>
      <c r="AP207" s="126">
        <f t="shared" si="63"/>
        <v>0</v>
      </c>
      <c r="AQ207" s="126">
        <f t="shared" si="63"/>
        <v>0</v>
      </c>
      <c r="AR207" s="126">
        <f t="shared" si="63"/>
        <v>0</v>
      </c>
    </row>
    <row r="208" spans="1:44" outlineLevel="2" x14ac:dyDescent="0.2">
      <c r="A208" s="25">
        <v>5000</v>
      </c>
      <c r="B208" s="24"/>
      <c r="C208" s="24"/>
      <c r="D208" s="37"/>
      <c r="E208" s="26"/>
      <c r="F208" s="24"/>
      <c r="G208" s="24"/>
      <c r="H208" s="11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118"/>
    </row>
    <row r="209" spans="1:44" outlineLevel="2" x14ac:dyDescent="0.2">
      <c r="A209" s="25">
        <v>5000</v>
      </c>
      <c r="B209" s="24">
        <v>5010</v>
      </c>
      <c r="C209" s="24" t="s">
        <v>235</v>
      </c>
      <c r="D209" s="37">
        <f>VLOOKUP(B209,EURBUD!$A$1:$C$260,3,0)</f>
        <v>15200</v>
      </c>
      <c r="E209" s="26">
        <f>SUM(H209:AX209)-D209</f>
        <v>0</v>
      </c>
      <c r="F209" s="24"/>
      <c r="G209" s="24"/>
      <c r="H209" s="11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>
        <v>950</v>
      </c>
      <c r="AC209" s="37">
        <v>950</v>
      </c>
      <c r="AD209" s="37">
        <v>950</v>
      </c>
      <c r="AE209" s="37">
        <v>950</v>
      </c>
      <c r="AF209" s="37">
        <v>950</v>
      </c>
      <c r="AG209" s="37">
        <v>950</v>
      </c>
      <c r="AH209" s="37">
        <v>950</v>
      </c>
      <c r="AI209" s="37">
        <v>950</v>
      </c>
      <c r="AJ209" s="37">
        <v>950</v>
      </c>
      <c r="AK209" s="37">
        <v>950</v>
      </c>
      <c r="AL209" s="37">
        <v>950</v>
      </c>
      <c r="AM209" s="37">
        <v>950</v>
      </c>
      <c r="AN209" s="37">
        <v>950</v>
      </c>
      <c r="AO209" s="37">
        <v>950</v>
      </c>
      <c r="AP209" s="37">
        <v>950</v>
      </c>
      <c r="AQ209" s="37">
        <v>950</v>
      </c>
      <c r="AR209" s="118"/>
    </row>
    <row r="210" spans="1:44" outlineLevel="2" x14ac:dyDescent="0.2">
      <c r="A210" s="25">
        <v>5000</v>
      </c>
      <c r="B210" s="24">
        <v>5020</v>
      </c>
      <c r="C210" s="24" t="s">
        <v>236</v>
      </c>
      <c r="D210" s="37">
        <f>VLOOKUP(B210,EURBUD!$A$1:$C$260,3,0)</f>
        <v>38750</v>
      </c>
      <c r="E210" s="26">
        <f>SUM(H210:AX210)-D210</f>
        <v>0</v>
      </c>
      <c r="F210" s="24"/>
      <c r="G210" s="24"/>
      <c r="H210" s="117"/>
      <c r="I210" s="37"/>
      <c r="J210" s="37"/>
      <c r="K210" s="37"/>
      <c r="L210" s="37"/>
      <c r="M210" s="37"/>
      <c r="N210" s="37"/>
      <c r="O210" s="37"/>
      <c r="P210" s="37"/>
      <c r="Q210" s="37"/>
      <c r="R210" s="37">
        <v>1550</v>
      </c>
      <c r="S210" s="37">
        <v>1550</v>
      </c>
      <c r="T210" s="37">
        <v>1550</v>
      </c>
      <c r="U210" s="37">
        <v>1550</v>
      </c>
      <c r="V210" s="37">
        <v>1550</v>
      </c>
      <c r="W210" s="37">
        <v>1550</v>
      </c>
      <c r="X210" s="37">
        <v>1550</v>
      </c>
      <c r="Y210" s="37">
        <v>1550</v>
      </c>
      <c r="Z210" s="37">
        <v>1550</v>
      </c>
      <c r="AA210" s="37"/>
      <c r="AB210" s="37">
        <v>1550</v>
      </c>
      <c r="AC210" s="37">
        <v>1550</v>
      </c>
      <c r="AD210" s="37">
        <v>1550</v>
      </c>
      <c r="AE210" s="37">
        <v>1550</v>
      </c>
      <c r="AF210" s="37">
        <v>1550</v>
      </c>
      <c r="AG210" s="37">
        <v>1550</v>
      </c>
      <c r="AH210" s="37">
        <v>1550</v>
      </c>
      <c r="AI210" s="37">
        <v>1550</v>
      </c>
      <c r="AJ210" s="37">
        <v>1550</v>
      </c>
      <c r="AK210" s="37">
        <v>1550</v>
      </c>
      <c r="AL210" s="37">
        <v>1550</v>
      </c>
      <c r="AM210" s="37">
        <v>1550</v>
      </c>
      <c r="AN210" s="37">
        <v>1550</v>
      </c>
      <c r="AO210" s="37">
        <v>1550</v>
      </c>
      <c r="AP210" s="37">
        <v>1550</v>
      </c>
      <c r="AQ210" s="37">
        <v>1550</v>
      </c>
      <c r="AR210" s="118"/>
    </row>
    <row r="211" spans="1:44" outlineLevel="2" x14ac:dyDescent="0.2">
      <c r="A211" s="25">
        <v>5000</v>
      </c>
      <c r="B211" s="24">
        <v>5030</v>
      </c>
      <c r="C211" s="24" t="s">
        <v>237</v>
      </c>
      <c r="D211" s="37">
        <f>VLOOKUP(B211,EURBUD!$A$1:$C$260,3,0)</f>
        <v>17100</v>
      </c>
      <c r="E211" s="26">
        <f>SUM(H211:AX211)-D211</f>
        <v>0</v>
      </c>
      <c r="F211" s="24"/>
      <c r="G211" s="24"/>
      <c r="H211" s="117"/>
      <c r="I211" s="37"/>
      <c r="J211" s="37"/>
      <c r="K211" s="37"/>
      <c r="L211" s="37"/>
      <c r="M211" s="37"/>
      <c r="N211" s="37"/>
      <c r="O211" s="37"/>
      <c r="P211" s="37"/>
      <c r="Q211" s="37"/>
      <c r="R211" s="37">
        <v>950</v>
      </c>
      <c r="S211" s="37">
        <v>950</v>
      </c>
      <c r="T211" s="37">
        <v>950</v>
      </c>
      <c r="U211" s="37">
        <v>950</v>
      </c>
      <c r="V211" s="37">
        <v>950</v>
      </c>
      <c r="W211" s="37">
        <v>950</v>
      </c>
      <c r="X211" s="37">
        <v>950</v>
      </c>
      <c r="Y211" s="37">
        <v>950</v>
      </c>
      <c r="Z211" s="37">
        <v>950</v>
      </c>
      <c r="AA211" s="37"/>
      <c r="AB211" s="37">
        <v>950</v>
      </c>
      <c r="AC211" s="37">
        <v>950</v>
      </c>
      <c r="AD211" s="37">
        <v>950</v>
      </c>
      <c r="AE211" s="37">
        <v>950</v>
      </c>
      <c r="AF211" s="37">
        <v>950</v>
      </c>
      <c r="AG211" s="37">
        <v>950</v>
      </c>
      <c r="AH211" s="37">
        <v>950</v>
      </c>
      <c r="AI211" s="37">
        <v>950</v>
      </c>
      <c r="AJ211" s="37">
        <v>950</v>
      </c>
      <c r="AK211" s="37"/>
      <c r="AL211" s="37"/>
      <c r="AM211" s="37"/>
      <c r="AN211" s="37"/>
      <c r="AO211" s="37"/>
      <c r="AP211" s="37"/>
      <c r="AQ211" s="37"/>
      <c r="AR211" s="118"/>
    </row>
    <row r="212" spans="1:44" outlineLevel="2" x14ac:dyDescent="0.2">
      <c r="A212" s="25">
        <v>5000</v>
      </c>
      <c r="B212" s="24">
        <v>5050</v>
      </c>
      <c r="C212" s="24" t="s">
        <v>238</v>
      </c>
      <c r="D212" s="37">
        <f>VLOOKUP(B212,EURBUD!$A$1:$C$260,3,0)</f>
        <v>3600</v>
      </c>
      <c r="E212" s="26">
        <f>SUM(H212:AX212)-D212</f>
        <v>0</v>
      </c>
      <c r="F212" s="24"/>
      <c r="G212" s="24"/>
      <c r="H212" s="11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>
        <v>1800</v>
      </c>
      <c r="AK212" s="37">
        <v>1800</v>
      </c>
      <c r="AL212" s="37"/>
      <c r="AM212" s="37"/>
      <c r="AN212" s="37"/>
      <c r="AO212" s="37"/>
      <c r="AP212" s="37"/>
      <c r="AQ212" s="37"/>
      <c r="AR212" s="118"/>
    </row>
    <row r="213" spans="1:44" outlineLevel="2" x14ac:dyDescent="0.2">
      <c r="A213" s="25">
        <v>5000</v>
      </c>
      <c r="B213" s="24">
        <v>5090</v>
      </c>
      <c r="C213" s="24" t="s">
        <v>239</v>
      </c>
      <c r="D213" s="37">
        <f>VLOOKUP(B213,EURBUD!$A$1:$C$260,3,0)</f>
        <v>1000</v>
      </c>
      <c r="E213" s="26">
        <f>SUM(H213:AX213)-D213</f>
        <v>0</v>
      </c>
      <c r="F213" s="24"/>
      <c r="G213" s="24"/>
      <c r="H213" s="11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>
        <v>1000</v>
      </c>
      <c r="AM213" s="37"/>
      <c r="AN213" s="37"/>
      <c r="AO213" s="37"/>
      <c r="AP213" s="37"/>
      <c r="AQ213" s="37"/>
      <c r="AR213" s="118"/>
    </row>
    <row r="214" spans="1:44" outlineLevel="1" x14ac:dyDescent="0.2">
      <c r="A214" s="125" t="s">
        <v>240</v>
      </c>
      <c r="B214" s="30">
        <v>5000</v>
      </c>
      <c r="C214" s="30" t="s">
        <v>241</v>
      </c>
      <c r="D214" s="31">
        <f>VLOOKUP(B214,EURBUD!$A$1:$C$260,3,0)</f>
        <v>75650</v>
      </c>
      <c r="E214" s="32">
        <f>SUBTOTAL(9,E208:E213)</f>
        <v>0</v>
      </c>
      <c r="F214" s="30"/>
      <c r="G214" s="30"/>
      <c r="H214" s="120">
        <f t="shared" ref="H214:Z214" si="64">SUBTOTAL(9,H208:H213)</f>
        <v>0</v>
      </c>
      <c r="I214" s="121">
        <f t="shared" si="64"/>
        <v>0</v>
      </c>
      <c r="J214" s="121">
        <f t="shared" si="64"/>
        <v>0</v>
      </c>
      <c r="K214" s="121">
        <f t="shared" si="64"/>
        <v>0</v>
      </c>
      <c r="L214" s="121">
        <f t="shared" si="64"/>
        <v>0</v>
      </c>
      <c r="M214" s="121">
        <f t="shared" si="64"/>
        <v>0</v>
      </c>
      <c r="N214" s="121">
        <f t="shared" si="64"/>
        <v>0</v>
      </c>
      <c r="O214" s="121">
        <f t="shared" si="64"/>
        <v>0</v>
      </c>
      <c r="P214" s="121">
        <f t="shared" si="64"/>
        <v>0</v>
      </c>
      <c r="Q214" s="121">
        <f t="shared" si="64"/>
        <v>0</v>
      </c>
      <c r="R214" s="121">
        <f t="shared" si="64"/>
        <v>2500</v>
      </c>
      <c r="S214" s="121">
        <f t="shared" si="64"/>
        <v>2500</v>
      </c>
      <c r="T214" s="121">
        <f t="shared" si="64"/>
        <v>2500</v>
      </c>
      <c r="U214" s="121">
        <f t="shared" si="64"/>
        <v>2500</v>
      </c>
      <c r="V214" s="121">
        <f t="shared" si="64"/>
        <v>2500</v>
      </c>
      <c r="W214" s="121">
        <f t="shared" si="64"/>
        <v>2500</v>
      </c>
      <c r="X214" s="121">
        <f t="shared" si="64"/>
        <v>2500</v>
      </c>
      <c r="Y214" s="121">
        <f t="shared" si="64"/>
        <v>2500</v>
      </c>
      <c r="Z214" s="121">
        <f t="shared" si="64"/>
        <v>2500</v>
      </c>
      <c r="AA214" s="31"/>
      <c r="AB214" s="121">
        <f t="shared" ref="AB214:AR214" si="65">SUBTOTAL(9,AB208:AB213)</f>
        <v>3450</v>
      </c>
      <c r="AC214" s="121">
        <f t="shared" si="65"/>
        <v>3450</v>
      </c>
      <c r="AD214" s="121">
        <f t="shared" si="65"/>
        <v>3450</v>
      </c>
      <c r="AE214" s="121">
        <f t="shared" si="65"/>
        <v>3450</v>
      </c>
      <c r="AF214" s="121">
        <f t="shared" si="65"/>
        <v>3450</v>
      </c>
      <c r="AG214" s="121">
        <f t="shared" si="65"/>
        <v>3450</v>
      </c>
      <c r="AH214" s="121">
        <f t="shared" si="65"/>
        <v>3450</v>
      </c>
      <c r="AI214" s="121">
        <f t="shared" si="65"/>
        <v>3450</v>
      </c>
      <c r="AJ214" s="121">
        <f t="shared" si="65"/>
        <v>5250</v>
      </c>
      <c r="AK214" s="121">
        <f t="shared" si="65"/>
        <v>4300</v>
      </c>
      <c r="AL214" s="121">
        <f t="shared" si="65"/>
        <v>3500</v>
      </c>
      <c r="AM214" s="121">
        <f t="shared" si="65"/>
        <v>2500</v>
      </c>
      <c r="AN214" s="121">
        <f t="shared" si="65"/>
        <v>2500</v>
      </c>
      <c r="AO214" s="121">
        <f t="shared" si="65"/>
        <v>2500</v>
      </c>
      <c r="AP214" s="121">
        <f t="shared" si="65"/>
        <v>2500</v>
      </c>
      <c r="AQ214" s="121">
        <f t="shared" si="65"/>
        <v>2500</v>
      </c>
      <c r="AR214" s="122">
        <f t="shared" si="65"/>
        <v>0</v>
      </c>
    </row>
    <row r="215" spans="1:44" outlineLevel="2" x14ac:dyDescent="0.2">
      <c r="A215" s="25">
        <v>5100</v>
      </c>
      <c r="B215" s="24"/>
      <c r="C215" s="24"/>
      <c r="D215" s="37"/>
      <c r="E215" s="26"/>
      <c r="F215" s="24"/>
      <c r="G215" s="24"/>
      <c r="H215" s="11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118"/>
    </row>
    <row r="216" spans="1:44" outlineLevel="2" x14ac:dyDescent="0.2">
      <c r="A216" s="25">
        <v>5100</v>
      </c>
      <c r="B216" s="24">
        <v>5110</v>
      </c>
      <c r="C216" s="24" t="s">
        <v>242</v>
      </c>
      <c r="D216" s="37">
        <f>VLOOKUP(B216,EURBUD!$A$1:$C$260,3,0)</f>
        <v>6250</v>
      </c>
      <c r="E216" s="26">
        <f t="shared" ref="E216:E236" si="66">SUM(H216:AX216)-D216</f>
        <v>0</v>
      </c>
      <c r="F216" s="24"/>
      <c r="G216" s="24"/>
      <c r="H216" s="117"/>
      <c r="I216" s="37"/>
      <c r="J216" s="37"/>
      <c r="K216" s="37"/>
      <c r="L216" s="37"/>
      <c r="M216" s="37"/>
      <c r="N216" s="37"/>
      <c r="O216" s="37"/>
      <c r="P216" s="37"/>
      <c r="Q216" s="37"/>
      <c r="R216" s="37">
        <v>250</v>
      </c>
      <c r="S216" s="37">
        <v>250</v>
      </c>
      <c r="T216" s="37">
        <v>250</v>
      </c>
      <c r="U216" s="37">
        <v>250</v>
      </c>
      <c r="V216" s="37">
        <v>250</v>
      </c>
      <c r="W216" s="37">
        <v>250</v>
      </c>
      <c r="X216" s="37">
        <v>250</v>
      </c>
      <c r="Y216" s="37">
        <v>250</v>
      </c>
      <c r="Z216" s="37">
        <v>250</v>
      </c>
      <c r="AA216" s="37"/>
      <c r="AB216" s="37">
        <v>250</v>
      </c>
      <c r="AC216" s="37">
        <v>250</v>
      </c>
      <c r="AD216" s="37">
        <v>250</v>
      </c>
      <c r="AE216" s="37">
        <v>250</v>
      </c>
      <c r="AF216" s="37">
        <v>250</v>
      </c>
      <c r="AG216" s="37">
        <v>250</v>
      </c>
      <c r="AH216" s="37">
        <v>250</v>
      </c>
      <c r="AI216" s="37">
        <v>250</v>
      </c>
      <c r="AJ216" s="37">
        <v>250</v>
      </c>
      <c r="AK216" s="37">
        <v>250</v>
      </c>
      <c r="AL216" s="37">
        <v>250</v>
      </c>
      <c r="AM216" s="37">
        <v>250</v>
      </c>
      <c r="AN216" s="37">
        <v>250</v>
      </c>
      <c r="AO216" s="37">
        <v>250</v>
      </c>
      <c r="AP216" s="37">
        <v>250</v>
      </c>
      <c r="AQ216" s="37">
        <v>250</v>
      </c>
      <c r="AR216" s="118"/>
    </row>
    <row r="217" spans="1:44" outlineLevel="2" x14ac:dyDescent="0.2">
      <c r="A217" s="25">
        <v>5100</v>
      </c>
      <c r="B217" s="24">
        <v>5120</v>
      </c>
      <c r="C217" s="24" t="s">
        <v>243</v>
      </c>
      <c r="D217" s="37">
        <f>VLOOKUP(B217,EURBUD!$A$1:$C$260,3,0)</f>
        <v>37500</v>
      </c>
      <c r="E217" s="26">
        <f t="shared" si="66"/>
        <v>0</v>
      </c>
      <c r="F217" s="24"/>
      <c r="G217" s="24"/>
      <c r="H217" s="117"/>
      <c r="I217" s="37"/>
      <c r="J217" s="37"/>
      <c r="K217" s="37"/>
      <c r="L217" s="37"/>
      <c r="M217" s="37"/>
      <c r="N217" s="37"/>
      <c r="O217" s="37"/>
      <c r="P217" s="37"/>
      <c r="Q217" s="37"/>
      <c r="R217" s="37">
        <v>1500</v>
      </c>
      <c r="S217" s="37">
        <v>1500</v>
      </c>
      <c r="T217" s="37">
        <v>1500</v>
      </c>
      <c r="U217" s="37">
        <v>1500</v>
      </c>
      <c r="V217" s="37">
        <v>1500</v>
      </c>
      <c r="W217" s="37">
        <v>1500</v>
      </c>
      <c r="X217" s="37">
        <v>1500</v>
      </c>
      <c r="Y217" s="37">
        <v>1500</v>
      </c>
      <c r="Z217" s="37">
        <v>1500</v>
      </c>
      <c r="AA217" s="37"/>
      <c r="AB217" s="37">
        <v>1500</v>
      </c>
      <c r="AC217" s="37">
        <v>1500</v>
      </c>
      <c r="AD217" s="37">
        <v>1500</v>
      </c>
      <c r="AE217" s="37">
        <v>1500</v>
      </c>
      <c r="AF217" s="37">
        <v>1500</v>
      </c>
      <c r="AG217" s="37">
        <v>1500</v>
      </c>
      <c r="AH217" s="37">
        <v>1500</v>
      </c>
      <c r="AI217" s="37">
        <v>1500</v>
      </c>
      <c r="AJ217" s="37">
        <v>1500</v>
      </c>
      <c r="AK217" s="37">
        <v>1500</v>
      </c>
      <c r="AL217" s="37">
        <v>1500</v>
      </c>
      <c r="AM217" s="37">
        <v>1500</v>
      </c>
      <c r="AN217" s="37">
        <v>1500</v>
      </c>
      <c r="AO217" s="37">
        <v>1500</v>
      </c>
      <c r="AP217" s="37">
        <v>1500</v>
      </c>
      <c r="AQ217" s="37">
        <v>1500</v>
      </c>
      <c r="AR217" s="118"/>
    </row>
    <row r="218" spans="1:44" outlineLevel="2" x14ac:dyDescent="0.2">
      <c r="A218" s="25">
        <v>5100</v>
      </c>
      <c r="B218" s="24">
        <v>5130</v>
      </c>
      <c r="C218" s="24" t="s">
        <v>244</v>
      </c>
      <c r="D218" s="37">
        <f>VLOOKUP(B218,EURBUD!$A$1:$C$260,3,0)</f>
        <v>2500</v>
      </c>
      <c r="E218" s="26">
        <f t="shared" si="66"/>
        <v>0</v>
      </c>
      <c r="F218" s="24"/>
      <c r="G218" s="24"/>
      <c r="H218" s="117"/>
      <c r="I218" s="37"/>
      <c r="J218" s="37"/>
      <c r="K218" s="37"/>
      <c r="L218" s="37"/>
      <c r="M218" s="37"/>
      <c r="N218" s="37"/>
      <c r="O218" s="37"/>
      <c r="P218" s="37"/>
      <c r="Q218" s="37"/>
      <c r="R218" s="37">
        <v>100</v>
      </c>
      <c r="S218" s="37">
        <v>100</v>
      </c>
      <c r="T218" s="37">
        <v>100</v>
      </c>
      <c r="U218" s="37">
        <v>100</v>
      </c>
      <c r="V218" s="37">
        <v>100</v>
      </c>
      <c r="W218" s="37">
        <v>100</v>
      </c>
      <c r="X218" s="37">
        <v>100</v>
      </c>
      <c r="Y218" s="37">
        <v>100</v>
      </c>
      <c r="Z218" s="37">
        <v>100</v>
      </c>
      <c r="AA218" s="37"/>
      <c r="AB218" s="37">
        <v>100</v>
      </c>
      <c r="AC218" s="37">
        <v>100</v>
      </c>
      <c r="AD218" s="37">
        <v>100</v>
      </c>
      <c r="AE218" s="37">
        <v>100</v>
      </c>
      <c r="AF218" s="37">
        <v>100</v>
      </c>
      <c r="AG218" s="37">
        <v>100</v>
      </c>
      <c r="AH218" s="37">
        <v>100</v>
      </c>
      <c r="AI218" s="37">
        <v>100</v>
      </c>
      <c r="AJ218" s="37">
        <v>100</v>
      </c>
      <c r="AK218" s="37">
        <v>100</v>
      </c>
      <c r="AL218" s="37">
        <v>100</v>
      </c>
      <c r="AM218" s="37">
        <v>100</v>
      </c>
      <c r="AN218" s="37">
        <v>100</v>
      </c>
      <c r="AO218" s="37">
        <v>100</v>
      </c>
      <c r="AP218" s="37">
        <v>100</v>
      </c>
      <c r="AQ218" s="37">
        <v>100</v>
      </c>
      <c r="AR218" s="118"/>
    </row>
    <row r="219" spans="1:44" outlineLevel="2" x14ac:dyDescent="0.2">
      <c r="A219" s="25">
        <v>5100</v>
      </c>
      <c r="B219" s="24">
        <v>5140</v>
      </c>
      <c r="C219" s="24" t="s">
        <v>245</v>
      </c>
      <c r="D219" s="37">
        <f>VLOOKUP(B219,EURBUD!$A$1:$C$260,3,0)</f>
        <v>2220</v>
      </c>
      <c r="E219" s="26">
        <f t="shared" si="66"/>
        <v>0</v>
      </c>
      <c r="F219" s="24"/>
      <c r="G219" s="24"/>
      <c r="H219" s="11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>
        <v>370</v>
      </c>
      <c r="AE219" s="37">
        <v>370</v>
      </c>
      <c r="AF219" s="37">
        <v>370</v>
      </c>
      <c r="AG219" s="37">
        <v>370</v>
      </c>
      <c r="AH219" s="37">
        <v>370</v>
      </c>
      <c r="AI219" s="37">
        <v>370</v>
      </c>
      <c r="AJ219" s="37"/>
      <c r="AK219" s="37"/>
      <c r="AL219" s="37"/>
      <c r="AM219" s="37"/>
      <c r="AN219" s="37"/>
      <c r="AO219" s="37"/>
      <c r="AP219" s="37"/>
      <c r="AQ219" s="37"/>
      <c r="AR219" s="118"/>
    </row>
    <row r="220" spans="1:44" outlineLevel="2" x14ac:dyDescent="0.2">
      <c r="A220" s="25">
        <v>5100</v>
      </c>
      <c r="B220" s="24">
        <v>5150</v>
      </c>
      <c r="C220" s="24" t="s">
        <v>246</v>
      </c>
      <c r="D220" s="37">
        <f>VLOOKUP(B220,EURBUD!$A$1:$C$260,3,0)</f>
        <v>9402</v>
      </c>
      <c r="E220" s="26">
        <f t="shared" si="66"/>
        <v>0</v>
      </c>
      <c r="F220" s="24"/>
      <c r="G220" s="24"/>
      <c r="H220" s="11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>
        <v>9402</v>
      </c>
      <c r="AN220" s="37"/>
      <c r="AO220" s="37"/>
      <c r="AP220" s="37"/>
      <c r="AQ220" s="37"/>
      <c r="AR220" s="118"/>
    </row>
    <row r="221" spans="1:44" outlineLevel="2" x14ac:dyDescent="0.2">
      <c r="A221" s="25">
        <v>5100</v>
      </c>
      <c r="B221" s="24">
        <v>5160</v>
      </c>
      <c r="C221" s="24" t="s">
        <v>247</v>
      </c>
      <c r="D221" s="37">
        <f>VLOOKUP(B221,EURBUD!$A$1:$C$260,3,0)</f>
        <v>29453</v>
      </c>
      <c r="E221" s="26">
        <f t="shared" si="66"/>
        <v>0</v>
      </c>
      <c r="F221" s="24"/>
      <c r="G221" s="24"/>
      <c r="H221" s="11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>
        <v>29453</v>
      </c>
      <c r="AO221" s="37"/>
      <c r="AP221" s="37"/>
      <c r="AQ221" s="37"/>
      <c r="AR221" s="118"/>
    </row>
    <row r="222" spans="1:44" outlineLevel="2" x14ac:dyDescent="0.2">
      <c r="A222" s="25">
        <v>5100</v>
      </c>
      <c r="B222" s="24">
        <v>5161</v>
      </c>
      <c r="C222" s="24" t="s">
        <v>248</v>
      </c>
      <c r="D222" s="37">
        <f>VLOOKUP(B222,EURBUD!$A$1:$C$260,3,0)</f>
        <v>8500</v>
      </c>
      <c r="E222" s="26">
        <f t="shared" si="66"/>
        <v>0</v>
      </c>
      <c r="F222" s="24"/>
      <c r="G222" s="24"/>
      <c r="H222" s="11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>
        <v>8500</v>
      </c>
      <c r="AP222" s="37"/>
      <c r="AQ222" s="37"/>
      <c r="AR222" s="118"/>
    </row>
    <row r="223" spans="1:44" outlineLevel="2" x14ac:dyDescent="0.2">
      <c r="A223" s="25">
        <v>5100</v>
      </c>
      <c r="B223" s="24">
        <v>5162</v>
      </c>
      <c r="C223" s="24" t="s">
        <v>249</v>
      </c>
      <c r="D223" s="37">
        <f>VLOOKUP(B223,EURBUD!$A$1:$C$260,3,0)</f>
        <v>28050</v>
      </c>
      <c r="E223" s="26">
        <f t="shared" si="66"/>
        <v>0</v>
      </c>
      <c r="F223" s="24"/>
      <c r="G223" s="24"/>
      <c r="H223" s="11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>
        <v>28050</v>
      </c>
      <c r="AQ223" s="37"/>
      <c r="AR223" s="118"/>
    </row>
    <row r="224" spans="1:44" outlineLevel="2" x14ac:dyDescent="0.2">
      <c r="A224" s="25">
        <v>5100</v>
      </c>
      <c r="B224" s="24">
        <v>5163</v>
      </c>
      <c r="C224" s="24" t="s">
        <v>250</v>
      </c>
      <c r="D224" s="37">
        <f>VLOOKUP(B224,EURBUD!$A$1:$C$260,3,0)</f>
        <v>0</v>
      </c>
      <c r="E224" s="26">
        <f t="shared" si="66"/>
        <v>0</v>
      </c>
      <c r="F224" s="24"/>
      <c r="G224" s="24"/>
      <c r="H224" s="11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118"/>
    </row>
    <row r="225" spans="1:44" outlineLevel="2" x14ac:dyDescent="0.2">
      <c r="A225" s="25">
        <v>5100</v>
      </c>
      <c r="B225" s="24">
        <v>5164</v>
      </c>
      <c r="C225" s="24" t="s">
        <v>251</v>
      </c>
      <c r="D225" s="37">
        <f>VLOOKUP(B225,EURBUD!$A$1:$C$260,3,0)</f>
        <v>0</v>
      </c>
      <c r="E225" s="26">
        <f t="shared" si="66"/>
        <v>0</v>
      </c>
      <c r="F225" s="24"/>
      <c r="G225" s="24"/>
      <c r="H225" s="11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118"/>
    </row>
    <row r="226" spans="1:44" outlineLevel="2" x14ac:dyDescent="0.2">
      <c r="A226" s="25">
        <v>5100</v>
      </c>
      <c r="B226" s="24">
        <v>5165</v>
      </c>
      <c r="C226" s="24" t="s">
        <v>252</v>
      </c>
      <c r="D226" s="37">
        <f>VLOOKUP(B226,EURBUD!$A$1:$C$260,3,0)</f>
        <v>35968</v>
      </c>
      <c r="E226" s="26">
        <f t="shared" si="66"/>
        <v>0</v>
      </c>
      <c r="F226" s="24"/>
      <c r="G226" s="24"/>
      <c r="H226" s="11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>
        <v>35968</v>
      </c>
      <c r="AR226" s="118"/>
    </row>
    <row r="227" spans="1:44" outlineLevel="2" x14ac:dyDescent="0.2">
      <c r="A227" s="25">
        <v>5100</v>
      </c>
      <c r="B227" s="24">
        <v>5166</v>
      </c>
      <c r="C227" s="24" t="s">
        <v>253</v>
      </c>
      <c r="D227" s="37">
        <f>VLOOKUP(B227,EURBUD!$A$1:$C$260,3,0)</f>
        <v>1398</v>
      </c>
      <c r="E227" s="26">
        <f t="shared" si="66"/>
        <v>0</v>
      </c>
      <c r="F227" s="24"/>
      <c r="G227" s="24"/>
      <c r="H227" s="11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>
        <v>1398</v>
      </c>
      <c r="AP227" s="37"/>
      <c r="AQ227" s="37"/>
      <c r="AR227" s="118"/>
    </row>
    <row r="228" spans="1:44" outlineLevel="2" x14ac:dyDescent="0.2">
      <c r="A228" s="25">
        <v>5100</v>
      </c>
      <c r="B228" s="24">
        <v>5180</v>
      </c>
      <c r="C228" s="24" t="s">
        <v>254</v>
      </c>
      <c r="D228" s="37">
        <f>VLOOKUP(B228,EURBUD!$A$1:$C$260,3,0)</f>
        <v>8772</v>
      </c>
      <c r="E228" s="26">
        <f t="shared" si="66"/>
        <v>0</v>
      </c>
      <c r="F228" s="24"/>
      <c r="G228" s="24"/>
      <c r="H228" s="11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118">
        <v>8772</v>
      </c>
    </row>
    <row r="229" spans="1:44" outlineLevel="2" x14ac:dyDescent="0.2">
      <c r="A229" s="25">
        <v>5100</v>
      </c>
      <c r="B229" s="24">
        <v>5181</v>
      </c>
      <c r="C229" s="24" t="s">
        <v>255</v>
      </c>
      <c r="D229" s="37">
        <f>VLOOKUP(B229,EURBUD!$A$1:$C$260,3,0)</f>
        <v>2477</v>
      </c>
      <c r="E229" s="26">
        <f t="shared" si="66"/>
        <v>0</v>
      </c>
      <c r="F229" s="24"/>
      <c r="G229" s="24"/>
      <c r="H229" s="11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118">
        <v>2477</v>
      </c>
    </row>
    <row r="230" spans="1:44" outlineLevel="2" x14ac:dyDescent="0.2">
      <c r="A230" s="25">
        <v>5100</v>
      </c>
      <c r="B230" s="24">
        <v>5182</v>
      </c>
      <c r="C230" s="24" t="s">
        <v>256</v>
      </c>
      <c r="D230" s="37">
        <f>VLOOKUP(B230,EURBUD!$A$1:$C$260,3,0)</f>
        <v>6018</v>
      </c>
      <c r="E230" s="26">
        <f t="shared" si="66"/>
        <v>0</v>
      </c>
      <c r="F230" s="24"/>
      <c r="G230" s="24"/>
      <c r="H230" s="11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118">
        <v>6018</v>
      </c>
    </row>
    <row r="231" spans="1:44" outlineLevel="2" x14ac:dyDescent="0.2">
      <c r="A231" s="25">
        <v>5100</v>
      </c>
      <c r="B231" s="24">
        <v>5183</v>
      </c>
      <c r="C231" s="24" t="s">
        <v>257</v>
      </c>
      <c r="D231" s="37">
        <f>VLOOKUP(B231,EURBUD!$A$1:$C$260,3,0)</f>
        <v>0</v>
      </c>
      <c r="E231" s="26">
        <f t="shared" si="66"/>
        <v>0</v>
      </c>
      <c r="F231" s="24"/>
      <c r="G231" s="24"/>
      <c r="H231" s="11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118"/>
    </row>
    <row r="232" spans="1:44" outlineLevel="2" x14ac:dyDescent="0.2">
      <c r="A232" s="25">
        <v>5100</v>
      </c>
      <c r="B232" s="24">
        <v>5184</v>
      </c>
      <c r="C232" s="24" t="s">
        <v>258</v>
      </c>
      <c r="D232" s="37">
        <f>VLOOKUP(B232,EURBUD!$A$1:$C$260,3,0)</f>
        <v>12055</v>
      </c>
      <c r="E232" s="26">
        <f t="shared" si="66"/>
        <v>0</v>
      </c>
      <c r="F232" s="24"/>
      <c r="G232" s="24"/>
      <c r="H232" s="11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118">
        <v>12055</v>
      </c>
    </row>
    <row r="233" spans="1:44" outlineLevel="2" x14ac:dyDescent="0.2">
      <c r="A233" s="25">
        <v>5100</v>
      </c>
      <c r="B233" s="24">
        <v>5185</v>
      </c>
      <c r="C233" s="24" t="s">
        <v>259</v>
      </c>
      <c r="D233" s="37">
        <f>VLOOKUP(B233,EURBUD!$A$1:$C$260,3,0)</f>
        <v>23663</v>
      </c>
      <c r="E233" s="26">
        <f t="shared" si="66"/>
        <v>0</v>
      </c>
      <c r="F233" s="24"/>
      <c r="G233" s="24"/>
      <c r="H233" s="11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118">
        <v>23663</v>
      </c>
    </row>
    <row r="234" spans="1:44" outlineLevel="2" x14ac:dyDescent="0.2">
      <c r="A234" s="25">
        <v>5100</v>
      </c>
      <c r="B234" s="24">
        <v>5186</v>
      </c>
      <c r="C234" s="24" t="s">
        <v>260</v>
      </c>
      <c r="D234" s="37">
        <f>VLOOKUP(B234,EURBUD!$A$1:$C$260,3,0)</f>
        <v>2130</v>
      </c>
      <c r="E234" s="26">
        <f t="shared" si="66"/>
        <v>0</v>
      </c>
      <c r="F234" s="24"/>
      <c r="G234" s="24"/>
      <c r="H234" s="11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118">
        <v>2130</v>
      </c>
    </row>
    <row r="235" spans="1:44" outlineLevel="2" x14ac:dyDescent="0.2">
      <c r="A235" s="25">
        <v>5100</v>
      </c>
      <c r="B235" s="24">
        <v>5190</v>
      </c>
      <c r="C235" s="24" t="s">
        <v>261</v>
      </c>
      <c r="D235" s="37">
        <f>VLOOKUP(B235,EURBUD!$A$1:$C$260,3,0)</f>
        <v>35000</v>
      </c>
      <c r="E235" s="26">
        <f t="shared" si="66"/>
        <v>0</v>
      </c>
      <c r="F235" s="24"/>
      <c r="G235" s="24"/>
      <c r="H235" s="11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118">
        <v>35000</v>
      </c>
    </row>
    <row r="236" spans="1:44" outlineLevel="2" x14ac:dyDescent="0.2">
      <c r="A236" s="25">
        <v>5100</v>
      </c>
      <c r="B236" s="24">
        <v>5195</v>
      </c>
      <c r="C236" s="24" t="s">
        <v>262</v>
      </c>
      <c r="D236" s="37">
        <f>VLOOKUP(B236,EURBUD!$A$1:$C$260,3,0)</f>
        <v>0</v>
      </c>
      <c r="E236" s="26">
        <f t="shared" si="66"/>
        <v>0</v>
      </c>
      <c r="F236" s="24"/>
      <c r="G236" s="24"/>
      <c r="H236" s="11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118"/>
    </row>
    <row r="237" spans="1:44" outlineLevel="1" x14ac:dyDescent="0.2">
      <c r="A237" s="119" t="s">
        <v>263</v>
      </c>
      <c r="B237" s="30">
        <v>5100</v>
      </c>
      <c r="C237" s="30" t="s">
        <v>264</v>
      </c>
      <c r="D237" s="31">
        <f>VLOOKUP(B237,EURBUD!$A$1:$C$260,3,0)</f>
        <v>251356</v>
      </c>
      <c r="E237" s="32">
        <f>SUBTOTAL(9,E215:E236)</f>
        <v>0</v>
      </c>
      <c r="F237" s="30"/>
      <c r="G237" s="30"/>
      <c r="H237" s="120">
        <f t="shared" ref="H237:Z237" si="67">SUBTOTAL(9,H215:H236)</f>
        <v>0</v>
      </c>
      <c r="I237" s="121">
        <f t="shared" si="67"/>
        <v>0</v>
      </c>
      <c r="J237" s="121">
        <f t="shared" si="67"/>
        <v>0</v>
      </c>
      <c r="K237" s="121">
        <f t="shared" si="67"/>
        <v>0</v>
      </c>
      <c r="L237" s="121">
        <f t="shared" si="67"/>
        <v>0</v>
      </c>
      <c r="M237" s="121">
        <f t="shared" si="67"/>
        <v>0</v>
      </c>
      <c r="N237" s="121">
        <f t="shared" si="67"/>
        <v>0</v>
      </c>
      <c r="O237" s="121">
        <f t="shared" si="67"/>
        <v>0</v>
      </c>
      <c r="P237" s="121">
        <f t="shared" si="67"/>
        <v>0</v>
      </c>
      <c r="Q237" s="121">
        <f t="shared" si="67"/>
        <v>0</v>
      </c>
      <c r="R237" s="121">
        <f t="shared" si="67"/>
        <v>1850</v>
      </c>
      <c r="S237" s="121">
        <f t="shared" si="67"/>
        <v>1850</v>
      </c>
      <c r="T237" s="121">
        <f t="shared" si="67"/>
        <v>1850</v>
      </c>
      <c r="U237" s="121">
        <f t="shared" si="67"/>
        <v>1850</v>
      </c>
      <c r="V237" s="121">
        <f t="shared" si="67"/>
        <v>1850</v>
      </c>
      <c r="W237" s="121">
        <f t="shared" si="67"/>
        <v>1850</v>
      </c>
      <c r="X237" s="121">
        <f t="shared" si="67"/>
        <v>1850</v>
      </c>
      <c r="Y237" s="121">
        <f t="shared" si="67"/>
        <v>1850</v>
      </c>
      <c r="Z237" s="121">
        <f t="shared" si="67"/>
        <v>1850</v>
      </c>
      <c r="AA237" s="31"/>
      <c r="AB237" s="121">
        <f t="shared" ref="AB237:AR237" si="68">SUBTOTAL(9,AB215:AB236)</f>
        <v>1850</v>
      </c>
      <c r="AC237" s="121">
        <f t="shared" si="68"/>
        <v>1850</v>
      </c>
      <c r="AD237" s="121">
        <f t="shared" si="68"/>
        <v>2220</v>
      </c>
      <c r="AE237" s="121">
        <f t="shared" si="68"/>
        <v>2220</v>
      </c>
      <c r="AF237" s="121">
        <f t="shared" si="68"/>
        <v>2220</v>
      </c>
      <c r="AG237" s="121">
        <f t="shared" si="68"/>
        <v>2220</v>
      </c>
      <c r="AH237" s="121">
        <f t="shared" si="68"/>
        <v>2220</v>
      </c>
      <c r="AI237" s="121">
        <f t="shared" si="68"/>
        <v>2220</v>
      </c>
      <c r="AJ237" s="121">
        <f t="shared" si="68"/>
        <v>1850</v>
      </c>
      <c r="AK237" s="121">
        <f t="shared" si="68"/>
        <v>1850</v>
      </c>
      <c r="AL237" s="121">
        <f t="shared" si="68"/>
        <v>1850</v>
      </c>
      <c r="AM237" s="121">
        <f t="shared" si="68"/>
        <v>11252</v>
      </c>
      <c r="AN237" s="121">
        <f t="shared" si="68"/>
        <v>31303</v>
      </c>
      <c r="AO237" s="121">
        <f t="shared" si="68"/>
        <v>11748</v>
      </c>
      <c r="AP237" s="121">
        <f t="shared" si="68"/>
        <v>29900</v>
      </c>
      <c r="AQ237" s="121">
        <f t="shared" si="68"/>
        <v>37818</v>
      </c>
      <c r="AR237" s="122">
        <f t="shared" si="68"/>
        <v>90115</v>
      </c>
    </row>
    <row r="238" spans="1:44" outlineLevel="2" x14ac:dyDescent="0.2">
      <c r="A238" s="25">
        <v>5200</v>
      </c>
      <c r="B238" s="24"/>
      <c r="C238" s="24"/>
      <c r="D238" s="37"/>
      <c r="E238" s="26"/>
      <c r="F238" s="24"/>
      <c r="G238" s="24"/>
      <c r="H238" s="11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118"/>
    </row>
    <row r="239" spans="1:44" outlineLevel="2" x14ac:dyDescent="0.2">
      <c r="A239" s="25">
        <v>5200</v>
      </c>
      <c r="B239" s="24">
        <v>5210</v>
      </c>
      <c r="C239" s="24" t="s">
        <v>265</v>
      </c>
      <c r="D239" s="37">
        <f>VLOOKUP(B239,EURBUD!$A$1:$C$260,3,0)</f>
        <v>25000</v>
      </c>
      <c r="E239" s="26">
        <f t="shared" ref="E239:E250" si="69">SUM(H239:AX239)-D239</f>
        <v>0</v>
      </c>
      <c r="F239" s="24"/>
      <c r="G239" s="24"/>
      <c r="H239" s="11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>
        <v>2500</v>
      </c>
      <c r="AI239" s="37">
        <v>2500</v>
      </c>
      <c r="AJ239" s="37">
        <v>2500</v>
      </c>
      <c r="AK239" s="37">
        <v>2500</v>
      </c>
      <c r="AL239" s="37">
        <v>2500</v>
      </c>
      <c r="AM239" s="37">
        <v>2500</v>
      </c>
      <c r="AN239" s="37">
        <v>2500</v>
      </c>
      <c r="AO239" s="37">
        <v>2500</v>
      </c>
      <c r="AP239" s="37">
        <v>2500</v>
      </c>
      <c r="AQ239" s="37">
        <v>2500</v>
      </c>
      <c r="AR239" s="118"/>
    </row>
    <row r="240" spans="1:44" outlineLevel="2" x14ac:dyDescent="0.2">
      <c r="A240" s="25">
        <v>5200</v>
      </c>
      <c r="B240" s="24">
        <v>5220</v>
      </c>
      <c r="C240" s="24" t="s">
        <v>266</v>
      </c>
      <c r="D240" s="37">
        <f>VLOOKUP(B240,EURBUD!$A$1:$C$260,3,0)</f>
        <v>0</v>
      </c>
      <c r="E240" s="26">
        <f t="shared" si="69"/>
        <v>0</v>
      </c>
      <c r="F240" s="24"/>
      <c r="G240" s="24"/>
      <c r="H240" s="11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118"/>
    </row>
    <row r="241" spans="1:44" outlineLevel="2" x14ac:dyDescent="0.2">
      <c r="A241" s="25">
        <v>5200</v>
      </c>
      <c r="B241" s="24">
        <v>5230</v>
      </c>
      <c r="C241" s="24" t="s">
        <v>267</v>
      </c>
      <c r="D241" s="37">
        <f>VLOOKUP(B241,EURBUD!$A$1:$C$260,3,0)</f>
        <v>0</v>
      </c>
      <c r="E241" s="26">
        <f t="shared" si="69"/>
        <v>0</v>
      </c>
      <c r="F241" s="24"/>
      <c r="G241" s="24"/>
      <c r="H241" s="11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118"/>
    </row>
    <row r="242" spans="1:44" outlineLevel="2" x14ac:dyDescent="0.2">
      <c r="A242" s="25">
        <v>5200</v>
      </c>
      <c r="B242" s="24">
        <v>5240</v>
      </c>
      <c r="C242" s="24" t="s">
        <v>268</v>
      </c>
      <c r="D242" s="37">
        <f>VLOOKUP(B242,EURBUD!$A$1:$C$260,3,0)</f>
        <v>3000</v>
      </c>
      <c r="E242" s="26">
        <f t="shared" si="69"/>
        <v>0</v>
      </c>
      <c r="F242" s="24"/>
      <c r="G242" s="24"/>
      <c r="H242" s="11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>
        <v>3000</v>
      </c>
      <c r="AR242" s="118"/>
    </row>
    <row r="243" spans="1:44" outlineLevel="2" x14ac:dyDescent="0.2">
      <c r="A243" s="25">
        <v>5200</v>
      </c>
      <c r="B243" s="24">
        <v>5250</v>
      </c>
      <c r="C243" s="24" t="s">
        <v>269</v>
      </c>
      <c r="D243" s="37">
        <f>VLOOKUP(B243,EURBUD!$A$1:$C$260,3,0)</f>
        <v>8000</v>
      </c>
      <c r="E243" s="26">
        <f t="shared" si="69"/>
        <v>0</v>
      </c>
      <c r="F243" s="24"/>
      <c r="G243" s="24"/>
      <c r="H243" s="11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>
        <v>8000</v>
      </c>
      <c r="AN243" s="37"/>
      <c r="AO243" s="37"/>
      <c r="AP243" s="37"/>
      <c r="AQ243" s="37"/>
      <c r="AR243" s="118"/>
    </row>
    <row r="244" spans="1:44" outlineLevel="2" x14ac:dyDescent="0.2">
      <c r="A244" s="25">
        <v>5200</v>
      </c>
      <c r="B244" s="24">
        <v>5251</v>
      </c>
      <c r="C244" s="24" t="s">
        <v>270</v>
      </c>
      <c r="D244" s="37">
        <f>VLOOKUP(B244,EURBUD!$A$1:$C$260,3,0)</f>
        <v>15000</v>
      </c>
      <c r="E244" s="26">
        <f t="shared" si="69"/>
        <v>0</v>
      </c>
      <c r="F244" s="24"/>
      <c r="G244" s="24"/>
      <c r="H244" s="11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>
        <v>7500</v>
      </c>
      <c r="AM244" s="37">
        <v>7500</v>
      </c>
      <c r="AN244" s="37"/>
      <c r="AO244" s="37"/>
      <c r="AP244" s="37"/>
      <c r="AQ244" s="37"/>
      <c r="AR244" s="118"/>
    </row>
    <row r="245" spans="1:44" outlineLevel="2" x14ac:dyDescent="0.2">
      <c r="A245" s="25">
        <v>5200</v>
      </c>
      <c r="B245" s="24">
        <v>5252</v>
      </c>
      <c r="C245" s="24" t="s">
        <v>271</v>
      </c>
      <c r="D245" s="37">
        <f>VLOOKUP(B245,EURBUD!$A$1:$C$260,3,0)</f>
        <v>18000</v>
      </c>
      <c r="E245" s="26">
        <f t="shared" si="69"/>
        <v>0</v>
      </c>
      <c r="F245" s="24"/>
      <c r="G245" s="24"/>
      <c r="H245" s="11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>
        <v>18000</v>
      </c>
      <c r="AP245" s="37"/>
      <c r="AQ245" s="37"/>
      <c r="AR245" s="118"/>
    </row>
    <row r="246" spans="1:44" outlineLevel="2" x14ac:dyDescent="0.2">
      <c r="A246" s="25">
        <v>5200</v>
      </c>
      <c r="B246" s="24">
        <v>5253</v>
      </c>
      <c r="C246" s="24" t="s">
        <v>272</v>
      </c>
      <c r="D246" s="37">
        <f>VLOOKUP(B246,EURBUD!$A$1:$C$260,3,0)</f>
        <v>28800</v>
      </c>
      <c r="E246" s="26">
        <f t="shared" si="69"/>
        <v>0</v>
      </c>
      <c r="F246" s="24"/>
      <c r="G246" s="24"/>
      <c r="H246" s="11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>
        <v>14400</v>
      </c>
      <c r="AQ246" s="37">
        <v>14400</v>
      </c>
      <c r="AR246" s="118"/>
    </row>
    <row r="247" spans="1:44" outlineLevel="2" x14ac:dyDescent="0.2">
      <c r="A247" s="25">
        <v>5200</v>
      </c>
      <c r="B247" s="24">
        <v>5275</v>
      </c>
      <c r="C247" s="24" t="s">
        <v>273</v>
      </c>
      <c r="D247" s="37">
        <f>VLOOKUP(B247,EURBUD!$A$1:$C$260,3,0)</f>
        <v>8640</v>
      </c>
      <c r="E247" s="26">
        <f t="shared" si="69"/>
        <v>0</v>
      </c>
      <c r="F247" s="24"/>
      <c r="G247" s="24"/>
      <c r="H247" s="11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118">
        <v>8640</v>
      </c>
    </row>
    <row r="248" spans="1:44" outlineLevel="2" x14ac:dyDescent="0.2">
      <c r="A248" s="25">
        <v>5200</v>
      </c>
      <c r="B248" s="24">
        <v>5280</v>
      </c>
      <c r="C248" s="24" t="s">
        <v>274</v>
      </c>
      <c r="D248" s="37">
        <f>VLOOKUP(B248,EURBUD!$A$1:$C$260,3,0)</f>
        <v>3000</v>
      </c>
      <c r="E248" s="26">
        <f t="shared" si="69"/>
        <v>0</v>
      </c>
      <c r="F248" s="24"/>
      <c r="G248" s="24"/>
      <c r="H248" s="11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118">
        <v>3000</v>
      </c>
    </row>
    <row r="249" spans="1:44" outlineLevel="2" x14ac:dyDescent="0.2">
      <c r="A249" s="25">
        <v>5200</v>
      </c>
      <c r="B249" s="24">
        <v>5285</v>
      </c>
      <c r="C249" s="24" t="s">
        <v>275</v>
      </c>
      <c r="D249" s="37">
        <f>VLOOKUP(B249,EURBUD!$A$1:$C$260,3,0)</f>
        <v>50000</v>
      </c>
      <c r="E249" s="26">
        <f t="shared" si="69"/>
        <v>0</v>
      </c>
      <c r="F249" s="24"/>
      <c r="G249" s="24"/>
      <c r="H249" s="11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118">
        <v>50000</v>
      </c>
    </row>
    <row r="250" spans="1:44" outlineLevel="2" x14ac:dyDescent="0.2">
      <c r="A250" s="25">
        <v>5200</v>
      </c>
      <c r="B250" s="24">
        <v>5290</v>
      </c>
      <c r="C250" s="24" t="s">
        <v>276</v>
      </c>
      <c r="D250" s="37">
        <f>VLOOKUP(B250,EURBUD!$A$1:$C$260,3,0)</f>
        <v>0</v>
      </c>
      <c r="E250" s="26">
        <f t="shared" si="69"/>
        <v>0</v>
      </c>
      <c r="F250" s="24"/>
      <c r="G250" s="24"/>
      <c r="H250" s="11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118"/>
    </row>
    <row r="251" spans="1:44" outlineLevel="1" x14ac:dyDescent="0.2">
      <c r="A251" s="125" t="s">
        <v>277</v>
      </c>
      <c r="B251" s="30">
        <v>5200</v>
      </c>
      <c r="C251" s="30" t="s">
        <v>278</v>
      </c>
      <c r="D251" s="31">
        <f>VLOOKUP(B251,EURBUD!$A$1:$C$260,3,0)</f>
        <v>159440</v>
      </c>
      <c r="E251" s="32">
        <f>SUBTOTAL(9,E238:E250)</f>
        <v>0</v>
      </c>
      <c r="F251" s="30"/>
      <c r="G251" s="30"/>
      <c r="H251" s="120">
        <f t="shared" ref="H251:Z251" si="70">SUBTOTAL(9,H238:H250)</f>
        <v>0</v>
      </c>
      <c r="I251" s="121">
        <f t="shared" si="70"/>
        <v>0</v>
      </c>
      <c r="J251" s="121">
        <f t="shared" si="70"/>
        <v>0</v>
      </c>
      <c r="K251" s="121">
        <f t="shared" si="70"/>
        <v>0</v>
      </c>
      <c r="L251" s="121">
        <f t="shared" si="70"/>
        <v>0</v>
      </c>
      <c r="M251" s="121">
        <f t="shared" si="70"/>
        <v>0</v>
      </c>
      <c r="N251" s="121">
        <f t="shared" si="70"/>
        <v>0</v>
      </c>
      <c r="O251" s="121">
        <f t="shared" si="70"/>
        <v>0</v>
      </c>
      <c r="P251" s="121">
        <f t="shared" si="70"/>
        <v>0</v>
      </c>
      <c r="Q251" s="121">
        <f t="shared" si="70"/>
        <v>0</v>
      </c>
      <c r="R251" s="121">
        <f t="shared" si="70"/>
        <v>0</v>
      </c>
      <c r="S251" s="121">
        <f t="shared" si="70"/>
        <v>0</v>
      </c>
      <c r="T251" s="121">
        <f t="shared" si="70"/>
        <v>0</v>
      </c>
      <c r="U251" s="121">
        <f t="shared" si="70"/>
        <v>0</v>
      </c>
      <c r="V251" s="121">
        <f t="shared" si="70"/>
        <v>0</v>
      </c>
      <c r="W251" s="121">
        <f t="shared" si="70"/>
        <v>0</v>
      </c>
      <c r="X251" s="121">
        <f t="shared" si="70"/>
        <v>0</v>
      </c>
      <c r="Y251" s="121">
        <f t="shared" si="70"/>
        <v>0</v>
      </c>
      <c r="Z251" s="121">
        <f t="shared" si="70"/>
        <v>0</v>
      </c>
      <c r="AA251" s="31"/>
      <c r="AB251" s="121">
        <f t="shared" ref="AB251:AR251" si="71">SUBTOTAL(9,AB238:AB250)</f>
        <v>0</v>
      </c>
      <c r="AC251" s="121">
        <f t="shared" si="71"/>
        <v>0</v>
      </c>
      <c r="AD251" s="121">
        <f t="shared" si="71"/>
        <v>0</v>
      </c>
      <c r="AE251" s="121">
        <f t="shared" si="71"/>
        <v>0</v>
      </c>
      <c r="AF251" s="121">
        <f t="shared" si="71"/>
        <v>0</v>
      </c>
      <c r="AG251" s="121">
        <f t="shared" si="71"/>
        <v>0</v>
      </c>
      <c r="AH251" s="121">
        <f t="shared" si="71"/>
        <v>2500</v>
      </c>
      <c r="AI251" s="121">
        <f t="shared" si="71"/>
        <v>2500</v>
      </c>
      <c r="AJ251" s="121">
        <f t="shared" si="71"/>
        <v>2500</v>
      </c>
      <c r="AK251" s="121">
        <f t="shared" si="71"/>
        <v>2500</v>
      </c>
      <c r="AL251" s="121">
        <f t="shared" si="71"/>
        <v>10000</v>
      </c>
      <c r="AM251" s="121">
        <f t="shared" si="71"/>
        <v>18000</v>
      </c>
      <c r="AN251" s="121">
        <f t="shared" si="71"/>
        <v>2500</v>
      </c>
      <c r="AO251" s="121">
        <f t="shared" si="71"/>
        <v>20500</v>
      </c>
      <c r="AP251" s="121">
        <f t="shared" si="71"/>
        <v>16900</v>
      </c>
      <c r="AQ251" s="121">
        <f t="shared" si="71"/>
        <v>19900</v>
      </c>
      <c r="AR251" s="122">
        <f t="shared" si="71"/>
        <v>61640</v>
      </c>
    </row>
    <row r="252" spans="1:44" outlineLevel="2" x14ac:dyDescent="0.2">
      <c r="A252" s="25">
        <v>5300</v>
      </c>
      <c r="B252" s="24"/>
      <c r="C252" s="24"/>
      <c r="D252" s="37"/>
      <c r="E252" s="26"/>
      <c r="F252" s="24"/>
      <c r="G252" s="24"/>
      <c r="H252" s="11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118"/>
    </row>
    <row r="253" spans="1:44" outlineLevel="2" x14ac:dyDescent="0.2">
      <c r="A253" s="25">
        <v>5300</v>
      </c>
      <c r="B253" s="24">
        <v>5310</v>
      </c>
      <c r="C253" s="24" t="s">
        <v>279</v>
      </c>
      <c r="D253" s="37">
        <f>VLOOKUP(B253,EURBUD!$A$1:$C$260,3,0)</f>
        <v>60000</v>
      </c>
      <c r="E253" s="26">
        <f>SUM(H253:AX253)-D253</f>
        <v>0</v>
      </c>
      <c r="F253" s="24"/>
      <c r="G253" s="24"/>
      <c r="H253" s="11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>
        <v>7500</v>
      </c>
      <c r="AC253" s="37"/>
      <c r="AD253" s="37"/>
      <c r="AE253" s="37"/>
      <c r="AF253" s="37">
        <v>7500</v>
      </c>
      <c r="AG253" s="37"/>
      <c r="AH253" s="37"/>
      <c r="AI253" s="37"/>
      <c r="AJ253" s="37"/>
      <c r="AK253" s="37"/>
      <c r="AL253" s="37"/>
      <c r="AM253" s="37">
        <v>15000</v>
      </c>
      <c r="AN253" s="37"/>
      <c r="AO253" s="37">
        <v>15000</v>
      </c>
      <c r="AP253" s="37"/>
      <c r="AQ253" s="37">
        <v>15000</v>
      </c>
      <c r="AR253" s="118"/>
    </row>
    <row r="254" spans="1:44" outlineLevel="2" x14ac:dyDescent="0.2">
      <c r="A254" s="25">
        <v>5300</v>
      </c>
      <c r="B254" s="24">
        <v>5330</v>
      </c>
      <c r="C254" s="24" t="s">
        <v>280</v>
      </c>
      <c r="D254" s="37">
        <f>VLOOKUP(B254,EURBUD!$A$1:$C$260,3,0)</f>
        <v>20000</v>
      </c>
      <c r="E254" s="26">
        <f>SUM(H254:AX254)-D254</f>
        <v>0</v>
      </c>
      <c r="F254" s="24"/>
      <c r="G254" s="24"/>
      <c r="H254" s="11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118">
        <v>20000</v>
      </c>
    </row>
    <row r="255" spans="1:44" outlineLevel="1" x14ac:dyDescent="0.2">
      <c r="A255" s="119" t="s">
        <v>281</v>
      </c>
      <c r="B255" s="30">
        <v>5300</v>
      </c>
      <c r="C255" s="30" t="s">
        <v>282</v>
      </c>
      <c r="D255" s="31">
        <f>VLOOKUP(B255,EURBUD!$A$1:$C$260,3,0)</f>
        <v>80000</v>
      </c>
      <c r="E255" s="32">
        <f>SUBTOTAL(9,E252:E254)</f>
        <v>0</v>
      </c>
      <c r="F255" s="30"/>
      <c r="G255" s="30"/>
      <c r="H255" s="120">
        <f t="shared" ref="H255:Z255" si="72">SUBTOTAL(9,H252:H254)</f>
        <v>0</v>
      </c>
      <c r="I255" s="121">
        <f t="shared" si="72"/>
        <v>0</v>
      </c>
      <c r="J255" s="121">
        <f t="shared" si="72"/>
        <v>0</v>
      </c>
      <c r="K255" s="121">
        <f t="shared" si="72"/>
        <v>0</v>
      </c>
      <c r="L255" s="121">
        <f t="shared" si="72"/>
        <v>0</v>
      </c>
      <c r="M255" s="121">
        <f t="shared" si="72"/>
        <v>0</v>
      </c>
      <c r="N255" s="121">
        <f t="shared" si="72"/>
        <v>0</v>
      </c>
      <c r="O255" s="121">
        <f t="shared" si="72"/>
        <v>0</v>
      </c>
      <c r="P255" s="121">
        <f t="shared" si="72"/>
        <v>0</v>
      </c>
      <c r="Q255" s="121">
        <f t="shared" si="72"/>
        <v>0</v>
      </c>
      <c r="R255" s="121">
        <f t="shared" si="72"/>
        <v>0</v>
      </c>
      <c r="S255" s="121">
        <f t="shared" si="72"/>
        <v>0</v>
      </c>
      <c r="T255" s="121">
        <f t="shared" si="72"/>
        <v>0</v>
      </c>
      <c r="U255" s="121">
        <f t="shared" si="72"/>
        <v>0</v>
      </c>
      <c r="V255" s="121">
        <f t="shared" si="72"/>
        <v>0</v>
      </c>
      <c r="W255" s="121">
        <f t="shared" si="72"/>
        <v>0</v>
      </c>
      <c r="X255" s="121">
        <f t="shared" si="72"/>
        <v>0</v>
      </c>
      <c r="Y255" s="121">
        <f t="shared" si="72"/>
        <v>0</v>
      </c>
      <c r="Z255" s="121">
        <f t="shared" si="72"/>
        <v>0</v>
      </c>
      <c r="AA255" s="31"/>
      <c r="AB255" s="121">
        <f t="shared" ref="AB255:AR255" si="73">SUBTOTAL(9,AB252:AB254)</f>
        <v>7500</v>
      </c>
      <c r="AC255" s="121">
        <f t="shared" si="73"/>
        <v>0</v>
      </c>
      <c r="AD255" s="121">
        <f t="shared" si="73"/>
        <v>0</v>
      </c>
      <c r="AE255" s="121">
        <f t="shared" si="73"/>
        <v>0</v>
      </c>
      <c r="AF255" s="121">
        <f t="shared" si="73"/>
        <v>7500</v>
      </c>
      <c r="AG255" s="121">
        <f t="shared" si="73"/>
        <v>0</v>
      </c>
      <c r="AH255" s="121">
        <f t="shared" si="73"/>
        <v>0</v>
      </c>
      <c r="AI255" s="121">
        <f t="shared" si="73"/>
        <v>0</v>
      </c>
      <c r="AJ255" s="121">
        <f t="shared" si="73"/>
        <v>0</v>
      </c>
      <c r="AK255" s="121">
        <f t="shared" si="73"/>
        <v>0</v>
      </c>
      <c r="AL255" s="121">
        <f t="shared" si="73"/>
        <v>0</v>
      </c>
      <c r="AM255" s="121">
        <f t="shared" si="73"/>
        <v>15000</v>
      </c>
      <c r="AN255" s="121">
        <f t="shared" si="73"/>
        <v>0</v>
      </c>
      <c r="AO255" s="121">
        <f t="shared" si="73"/>
        <v>15000</v>
      </c>
      <c r="AP255" s="121">
        <f t="shared" si="73"/>
        <v>0</v>
      </c>
      <c r="AQ255" s="121">
        <f t="shared" si="73"/>
        <v>15000</v>
      </c>
      <c r="AR255" s="122">
        <f t="shared" si="73"/>
        <v>20000</v>
      </c>
    </row>
    <row r="256" spans="1:44" outlineLevel="2" x14ac:dyDescent="0.2">
      <c r="A256" s="25">
        <v>5400</v>
      </c>
      <c r="B256" s="24"/>
      <c r="C256" s="24"/>
      <c r="D256" s="37"/>
      <c r="E256" s="26"/>
      <c r="F256" s="24"/>
      <c r="G256" s="24"/>
      <c r="H256" s="11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118"/>
    </row>
    <row r="257" spans="1:44" outlineLevel="2" x14ac:dyDescent="0.2">
      <c r="A257" s="25">
        <v>5400</v>
      </c>
      <c r="B257" s="24">
        <v>5410</v>
      </c>
      <c r="C257" s="24" t="s">
        <v>283</v>
      </c>
      <c r="D257" s="37">
        <f>VLOOKUP(B257,EURBUD!$A$1:$C$260,3,0)</f>
        <v>70000</v>
      </c>
      <c r="E257" s="26">
        <f>SUM(H257:AX257)-D257</f>
        <v>0</v>
      </c>
      <c r="F257" s="24"/>
      <c r="G257" s="24"/>
      <c r="H257" s="11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>
        <v>5000</v>
      </c>
      <c r="U257" s="37"/>
      <c r="V257" s="37"/>
      <c r="W257" s="37">
        <v>5000</v>
      </c>
      <c r="X257" s="37"/>
      <c r="Y257" s="37"/>
      <c r="Z257" s="37">
        <v>5000</v>
      </c>
      <c r="AA257" s="37"/>
      <c r="AB257" s="37">
        <v>5000</v>
      </c>
      <c r="AC257" s="37">
        <v>5000</v>
      </c>
      <c r="AD257" s="37">
        <v>5000</v>
      </c>
      <c r="AE257" s="37">
        <v>5000</v>
      </c>
      <c r="AF257" s="37">
        <v>5000</v>
      </c>
      <c r="AG257" s="37">
        <v>5000</v>
      </c>
      <c r="AH257" s="37">
        <v>5000</v>
      </c>
      <c r="AI257" s="37">
        <v>5000</v>
      </c>
      <c r="AJ257" s="37">
        <v>5000</v>
      </c>
      <c r="AK257" s="37">
        <v>5000</v>
      </c>
      <c r="AL257" s="37">
        <v>5000</v>
      </c>
      <c r="AM257" s="37"/>
      <c r="AN257" s="37"/>
      <c r="AO257" s="37"/>
      <c r="AP257" s="37"/>
      <c r="AQ257" s="37"/>
      <c r="AR257" s="118"/>
    </row>
    <row r="258" spans="1:44" outlineLevel="2" x14ac:dyDescent="0.2">
      <c r="A258" s="25">
        <v>5400</v>
      </c>
      <c r="B258" s="24">
        <v>5420</v>
      </c>
      <c r="C258" s="24" t="s">
        <v>284</v>
      </c>
      <c r="D258" s="37">
        <f>VLOOKUP(B258,EURBUD!$A$1:$C$260,3,0)</f>
        <v>5000</v>
      </c>
      <c r="E258" s="26">
        <f>SUM(H258:AX258)-D258</f>
        <v>0</v>
      </c>
      <c r="F258" s="24"/>
      <c r="G258" s="24"/>
      <c r="H258" s="11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118">
        <v>5000</v>
      </c>
    </row>
    <row r="259" spans="1:44" outlineLevel="2" x14ac:dyDescent="0.2">
      <c r="A259" s="25">
        <v>5400</v>
      </c>
      <c r="B259" s="24">
        <v>5430</v>
      </c>
      <c r="C259" s="24" t="s">
        <v>285</v>
      </c>
      <c r="D259" s="37">
        <f>VLOOKUP(B259,EURBUD!$A$1:$C$260,3,0)</f>
        <v>20000</v>
      </c>
      <c r="E259" s="26">
        <f>SUM(H259:AX259)-D259</f>
        <v>0</v>
      </c>
      <c r="F259" s="24"/>
      <c r="G259" s="24"/>
      <c r="H259" s="11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>
        <v>10000</v>
      </c>
      <c r="AL259" s="37"/>
      <c r="AM259" s="37"/>
      <c r="AN259" s="37">
        <v>10000</v>
      </c>
      <c r="AO259" s="37"/>
      <c r="AP259" s="37"/>
      <c r="AQ259" s="37"/>
      <c r="AR259" s="118"/>
    </row>
    <row r="260" spans="1:44" outlineLevel="2" x14ac:dyDescent="0.2">
      <c r="A260" s="25">
        <v>5400</v>
      </c>
      <c r="B260" s="24">
        <v>5440</v>
      </c>
      <c r="C260" s="24" t="s">
        <v>286</v>
      </c>
      <c r="D260" s="37">
        <f>VLOOKUP(B260,EURBUD!$A$1:$C$260,3,0)</f>
        <v>3000</v>
      </c>
      <c r="E260" s="26">
        <f>SUM(H260:AX260)-D260</f>
        <v>0</v>
      </c>
      <c r="F260" s="24"/>
      <c r="G260" s="24"/>
      <c r="H260" s="11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>
        <v>3000</v>
      </c>
      <c r="AR260" s="118"/>
    </row>
    <row r="261" spans="1:44" outlineLevel="1" x14ac:dyDescent="0.2">
      <c r="A261" s="125" t="s">
        <v>287</v>
      </c>
      <c r="B261" s="30">
        <v>5400</v>
      </c>
      <c r="C261" s="30" t="s">
        <v>288</v>
      </c>
      <c r="D261" s="31">
        <f>VLOOKUP(B261,EURBUD!$A$1:$C$260,3,0)</f>
        <v>98000</v>
      </c>
      <c r="E261" s="32">
        <f>SUBTOTAL(9,E256:E260)</f>
        <v>0</v>
      </c>
      <c r="F261" s="30"/>
      <c r="G261" s="30"/>
      <c r="H261" s="120">
        <f t="shared" ref="H261:Z261" si="74">SUBTOTAL(9,H256:H260)</f>
        <v>0</v>
      </c>
      <c r="I261" s="121">
        <f t="shared" si="74"/>
        <v>0</v>
      </c>
      <c r="J261" s="121">
        <f t="shared" si="74"/>
        <v>0</v>
      </c>
      <c r="K261" s="121">
        <f t="shared" si="74"/>
        <v>0</v>
      </c>
      <c r="L261" s="121">
        <f t="shared" si="74"/>
        <v>0</v>
      </c>
      <c r="M261" s="121">
        <f t="shared" si="74"/>
        <v>0</v>
      </c>
      <c r="N261" s="121">
        <f t="shared" si="74"/>
        <v>0</v>
      </c>
      <c r="O261" s="121">
        <f t="shared" si="74"/>
        <v>0</v>
      </c>
      <c r="P261" s="121">
        <f t="shared" si="74"/>
        <v>0</v>
      </c>
      <c r="Q261" s="121">
        <f t="shared" si="74"/>
        <v>0</v>
      </c>
      <c r="R261" s="121">
        <f t="shared" si="74"/>
        <v>0</v>
      </c>
      <c r="S261" s="121">
        <f t="shared" si="74"/>
        <v>0</v>
      </c>
      <c r="T261" s="121">
        <f t="shared" si="74"/>
        <v>5000</v>
      </c>
      <c r="U261" s="121">
        <f t="shared" si="74"/>
        <v>0</v>
      </c>
      <c r="V261" s="121">
        <f t="shared" si="74"/>
        <v>0</v>
      </c>
      <c r="W261" s="121">
        <f t="shared" si="74"/>
        <v>5000</v>
      </c>
      <c r="X261" s="121">
        <f t="shared" si="74"/>
        <v>0</v>
      </c>
      <c r="Y261" s="121">
        <f t="shared" si="74"/>
        <v>0</v>
      </c>
      <c r="Z261" s="121">
        <f t="shared" si="74"/>
        <v>5000</v>
      </c>
      <c r="AA261" s="31"/>
      <c r="AB261" s="121">
        <f t="shared" ref="AB261:AR261" si="75">SUBTOTAL(9,AB256:AB260)</f>
        <v>5000</v>
      </c>
      <c r="AC261" s="121">
        <f t="shared" si="75"/>
        <v>5000</v>
      </c>
      <c r="AD261" s="121">
        <f t="shared" si="75"/>
        <v>5000</v>
      </c>
      <c r="AE261" s="121">
        <f t="shared" si="75"/>
        <v>5000</v>
      </c>
      <c r="AF261" s="121">
        <f t="shared" si="75"/>
        <v>5000</v>
      </c>
      <c r="AG261" s="121">
        <f t="shared" si="75"/>
        <v>5000</v>
      </c>
      <c r="AH261" s="121">
        <f t="shared" si="75"/>
        <v>5000</v>
      </c>
      <c r="AI261" s="121">
        <f t="shared" si="75"/>
        <v>5000</v>
      </c>
      <c r="AJ261" s="121">
        <f t="shared" si="75"/>
        <v>5000</v>
      </c>
      <c r="AK261" s="121">
        <f t="shared" si="75"/>
        <v>15000</v>
      </c>
      <c r="AL261" s="121">
        <f t="shared" si="75"/>
        <v>5000</v>
      </c>
      <c r="AM261" s="121">
        <f t="shared" si="75"/>
        <v>0</v>
      </c>
      <c r="AN261" s="121">
        <f t="shared" si="75"/>
        <v>10000</v>
      </c>
      <c r="AO261" s="121">
        <f t="shared" si="75"/>
        <v>0</v>
      </c>
      <c r="AP261" s="121">
        <f t="shared" si="75"/>
        <v>0</v>
      </c>
      <c r="AQ261" s="121">
        <f t="shared" si="75"/>
        <v>3000</v>
      </c>
      <c r="AR261" s="122">
        <f t="shared" si="75"/>
        <v>5000</v>
      </c>
    </row>
    <row r="262" spans="1:44" outlineLevel="2" x14ac:dyDescent="0.2">
      <c r="A262" s="25">
        <v>5500</v>
      </c>
      <c r="B262" s="24"/>
      <c r="C262" s="24"/>
      <c r="D262" s="37"/>
      <c r="E262" s="26"/>
      <c r="F262" s="24"/>
      <c r="G262" s="24"/>
      <c r="H262" s="11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118"/>
    </row>
    <row r="263" spans="1:44" outlineLevel="2" x14ac:dyDescent="0.2">
      <c r="A263" s="25">
        <v>5500</v>
      </c>
      <c r="B263" s="24">
        <v>5510</v>
      </c>
      <c r="C263" s="24" t="s">
        <v>289</v>
      </c>
      <c r="D263" s="37">
        <f>VLOOKUP(B263,EURBUD!$A$1:$C$260,3,0)</f>
        <v>4800</v>
      </c>
      <c r="E263" s="26">
        <f t="shared" ref="E263:E268" si="76">SUM(H263:AX263)-D263</f>
        <v>0</v>
      </c>
      <c r="F263" s="24"/>
      <c r="G263" s="24"/>
      <c r="H263" s="11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>
        <v>300</v>
      </c>
      <c r="AC263" s="37">
        <v>300</v>
      </c>
      <c r="AD263" s="37">
        <v>300</v>
      </c>
      <c r="AE263" s="37">
        <v>300</v>
      </c>
      <c r="AF263" s="37">
        <v>300</v>
      </c>
      <c r="AG263" s="37">
        <v>300</v>
      </c>
      <c r="AH263" s="37">
        <v>300</v>
      </c>
      <c r="AI263" s="37">
        <v>300</v>
      </c>
      <c r="AJ263" s="37">
        <v>300</v>
      </c>
      <c r="AK263" s="37">
        <v>300</v>
      </c>
      <c r="AL263" s="37">
        <v>300</v>
      </c>
      <c r="AM263" s="37">
        <v>300</v>
      </c>
      <c r="AN263" s="37">
        <v>300</v>
      </c>
      <c r="AO263" s="37">
        <v>300</v>
      </c>
      <c r="AP263" s="37">
        <v>300</v>
      </c>
      <c r="AQ263" s="37">
        <v>300</v>
      </c>
      <c r="AR263" s="118"/>
    </row>
    <row r="264" spans="1:44" outlineLevel="2" x14ac:dyDescent="0.2">
      <c r="A264" s="25">
        <v>5500</v>
      </c>
      <c r="B264" s="24">
        <v>5520</v>
      </c>
      <c r="C264" s="24" t="s">
        <v>290</v>
      </c>
      <c r="D264" s="37">
        <f>VLOOKUP(B264,EURBUD!$A$1:$C$260,3,0)</f>
        <v>3200</v>
      </c>
      <c r="E264" s="26">
        <f t="shared" si="76"/>
        <v>0</v>
      </c>
      <c r="F264" s="24"/>
      <c r="G264" s="24"/>
      <c r="H264" s="11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>
        <v>200</v>
      </c>
      <c r="AC264" s="37">
        <v>200</v>
      </c>
      <c r="AD264" s="37">
        <v>200</v>
      </c>
      <c r="AE264" s="37">
        <v>200</v>
      </c>
      <c r="AF264" s="37">
        <v>200</v>
      </c>
      <c r="AG264" s="37">
        <v>200</v>
      </c>
      <c r="AH264" s="37">
        <v>200</v>
      </c>
      <c r="AI264" s="37">
        <v>200</v>
      </c>
      <c r="AJ264" s="37">
        <v>200</v>
      </c>
      <c r="AK264" s="37">
        <v>200</v>
      </c>
      <c r="AL264" s="37">
        <v>200</v>
      </c>
      <c r="AM264" s="37">
        <v>200</v>
      </c>
      <c r="AN264" s="37">
        <v>200</v>
      </c>
      <c r="AO264" s="37">
        <v>200</v>
      </c>
      <c r="AP264" s="37">
        <v>200</v>
      </c>
      <c r="AQ264" s="37">
        <v>200</v>
      </c>
      <c r="AR264" s="118"/>
    </row>
    <row r="265" spans="1:44" outlineLevel="2" x14ac:dyDescent="0.2">
      <c r="A265" s="25">
        <v>5500</v>
      </c>
      <c r="B265" s="24">
        <v>5530</v>
      </c>
      <c r="C265" s="24" t="s">
        <v>291</v>
      </c>
      <c r="D265" s="37">
        <f>VLOOKUP(B265,EURBUD!$A$1:$C$260,3,0)</f>
        <v>1920</v>
      </c>
      <c r="E265" s="26">
        <f t="shared" si="76"/>
        <v>0</v>
      </c>
      <c r="F265" s="24"/>
      <c r="G265" s="24"/>
      <c r="H265" s="11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>
        <v>120</v>
      </c>
      <c r="AC265" s="37">
        <v>120</v>
      </c>
      <c r="AD265" s="37">
        <v>120</v>
      </c>
      <c r="AE265" s="37">
        <v>120</v>
      </c>
      <c r="AF265" s="37">
        <v>120</v>
      </c>
      <c r="AG265" s="37">
        <v>120</v>
      </c>
      <c r="AH265" s="37">
        <v>120</v>
      </c>
      <c r="AI265" s="37">
        <v>120</v>
      </c>
      <c r="AJ265" s="37">
        <v>120</v>
      </c>
      <c r="AK265" s="37">
        <v>120</v>
      </c>
      <c r="AL265" s="37">
        <v>120</v>
      </c>
      <c r="AM265" s="37">
        <v>120</v>
      </c>
      <c r="AN265" s="37">
        <v>120</v>
      </c>
      <c r="AO265" s="37">
        <v>120</v>
      </c>
      <c r="AP265" s="37">
        <v>120</v>
      </c>
      <c r="AQ265" s="37">
        <v>120</v>
      </c>
      <c r="AR265" s="118"/>
    </row>
    <row r="266" spans="1:44" outlineLevel="2" x14ac:dyDescent="0.2">
      <c r="A266" s="25">
        <v>5500</v>
      </c>
      <c r="B266" s="24">
        <v>5540</v>
      </c>
      <c r="C266" s="24" t="s">
        <v>292</v>
      </c>
      <c r="D266" s="37">
        <f>VLOOKUP(B266,EURBUD!$A$1:$C$260,3,0)</f>
        <v>2000</v>
      </c>
      <c r="E266" s="26">
        <f t="shared" si="76"/>
        <v>0</v>
      </c>
      <c r="F266" s="24"/>
      <c r="G266" s="24"/>
      <c r="H266" s="11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>
        <v>150</v>
      </c>
      <c r="AC266" s="37">
        <v>150</v>
      </c>
      <c r="AD266" s="37">
        <v>150</v>
      </c>
      <c r="AE266" s="37">
        <v>150</v>
      </c>
      <c r="AF266" s="37">
        <v>150</v>
      </c>
      <c r="AG266" s="37">
        <v>150</v>
      </c>
      <c r="AH266" s="37">
        <v>150</v>
      </c>
      <c r="AI266" s="37">
        <v>150</v>
      </c>
      <c r="AJ266" s="37">
        <v>150</v>
      </c>
      <c r="AK266" s="37">
        <v>150</v>
      </c>
      <c r="AL266" s="37">
        <v>150</v>
      </c>
      <c r="AM266" s="37">
        <v>150</v>
      </c>
      <c r="AN266" s="37">
        <v>150</v>
      </c>
      <c r="AO266" s="37">
        <v>50</v>
      </c>
      <c r="AP266" s="37"/>
      <c r="AQ266" s="37"/>
      <c r="AR266" s="118"/>
    </row>
    <row r="267" spans="1:44" outlineLevel="2" x14ac:dyDescent="0.2">
      <c r="A267" s="25">
        <v>5500</v>
      </c>
      <c r="B267" s="24">
        <v>5550</v>
      </c>
      <c r="C267" s="24" t="s">
        <v>293</v>
      </c>
      <c r="D267" s="37">
        <f>VLOOKUP(B267,EURBUD!$A$1:$C$260,3,0)</f>
        <v>9600</v>
      </c>
      <c r="E267" s="26">
        <f t="shared" si="76"/>
        <v>0</v>
      </c>
      <c r="F267" s="24"/>
      <c r="G267" s="24"/>
      <c r="H267" s="11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>
        <v>600</v>
      </c>
      <c r="AC267" s="37">
        <v>600</v>
      </c>
      <c r="AD267" s="37">
        <v>600</v>
      </c>
      <c r="AE267" s="37">
        <v>600</v>
      </c>
      <c r="AF267" s="37">
        <v>600</v>
      </c>
      <c r="AG267" s="37">
        <v>600</v>
      </c>
      <c r="AH267" s="37">
        <v>600</v>
      </c>
      <c r="AI267" s="37">
        <v>600</v>
      </c>
      <c r="AJ267" s="37">
        <v>600</v>
      </c>
      <c r="AK267" s="37">
        <v>600</v>
      </c>
      <c r="AL267" s="37">
        <v>600</v>
      </c>
      <c r="AM267" s="37">
        <v>600</v>
      </c>
      <c r="AN267" s="37">
        <v>600</v>
      </c>
      <c r="AO267" s="37">
        <v>600</v>
      </c>
      <c r="AP267" s="37">
        <v>600</v>
      </c>
      <c r="AQ267" s="37">
        <v>600</v>
      </c>
      <c r="AR267" s="118"/>
    </row>
    <row r="268" spans="1:44" outlineLevel="2" x14ac:dyDescent="0.2">
      <c r="A268" s="25">
        <v>5500</v>
      </c>
      <c r="B268" s="24">
        <v>5560</v>
      </c>
      <c r="C268" s="24" t="s">
        <v>294</v>
      </c>
      <c r="D268" s="37">
        <f>VLOOKUP(B268,EURBUD!$A$1:$C$260,3,0)</f>
        <v>0</v>
      </c>
      <c r="E268" s="26">
        <f t="shared" si="76"/>
        <v>0</v>
      </c>
      <c r="F268" s="24"/>
      <c r="G268" s="24"/>
      <c r="H268" s="11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118"/>
    </row>
    <row r="269" spans="1:44" outlineLevel="1" x14ac:dyDescent="0.2">
      <c r="A269" s="119" t="s">
        <v>295</v>
      </c>
      <c r="B269" s="30">
        <v>5500</v>
      </c>
      <c r="C269" s="30" t="s">
        <v>296</v>
      </c>
      <c r="D269" s="31">
        <f>VLOOKUP(B269,EURBUD!$A$1:$C$260,3,0)</f>
        <v>21520</v>
      </c>
      <c r="E269" s="32">
        <f>SUBTOTAL(9,E262:E268)</f>
        <v>0</v>
      </c>
      <c r="F269" s="30"/>
      <c r="G269" s="30"/>
      <c r="H269" s="120">
        <f t="shared" ref="H269:Z269" si="77">SUBTOTAL(9,H262:H268)</f>
        <v>0</v>
      </c>
      <c r="I269" s="121">
        <f t="shared" si="77"/>
        <v>0</v>
      </c>
      <c r="J269" s="121">
        <f t="shared" si="77"/>
        <v>0</v>
      </c>
      <c r="K269" s="121">
        <f t="shared" si="77"/>
        <v>0</v>
      </c>
      <c r="L269" s="121">
        <f t="shared" si="77"/>
        <v>0</v>
      </c>
      <c r="M269" s="121">
        <f t="shared" si="77"/>
        <v>0</v>
      </c>
      <c r="N269" s="121">
        <f t="shared" si="77"/>
        <v>0</v>
      </c>
      <c r="O269" s="121">
        <f t="shared" si="77"/>
        <v>0</v>
      </c>
      <c r="P269" s="121">
        <f t="shared" si="77"/>
        <v>0</v>
      </c>
      <c r="Q269" s="121">
        <f t="shared" si="77"/>
        <v>0</v>
      </c>
      <c r="R269" s="121">
        <f t="shared" si="77"/>
        <v>0</v>
      </c>
      <c r="S269" s="121">
        <f t="shared" si="77"/>
        <v>0</v>
      </c>
      <c r="T269" s="121">
        <f t="shared" si="77"/>
        <v>0</v>
      </c>
      <c r="U269" s="121">
        <f t="shared" si="77"/>
        <v>0</v>
      </c>
      <c r="V269" s="121">
        <f t="shared" si="77"/>
        <v>0</v>
      </c>
      <c r="W269" s="121">
        <f t="shared" si="77"/>
        <v>0</v>
      </c>
      <c r="X269" s="121">
        <f t="shared" si="77"/>
        <v>0</v>
      </c>
      <c r="Y269" s="121">
        <f t="shared" si="77"/>
        <v>0</v>
      </c>
      <c r="Z269" s="121">
        <f t="shared" si="77"/>
        <v>0</v>
      </c>
      <c r="AA269" s="31"/>
      <c r="AB269" s="121">
        <f t="shared" ref="AB269:AR269" si="78">SUBTOTAL(9,AB262:AB268)</f>
        <v>1370</v>
      </c>
      <c r="AC269" s="121">
        <f t="shared" si="78"/>
        <v>1370</v>
      </c>
      <c r="AD269" s="121">
        <f t="shared" si="78"/>
        <v>1370</v>
      </c>
      <c r="AE269" s="121">
        <f t="shared" si="78"/>
        <v>1370</v>
      </c>
      <c r="AF269" s="121">
        <f t="shared" si="78"/>
        <v>1370</v>
      </c>
      <c r="AG269" s="121">
        <f t="shared" si="78"/>
        <v>1370</v>
      </c>
      <c r="AH269" s="121">
        <f t="shared" si="78"/>
        <v>1370</v>
      </c>
      <c r="AI269" s="121">
        <f t="shared" si="78"/>
        <v>1370</v>
      </c>
      <c r="AJ269" s="121">
        <f t="shared" si="78"/>
        <v>1370</v>
      </c>
      <c r="AK269" s="121">
        <f t="shared" si="78"/>
        <v>1370</v>
      </c>
      <c r="AL269" s="121">
        <f t="shared" si="78"/>
        <v>1370</v>
      </c>
      <c r="AM269" s="121">
        <f t="shared" si="78"/>
        <v>1370</v>
      </c>
      <c r="AN269" s="121">
        <f t="shared" si="78"/>
        <v>1370</v>
      </c>
      <c r="AO269" s="121">
        <f t="shared" si="78"/>
        <v>1270</v>
      </c>
      <c r="AP269" s="121">
        <f t="shared" si="78"/>
        <v>1220</v>
      </c>
      <c r="AQ269" s="121">
        <f t="shared" si="78"/>
        <v>1220</v>
      </c>
      <c r="AR269" s="122">
        <f t="shared" si="78"/>
        <v>0</v>
      </c>
    </row>
    <row r="270" spans="1:44" outlineLevel="1" x14ac:dyDescent="0.2">
      <c r="A270" s="119"/>
      <c r="B270" s="48"/>
      <c r="C270" s="48" t="s">
        <v>297</v>
      </c>
      <c r="D270" s="44">
        <f>SUBTOTAL(9,$D$208:$D$269)/2</f>
        <v>685966</v>
      </c>
      <c r="E270" s="49"/>
      <c r="F270" s="48"/>
      <c r="G270" s="48"/>
      <c r="H270" s="126">
        <f t="shared" ref="H270:AR270" si="79">SUBTOTAL(9,H208:H269)</f>
        <v>0</v>
      </c>
      <c r="I270" s="126">
        <f t="shared" si="79"/>
        <v>0</v>
      </c>
      <c r="J270" s="126">
        <f t="shared" si="79"/>
        <v>0</v>
      </c>
      <c r="K270" s="126">
        <f t="shared" si="79"/>
        <v>0</v>
      </c>
      <c r="L270" s="126">
        <f t="shared" si="79"/>
        <v>0</v>
      </c>
      <c r="M270" s="126">
        <f t="shared" si="79"/>
        <v>0</v>
      </c>
      <c r="N270" s="126">
        <f t="shared" si="79"/>
        <v>0</v>
      </c>
      <c r="O270" s="126">
        <f t="shared" si="79"/>
        <v>0</v>
      </c>
      <c r="P270" s="126">
        <f t="shared" si="79"/>
        <v>0</v>
      </c>
      <c r="Q270" s="126">
        <f t="shared" si="79"/>
        <v>0</v>
      </c>
      <c r="R270" s="126">
        <f t="shared" si="79"/>
        <v>4350</v>
      </c>
      <c r="S270" s="126">
        <f t="shared" si="79"/>
        <v>4350</v>
      </c>
      <c r="T270" s="126">
        <f t="shared" si="79"/>
        <v>9350</v>
      </c>
      <c r="U270" s="126">
        <f t="shared" si="79"/>
        <v>4350</v>
      </c>
      <c r="V270" s="126">
        <f t="shared" si="79"/>
        <v>4350</v>
      </c>
      <c r="W270" s="126">
        <f t="shared" si="79"/>
        <v>9350</v>
      </c>
      <c r="X270" s="126">
        <f t="shared" si="79"/>
        <v>4350</v>
      </c>
      <c r="Y270" s="126">
        <f t="shared" si="79"/>
        <v>4350</v>
      </c>
      <c r="Z270" s="126">
        <f t="shared" si="79"/>
        <v>9350</v>
      </c>
      <c r="AA270" s="126">
        <f t="shared" si="79"/>
        <v>0</v>
      </c>
      <c r="AB270" s="126">
        <f t="shared" si="79"/>
        <v>19170</v>
      </c>
      <c r="AC270" s="126">
        <f t="shared" si="79"/>
        <v>11670</v>
      </c>
      <c r="AD270" s="126">
        <f t="shared" si="79"/>
        <v>12040</v>
      </c>
      <c r="AE270" s="126">
        <f t="shared" si="79"/>
        <v>12040</v>
      </c>
      <c r="AF270" s="126">
        <f t="shared" si="79"/>
        <v>19540</v>
      </c>
      <c r="AG270" s="126">
        <f t="shared" si="79"/>
        <v>12040</v>
      </c>
      <c r="AH270" s="126">
        <f t="shared" si="79"/>
        <v>14540</v>
      </c>
      <c r="AI270" s="126">
        <f t="shared" si="79"/>
        <v>14540</v>
      </c>
      <c r="AJ270" s="126">
        <f t="shared" si="79"/>
        <v>15970</v>
      </c>
      <c r="AK270" s="126">
        <f t="shared" si="79"/>
        <v>25020</v>
      </c>
      <c r="AL270" s="126">
        <f t="shared" si="79"/>
        <v>21720</v>
      </c>
      <c r="AM270" s="126">
        <f t="shared" si="79"/>
        <v>48122</v>
      </c>
      <c r="AN270" s="126">
        <f t="shared" si="79"/>
        <v>47673</v>
      </c>
      <c r="AO270" s="126">
        <f t="shared" si="79"/>
        <v>51018</v>
      </c>
      <c r="AP270" s="126">
        <f t="shared" si="79"/>
        <v>50520</v>
      </c>
      <c r="AQ270" s="126">
        <f t="shared" si="79"/>
        <v>79438</v>
      </c>
      <c r="AR270" s="126">
        <f t="shared" si="79"/>
        <v>176755</v>
      </c>
    </row>
    <row r="271" spans="1:44" outlineLevel="2" x14ac:dyDescent="0.2">
      <c r="A271" s="25">
        <v>6100</v>
      </c>
      <c r="B271" s="24"/>
      <c r="C271" s="24"/>
      <c r="D271" s="37"/>
      <c r="E271" s="26"/>
      <c r="F271" s="24"/>
      <c r="G271" s="24"/>
      <c r="H271" s="11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118"/>
    </row>
    <row r="272" spans="1:44" outlineLevel="2" x14ac:dyDescent="0.2">
      <c r="A272" s="25">
        <v>6100</v>
      </c>
      <c r="B272" s="24">
        <v>6110</v>
      </c>
      <c r="C272" s="24" t="s">
        <v>298</v>
      </c>
      <c r="D272" s="37">
        <f>VLOOKUP(B272,EURBUD!$A$1:$C$260,3,0)</f>
        <v>0</v>
      </c>
      <c r="E272" s="26">
        <f>SUM(H272:AX272)-D272</f>
        <v>0</v>
      </c>
      <c r="F272" s="24"/>
      <c r="G272" s="24"/>
      <c r="H272" s="11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118"/>
    </row>
    <row r="273" spans="1:44" outlineLevel="2" x14ac:dyDescent="0.2">
      <c r="A273" s="25">
        <v>6100</v>
      </c>
      <c r="B273" s="24">
        <v>6120</v>
      </c>
      <c r="C273" s="24" t="s">
        <v>299</v>
      </c>
      <c r="D273" s="37">
        <f>VLOOKUP(B273,EURBUD!$A$1:$C$260,3,0)</f>
        <v>0</v>
      </c>
      <c r="E273" s="26">
        <f>SUM(H273:AX273)-D273</f>
        <v>0</v>
      </c>
      <c r="F273" s="24"/>
      <c r="G273" s="24"/>
      <c r="H273" s="11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118"/>
    </row>
    <row r="274" spans="1:44" outlineLevel="2" x14ac:dyDescent="0.2">
      <c r="A274" s="25">
        <v>6100</v>
      </c>
      <c r="B274" s="24">
        <v>6130</v>
      </c>
      <c r="C274" s="24" t="s">
        <v>300</v>
      </c>
      <c r="D274" s="37">
        <f>VLOOKUP(B274,EURBUD!$A$1:$C$260,3,0)</f>
        <v>0</v>
      </c>
      <c r="E274" s="26">
        <f>SUM(H274:AX274)-D274</f>
        <v>0</v>
      </c>
      <c r="F274" s="24"/>
      <c r="G274" s="24"/>
      <c r="H274" s="11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118"/>
    </row>
    <row r="275" spans="1:44" outlineLevel="2" x14ac:dyDescent="0.2">
      <c r="A275" s="25">
        <v>6100</v>
      </c>
      <c r="B275" s="24">
        <v>6140</v>
      </c>
      <c r="C275" s="24" t="s">
        <v>301</v>
      </c>
      <c r="D275" s="37">
        <f>VLOOKUP(B275,EURBUD!$A$1:$C$260,3,0)</f>
        <v>0</v>
      </c>
      <c r="E275" s="26">
        <f>SUM(H275:AX275)-D275</f>
        <v>0</v>
      </c>
      <c r="F275" s="24"/>
      <c r="G275" s="24"/>
      <c r="H275" s="11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118"/>
    </row>
    <row r="276" spans="1:44" outlineLevel="1" x14ac:dyDescent="0.2">
      <c r="A276" s="125" t="s">
        <v>302</v>
      </c>
      <c r="B276" s="30">
        <v>6100</v>
      </c>
      <c r="C276" s="30" t="s">
        <v>303</v>
      </c>
      <c r="D276" s="31">
        <f>VLOOKUP(B276,EURBUD!$A$1:$C$260,3,0)</f>
        <v>0</v>
      </c>
      <c r="E276" s="32">
        <f>SUBTOTAL(9,E271:E275)</f>
        <v>0</v>
      </c>
      <c r="F276" s="30"/>
      <c r="G276" s="30"/>
      <c r="H276" s="120">
        <f t="shared" ref="H276:Z276" si="80">SUBTOTAL(9,H271:H275)</f>
        <v>0</v>
      </c>
      <c r="I276" s="121">
        <f t="shared" si="80"/>
        <v>0</v>
      </c>
      <c r="J276" s="121">
        <f t="shared" si="80"/>
        <v>0</v>
      </c>
      <c r="K276" s="121">
        <f t="shared" si="80"/>
        <v>0</v>
      </c>
      <c r="L276" s="121">
        <f t="shared" si="80"/>
        <v>0</v>
      </c>
      <c r="M276" s="121">
        <f t="shared" si="80"/>
        <v>0</v>
      </c>
      <c r="N276" s="121">
        <f t="shared" si="80"/>
        <v>0</v>
      </c>
      <c r="O276" s="121">
        <f t="shared" si="80"/>
        <v>0</v>
      </c>
      <c r="P276" s="121">
        <f t="shared" si="80"/>
        <v>0</v>
      </c>
      <c r="Q276" s="121">
        <f t="shared" si="80"/>
        <v>0</v>
      </c>
      <c r="R276" s="121">
        <f t="shared" si="80"/>
        <v>0</v>
      </c>
      <c r="S276" s="121">
        <f t="shared" si="80"/>
        <v>0</v>
      </c>
      <c r="T276" s="121">
        <f t="shared" si="80"/>
        <v>0</v>
      </c>
      <c r="U276" s="121">
        <f t="shared" si="80"/>
        <v>0</v>
      </c>
      <c r="V276" s="121">
        <f t="shared" si="80"/>
        <v>0</v>
      </c>
      <c r="W276" s="121">
        <f t="shared" si="80"/>
        <v>0</v>
      </c>
      <c r="X276" s="121">
        <f t="shared" si="80"/>
        <v>0</v>
      </c>
      <c r="Y276" s="121">
        <f t="shared" si="80"/>
        <v>0</v>
      </c>
      <c r="Z276" s="121">
        <f t="shared" si="80"/>
        <v>0</v>
      </c>
      <c r="AA276" s="31"/>
      <c r="AB276" s="121">
        <f t="shared" ref="AB276:AR276" si="81">SUBTOTAL(9,AB271:AB275)</f>
        <v>0</v>
      </c>
      <c r="AC276" s="121">
        <f t="shared" si="81"/>
        <v>0</v>
      </c>
      <c r="AD276" s="121">
        <f t="shared" si="81"/>
        <v>0</v>
      </c>
      <c r="AE276" s="121">
        <f t="shared" si="81"/>
        <v>0</v>
      </c>
      <c r="AF276" s="121">
        <f t="shared" si="81"/>
        <v>0</v>
      </c>
      <c r="AG276" s="121">
        <f t="shared" si="81"/>
        <v>0</v>
      </c>
      <c r="AH276" s="121">
        <f t="shared" si="81"/>
        <v>0</v>
      </c>
      <c r="AI276" s="121">
        <f t="shared" si="81"/>
        <v>0</v>
      </c>
      <c r="AJ276" s="121">
        <f t="shared" si="81"/>
        <v>0</v>
      </c>
      <c r="AK276" s="121">
        <f t="shared" si="81"/>
        <v>0</v>
      </c>
      <c r="AL276" s="121">
        <f t="shared" si="81"/>
        <v>0</v>
      </c>
      <c r="AM276" s="121">
        <f t="shared" si="81"/>
        <v>0</v>
      </c>
      <c r="AN276" s="121">
        <f t="shared" si="81"/>
        <v>0</v>
      </c>
      <c r="AO276" s="121">
        <f t="shared" si="81"/>
        <v>0</v>
      </c>
      <c r="AP276" s="121">
        <f t="shared" si="81"/>
        <v>0</v>
      </c>
      <c r="AQ276" s="121">
        <f t="shared" si="81"/>
        <v>0</v>
      </c>
      <c r="AR276" s="122">
        <f t="shared" si="81"/>
        <v>0</v>
      </c>
    </row>
    <row r="277" spans="1:44" outlineLevel="2" x14ac:dyDescent="0.2">
      <c r="A277" s="25">
        <v>6200</v>
      </c>
      <c r="B277" s="24"/>
      <c r="C277" s="24"/>
      <c r="D277" s="37"/>
      <c r="E277" s="26"/>
      <c r="F277" s="24"/>
      <c r="G277" s="24"/>
      <c r="H277" s="11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118"/>
    </row>
    <row r="278" spans="1:44" outlineLevel="2" x14ac:dyDescent="0.2">
      <c r="A278" s="25">
        <v>6200</v>
      </c>
      <c r="B278" s="24">
        <v>6210</v>
      </c>
      <c r="C278" s="24" t="s">
        <v>304</v>
      </c>
      <c r="D278" s="37">
        <f>VLOOKUP(B278,EURBUD!$A$1:$C$260,3,0)</f>
        <v>0</v>
      </c>
      <c r="E278" s="26">
        <f>SUM(H278:AX278)-D278</f>
        <v>0</v>
      </c>
      <c r="F278" s="24"/>
      <c r="G278" s="24"/>
      <c r="H278" s="11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118"/>
    </row>
    <row r="279" spans="1:44" outlineLevel="2" x14ac:dyDescent="0.2">
      <c r="A279" s="25">
        <v>6200</v>
      </c>
      <c r="B279" s="24">
        <v>6220</v>
      </c>
      <c r="C279" s="24" t="s">
        <v>305</v>
      </c>
      <c r="D279" s="37">
        <f>VLOOKUP(B279,EURBUD!$A$1:$C$260,3,0)</f>
        <v>0</v>
      </c>
      <c r="E279" s="26">
        <f>SUM(H279:AX279)-D279</f>
        <v>0</v>
      </c>
      <c r="F279" s="24"/>
      <c r="G279" s="24"/>
      <c r="H279" s="11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118"/>
    </row>
    <row r="280" spans="1:44" outlineLevel="2" x14ac:dyDescent="0.2">
      <c r="A280" s="25">
        <v>6200</v>
      </c>
      <c r="B280" s="24">
        <v>6230</v>
      </c>
      <c r="C280" s="24" t="s">
        <v>306</v>
      </c>
      <c r="D280" s="37">
        <f>VLOOKUP(B280,EURBUD!$A$1:$C$260,3,0)</f>
        <v>0</v>
      </c>
      <c r="E280" s="26">
        <f>SUM(H280:AX280)-D280</f>
        <v>0</v>
      </c>
      <c r="F280" s="24"/>
      <c r="G280" s="24"/>
      <c r="H280" s="11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118"/>
    </row>
    <row r="281" spans="1:44" outlineLevel="1" x14ac:dyDescent="0.2">
      <c r="A281" s="119" t="s">
        <v>307</v>
      </c>
      <c r="B281" s="30">
        <v>6200</v>
      </c>
      <c r="C281" s="30" t="s">
        <v>308</v>
      </c>
      <c r="D281" s="31">
        <f>VLOOKUP(B281,EURBUD!$A$1:$C$260,3,0)</f>
        <v>0</v>
      </c>
      <c r="E281" s="32">
        <f>SUBTOTAL(9,E277:E280)</f>
        <v>0</v>
      </c>
      <c r="F281" s="30"/>
      <c r="G281" s="30"/>
      <c r="H281" s="120">
        <f t="shared" ref="H281:Z281" si="82">SUBTOTAL(9,H277:H280)</f>
        <v>0</v>
      </c>
      <c r="I281" s="121">
        <f t="shared" si="82"/>
        <v>0</v>
      </c>
      <c r="J281" s="121">
        <f t="shared" si="82"/>
        <v>0</v>
      </c>
      <c r="K281" s="121">
        <f t="shared" si="82"/>
        <v>0</v>
      </c>
      <c r="L281" s="121">
        <f t="shared" si="82"/>
        <v>0</v>
      </c>
      <c r="M281" s="121">
        <f t="shared" si="82"/>
        <v>0</v>
      </c>
      <c r="N281" s="121">
        <f t="shared" si="82"/>
        <v>0</v>
      </c>
      <c r="O281" s="121">
        <f t="shared" si="82"/>
        <v>0</v>
      </c>
      <c r="P281" s="121">
        <f t="shared" si="82"/>
        <v>0</v>
      </c>
      <c r="Q281" s="121">
        <f t="shared" si="82"/>
        <v>0</v>
      </c>
      <c r="R281" s="121">
        <f t="shared" si="82"/>
        <v>0</v>
      </c>
      <c r="S281" s="121">
        <f t="shared" si="82"/>
        <v>0</v>
      </c>
      <c r="T281" s="121">
        <f t="shared" si="82"/>
        <v>0</v>
      </c>
      <c r="U281" s="121">
        <f t="shared" si="82"/>
        <v>0</v>
      </c>
      <c r="V281" s="121">
        <f t="shared" si="82"/>
        <v>0</v>
      </c>
      <c r="W281" s="121">
        <f t="shared" si="82"/>
        <v>0</v>
      </c>
      <c r="X281" s="121">
        <f t="shared" si="82"/>
        <v>0</v>
      </c>
      <c r="Y281" s="121">
        <f t="shared" si="82"/>
        <v>0</v>
      </c>
      <c r="Z281" s="121">
        <f t="shared" si="82"/>
        <v>0</v>
      </c>
      <c r="AA281" s="31"/>
      <c r="AB281" s="121">
        <f t="shared" ref="AB281:AR281" si="83">SUBTOTAL(9,AB277:AB280)</f>
        <v>0</v>
      </c>
      <c r="AC281" s="121">
        <f t="shared" si="83"/>
        <v>0</v>
      </c>
      <c r="AD281" s="121">
        <f t="shared" si="83"/>
        <v>0</v>
      </c>
      <c r="AE281" s="121">
        <f t="shared" si="83"/>
        <v>0</v>
      </c>
      <c r="AF281" s="121">
        <f t="shared" si="83"/>
        <v>0</v>
      </c>
      <c r="AG281" s="121">
        <f t="shared" si="83"/>
        <v>0</v>
      </c>
      <c r="AH281" s="121">
        <f t="shared" si="83"/>
        <v>0</v>
      </c>
      <c r="AI281" s="121">
        <f t="shared" si="83"/>
        <v>0</v>
      </c>
      <c r="AJ281" s="121">
        <f t="shared" si="83"/>
        <v>0</v>
      </c>
      <c r="AK281" s="121">
        <f t="shared" si="83"/>
        <v>0</v>
      </c>
      <c r="AL281" s="121">
        <f t="shared" si="83"/>
        <v>0</v>
      </c>
      <c r="AM281" s="121">
        <f t="shared" si="83"/>
        <v>0</v>
      </c>
      <c r="AN281" s="121">
        <f t="shared" si="83"/>
        <v>0</v>
      </c>
      <c r="AO281" s="121">
        <f t="shared" si="83"/>
        <v>0</v>
      </c>
      <c r="AP281" s="121">
        <f t="shared" si="83"/>
        <v>0</v>
      </c>
      <c r="AQ281" s="121">
        <f t="shared" si="83"/>
        <v>0</v>
      </c>
      <c r="AR281" s="122">
        <f t="shared" si="83"/>
        <v>0</v>
      </c>
    </row>
    <row r="282" spans="1:44" outlineLevel="2" x14ac:dyDescent="0.2">
      <c r="A282" s="25">
        <v>6300</v>
      </c>
      <c r="B282" s="24"/>
      <c r="C282" s="24"/>
      <c r="D282" s="37"/>
      <c r="E282" s="26"/>
      <c r="F282" s="24"/>
      <c r="G282" s="24"/>
      <c r="H282" s="11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118"/>
    </row>
    <row r="283" spans="1:44" outlineLevel="2" x14ac:dyDescent="0.2">
      <c r="A283" s="25">
        <v>6300</v>
      </c>
      <c r="B283" s="24">
        <v>6310</v>
      </c>
      <c r="C283" s="24" t="s">
        <v>309</v>
      </c>
      <c r="D283" s="37">
        <f>VLOOKUP(B283,EURBUD!$A$1:$C$260,3,0)</f>
        <v>0</v>
      </c>
      <c r="E283" s="26">
        <f t="shared" ref="E283:E288" si="84">SUM(H283:AX283)-D283</f>
        <v>0</v>
      </c>
      <c r="F283" s="24"/>
      <c r="G283" s="24"/>
      <c r="H283" s="11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118"/>
    </row>
    <row r="284" spans="1:44" outlineLevel="2" x14ac:dyDescent="0.2">
      <c r="A284" s="25">
        <v>6300</v>
      </c>
      <c r="B284" s="24">
        <v>6320</v>
      </c>
      <c r="C284" s="24" t="s">
        <v>310</v>
      </c>
      <c r="D284" s="37">
        <f>VLOOKUP(B284,EURBUD!$A$1:$C$260,3,0)</f>
        <v>360000</v>
      </c>
      <c r="E284" s="26">
        <f t="shared" si="84"/>
        <v>0</v>
      </c>
      <c r="F284" s="24"/>
      <c r="G284" s="24"/>
      <c r="H284" s="117"/>
      <c r="I284" s="37"/>
      <c r="J284" s="37"/>
      <c r="K284" s="37"/>
      <c r="L284" s="37"/>
      <c r="M284" s="37"/>
      <c r="N284" s="37"/>
      <c r="O284" s="37"/>
      <c r="P284" s="37"/>
      <c r="Q284" s="37">
        <f>D284*0.2</f>
        <v>72000</v>
      </c>
      <c r="R284" s="37">
        <f t="shared" ref="R284:Z284" si="85">$D284*0.6/9</f>
        <v>24000.000000000004</v>
      </c>
      <c r="S284" s="37">
        <f t="shared" si="85"/>
        <v>24000.000000000004</v>
      </c>
      <c r="T284" s="37">
        <f t="shared" si="85"/>
        <v>24000.000000000004</v>
      </c>
      <c r="U284" s="37">
        <f t="shared" si="85"/>
        <v>24000.000000000004</v>
      </c>
      <c r="V284" s="37">
        <f t="shared" si="85"/>
        <v>24000.000000000004</v>
      </c>
      <c r="W284" s="37">
        <f t="shared" si="85"/>
        <v>24000.000000000004</v>
      </c>
      <c r="X284" s="37">
        <f t="shared" si="85"/>
        <v>24000.000000000004</v>
      </c>
      <c r="Y284" s="37">
        <f t="shared" si="85"/>
        <v>24000.000000000004</v>
      </c>
      <c r="Z284" s="37">
        <f t="shared" si="85"/>
        <v>24000.000000000004</v>
      </c>
      <c r="AA284" s="37"/>
      <c r="AB284" s="37"/>
      <c r="AC284" s="37"/>
      <c r="AD284" s="37"/>
      <c r="AE284" s="37"/>
      <c r="AF284" s="37"/>
      <c r="AG284" s="37"/>
      <c r="AH284" s="37"/>
      <c r="AI284" s="37">
        <f>D284*0.1</f>
        <v>36000</v>
      </c>
      <c r="AJ284" s="37"/>
      <c r="AK284" s="37"/>
      <c r="AL284" s="37"/>
      <c r="AM284" s="37"/>
      <c r="AN284" s="37"/>
      <c r="AO284" s="37"/>
      <c r="AP284" s="37"/>
      <c r="AQ284" s="37"/>
      <c r="AR284" s="118">
        <f>D284*0.1</f>
        <v>36000</v>
      </c>
    </row>
    <row r="285" spans="1:44" outlineLevel="2" x14ac:dyDescent="0.2">
      <c r="A285" s="25">
        <v>6300</v>
      </c>
      <c r="B285" s="24">
        <v>6330</v>
      </c>
      <c r="C285" s="24" t="s">
        <v>311</v>
      </c>
      <c r="D285" s="37">
        <f>VLOOKUP(B285,EURBUD!$A$1:$C$260,3,0)</f>
        <v>0</v>
      </c>
      <c r="E285" s="26">
        <f t="shared" si="84"/>
        <v>0</v>
      </c>
      <c r="F285" s="24"/>
      <c r="G285" s="24"/>
      <c r="H285" s="11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118"/>
    </row>
    <row r="286" spans="1:44" outlineLevel="2" x14ac:dyDescent="0.2">
      <c r="A286" s="25">
        <v>6300</v>
      </c>
      <c r="B286" s="24">
        <v>6340</v>
      </c>
      <c r="C286" s="24" t="s">
        <v>312</v>
      </c>
      <c r="D286" s="37">
        <f>VLOOKUP(B286,EURBUD!$A$1:$C$260,3,0)</f>
        <v>35000</v>
      </c>
      <c r="E286" s="26">
        <f t="shared" si="84"/>
        <v>0</v>
      </c>
      <c r="F286" s="24"/>
      <c r="G286" s="24"/>
      <c r="H286" s="117"/>
      <c r="I286" s="37"/>
      <c r="J286" s="37"/>
      <c r="K286" s="37"/>
      <c r="L286" s="37"/>
      <c r="M286" s="37"/>
      <c r="N286" s="37"/>
      <c r="O286" s="37"/>
      <c r="P286" s="37"/>
      <c r="Q286" s="37"/>
      <c r="R286" s="37">
        <v>35000</v>
      </c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118"/>
    </row>
    <row r="287" spans="1:44" outlineLevel="2" x14ac:dyDescent="0.2">
      <c r="A287" s="25">
        <v>6300</v>
      </c>
      <c r="B287" s="24">
        <v>6350</v>
      </c>
      <c r="C287" s="24" t="s">
        <v>313</v>
      </c>
      <c r="D287" s="37">
        <f>VLOOKUP(B287,EURBUD!$A$1:$C$260,3,0)</f>
        <v>0</v>
      </c>
      <c r="E287" s="26">
        <f t="shared" si="84"/>
        <v>0</v>
      </c>
      <c r="F287" s="24"/>
      <c r="G287" s="24"/>
      <c r="H287" s="11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118"/>
    </row>
    <row r="288" spans="1:44" outlineLevel="2" x14ac:dyDescent="0.2">
      <c r="A288" s="25">
        <v>6300</v>
      </c>
      <c r="B288" s="24">
        <v>6360</v>
      </c>
      <c r="C288" s="24" t="s">
        <v>314</v>
      </c>
      <c r="D288" s="37">
        <f>VLOOKUP(B288,EURBUD!$A$1:$C$260,3,0)</f>
        <v>0</v>
      </c>
      <c r="E288" s="26">
        <f t="shared" si="84"/>
        <v>0</v>
      </c>
      <c r="F288" s="24"/>
      <c r="G288" s="24"/>
      <c r="H288" s="11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118"/>
    </row>
    <row r="289" spans="1:50" outlineLevel="1" x14ac:dyDescent="0.2">
      <c r="A289" s="119" t="s">
        <v>315</v>
      </c>
      <c r="B289" s="30">
        <v>6300</v>
      </c>
      <c r="C289" s="30" t="s">
        <v>316</v>
      </c>
      <c r="D289" s="31">
        <f>VLOOKUP(B289,EURBUD!$A$1:$C$260,3,0)</f>
        <v>395000</v>
      </c>
      <c r="E289" s="32">
        <f>SUBTOTAL(9,E282:E288)</f>
        <v>0</v>
      </c>
      <c r="F289" s="30"/>
      <c r="G289" s="30"/>
      <c r="H289" s="120">
        <f t="shared" ref="H289:Z289" si="86">SUBTOTAL(9,H282:H288)</f>
        <v>0</v>
      </c>
      <c r="I289" s="121">
        <f t="shared" si="86"/>
        <v>0</v>
      </c>
      <c r="J289" s="121">
        <f t="shared" si="86"/>
        <v>0</v>
      </c>
      <c r="K289" s="121">
        <f t="shared" si="86"/>
        <v>0</v>
      </c>
      <c r="L289" s="121">
        <f t="shared" si="86"/>
        <v>0</v>
      </c>
      <c r="M289" s="121">
        <f t="shared" si="86"/>
        <v>0</v>
      </c>
      <c r="N289" s="121">
        <f t="shared" si="86"/>
        <v>0</v>
      </c>
      <c r="O289" s="121">
        <f t="shared" si="86"/>
        <v>0</v>
      </c>
      <c r="P289" s="121">
        <f t="shared" si="86"/>
        <v>0</v>
      </c>
      <c r="Q289" s="121">
        <f t="shared" si="86"/>
        <v>72000</v>
      </c>
      <c r="R289" s="121">
        <f t="shared" si="86"/>
        <v>59000</v>
      </c>
      <c r="S289" s="121">
        <f t="shared" si="86"/>
        <v>24000.000000000004</v>
      </c>
      <c r="T289" s="121">
        <f t="shared" si="86"/>
        <v>24000.000000000004</v>
      </c>
      <c r="U289" s="121">
        <f t="shared" si="86"/>
        <v>24000.000000000004</v>
      </c>
      <c r="V289" s="121">
        <f t="shared" si="86"/>
        <v>24000.000000000004</v>
      </c>
      <c r="W289" s="121">
        <f t="shared" si="86"/>
        <v>24000.000000000004</v>
      </c>
      <c r="X289" s="121">
        <f t="shared" si="86"/>
        <v>24000.000000000004</v>
      </c>
      <c r="Y289" s="121">
        <f t="shared" si="86"/>
        <v>24000.000000000004</v>
      </c>
      <c r="Z289" s="121">
        <f t="shared" si="86"/>
        <v>24000.000000000004</v>
      </c>
      <c r="AA289" s="31"/>
      <c r="AB289" s="121">
        <f t="shared" ref="AB289:AR289" si="87">SUBTOTAL(9,AB282:AB288)</f>
        <v>0</v>
      </c>
      <c r="AC289" s="121">
        <f t="shared" si="87"/>
        <v>0</v>
      </c>
      <c r="AD289" s="121">
        <f t="shared" si="87"/>
        <v>0</v>
      </c>
      <c r="AE289" s="121">
        <f t="shared" si="87"/>
        <v>0</v>
      </c>
      <c r="AF289" s="121">
        <f t="shared" si="87"/>
        <v>0</v>
      </c>
      <c r="AG289" s="121">
        <f t="shared" si="87"/>
        <v>0</v>
      </c>
      <c r="AH289" s="121">
        <f t="shared" si="87"/>
        <v>0</v>
      </c>
      <c r="AI289" s="121">
        <f t="shared" si="87"/>
        <v>36000</v>
      </c>
      <c r="AJ289" s="121">
        <f t="shared" si="87"/>
        <v>0</v>
      </c>
      <c r="AK289" s="121">
        <f t="shared" si="87"/>
        <v>0</v>
      </c>
      <c r="AL289" s="121">
        <f t="shared" si="87"/>
        <v>0</v>
      </c>
      <c r="AM289" s="121">
        <f t="shared" si="87"/>
        <v>0</v>
      </c>
      <c r="AN289" s="121">
        <f t="shared" si="87"/>
        <v>0</v>
      </c>
      <c r="AO289" s="121">
        <f t="shared" si="87"/>
        <v>0</v>
      </c>
      <c r="AP289" s="121">
        <f t="shared" si="87"/>
        <v>0</v>
      </c>
      <c r="AQ289" s="121">
        <f t="shared" si="87"/>
        <v>0</v>
      </c>
      <c r="AR289" s="122">
        <f t="shared" si="87"/>
        <v>36000</v>
      </c>
    </row>
    <row r="290" spans="1:50" outlineLevel="1" x14ac:dyDescent="0.2">
      <c r="A290" s="119"/>
      <c r="B290" s="48"/>
      <c r="C290" s="48" t="s">
        <v>317</v>
      </c>
      <c r="D290" s="52">
        <f>SUBTOTAL(9,$D$269:$D$289)/2</f>
        <v>405760</v>
      </c>
      <c r="E290" s="49"/>
      <c r="F290" s="48"/>
      <c r="G290" s="48"/>
      <c r="H290" s="126">
        <f t="shared" ref="H290:AR290" si="88">SUBTOTAL(9,H271:H289)</f>
        <v>0</v>
      </c>
      <c r="I290" s="126">
        <f t="shared" si="88"/>
        <v>0</v>
      </c>
      <c r="J290" s="126">
        <f t="shared" si="88"/>
        <v>0</v>
      </c>
      <c r="K290" s="126">
        <f t="shared" si="88"/>
        <v>0</v>
      </c>
      <c r="L290" s="126">
        <f t="shared" si="88"/>
        <v>0</v>
      </c>
      <c r="M290" s="126">
        <f t="shared" si="88"/>
        <v>0</v>
      </c>
      <c r="N290" s="126">
        <f t="shared" si="88"/>
        <v>0</v>
      </c>
      <c r="O290" s="126">
        <f t="shared" si="88"/>
        <v>0</v>
      </c>
      <c r="P290" s="126">
        <f t="shared" si="88"/>
        <v>0</v>
      </c>
      <c r="Q290" s="126">
        <f t="shared" si="88"/>
        <v>72000</v>
      </c>
      <c r="R290" s="126">
        <f t="shared" si="88"/>
        <v>59000</v>
      </c>
      <c r="S290" s="126">
        <f t="shared" si="88"/>
        <v>24000.000000000004</v>
      </c>
      <c r="T290" s="126">
        <f t="shared" si="88"/>
        <v>24000.000000000004</v>
      </c>
      <c r="U290" s="126">
        <f t="shared" si="88"/>
        <v>24000.000000000004</v>
      </c>
      <c r="V290" s="126">
        <f t="shared" si="88"/>
        <v>24000.000000000004</v>
      </c>
      <c r="W290" s="126">
        <f t="shared" si="88"/>
        <v>24000.000000000004</v>
      </c>
      <c r="X290" s="126">
        <f t="shared" si="88"/>
        <v>24000.000000000004</v>
      </c>
      <c r="Y290" s="126">
        <f t="shared" si="88"/>
        <v>24000.000000000004</v>
      </c>
      <c r="Z290" s="126">
        <f t="shared" si="88"/>
        <v>24000.000000000004</v>
      </c>
      <c r="AA290" s="126">
        <f t="shared" si="88"/>
        <v>0</v>
      </c>
      <c r="AB290" s="126">
        <f t="shared" si="88"/>
        <v>0</v>
      </c>
      <c r="AC290" s="126">
        <f t="shared" si="88"/>
        <v>0</v>
      </c>
      <c r="AD290" s="126">
        <f t="shared" si="88"/>
        <v>0</v>
      </c>
      <c r="AE290" s="126">
        <f t="shared" si="88"/>
        <v>0</v>
      </c>
      <c r="AF290" s="126">
        <f t="shared" si="88"/>
        <v>0</v>
      </c>
      <c r="AG290" s="126">
        <f t="shared" si="88"/>
        <v>0</v>
      </c>
      <c r="AH290" s="126">
        <f t="shared" si="88"/>
        <v>0</v>
      </c>
      <c r="AI290" s="126">
        <f t="shared" si="88"/>
        <v>36000</v>
      </c>
      <c r="AJ290" s="126">
        <f t="shared" si="88"/>
        <v>0</v>
      </c>
      <c r="AK290" s="126">
        <f t="shared" si="88"/>
        <v>0</v>
      </c>
      <c r="AL290" s="126">
        <f t="shared" si="88"/>
        <v>0</v>
      </c>
      <c r="AM290" s="126">
        <f t="shared" si="88"/>
        <v>0</v>
      </c>
      <c r="AN290" s="126">
        <f t="shared" si="88"/>
        <v>0</v>
      </c>
      <c r="AO290" s="126">
        <f t="shared" si="88"/>
        <v>0</v>
      </c>
      <c r="AP290" s="126">
        <f t="shared" si="88"/>
        <v>0</v>
      </c>
      <c r="AQ290" s="126">
        <f t="shared" si="88"/>
        <v>0</v>
      </c>
      <c r="AR290" s="126">
        <f t="shared" si="88"/>
        <v>36000</v>
      </c>
    </row>
    <row r="291" spans="1:50" hidden="1" x14ac:dyDescent="0.2">
      <c r="A291" s="28" t="s">
        <v>318</v>
      </c>
      <c r="B291" s="53"/>
      <c r="C291" s="54"/>
      <c r="D291" s="55">
        <f>SUBTOTAL(9,$D$10:$D$289)/2</f>
        <v>2140916</v>
      </c>
      <c r="E291" s="56">
        <f>SUBTOTAL(9,E10:E289)</f>
        <v>0</v>
      </c>
      <c r="F291" s="53"/>
      <c r="G291" s="53"/>
      <c r="H291" s="127">
        <f t="shared" ref="H291:Z291" si="89">SUBTOTAL(9,H10:H289)</f>
        <v>6125</v>
      </c>
      <c r="I291" s="55">
        <f t="shared" si="89"/>
        <v>6125</v>
      </c>
      <c r="J291" s="55">
        <f t="shared" si="89"/>
        <v>6125</v>
      </c>
      <c r="K291" s="55">
        <f t="shared" si="89"/>
        <v>8125</v>
      </c>
      <c r="L291" s="55">
        <f t="shared" si="89"/>
        <v>8125</v>
      </c>
      <c r="M291" s="55">
        <f t="shared" si="89"/>
        <v>8125</v>
      </c>
      <c r="N291" s="55">
        <f t="shared" si="89"/>
        <v>8125</v>
      </c>
      <c r="O291" s="55">
        <f t="shared" si="89"/>
        <v>11925</v>
      </c>
      <c r="P291" s="55">
        <f t="shared" si="89"/>
        <v>11925</v>
      </c>
      <c r="Q291" s="55">
        <f t="shared" si="89"/>
        <v>117625</v>
      </c>
      <c r="R291" s="55">
        <f t="shared" si="89"/>
        <v>320300.00000000006</v>
      </c>
      <c r="S291" s="55">
        <f t="shared" si="89"/>
        <v>101800</v>
      </c>
      <c r="T291" s="55">
        <f t="shared" si="89"/>
        <v>106800</v>
      </c>
      <c r="U291" s="55">
        <f t="shared" si="89"/>
        <v>102800</v>
      </c>
      <c r="V291" s="55">
        <f t="shared" si="89"/>
        <v>101800</v>
      </c>
      <c r="W291" s="55">
        <f t="shared" si="89"/>
        <v>106800</v>
      </c>
      <c r="X291" s="55">
        <f t="shared" si="89"/>
        <v>101800</v>
      </c>
      <c r="Y291" s="55">
        <f t="shared" si="89"/>
        <v>101800</v>
      </c>
      <c r="Z291" s="55">
        <f t="shared" si="89"/>
        <v>108500</v>
      </c>
      <c r="AA291" s="128"/>
      <c r="AB291" s="55">
        <f t="shared" ref="AB291:AR291" si="90">SUBTOTAL(9,AB10:AB289)</f>
        <v>20270</v>
      </c>
      <c r="AC291" s="55">
        <f t="shared" si="90"/>
        <v>11670</v>
      </c>
      <c r="AD291" s="55">
        <f t="shared" si="90"/>
        <v>12040</v>
      </c>
      <c r="AE291" s="55">
        <f t="shared" si="90"/>
        <v>12040</v>
      </c>
      <c r="AF291" s="55">
        <f t="shared" si="90"/>
        <v>19540</v>
      </c>
      <c r="AG291" s="55">
        <f t="shared" si="90"/>
        <v>12040</v>
      </c>
      <c r="AH291" s="55">
        <f t="shared" si="90"/>
        <v>14540</v>
      </c>
      <c r="AI291" s="55">
        <f t="shared" si="90"/>
        <v>96165</v>
      </c>
      <c r="AJ291" s="55">
        <f t="shared" si="90"/>
        <v>15970</v>
      </c>
      <c r="AK291" s="55">
        <f t="shared" si="90"/>
        <v>25020</v>
      </c>
      <c r="AL291" s="55">
        <f t="shared" si="90"/>
        <v>21720</v>
      </c>
      <c r="AM291" s="55">
        <f t="shared" si="90"/>
        <v>48122</v>
      </c>
      <c r="AN291" s="55">
        <f t="shared" si="90"/>
        <v>47673</v>
      </c>
      <c r="AO291" s="55">
        <f t="shared" si="90"/>
        <v>51018</v>
      </c>
      <c r="AP291" s="55">
        <f t="shared" si="90"/>
        <v>50520</v>
      </c>
      <c r="AQ291" s="55">
        <f t="shared" si="90"/>
        <v>79438</v>
      </c>
      <c r="AR291" s="129">
        <f t="shared" si="90"/>
        <v>258380</v>
      </c>
    </row>
    <row r="292" spans="1:50" ht="7.5" customHeight="1" x14ac:dyDescent="0.2">
      <c r="D292" s="61"/>
      <c r="E292" s="19"/>
      <c r="F292" s="19"/>
      <c r="G292" s="19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</row>
    <row r="293" spans="1:50" x14ac:dyDescent="0.2">
      <c r="B293" s="62">
        <v>6400</v>
      </c>
      <c r="C293" s="63" t="s">
        <v>319</v>
      </c>
      <c r="D293" s="64">
        <v>0</v>
      </c>
      <c r="E293" s="65">
        <f>SUM(H293:AX293)-D293</f>
        <v>0</v>
      </c>
      <c r="F293" s="63"/>
      <c r="G293" s="63"/>
      <c r="H293" s="130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131"/>
    </row>
    <row r="294" spans="1:50" x14ac:dyDescent="0.2">
      <c r="B294" s="62">
        <v>6500</v>
      </c>
      <c r="C294" s="63" t="s">
        <v>320</v>
      </c>
      <c r="D294" s="64">
        <v>0</v>
      </c>
      <c r="E294" s="65">
        <f>SUM(H294:AX294)-D294</f>
        <v>0</v>
      </c>
      <c r="F294" s="63"/>
      <c r="G294" s="63"/>
      <c r="H294" s="130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131"/>
    </row>
    <row r="295" spans="1:50" x14ac:dyDescent="0.2">
      <c r="B295" s="62">
        <v>6600</v>
      </c>
      <c r="C295" s="63" t="s">
        <v>321</v>
      </c>
      <c r="D295" s="64">
        <v>0</v>
      </c>
      <c r="E295" s="65">
        <f>SUM(H295:AX295)-D295</f>
        <v>0</v>
      </c>
      <c r="F295" s="63"/>
      <c r="G295" s="63"/>
      <c r="H295" s="130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131"/>
    </row>
    <row r="296" spans="1:50" x14ac:dyDescent="0.2">
      <c r="B296" s="62">
        <v>6700</v>
      </c>
      <c r="C296" s="63" t="s">
        <v>322</v>
      </c>
      <c r="D296" s="64">
        <v>0</v>
      </c>
      <c r="E296" s="65">
        <f>SUM(H296:AX296)-D296</f>
        <v>0</v>
      </c>
      <c r="F296" s="63"/>
      <c r="G296" s="63"/>
      <c r="H296" s="130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131"/>
    </row>
    <row r="297" spans="1:50" x14ac:dyDescent="0.2">
      <c r="B297" s="67"/>
      <c r="C297" s="67" t="s">
        <v>323</v>
      </c>
      <c r="D297" s="68">
        <f>SUM(D291:D296)</f>
        <v>2140916</v>
      </c>
      <c r="E297" s="69">
        <f>SUM(H297:AX297)-D297</f>
        <v>0</v>
      </c>
      <c r="F297" s="67"/>
      <c r="G297" s="67"/>
      <c r="H297" s="132">
        <f t="shared" ref="H297:AR297" si="91">SUM(H291:H296)</f>
        <v>6125</v>
      </c>
      <c r="I297" s="68">
        <f t="shared" si="91"/>
        <v>6125</v>
      </c>
      <c r="J297" s="68">
        <f t="shared" si="91"/>
        <v>6125</v>
      </c>
      <c r="K297" s="68">
        <f t="shared" si="91"/>
        <v>8125</v>
      </c>
      <c r="L297" s="68">
        <f t="shared" si="91"/>
        <v>8125</v>
      </c>
      <c r="M297" s="68">
        <f t="shared" si="91"/>
        <v>8125</v>
      </c>
      <c r="N297" s="68">
        <f t="shared" si="91"/>
        <v>8125</v>
      </c>
      <c r="O297" s="68">
        <f t="shared" si="91"/>
        <v>11925</v>
      </c>
      <c r="P297" s="68">
        <f t="shared" si="91"/>
        <v>11925</v>
      </c>
      <c r="Q297" s="68">
        <f t="shared" si="91"/>
        <v>117625</v>
      </c>
      <c r="R297" s="68">
        <f t="shared" si="91"/>
        <v>320300.00000000006</v>
      </c>
      <c r="S297" s="68">
        <f t="shared" si="91"/>
        <v>101800</v>
      </c>
      <c r="T297" s="68">
        <f t="shared" si="91"/>
        <v>106800</v>
      </c>
      <c r="U297" s="68">
        <f t="shared" si="91"/>
        <v>102800</v>
      </c>
      <c r="V297" s="68">
        <f t="shared" si="91"/>
        <v>101800</v>
      </c>
      <c r="W297" s="68">
        <f t="shared" si="91"/>
        <v>106800</v>
      </c>
      <c r="X297" s="68">
        <f t="shared" si="91"/>
        <v>101800</v>
      </c>
      <c r="Y297" s="68">
        <f t="shared" si="91"/>
        <v>101800</v>
      </c>
      <c r="Z297" s="68">
        <f t="shared" si="91"/>
        <v>108500</v>
      </c>
      <c r="AA297" s="68">
        <f t="shared" si="91"/>
        <v>0</v>
      </c>
      <c r="AB297" s="68">
        <f t="shared" si="91"/>
        <v>20270</v>
      </c>
      <c r="AC297" s="68">
        <f t="shared" si="91"/>
        <v>11670</v>
      </c>
      <c r="AD297" s="68">
        <f t="shared" si="91"/>
        <v>12040</v>
      </c>
      <c r="AE297" s="68">
        <f t="shared" si="91"/>
        <v>12040</v>
      </c>
      <c r="AF297" s="68">
        <f t="shared" si="91"/>
        <v>19540</v>
      </c>
      <c r="AG297" s="68">
        <f t="shared" si="91"/>
        <v>12040</v>
      </c>
      <c r="AH297" s="68">
        <f t="shared" si="91"/>
        <v>14540</v>
      </c>
      <c r="AI297" s="68">
        <f t="shared" si="91"/>
        <v>96165</v>
      </c>
      <c r="AJ297" s="68">
        <f t="shared" si="91"/>
        <v>15970</v>
      </c>
      <c r="AK297" s="68">
        <f t="shared" si="91"/>
        <v>25020</v>
      </c>
      <c r="AL297" s="68">
        <f t="shared" si="91"/>
        <v>21720</v>
      </c>
      <c r="AM297" s="68">
        <f t="shared" si="91"/>
        <v>48122</v>
      </c>
      <c r="AN297" s="68">
        <f t="shared" si="91"/>
        <v>47673</v>
      </c>
      <c r="AO297" s="68">
        <f t="shared" si="91"/>
        <v>51018</v>
      </c>
      <c r="AP297" s="68">
        <f t="shared" si="91"/>
        <v>50520</v>
      </c>
      <c r="AQ297" s="68">
        <f t="shared" si="91"/>
        <v>79438</v>
      </c>
      <c r="AR297" s="133">
        <f t="shared" si="91"/>
        <v>258380</v>
      </c>
    </row>
    <row r="299" spans="1:50" s="73" customFormat="1" x14ac:dyDescent="0.2">
      <c r="B299" s="74"/>
      <c r="C299" s="75" t="s">
        <v>324</v>
      </c>
      <c r="D299" s="134"/>
      <c r="E299" s="135"/>
      <c r="F299" s="135"/>
      <c r="G299" s="135"/>
      <c r="H299" s="136">
        <f>H297</f>
        <v>6125</v>
      </c>
      <c r="I299" s="137">
        <f t="shared" ref="I299:AR299" si="92">I297+H299</f>
        <v>12250</v>
      </c>
      <c r="J299" s="137">
        <f t="shared" si="92"/>
        <v>18375</v>
      </c>
      <c r="K299" s="137">
        <f t="shared" si="92"/>
        <v>26500</v>
      </c>
      <c r="L299" s="137">
        <f t="shared" si="92"/>
        <v>34625</v>
      </c>
      <c r="M299" s="137">
        <f t="shared" si="92"/>
        <v>42750</v>
      </c>
      <c r="N299" s="137">
        <f t="shared" si="92"/>
        <v>50875</v>
      </c>
      <c r="O299" s="137">
        <f t="shared" si="92"/>
        <v>62800</v>
      </c>
      <c r="P299" s="137">
        <f t="shared" si="92"/>
        <v>74725</v>
      </c>
      <c r="Q299" s="137">
        <f t="shared" si="92"/>
        <v>192350</v>
      </c>
      <c r="R299" s="137">
        <f t="shared" si="92"/>
        <v>512650.00000000006</v>
      </c>
      <c r="S299" s="137">
        <f t="shared" si="92"/>
        <v>614450</v>
      </c>
      <c r="T299" s="137">
        <f t="shared" si="92"/>
        <v>721250</v>
      </c>
      <c r="U299" s="137">
        <f t="shared" si="92"/>
        <v>824050</v>
      </c>
      <c r="V299" s="137">
        <f t="shared" si="92"/>
        <v>925850</v>
      </c>
      <c r="W299" s="137">
        <f t="shared" si="92"/>
        <v>1032650</v>
      </c>
      <c r="X299" s="137">
        <f t="shared" si="92"/>
        <v>1134450</v>
      </c>
      <c r="Y299" s="137">
        <f t="shared" si="92"/>
        <v>1236250</v>
      </c>
      <c r="Z299" s="137">
        <f t="shared" si="92"/>
        <v>1344750</v>
      </c>
      <c r="AA299" s="137">
        <f t="shared" si="92"/>
        <v>1344750</v>
      </c>
      <c r="AB299" s="137">
        <f t="shared" si="92"/>
        <v>1365020</v>
      </c>
      <c r="AC299" s="137">
        <f t="shared" si="92"/>
        <v>1376690</v>
      </c>
      <c r="AD299" s="137">
        <f t="shared" si="92"/>
        <v>1388730</v>
      </c>
      <c r="AE299" s="137">
        <f t="shared" si="92"/>
        <v>1400770</v>
      </c>
      <c r="AF299" s="137">
        <f t="shared" si="92"/>
        <v>1420310</v>
      </c>
      <c r="AG299" s="137">
        <f t="shared" si="92"/>
        <v>1432350</v>
      </c>
      <c r="AH299" s="137">
        <f t="shared" si="92"/>
        <v>1446890</v>
      </c>
      <c r="AI299" s="137">
        <f t="shared" si="92"/>
        <v>1543055</v>
      </c>
      <c r="AJ299" s="137">
        <f t="shared" si="92"/>
        <v>1559025</v>
      </c>
      <c r="AK299" s="137">
        <f t="shared" si="92"/>
        <v>1584045</v>
      </c>
      <c r="AL299" s="137">
        <f t="shared" si="92"/>
        <v>1605765</v>
      </c>
      <c r="AM299" s="137">
        <f t="shared" si="92"/>
        <v>1653887</v>
      </c>
      <c r="AN299" s="137">
        <f t="shared" si="92"/>
        <v>1701560</v>
      </c>
      <c r="AO299" s="137">
        <f t="shared" si="92"/>
        <v>1752578</v>
      </c>
      <c r="AP299" s="137">
        <f t="shared" si="92"/>
        <v>1803098</v>
      </c>
      <c r="AQ299" s="137">
        <f t="shared" si="92"/>
        <v>1882536</v>
      </c>
      <c r="AR299" s="137">
        <f t="shared" si="92"/>
        <v>2140916</v>
      </c>
      <c r="AS299"/>
      <c r="AT299"/>
      <c r="AU299"/>
      <c r="AV299"/>
      <c r="AW299"/>
      <c r="AX299"/>
    </row>
    <row r="300" spans="1:50" ht="6" customHeight="1" x14ac:dyDescent="0.2"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</row>
    <row r="301" spans="1:50" x14ac:dyDescent="0.2">
      <c r="B301" s="79"/>
      <c r="C301" s="80" t="s">
        <v>325</v>
      </c>
      <c r="D301" s="139"/>
      <c r="E301" s="140"/>
      <c r="F301" s="141"/>
      <c r="G301" s="141"/>
      <c r="H301" s="142"/>
      <c r="I301" s="142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4"/>
      <c r="Z301" s="143"/>
      <c r="AA301" s="143"/>
      <c r="AB301" s="144"/>
      <c r="AC301" s="144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5"/>
      <c r="AQ301" s="145"/>
      <c r="AR301" s="145"/>
    </row>
    <row r="302" spans="1:50" x14ac:dyDescent="0.2">
      <c r="B302" s="88"/>
      <c r="C302" s="89" t="s">
        <v>326</v>
      </c>
      <c r="D302" s="146"/>
      <c r="E302" s="147">
        <f>SUM(H302:AX302)</f>
        <v>0</v>
      </c>
      <c r="F302" s="148"/>
      <c r="G302" s="148"/>
      <c r="H302" s="149">
        <f t="shared" ref="H302:AR302" si="93">SUMIF($G$9:$G$652,$G$8,H$9:H$652)*0.175</f>
        <v>0</v>
      </c>
      <c r="I302" s="149">
        <f t="shared" si="93"/>
        <v>0</v>
      </c>
      <c r="J302" s="149">
        <f t="shared" si="93"/>
        <v>0</v>
      </c>
      <c r="K302" s="149">
        <f t="shared" si="93"/>
        <v>0</v>
      </c>
      <c r="L302" s="149">
        <f t="shared" si="93"/>
        <v>0</v>
      </c>
      <c r="M302" s="149">
        <f t="shared" si="93"/>
        <v>0</v>
      </c>
      <c r="N302" s="149">
        <f t="shared" si="93"/>
        <v>0</v>
      </c>
      <c r="O302" s="149">
        <f t="shared" si="93"/>
        <v>0</v>
      </c>
      <c r="P302" s="149">
        <f t="shared" si="93"/>
        <v>0</v>
      </c>
      <c r="Q302" s="149">
        <f t="shared" si="93"/>
        <v>0</v>
      </c>
      <c r="R302" s="149">
        <f t="shared" si="93"/>
        <v>0</v>
      </c>
      <c r="S302" s="149">
        <f t="shared" si="93"/>
        <v>0</v>
      </c>
      <c r="T302" s="149">
        <f t="shared" si="93"/>
        <v>0</v>
      </c>
      <c r="U302" s="149">
        <f t="shared" si="93"/>
        <v>0</v>
      </c>
      <c r="V302" s="149">
        <f t="shared" si="93"/>
        <v>0</v>
      </c>
      <c r="W302" s="149">
        <f t="shared" si="93"/>
        <v>0</v>
      </c>
      <c r="X302" s="149">
        <f t="shared" si="93"/>
        <v>0</v>
      </c>
      <c r="Y302" s="149">
        <f t="shared" si="93"/>
        <v>0</v>
      </c>
      <c r="Z302" s="149">
        <f t="shared" si="93"/>
        <v>0</v>
      </c>
      <c r="AA302" s="149">
        <f t="shared" si="93"/>
        <v>0</v>
      </c>
      <c r="AB302" s="149">
        <f t="shared" si="93"/>
        <v>0</v>
      </c>
      <c r="AC302" s="149">
        <f t="shared" si="93"/>
        <v>0</v>
      </c>
      <c r="AD302" s="149">
        <f t="shared" si="93"/>
        <v>0</v>
      </c>
      <c r="AE302" s="149">
        <f t="shared" si="93"/>
        <v>0</v>
      </c>
      <c r="AF302" s="149">
        <f t="shared" si="93"/>
        <v>0</v>
      </c>
      <c r="AG302" s="149">
        <f t="shared" si="93"/>
        <v>0</v>
      </c>
      <c r="AH302" s="149">
        <f t="shared" si="93"/>
        <v>0</v>
      </c>
      <c r="AI302" s="149">
        <f t="shared" si="93"/>
        <v>0</v>
      </c>
      <c r="AJ302" s="149">
        <f t="shared" si="93"/>
        <v>0</v>
      </c>
      <c r="AK302" s="149">
        <f t="shared" si="93"/>
        <v>0</v>
      </c>
      <c r="AL302" s="149">
        <f t="shared" si="93"/>
        <v>0</v>
      </c>
      <c r="AM302" s="149">
        <f t="shared" si="93"/>
        <v>0</v>
      </c>
      <c r="AN302" s="149">
        <f t="shared" si="93"/>
        <v>0</v>
      </c>
      <c r="AO302" s="149">
        <f t="shared" si="93"/>
        <v>0</v>
      </c>
      <c r="AP302" s="149">
        <f t="shared" si="93"/>
        <v>0</v>
      </c>
      <c r="AQ302" s="149">
        <f t="shared" si="93"/>
        <v>0</v>
      </c>
      <c r="AR302" s="149">
        <f t="shared" si="93"/>
        <v>0</v>
      </c>
    </row>
    <row r="303" spans="1:50" x14ac:dyDescent="0.2">
      <c r="B303" s="9"/>
      <c r="C303" s="93" t="s">
        <v>327</v>
      </c>
      <c r="D303" s="150"/>
      <c r="E303" s="147">
        <f>SUM(H303:AW303)</f>
        <v>0</v>
      </c>
      <c r="F303" s="151"/>
      <c r="G303" s="151"/>
      <c r="H303" s="152"/>
      <c r="I303" s="152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4">
        <f>SUM(H302:U302)*-1</f>
        <v>0</v>
      </c>
      <c r="Z303" s="153"/>
      <c r="AA303" s="153"/>
      <c r="AB303" s="153"/>
      <c r="AC303" s="153"/>
      <c r="AD303" s="153">
        <f>SUM(V302:Y302)*-1</f>
        <v>0</v>
      </c>
      <c r="AE303" s="153"/>
      <c r="AF303" s="153"/>
      <c r="AG303" s="153"/>
      <c r="AH303" s="153">
        <f>SUM(Z302:AD302)*-1</f>
        <v>0</v>
      </c>
      <c r="AI303" s="153"/>
      <c r="AJ303" s="153"/>
      <c r="AK303" s="153"/>
      <c r="AL303" s="153">
        <f>SUM(AE302:AH302)*-1</f>
        <v>0</v>
      </c>
      <c r="AM303" s="153"/>
      <c r="AN303" s="153"/>
      <c r="AO303" s="153"/>
      <c r="AP303" s="155"/>
      <c r="AQ303" s="155">
        <f>SUM(AI302:AL302)*-1</f>
        <v>0</v>
      </c>
      <c r="AR303" s="155"/>
    </row>
    <row r="304" spans="1:50" s="93" customFormat="1" x14ac:dyDescent="0.2">
      <c r="B304" s="96"/>
      <c r="C304" s="97" t="s">
        <v>328</v>
      </c>
      <c r="D304" s="156"/>
      <c r="E304" s="157"/>
      <c r="F304" s="158"/>
      <c r="G304" s="158"/>
      <c r="H304" s="159">
        <f t="shared" ref="H304:AR304" si="94">H303+H302+G304</f>
        <v>0</v>
      </c>
      <c r="I304" s="159">
        <f t="shared" si="94"/>
        <v>0</v>
      </c>
      <c r="J304" s="159">
        <f t="shared" si="94"/>
        <v>0</v>
      </c>
      <c r="K304" s="159">
        <f t="shared" si="94"/>
        <v>0</v>
      </c>
      <c r="L304" s="159">
        <f t="shared" si="94"/>
        <v>0</v>
      </c>
      <c r="M304" s="159">
        <f t="shared" si="94"/>
        <v>0</v>
      </c>
      <c r="N304" s="159">
        <f t="shared" si="94"/>
        <v>0</v>
      </c>
      <c r="O304" s="159">
        <f t="shared" si="94"/>
        <v>0</v>
      </c>
      <c r="P304" s="159">
        <f t="shared" si="94"/>
        <v>0</v>
      </c>
      <c r="Q304" s="159">
        <f t="shared" si="94"/>
        <v>0</v>
      </c>
      <c r="R304" s="159">
        <f t="shared" si="94"/>
        <v>0</v>
      </c>
      <c r="S304" s="159">
        <f t="shared" si="94"/>
        <v>0</v>
      </c>
      <c r="T304" s="159">
        <f t="shared" si="94"/>
        <v>0</v>
      </c>
      <c r="U304" s="159">
        <f t="shared" si="94"/>
        <v>0</v>
      </c>
      <c r="V304" s="159">
        <f t="shared" si="94"/>
        <v>0</v>
      </c>
      <c r="W304" s="159">
        <f t="shared" si="94"/>
        <v>0</v>
      </c>
      <c r="X304" s="159">
        <f t="shared" si="94"/>
        <v>0</v>
      </c>
      <c r="Y304" s="160">
        <f t="shared" si="94"/>
        <v>0</v>
      </c>
      <c r="Z304" s="159">
        <f t="shared" si="94"/>
        <v>0</v>
      </c>
      <c r="AA304" s="159">
        <f t="shared" si="94"/>
        <v>0</v>
      </c>
      <c r="AB304" s="160">
        <f t="shared" si="94"/>
        <v>0</v>
      </c>
      <c r="AC304" s="159">
        <f t="shared" si="94"/>
        <v>0</v>
      </c>
      <c r="AD304" s="159">
        <f t="shared" si="94"/>
        <v>0</v>
      </c>
      <c r="AE304" s="159">
        <f t="shared" si="94"/>
        <v>0</v>
      </c>
      <c r="AF304" s="159">
        <f t="shared" si="94"/>
        <v>0</v>
      </c>
      <c r="AG304" s="159">
        <f t="shared" si="94"/>
        <v>0</v>
      </c>
      <c r="AH304" s="159">
        <f t="shared" si="94"/>
        <v>0</v>
      </c>
      <c r="AI304" s="159">
        <f t="shared" si="94"/>
        <v>0</v>
      </c>
      <c r="AJ304" s="159">
        <f t="shared" si="94"/>
        <v>0</v>
      </c>
      <c r="AK304" s="159">
        <f t="shared" si="94"/>
        <v>0</v>
      </c>
      <c r="AL304" s="159">
        <f t="shared" si="94"/>
        <v>0</v>
      </c>
      <c r="AM304" s="159">
        <f t="shared" si="94"/>
        <v>0</v>
      </c>
      <c r="AN304" s="159">
        <f t="shared" si="94"/>
        <v>0</v>
      </c>
      <c r="AO304" s="159">
        <f t="shared" si="94"/>
        <v>0</v>
      </c>
      <c r="AP304" s="161">
        <f t="shared" si="94"/>
        <v>0</v>
      </c>
      <c r="AQ304" s="161">
        <f t="shared" si="94"/>
        <v>0</v>
      </c>
      <c r="AR304" s="161">
        <f t="shared" si="94"/>
        <v>0</v>
      </c>
      <c r="AS304"/>
      <c r="AT304"/>
      <c r="AU304"/>
      <c r="AV304"/>
      <c r="AW304"/>
      <c r="AX304"/>
    </row>
    <row r="305" spans="2:50" ht="3.75" customHeight="1" x14ac:dyDescent="0.2"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</row>
    <row r="306" spans="2:50" s="101" customFormat="1" x14ac:dyDescent="0.2">
      <c r="B306" s="102"/>
      <c r="C306" s="76" t="s">
        <v>329</v>
      </c>
      <c r="D306" s="162"/>
      <c r="E306" s="163"/>
      <c r="F306" s="164"/>
      <c r="G306" s="164"/>
      <c r="H306" s="165">
        <f t="shared" ref="H306:AR306" si="95">IF(H303+H302+H297+G325&gt;0,H303+H302+H297+G325,0)</f>
        <v>6125</v>
      </c>
      <c r="I306" s="165">
        <f t="shared" si="95"/>
        <v>6125</v>
      </c>
      <c r="J306" s="165">
        <f t="shared" si="95"/>
        <v>6125</v>
      </c>
      <c r="K306" s="165">
        <f t="shared" si="95"/>
        <v>8125</v>
      </c>
      <c r="L306" s="165">
        <f t="shared" si="95"/>
        <v>8125</v>
      </c>
      <c r="M306" s="165">
        <f t="shared" si="95"/>
        <v>8125</v>
      </c>
      <c r="N306" s="165">
        <f t="shared" si="95"/>
        <v>8125</v>
      </c>
      <c r="O306" s="165">
        <f t="shared" si="95"/>
        <v>11925</v>
      </c>
      <c r="P306" s="165">
        <f t="shared" si="95"/>
        <v>11925</v>
      </c>
      <c r="Q306" s="165">
        <f t="shared" si="95"/>
        <v>117625</v>
      </c>
      <c r="R306" s="165">
        <f t="shared" si="95"/>
        <v>320300.00000000006</v>
      </c>
      <c r="S306" s="165">
        <f t="shared" si="95"/>
        <v>101800</v>
      </c>
      <c r="T306" s="165">
        <f t="shared" si="95"/>
        <v>106800</v>
      </c>
      <c r="U306" s="165">
        <f t="shared" si="95"/>
        <v>102800</v>
      </c>
      <c r="V306" s="165">
        <f t="shared" si="95"/>
        <v>101800</v>
      </c>
      <c r="W306" s="165">
        <f t="shared" si="95"/>
        <v>106800</v>
      </c>
      <c r="X306" s="165">
        <f t="shared" si="95"/>
        <v>101800</v>
      </c>
      <c r="Y306" s="165">
        <f t="shared" si="95"/>
        <v>101800</v>
      </c>
      <c r="Z306" s="165">
        <f t="shared" si="95"/>
        <v>108500</v>
      </c>
      <c r="AA306" s="165">
        <f t="shared" si="95"/>
        <v>0</v>
      </c>
      <c r="AB306" s="165">
        <f t="shared" si="95"/>
        <v>20270</v>
      </c>
      <c r="AC306" s="165">
        <f t="shared" si="95"/>
        <v>11670</v>
      </c>
      <c r="AD306" s="165">
        <f t="shared" si="95"/>
        <v>12040</v>
      </c>
      <c r="AE306" s="165">
        <f t="shared" si="95"/>
        <v>12040</v>
      </c>
      <c r="AF306" s="165">
        <f t="shared" si="95"/>
        <v>19540</v>
      </c>
      <c r="AG306" s="165">
        <f t="shared" si="95"/>
        <v>12040</v>
      </c>
      <c r="AH306" s="165">
        <f t="shared" si="95"/>
        <v>14540</v>
      </c>
      <c r="AI306" s="165">
        <f t="shared" si="95"/>
        <v>96165</v>
      </c>
      <c r="AJ306" s="165">
        <f t="shared" si="95"/>
        <v>15970</v>
      </c>
      <c r="AK306" s="165">
        <f t="shared" si="95"/>
        <v>25020</v>
      </c>
      <c r="AL306" s="165">
        <f t="shared" si="95"/>
        <v>21720</v>
      </c>
      <c r="AM306" s="165">
        <f t="shared" si="95"/>
        <v>48122</v>
      </c>
      <c r="AN306" s="165">
        <f t="shared" si="95"/>
        <v>47673</v>
      </c>
      <c r="AO306" s="165">
        <f t="shared" si="95"/>
        <v>51018</v>
      </c>
      <c r="AP306" s="165">
        <f t="shared" si="95"/>
        <v>50520</v>
      </c>
      <c r="AQ306" s="165">
        <f t="shared" si="95"/>
        <v>79438</v>
      </c>
      <c r="AR306" s="165">
        <f t="shared" si="95"/>
        <v>258380</v>
      </c>
      <c r="AS306"/>
      <c r="AT306"/>
      <c r="AU306"/>
      <c r="AV306"/>
      <c r="AW306"/>
      <c r="AX306"/>
    </row>
    <row r="307" spans="2:50" s="93" customFormat="1" ht="3" customHeight="1" x14ac:dyDescent="0.2">
      <c r="B307" s="97"/>
      <c r="C307" s="97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66"/>
      <c r="Z307" s="158"/>
      <c r="AA307" s="158"/>
      <c r="AB307" s="166"/>
      <c r="AC307" s="158"/>
      <c r="AD307" s="158"/>
      <c r="AE307" s="158"/>
      <c r="AF307" s="158"/>
      <c r="AG307" s="158"/>
      <c r="AH307" s="158"/>
      <c r="AI307" s="158"/>
      <c r="AJ307" s="158"/>
      <c r="AK307" s="158"/>
      <c r="AL307" s="158"/>
      <c r="AM307" s="158"/>
      <c r="AN307" s="158"/>
      <c r="AO307" s="158"/>
      <c r="AP307" s="158"/>
      <c r="AQ307" s="158"/>
      <c r="AR307" s="158"/>
      <c r="AS307"/>
      <c r="AT307"/>
      <c r="AU307"/>
      <c r="AV307"/>
      <c r="AW307"/>
      <c r="AX307"/>
    </row>
    <row r="308" spans="2:50" s="101" customFormat="1" x14ac:dyDescent="0.2">
      <c r="B308" s="108"/>
      <c r="C308" s="109" t="s">
        <v>330</v>
      </c>
      <c r="D308" s="167"/>
      <c r="E308" s="168"/>
      <c r="F308" s="109"/>
      <c r="G308" s="109"/>
      <c r="H308" s="169">
        <f t="shared" ref="H308:AR308" si="96">G308+H306</f>
        <v>6125</v>
      </c>
      <c r="I308" s="169">
        <f t="shared" si="96"/>
        <v>12250</v>
      </c>
      <c r="J308" s="169">
        <f t="shared" si="96"/>
        <v>18375</v>
      </c>
      <c r="K308" s="169">
        <f t="shared" si="96"/>
        <v>26500</v>
      </c>
      <c r="L308" s="169">
        <f t="shared" si="96"/>
        <v>34625</v>
      </c>
      <c r="M308" s="169">
        <f t="shared" si="96"/>
        <v>42750</v>
      </c>
      <c r="N308" s="169">
        <f t="shared" si="96"/>
        <v>50875</v>
      </c>
      <c r="O308" s="169">
        <f t="shared" si="96"/>
        <v>62800</v>
      </c>
      <c r="P308" s="169">
        <f t="shared" si="96"/>
        <v>74725</v>
      </c>
      <c r="Q308" s="169">
        <f t="shared" si="96"/>
        <v>192350</v>
      </c>
      <c r="R308" s="169">
        <f t="shared" si="96"/>
        <v>512650.00000000006</v>
      </c>
      <c r="S308" s="169">
        <f t="shared" si="96"/>
        <v>614450</v>
      </c>
      <c r="T308" s="169">
        <f t="shared" si="96"/>
        <v>721250</v>
      </c>
      <c r="U308" s="169">
        <f t="shared" si="96"/>
        <v>824050</v>
      </c>
      <c r="V308" s="169">
        <f t="shared" si="96"/>
        <v>925850</v>
      </c>
      <c r="W308" s="169">
        <f t="shared" si="96"/>
        <v>1032650</v>
      </c>
      <c r="X308" s="169">
        <f t="shared" si="96"/>
        <v>1134450</v>
      </c>
      <c r="Y308" s="170">
        <f t="shared" si="96"/>
        <v>1236250</v>
      </c>
      <c r="Z308" s="169">
        <f t="shared" si="96"/>
        <v>1344750</v>
      </c>
      <c r="AA308" s="169">
        <f t="shared" si="96"/>
        <v>1344750</v>
      </c>
      <c r="AB308" s="170">
        <f t="shared" si="96"/>
        <v>1365020</v>
      </c>
      <c r="AC308" s="169">
        <f t="shared" si="96"/>
        <v>1376690</v>
      </c>
      <c r="AD308" s="169">
        <f t="shared" si="96"/>
        <v>1388730</v>
      </c>
      <c r="AE308" s="169">
        <f t="shared" si="96"/>
        <v>1400770</v>
      </c>
      <c r="AF308" s="169">
        <f t="shared" si="96"/>
        <v>1420310</v>
      </c>
      <c r="AG308" s="169">
        <f t="shared" si="96"/>
        <v>1432350</v>
      </c>
      <c r="AH308" s="169">
        <f t="shared" si="96"/>
        <v>1446890</v>
      </c>
      <c r="AI308" s="169">
        <f t="shared" si="96"/>
        <v>1543055</v>
      </c>
      <c r="AJ308" s="169">
        <f t="shared" si="96"/>
        <v>1559025</v>
      </c>
      <c r="AK308" s="169">
        <f t="shared" si="96"/>
        <v>1584045</v>
      </c>
      <c r="AL308" s="169">
        <f t="shared" si="96"/>
        <v>1605765</v>
      </c>
      <c r="AM308" s="169">
        <f t="shared" si="96"/>
        <v>1653887</v>
      </c>
      <c r="AN308" s="169">
        <f t="shared" si="96"/>
        <v>1701560</v>
      </c>
      <c r="AO308" s="169">
        <f t="shared" si="96"/>
        <v>1752578</v>
      </c>
      <c r="AP308" s="169">
        <f t="shared" si="96"/>
        <v>1803098</v>
      </c>
      <c r="AQ308" s="169">
        <f t="shared" si="96"/>
        <v>1882536</v>
      </c>
      <c r="AR308" s="169">
        <f t="shared" si="96"/>
        <v>2140916</v>
      </c>
      <c r="AS308"/>
      <c r="AT308"/>
      <c r="AU308"/>
      <c r="AV308"/>
      <c r="AW308"/>
      <c r="AX308"/>
    </row>
    <row r="325" spans="2:53" s="101" customFormat="1" x14ac:dyDescent="0.2">
      <c r="B325" t="s">
        <v>331</v>
      </c>
      <c r="C325" s="115"/>
      <c r="D325" s="115" t="s">
        <v>332</v>
      </c>
      <c r="F325" s="115"/>
      <c r="H325" s="5">
        <f t="shared" ref="H325:BA325" si="97">H299+H304-H308</f>
        <v>0</v>
      </c>
      <c r="I325" s="5">
        <f t="shared" si="97"/>
        <v>0</v>
      </c>
      <c r="J325" s="5">
        <f t="shared" si="97"/>
        <v>0</v>
      </c>
      <c r="K325" s="5">
        <f t="shared" si="97"/>
        <v>0</v>
      </c>
      <c r="L325" s="5">
        <f t="shared" si="97"/>
        <v>0</v>
      </c>
      <c r="M325" s="5">
        <f t="shared" si="97"/>
        <v>0</v>
      </c>
      <c r="N325" s="5">
        <f t="shared" si="97"/>
        <v>0</v>
      </c>
      <c r="O325" s="5">
        <f t="shared" si="97"/>
        <v>0</v>
      </c>
      <c r="P325" s="5">
        <f t="shared" si="97"/>
        <v>0</v>
      </c>
      <c r="Q325" s="5">
        <f t="shared" si="97"/>
        <v>0</v>
      </c>
      <c r="R325" s="5">
        <f t="shared" si="97"/>
        <v>0</v>
      </c>
      <c r="S325" s="5">
        <f t="shared" si="97"/>
        <v>0</v>
      </c>
      <c r="T325" s="5">
        <f t="shared" si="97"/>
        <v>0</v>
      </c>
      <c r="U325" s="5">
        <f t="shared" si="97"/>
        <v>0</v>
      </c>
      <c r="V325" s="5">
        <f t="shared" si="97"/>
        <v>0</v>
      </c>
      <c r="W325" s="5">
        <f t="shared" si="97"/>
        <v>0</v>
      </c>
      <c r="X325" s="5">
        <f t="shared" si="97"/>
        <v>0</v>
      </c>
      <c r="Y325" s="5">
        <f t="shared" si="97"/>
        <v>0</v>
      </c>
      <c r="Z325" s="5">
        <f t="shared" si="97"/>
        <v>0</v>
      </c>
      <c r="AA325" s="5">
        <f t="shared" si="97"/>
        <v>0</v>
      </c>
      <c r="AB325" s="5">
        <f t="shared" si="97"/>
        <v>0</v>
      </c>
      <c r="AC325" s="5">
        <f t="shared" si="97"/>
        <v>0</v>
      </c>
      <c r="AD325" s="5">
        <f t="shared" si="97"/>
        <v>0</v>
      </c>
      <c r="AE325" s="5">
        <f t="shared" si="97"/>
        <v>0</v>
      </c>
      <c r="AF325" s="5">
        <f t="shared" si="97"/>
        <v>0</v>
      </c>
      <c r="AG325" s="5">
        <f t="shared" si="97"/>
        <v>0</v>
      </c>
      <c r="AH325" s="5">
        <f t="shared" si="97"/>
        <v>0</v>
      </c>
      <c r="AI325" s="5">
        <f t="shared" si="97"/>
        <v>0</v>
      </c>
      <c r="AJ325" s="5">
        <f t="shared" si="97"/>
        <v>0</v>
      </c>
      <c r="AK325" s="5">
        <f t="shared" si="97"/>
        <v>0</v>
      </c>
      <c r="AL325" s="5">
        <f t="shared" si="97"/>
        <v>0</v>
      </c>
      <c r="AM325" s="5">
        <f t="shared" si="97"/>
        <v>0</v>
      </c>
      <c r="AN325" s="5">
        <f t="shared" si="97"/>
        <v>0</v>
      </c>
      <c r="AO325" s="5">
        <f t="shared" si="97"/>
        <v>0</v>
      </c>
      <c r="AP325" s="5">
        <f t="shared" si="97"/>
        <v>0</v>
      </c>
      <c r="AQ325" s="5">
        <f t="shared" si="97"/>
        <v>0</v>
      </c>
      <c r="AR325" s="5">
        <f t="shared" si="97"/>
        <v>0</v>
      </c>
      <c r="AS325" s="5">
        <f t="shared" si="97"/>
        <v>0</v>
      </c>
      <c r="AT325" s="5">
        <f t="shared" si="97"/>
        <v>0</v>
      </c>
      <c r="AU325" s="5">
        <f t="shared" si="97"/>
        <v>0</v>
      </c>
      <c r="AV325" s="5">
        <f t="shared" si="97"/>
        <v>0</v>
      </c>
      <c r="AW325" s="5">
        <f t="shared" si="97"/>
        <v>0</v>
      </c>
      <c r="AX325" s="5">
        <f t="shared" si="97"/>
        <v>0</v>
      </c>
      <c r="AY325" s="5">
        <f t="shared" si="97"/>
        <v>0</v>
      </c>
      <c r="AZ325" s="5">
        <f t="shared" si="97"/>
        <v>0</v>
      </c>
      <c r="BA325" s="5">
        <f t="shared" si="97"/>
        <v>0</v>
      </c>
    </row>
  </sheetData>
  <sheetProtection selectLockedCells="1" selectUnlockedCells="1"/>
  <pageMargins left="0.78749999999999998" right="0.78749999999999998" top="0.39374999999999999" bottom="0.39374999999999999" header="0.51180555555555551" footer="0.51180555555555551"/>
  <pageSetup paperSize="9" firstPageNumber="0" fitToWidth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308"/>
  <sheetViews>
    <sheetView topLeftCell="B1" workbookViewId="0">
      <selection activeCell="D290" sqref="D290"/>
    </sheetView>
  </sheetViews>
  <sheetFormatPr defaultColWidth="11.7109375" defaultRowHeight="12.75" outlineLevelRow="2" x14ac:dyDescent="0.2"/>
  <cols>
    <col min="1" max="1" width="0" hidden="1" customWidth="1"/>
    <col min="2" max="2" width="5.5703125" customWidth="1"/>
    <col min="3" max="3" width="36.140625" customWidth="1"/>
    <col min="4" max="4" width="9.5703125" customWidth="1"/>
    <col min="5" max="7" width="0" hidden="1" customWidth="1"/>
  </cols>
  <sheetData>
    <row r="1" spans="1:44" ht="18" x14ac:dyDescent="0.25">
      <c r="B1" s="1" t="s">
        <v>0</v>
      </c>
    </row>
    <row r="2" spans="1:44" ht="15" x14ac:dyDescent="0.2">
      <c r="B2" s="2" t="s">
        <v>1</v>
      </c>
    </row>
    <row r="3" spans="1:44" ht="15" x14ac:dyDescent="0.2">
      <c r="B3" s="2"/>
    </row>
    <row r="4" spans="1:44" x14ac:dyDescent="0.2">
      <c r="B4" s="3" t="s">
        <v>334</v>
      </c>
    </row>
    <row r="6" spans="1:44" ht="15" x14ac:dyDescent="0.2">
      <c r="B6" s="4" t="s">
        <v>335</v>
      </c>
    </row>
    <row r="7" spans="1:44" ht="15" x14ac:dyDescent="0.2">
      <c r="B7" s="4"/>
    </row>
    <row r="8" spans="1:44" x14ac:dyDescent="0.2">
      <c r="E8" s="5"/>
      <c r="H8" s="6" t="s">
        <v>3</v>
      </c>
      <c r="I8" s="7" t="s">
        <v>4</v>
      </c>
      <c r="J8" s="7" t="s">
        <v>5</v>
      </c>
      <c r="K8" s="7" t="s">
        <v>6</v>
      </c>
      <c r="L8" s="7" t="s">
        <v>7</v>
      </c>
      <c r="M8" s="7" t="s">
        <v>8</v>
      </c>
      <c r="N8" s="7" t="s">
        <v>9</v>
      </c>
      <c r="O8" s="7" t="s">
        <v>10</v>
      </c>
      <c r="P8" s="7" t="s">
        <v>11</v>
      </c>
      <c r="Q8" s="7" t="s">
        <v>12</v>
      </c>
      <c r="R8" s="7" t="s">
        <v>13</v>
      </c>
      <c r="S8" s="7" t="s">
        <v>14</v>
      </c>
      <c r="T8" s="7" t="s">
        <v>15</v>
      </c>
      <c r="U8" s="7" t="s">
        <v>16</v>
      </c>
      <c r="V8" s="7" t="s">
        <v>17</v>
      </c>
      <c r="W8" s="7" t="s">
        <v>18</v>
      </c>
      <c r="X8" s="7" t="s">
        <v>19</v>
      </c>
      <c r="Y8" s="7" t="s">
        <v>20</v>
      </c>
      <c r="Z8" s="7" t="s">
        <v>21</v>
      </c>
      <c r="AA8" s="7" t="s">
        <v>22</v>
      </c>
      <c r="AB8" s="7" t="s">
        <v>23</v>
      </c>
      <c r="AC8" s="7" t="s">
        <v>24</v>
      </c>
      <c r="AD8" s="7" t="s">
        <v>25</v>
      </c>
      <c r="AE8" s="7" t="s">
        <v>26</v>
      </c>
      <c r="AF8" s="7" t="s">
        <v>27</v>
      </c>
      <c r="AG8" s="7" t="s">
        <v>28</v>
      </c>
      <c r="AH8" s="7" t="s">
        <v>29</v>
      </c>
      <c r="AI8" s="7" t="s">
        <v>30</v>
      </c>
      <c r="AJ8" s="7" t="s">
        <v>31</v>
      </c>
      <c r="AK8" s="7" t="s">
        <v>32</v>
      </c>
      <c r="AL8" s="7" t="s">
        <v>33</v>
      </c>
      <c r="AM8" s="7" t="s">
        <v>34</v>
      </c>
      <c r="AN8" s="7" t="s">
        <v>35</v>
      </c>
      <c r="AO8" s="7" t="s">
        <v>36</v>
      </c>
      <c r="AP8" s="7" t="s">
        <v>37</v>
      </c>
      <c r="AQ8" s="7" t="s">
        <v>38</v>
      </c>
      <c r="AR8" s="8" t="s">
        <v>39</v>
      </c>
    </row>
    <row r="9" spans="1:44" x14ac:dyDescent="0.2">
      <c r="A9" s="9"/>
      <c r="B9" s="10" t="s">
        <v>40</v>
      </c>
      <c r="C9" s="10" t="s">
        <v>41</v>
      </c>
      <c r="D9" s="11" t="s">
        <v>42</v>
      </c>
      <c r="E9" s="12" t="s">
        <v>43</v>
      </c>
      <c r="F9" s="13" t="s">
        <v>44</v>
      </c>
      <c r="G9" s="13" t="s">
        <v>45</v>
      </c>
      <c r="H9" s="14">
        <f>'Consolidated Cashflow'!H9</f>
        <v>41321</v>
      </c>
      <c r="I9" s="15">
        <f t="shared" ref="I9:Z9" si="0">H9+7</f>
        <v>41328</v>
      </c>
      <c r="J9" s="15">
        <f t="shared" si="0"/>
        <v>41335</v>
      </c>
      <c r="K9" s="15">
        <f t="shared" si="0"/>
        <v>41342</v>
      </c>
      <c r="L9" s="15">
        <f t="shared" si="0"/>
        <v>41349</v>
      </c>
      <c r="M9" s="15">
        <f t="shared" si="0"/>
        <v>41356</v>
      </c>
      <c r="N9" s="15">
        <f t="shared" si="0"/>
        <v>41363</v>
      </c>
      <c r="O9" s="15">
        <f t="shared" si="0"/>
        <v>41370</v>
      </c>
      <c r="P9" s="15">
        <f t="shared" si="0"/>
        <v>41377</v>
      </c>
      <c r="Q9" s="15">
        <f t="shared" si="0"/>
        <v>41384</v>
      </c>
      <c r="R9" s="15">
        <f t="shared" si="0"/>
        <v>41391</v>
      </c>
      <c r="S9" s="15">
        <f t="shared" si="0"/>
        <v>41398</v>
      </c>
      <c r="T9" s="15">
        <f t="shared" si="0"/>
        <v>41405</v>
      </c>
      <c r="U9" s="15">
        <f t="shared" si="0"/>
        <v>41412</v>
      </c>
      <c r="V9" s="15">
        <f t="shared" si="0"/>
        <v>41419</v>
      </c>
      <c r="W9" s="15">
        <f t="shared" si="0"/>
        <v>41426</v>
      </c>
      <c r="X9" s="15">
        <f t="shared" si="0"/>
        <v>41433</v>
      </c>
      <c r="Y9" s="15">
        <f t="shared" si="0"/>
        <v>41440</v>
      </c>
      <c r="Z9" s="15">
        <f t="shared" si="0"/>
        <v>41447</v>
      </c>
      <c r="AA9" s="15" t="s">
        <v>46</v>
      </c>
      <c r="AB9" s="15">
        <f>Z9+14</f>
        <v>41461</v>
      </c>
      <c r="AC9" s="15">
        <f t="shared" ref="AC9:AR9" si="1">AB9+7</f>
        <v>41468</v>
      </c>
      <c r="AD9" s="16">
        <f t="shared" si="1"/>
        <v>41475</v>
      </c>
      <c r="AE9" s="16">
        <f t="shared" si="1"/>
        <v>41482</v>
      </c>
      <c r="AF9" s="15">
        <f t="shared" si="1"/>
        <v>41489</v>
      </c>
      <c r="AG9" s="15">
        <f t="shared" si="1"/>
        <v>41496</v>
      </c>
      <c r="AH9" s="15">
        <f t="shared" si="1"/>
        <v>41503</v>
      </c>
      <c r="AI9" s="15">
        <f t="shared" si="1"/>
        <v>41510</v>
      </c>
      <c r="AJ9" s="15">
        <f t="shared" si="1"/>
        <v>41517</v>
      </c>
      <c r="AK9" s="15">
        <f t="shared" si="1"/>
        <v>41524</v>
      </c>
      <c r="AL9" s="15">
        <f t="shared" si="1"/>
        <v>41531</v>
      </c>
      <c r="AM9" s="15">
        <f t="shared" si="1"/>
        <v>41538</v>
      </c>
      <c r="AN9" s="15">
        <f t="shared" si="1"/>
        <v>41545</v>
      </c>
      <c r="AO9" s="15">
        <f t="shared" si="1"/>
        <v>41552</v>
      </c>
      <c r="AP9" s="15">
        <f t="shared" si="1"/>
        <v>41559</v>
      </c>
      <c r="AQ9" s="15">
        <f t="shared" si="1"/>
        <v>41566</v>
      </c>
      <c r="AR9" s="17">
        <f t="shared" si="1"/>
        <v>41573</v>
      </c>
    </row>
    <row r="10" spans="1:44" outlineLevel="2" x14ac:dyDescent="0.2">
      <c r="A10">
        <v>1100</v>
      </c>
      <c r="B10" s="18"/>
      <c r="D10" s="19"/>
      <c r="E10" s="20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3"/>
    </row>
    <row r="11" spans="1:44" outlineLevel="2" x14ac:dyDescent="0.2">
      <c r="A11" s="24">
        <v>1100</v>
      </c>
      <c r="B11" s="25">
        <v>1101</v>
      </c>
      <c r="C11" s="24" t="s">
        <v>47</v>
      </c>
      <c r="D11" s="24">
        <f>VLOOKUP(B11,GBPBUD!A1:C260,3,0)</f>
        <v>0</v>
      </c>
      <c r="E11" s="26">
        <f>SUM(H11:AX11)-D11</f>
        <v>0</v>
      </c>
      <c r="F11" s="24"/>
      <c r="G11" s="24"/>
      <c r="H11" s="11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118"/>
    </row>
    <row r="12" spans="1:44" outlineLevel="2" x14ac:dyDescent="0.2">
      <c r="A12" s="24">
        <v>1100</v>
      </c>
      <c r="B12" s="25">
        <v>1110</v>
      </c>
      <c r="C12" s="24" t="s">
        <v>48</v>
      </c>
      <c r="D12" s="24">
        <f>VLOOKUP(B12,GBPBUD!A1:C260,3,0)</f>
        <v>0</v>
      </c>
      <c r="E12" s="26">
        <f>SUM(H12:AX12)-D12</f>
        <v>0</v>
      </c>
      <c r="F12" s="24"/>
      <c r="G12" s="24"/>
      <c r="H12" s="11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118"/>
    </row>
    <row r="13" spans="1:44" outlineLevel="2" x14ac:dyDescent="0.2">
      <c r="A13" s="24">
        <v>1100</v>
      </c>
      <c r="B13" s="25">
        <v>1120</v>
      </c>
      <c r="C13" s="24" t="s">
        <v>49</v>
      </c>
      <c r="D13" s="24">
        <f>VLOOKUP(B13,GBPBUD!A1:C260,3,0)</f>
        <v>0</v>
      </c>
      <c r="E13" s="26">
        <f>SUM(H13:AX13)-D13</f>
        <v>0</v>
      </c>
      <c r="F13" s="24"/>
      <c r="G13" s="24"/>
      <c r="H13" s="11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118"/>
    </row>
    <row r="14" spans="1:44" outlineLevel="2" x14ac:dyDescent="0.2">
      <c r="A14" s="24">
        <v>1100</v>
      </c>
      <c r="B14" s="25">
        <v>1130</v>
      </c>
      <c r="C14" s="24" t="s">
        <v>50</v>
      </c>
      <c r="D14" s="24">
        <f>VLOOKUP(B14,GBPBUD!A1:C260,3,0)</f>
        <v>0</v>
      </c>
      <c r="E14" s="26">
        <f>SUM(H14:AX14)-D14</f>
        <v>0</v>
      </c>
      <c r="F14" s="24"/>
      <c r="G14" s="24"/>
      <c r="H14" s="11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118"/>
    </row>
    <row r="15" spans="1:44" outlineLevel="1" x14ac:dyDescent="0.2">
      <c r="A15" s="28" t="s">
        <v>51</v>
      </c>
      <c r="B15" s="29">
        <v>1100</v>
      </c>
      <c r="C15" s="30" t="s">
        <v>52</v>
      </c>
      <c r="D15" s="31">
        <f>VLOOKUP(B15,GBPBUD!A1:C260,3,0)</f>
        <v>0</v>
      </c>
      <c r="E15" s="32">
        <f>SUBTOTAL(9,E10:E14)</f>
        <v>0</v>
      </c>
      <c r="F15" s="30"/>
      <c r="G15" s="30"/>
      <c r="H15" s="120">
        <f t="shared" ref="H15:AR15" si="2">SUBTOTAL(9,H11:H14)</f>
        <v>0</v>
      </c>
      <c r="I15" s="120">
        <f t="shared" si="2"/>
        <v>0</v>
      </c>
      <c r="J15" s="120">
        <f t="shared" si="2"/>
        <v>0</v>
      </c>
      <c r="K15" s="120">
        <f t="shared" si="2"/>
        <v>0</v>
      </c>
      <c r="L15" s="120">
        <f t="shared" si="2"/>
        <v>0</v>
      </c>
      <c r="M15" s="120">
        <f t="shared" si="2"/>
        <v>0</v>
      </c>
      <c r="N15" s="120">
        <f t="shared" si="2"/>
        <v>0</v>
      </c>
      <c r="O15" s="120">
        <f t="shared" si="2"/>
        <v>0</v>
      </c>
      <c r="P15" s="120">
        <f t="shared" si="2"/>
        <v>0</v>
      </c>
      <c r="Q15" s="120">
        <f t="shared" si="2"/>
        <v>0</v>
      </c>
      <c r="R15" s="120">
        <f t="shared" si="2"/>
        <v>0</v>
      </c>
      <c r="S15" s="120">
        <f t="shared" si="2"/>
        <v>0</v>
      </c>
      <c r="T15" s="120">
        <f t="shared" si="2"/>
        <v>0</v>
      </c>
      <c r="U15" s="120">
        <f t="shared" si="2"/>
        <v>0</v>
      </c>
      <c r="V15" s="120">
        <f t="shared" si="2"/>
        <v>0</v>
      </c>
      <c r="W15" s="120">
        <f t="shared" si="2"/>
        <v>0</v>
      </c>
      <c r="X15" s="120">
        <f t="shared" si="2"/>
        <v>0</v>
      </c>
      <c r="Y15" s="120">
        <f t="shared" si="2"/>
        <v>0</v>
      </c>
      <c r="Z15" s="120">
        <f t="shared" si="2"/>
        <v>0</v>
      </c>
      <c r="AA15" s="120">
        <f t="shared" si="2"/>
        <v>0</v>
      </c>
      <c r="AB15" s="120">
        <f t="shared" si="2"/>
        <v>0</v>
      </c>
      <c r="AC15" s="120">
        <f t="shared" si="2"/>
        <v>0</v>
      </c>
      <c r="AD15" s="120">
        <f t="shared" si="2"/>
        <v>0</v>
      </c>
      <c r="AE15" s="120">
        <f t="shared" si="2"/>
        <v>0</v>
      </c>
      <c r="AF15" s="120">
        <f t="shared" si="2"/>
        <v>0</v>
      </c>
      <c r="AG15" s="120">
        <f t="shared" si="2"/>
        <v>0</v>
      </c>
      <c r="AH15" s="120">
        <f t="shared" si="2"/>
        <v>0</v>
      </c>
      <c r="AI15" s="120">
        <f t="shared" si="2"/>
        <v>0</v>
      </c>
      <c r="AJ15" s="120">
        <f t="shared" si="2"/>
        <v>0</v>
      </c>
      <c r="AK15" s="120">
        <f t="shared" si="2"/>
        <v>0</v>
      </c>
      <c r="AL15" s="120">
        <f t="shared" si="2"/>
        <v>0</v>
      </c>
      <c r="AM15" s="120">
        <f t="shared" si="2"/>
        <v>0</v>
      </c>
      <c r="AN15" s="120">
        <f t="shared" si="2"/>
        <v>0</v>
      </c>
      <c r="AO15" s="120">
        <f t="shared" si="2"/>
        <v>0</v>
      </c>
      <c r="AP15" s="120">
        <f t="shared" si="2"/>
        <v>0</v>
      </c>
      <c r="AQ15" s="120">
        <f t="shared" si="2"/>
        <v>0</v>
      </c>
      <c r="AR15" s="120">
        <f t="shared" si="2"/>
        <v>0</v>
      </c>
    </row>
    <row r="16" spans="1:44" outlineLevel="2" x14ac:dyDescent="0.2">
      <c r="A16" s="24">
        <v>1200</v>
      </c>
      <c r="B16" s="25"/>
      <c r="C16" s="24"/>
      <c r="D16" s="37"/>
      <c r="E16" s="26"/>
      <c r="F16" s="24"/>
      <c r="G16" s="24"/>
      <c r="H16" s="11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118"/>
    </row>
    <row r="17" spans="1:44" outlineLevel="2" x14ac:dyDescent="0.2">
      <c r="A17" s="24">
        <v>1200</v>
      </c>
      <c r="B17" s="25">
        <v>1210</v>
      </c>
      <c r="C17" s="24" t="s">
        <v>53</v>
      </c>
      <c r="D17" s="37">
        <f>VLOOKUP(B17,GBPBUD!A1:C260,3,0)</f>
        <v>0</v>
      </c>
      <c r="E17" s="26">
        <f>SUM(H17:AX17)-D17</f>
        <v>0</v>
      </c>
      <c r="F17" s="24"/>
      <c r="G17" s="24"/>
      <c r="H17" s="11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118"/>
    </row>
    <row r="18" spans="1:44" outlineLevel="2" x14ac:dyDescent="0.2">
      <c r="A18" s="24">
        <v>1200</v>
      </c>
      <c r="B18" s="25">
        <v>1260</v>
      </c>
      <c r="C18" s="24" t="s">
        <v>54</v>
      </c>
      <c r="D18" s="37">
        <f>VLOOKUP(B18,GBPBUD!A1:C260,3,0)</f>
        <v>4960</v>
      </c>
      <c r="E18" s="26">
        <f>SUM(H18:AX18)-D18</f>
        <v>0</v>
      </c>
      <c r="F18" s="24"/>
      <c r="G18" s="24"/>
      <c r="H18" s="117"/>
      <c r="I18" s="37">
        <v>620</v>
      </c>
      <c r="J18" s="37"/>
      <c r="K18" s="37"/>
      <c r="L18" s="37">
        <v>620</v>
      </c>
      <c r="M18" s="37"/>
      <c r="N18" s="37">
        <v>620</v>
      </c>
      <c r="O18" s="37"/>
      <c r="P18" s="37"/>
      <c r="Q18" s="37">
        <v>620</v>
      </c>
      <c r="R18" s="37"/>
      <c r="S18" s="37"/>
      <c r="T18" s="37"/>
      <c r="U18" s="37">
        <v>620</v>
      </c>
      <c r="V18" s="37"/>
      <c r="W18" s="37"/>
      <c r="X18" s="37">
        <v>620</v>
      </c>
      <c r="Y18" s="37"/>
      <c r="Z18" s="37">
        <v>620</v>
      </c>
      <c r="AA18" s="37"/>
      <c r="AB18" s="37"/>
      <c r="AC18" s="37"/>
      <c r="AD18" s="37"/>
      <c r="AE18" s="37"/>
      <c r="AF18" s="37">
        <v>620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118"/>
    </row>
    <row r="19" spans="1:44" outlineLevel="2" x14ac:dyDescent="0.2">
      <c r="A19" s="24">
        <v>1200</v>
      </c>
      <c r="B19" s="25">
        <v>1270</v>
      </c>
      <c r="C19" s="24" t="s">
        <v>55</v>
      </c>
      <c r="D19" s="37">
        <f>VLOOKUP(B19,GBPBUD!A1:C260,3,0)</f>
        <v>10250</v>
      </c>
      <c r="E19" s="26">
        <f>SUM(H19:AX19)-D19</f>
        <v>0</v>
      </c>
      <c r="F19" s="24"/>
      <c r="G19" s="24"/>
      <c r="H19" s="117"/>
      <c r="I19" s="37"/>
      <c r="J19" s="37"/>
      <c r="K19" s="37"/>
      <c r="L19" s="37"/>
      <c r="M19" s="37"/>
      <c r="N19" s="37"/>
      <c r="O19" s="37"/>
      <c r="P19" s="37"/>
      <c r="Q19" s="37">
        <v>1025</v>
      </c>
      <c r="R19" s="37">
        <v>1025</v>
      </c>
      <c r="S19" s="37">
        <v>1025</v>
      </c>
      <c r="T19" s="37">
        <v>1025</v>
      </c>
      <c r="U19" s="37">
        <v>1025</v>
      </c>
      <c r="V19" s="37">
        <v>1025</v>
      </c>
      <c r="W19" s="37">
        <v>1025</v>
      </c>
      <c r="X19" s="37">
        <v>1025</v>
      </c>
      <c r="Y19" s="37">
        <v>1025</v>
      </c>
      <c r="Z19" s="37">
        <v>1025</v>
      </c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118"/>
    </row>
    <row r="20" spans="1:44" outlineLevel="2" x14ac:dyDescent="0.2">
      <c r="A20" s="24">
        <v>1200</v>
      </c>
      <c r="B20" s="25">
        <v>1290</v>
      </c>
      <c r="C20" s="24" t="s">
        <v>56</v>
      </c>
      <c r="D20" s="37">
        <f>VLOOKUP(B20,GBPBUD!A1:C260,3,0)</f>
        <v>3000</v>
      </c>
      <c r="E20" s="26">
        <f>SUM(H20:AX20)-D20</f>
        <v>0</v>
      </c>
      <c r="F20" s="24"/>
      <c r="G20" s="24"/>
      <c r="H20" s="117"/>
      <c r="I20" s="37"/>
      <c r="J20" s="37"/>
      <c r="K20" s="37"/>
      <c r="L20" s="37"/>
      <c r="M20" s="37"/>
      <c r="N20" s="37"/>
      <c r="O20" s="37"/>
      <c r="P20" s="37"/>
      <c r="Q20" s="37"/>
      <c r="R20" s="37">
        <v>1500</v>
      </c>
      <c r="S20" s="37"/>
      <c r="T20" s="37">
        <v>375</v>
      </c>
      <c r="U20" s="37"/>
      <c r="V20" s="37">
        <v>375</v>
      </c>
      <c r="W20" s="37"/>
      <c r="X20" s="37">
        <v>375</v>
      </c>
      <c r="Y20" s="37"/>
      <c r="Z20" s="37">
        <v>375</v>
      </c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118"/>
    </row>
    <row r="21" spans="1:44" outlineLevel="1" x14ac:dyDescent="0.2">
      <c r="A21" s="28" t="s">
        <v>57</v>
      </c>
      <c r="B21" s="29">
        <v>1200</v>
      </c>
      <c r="C21" s="30" t="s">
        <v>58</v>
      </c>
      <c r="D21" s="31">
        <f>VLOOKUP(B21,GBPBUD!A1:C260,3,0)</f>
        <v>18210</v>
      </c>
      <c r="E21" s="32">
        <f>SUBTOTAL(9,E16:E20)</f>
        <v>0</v>
      </c>
      <c r="F21" s="30"/>
      <c r="G21" s="30"/>
      <c r="H21" s="120">
        <f t="shared" ref="H21:AR21" si="3">SUBTOTAL(9,H16:H20)</f>
        <v>0</v>
      </c>
      <c r="I21" s="120">
        <f t="shared" si="3"/>
        <v>620</v>
      </c>
      <c r="J21" s="120">
        <f t="shared" si="3"/>
        <v>0</v>
      </c>
      <c r="K21" s="120">
        <f t="shared" si="3"/>
        <v>0</v>
      </c>
      <c r="L21" s="120">
        <f t="shared" si="3"/>
        <v>620</v>
      </c>
      <c r="M21" s="120">
        <f t="shared" si="3"/>
        <v>0</v>
      </c>
      <c r="N21" s="120">
        <f t="shared" si="3"/>
        <v>620</v>
      </c>
      <c r="O21" s="120">
        <f t="shared" si="3"/>
        <v>0</v>
      </c>
      <c r="P21" s="120">
        <f t="shared" si="3"/>
        <v>0</v>
      </c>
      <c r="Q21" s="120">
        <f t="shared" si="3"/>
        <v>1645</v>
      </c>
      <c r="R21" s="120">
        <f t="shared" si="3"/>
        <v>2525</v>
      </c>
      <c r="S21" s="120">
        <f t="shared" si="3"/>
        <v>1025</v>
      </c>
      <c r="T21" s="120">
        <f t="shared" si="3"/>
        <v>1400</v>
      </c>
      <c r="U21" s="120">
        <f t="shared" si="3"/>
        <v>1645</v>
      </c>
      <c r="V21" s="120">
        <f t="shared" si="3"/>
        <v>1400</v>
      </c>
      <c r="W21" s="120">
        <f t="shared" si="3"/>
        <v>1025</v>
      </c>
      <c r="X21" s="120">
        <f t="shared" si="3"/>
        <v>2020</v>
      </c>
      <c r="Y21" s="120">
        <f t="shared" si="3"/>
        <v>1025</v>
      </c>
      <c r="Z21" s="120">
        <f t="shared" si="3"/>
        <v>2020</v>
      </c>
      <c r="AA21" s="120">
        <f t="shared" si="3"/>
        <v>0</v>
      </c>
      <c r="AB21" s="120">
        <f t="shared" si="3"/>
        <v>0</v>
      </c>
      <c r="AC21" s="120">
        <f t="shared" si="3"/>
        <v>0</v>
      </c>
      <c r="AD21" s="120">
        <f t="shared" si="3"/>
        <v>0</v>
      </c>
      <c r="AE21" s="120">
        <f t="shared" si="3"/>
        <v>0</v>
      </c>
      <c r="AF21" s="120">
        <f t="shared" si="3"/>
        <v>620</v>
      </c>
      <c r="AG21" s="120">
        <f t="shared" si="3"/>
        <v>0</v>
      </c>
      <c r="AH21" s="120">
        <f t="shared" si="3"/>
        <v>0</v>
      </c>
      <c r="AI21" s="120">
        <f t="shared" si="3"/>
        <v>0</v>
      </c>
      <c r="AJ21" s="120">
        <f t="shared" si="3"/>
        <v>0</v>
      </c>
      <c r="AK21" s="120">
        <f t="shared" si="3"/>
        <v>0</v>
      </c>
      <c r="AL21" s="120">
        <f t="shared" si="3"/>
        <v>0</v>
      </c>
      <c r="AM21" s="120">
        <f t="shared" si="3"/>
        <v>0</v>
      </c>
      <c r="AN21" s="120">
        <f t="shared" si="3"/>
        <v>0</v>
      </c>
      <c r="AO21" s="120">
        <f t="shared" si="3"/>
        <v>0</v>
      </c>
      <c r="AP21" s="120">
        <f t="shared" si="3"/>
        <v>0</v>
      </c>
      <c r="AQ21" s="120">
        <f t="shared" si="3"/>
        <v>0</v>
      </c>
      <c r="AR21" s="120">
        <f t="shared" si="3"/>
        <v>0</v>
      </c>
    </row>
    <row r="22" spans="1:44" outlineLevel="2" x14ac:dyDescent="0.2">
      <c r="A22" s="24">
        <v>1300</v>
      </c>
      <c r="B22" s="25"/>
      <c r="C22" s="24"/>
      <c r="D22" s="37"/>
      <c r="E22" s="26"/>
      <c r="F22" s="24"/>
      <c r="G22" s="24"/>
      <c r="H22" s="11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118"/>
    </row>
    <row r="23" spans="1:44" outlineLevel="2" x14ac:dyDescent="0.2">
      <c r="A23" s="24">
        <v>1300</v>
      </c>
      <c r="B23" s="25">
        <v>1310</v>
      </c>
      <c r="C23" s="24" t="s">
        <v>59</v>
      </c>
      <c r="D23" s="37">
        <f>VLOOKUP(B23,GBPBUD!A1:C260,3,0)</f>
        <v>0</v>
      </c>
      <c r="E23" s="26">
        <f t="shared" ref="E23:E28" si="4">SUM(H23:AX23)-D23</f>
        <v>0</v>
      </c>
      <c r="F23" s="24"/>
      <c r="G23" s="24"/>
      <c r="H23" s="11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118"/>
    </row>
    <row r="24" spans="1:44" outlineLevel="2" x14ac:dyDescent="0.2">
      <c r="A24" s="24">
        <v>1300</v>
      </c>
      <c r="B24" s="25">
        <v>1320</v>
      </c>
      <c r="C24" s="24" t="s">
        <v>60</v>
      </c>
      <c r="D24" s="37">
        <f>VLOOKUP(B24,GBPBUD!A1:C260,3,0)</f>
        <v>7661</v>
      </c>
      <c r="E24" s="26">
        <f t="shared" si="4"/>
        <v>0</v>
      </c>
      <c r="F24" s="24"/>
      <c r="G24" s="24"/>
      <c r="H24" s="117">
        <v>403</v>
      </c>
      <c r="I24" s="117">
        <v>403</v>
      </c>
      <c r="J24" s="117">
        <v>403</v>
      </c>
      <c r="K24" s="117">
        <v>403</v>
      </c>
      <c r="L24" s="117">
        <v>403</v>
      </c>
      <c r="M24" s="117">
        <v>403</v>
      </c>
      <c r="N24" s="117">
        <v>403</v>
      </c>
      <c r="O24" s="117">
        <v>403</v>
      </c>
      <c r="P24" s="117">
        <v>403</v>
      </c>
      <c r="Q24" s="117">
        <v>403</v>
      </c>
      <c r="R24" s="117">
        <v>403</v>
      </c>
      <c r="S24" s="117">
        <v>403</v>
      </c>
      <c r="T24" s="117">
        <v>403</v>
      </c>
      <c r="U24" s="117">
        <v>403</v>
      </c>
      <c r="V24" s="117">
        <v>403</v>
      </c>
      <c r="W24" s="117">
        <v>403</v>
      </c>
      <c r="X24" s="117">
        <v>403</v>
      </c>
      <c r="Y24" s="117">
        <v>403</v>
      </c>
      <c r="Z24" s="117">
        <v>407</v>
      </c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118"/>
    </row>
    <row r="25" spans="1:44" outlineLevel="2" x14ac:dyDescent="0.2">
      <c r="A25" s="24">
        <v>1300</v>
      </c>
      <c r="B25" s="25">
        <v>1330</v>
      </c>
      <c r="C25" s="24" t="s">
        <v>61</v>
      </c>
      <c r="D25" s="37">
        <f>VLOOKUP(B25,GBPBUD!A1:C260,3,0)</f>
        <v>0</v>
      </c>
      <c r="E25" s="26">
        <f t="shared" si="4"/>
        <v>0</v>
      </c>
      <c r="F25" s="24"/>
      <c r="G25" s="24"/>
      <c r="H25" s="11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118"/>
    </row>
    <row r="26" spans="1:44" outlineLevel="2" x14ac:dyDescent="0.2">
      <c r="A26" s="24">
        <v>1300</v>
      </c>
      <c r="B26" s="25">
        <v>1360</v>
      </c>
      <c r="C26" s="24" t="s">
        <v>54</v>
      </c>
      <c r="D26" s="37">
        <f>VLOOKUP(B26,GBPBUD!A1:C260,3,0)</f>
        <v>10040</v>
      </c>
      <c r="E26" s="26">
        <f t="shared" si="4"/>
        <v>0</v>
      </c>
      <c r="F26" s="24"/>
      <c r="G26" s="24"/>
      <c r="H26" s="117">
        <v>620</v>
      </c>
      <c r="I26" s="117">
        <v>620</v>
      </c>
      <c r="J26" s="117">
        <v>620</v>
      </c>
      <c r="K26" s="117">
        <v>620</v>
      </c>
      <c r="L26" s="117">
        <v>620</v>
      </c>
      <c r="M26" s="117">
        <v>620</v>
      </c>
      <c r="N26" s="117">
        <v>620</v>
      </c>
      <c r="O26" s="117">
        <v>620</v>
      </c>
      <c r="P26" s="117">
        <v>990</v>
      </c>
      <c r="Q26" s="117">
        <v>620</v>
      </c>
      <c r="R26" s="37">
        <v>370</v>
      </c>
      <c r="S26" s="117">
        <v>620</v>
      </c>
      <c r="T26" s="37"/>
      <c r="U26" s="117">
        <v>620</v>
      </c>
      <c r="V26" s="37"/>
      <c r="W26" s="117">
        <v>620</v>
      </c>
      <c r="X26" s="37"/>
      <c r="Y26" s="117">
        <v>620</v>
      </c>
      <c r="Z26" s="117">
        <v>620</v>
      </c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118"/>
    </row>
    <row r="27" spans="1:44" outlineLevel="2" x14ac:dyDescent="0.2">
      <c r="A27" s="24">
        <v>1300</v>
      </c>
      <c r="B27" s="25">
        <v>1370</v>
      </c>
      <c r="C27" s="24" t="s">
        <v>55</v>
      </c>
      <c r="D27" s="37">
        <f>VLOOKUP(B27,GBPBUD!A1:C260,3,0)</f>
        <v>30010</v>
      </c>
      <c r="E27" s="26">
        <f t="shared" si="4"/>
        <v>0</v>
      </c>
      <c r="F27" s="24"/>
      <c r="G27" s="24"/>
      <c r="H27" s="117">
        <v>945</v>
      </c>
      <c r="I27" s="117">
        <v>945</v>
      </c>
      <c r="J27" s="117">
        <v>945</v>
      </c>
      <c r="K27" s="117">
        <v>945</v>
      </c>
      <c r="L27" s="117">
        <v>945</v>
      </c>
      <c r="M27" s="117">
        <v>945</v>
      </c>
      <c r="N27" s="117">
        <v>945</v>
      </c>
      <c r="O27" s="117">
        <v>945</v>
      </c>
      <c r="P27" s="117">
        <v>945</v>
      </c>
      <c r="Q27" s="117">
        <f>945+1115</f>
        <v>2060</v>
      </c>
      <c r="R27" s="117">
        <f>945+450+1115</f>
        <v>2510</v>
      </c>
      <c r="S27" s="117">
        <f>945+450+1120</f>
        <v>2515</v>
      </c>
      <c r="T27" s="117">
        <f t="shared" ref="T27:Z27" si="5">945+1115</f>
        <v>2060</v>
      </c>
      <c r="U27" s="117">
        <f t="shared" si="5"/>
        <v>2060</v>
      </c>
      <c r="V27" s="117">
        <f t="shared" si="5"/>
        <v>2060</v>
      </c>
      <c r="W27" s="117">
        <f t="shared" si="5"/>
        <v>2060</v>
      </c>
      <c r="X27" s="117">
        <f t="shared" si="5"/>
        <v>2060</v>
      </c>
      <c r="Y27" s="117">
        <f t="shared" si="5"/>
        <v>2060</v>
      </c>
      <c r="Z27" s="117">
        <f t="shared" si="5"/>
        <v>2060</v>
      </c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118"/>
    </row>
    <row r="28" spans="1:44" outlineLevel="2" x14ac:dyDescent="0.2">
      <c r="A28" s="24">
        <v>1300</v>
      </c>
      <c r="B28" s="25">
        <v>1390</v>
      </c>
      <c r="C28" s="24" t="s">
        <v>56</v>
      </c>
      <c r="D28" s="37">
        <f>VLOOKUP(B28,GBPBUD!A1:C260,3,0)</f>
        <v>2000</v>
      </c>
      <c r="E28" s="26">
        <f t="shared" si="4"/>
        <v>0</v>
      </c>
      <c r="F28" s="24"/>
      <c r="G28" s="24"/>
      <c r="H28" s="117"/>
      <c r="I28" s="37"/>
      <c r="J28" s="37"/>
      <c r="K28" s="37"/>
      <c r="L28" s="37"/>
      <c r="M28" s="37"/>
      <c r="N28" s="37"/>
      <c r="O28" s="37"/>
      <c r="P28" s="37">
        <v>250</v>
      </c>
      <c r="Q28" s="37">
        <v>250</v>
      </c>
      <c r="R28" s="37">
        <v>250</v>
      </c>
      <c r="S28" s="37">
        <v>250</v>
      </c>
      <c r="T28" s="37">
        <v>250</v>
      </c>
      <c r="U28" s="37">
        <v>250</v>
      </c>
      <c r="V28" s="37">
        <v>250</v>
      </c>
      <c r="W28" s="37">
        <v>250</v>
      </c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118"/>
    </row>
    <row r="29" spans="1:44" outlineLevel="1" x14ac:dyDescent="0.2">
      <c r="A29" s="28" t="s">
        <v>62</v>
      </c>
      <c r="B29" s="29">
        <v>1300</v>
      </c>
      <c r="C29" s="30" t="s">
        <v>63</v>
      </c>
      <c r="D29" s="31">
        <f>VLOOKUP(B29,GBPBUD!A1:C260,3,0)</f>
        <v>49711</v>
      </c>
      <c r="E29" s="32">
        <f>SUBTOTAL(9,E22:E28)</f>
        <v>0</v>
      </c>
      <c r="F29" s="30"/>
      <c r="G29" s="30"/>
      <c r="H29" s="120">
        <f t="shared" ref="H29:Z29" si="6">SUBTOTAL(9,H22:H28)</f>
        <v>1968</v>
      </c>
      <c r="I29" s="121">
        <f t="shared" si="6"/>
        <v>1968</v>
      </c>
      <c r="J29" s="121">
        <f t="shared" si="6"/>
        <v>1968</v>
      </c>
      <c r="K29" s="121">
        <f t="shared" si="6"/>
        <v>1968</v>
      </c>
      <c r="L29" s="121">
        <f t="shared" si="6"/>
        <v>1968</v>
      </c>
      <c r="M29" s="121">
        <f t="shared" si="6"/>
        <v>1968</v>
      </c>
      <c r="N29" s="121">
        <f t="shared" si="6"/>
        <v>1968</v>
      </c>
      <c r="O29" s="121">
        <f t="shared" si="6"/>
        <v>1968</v>
      </c>
      <c r="P29" s="121">
        <f t="shared" si="6"/>
        <v>2588</v>
      </c>
      <c r="Q29" s="121">
        <f t="shared" si="6"/>
        <v>3333</v>
      </c>
      <c r="R29" s="121">
        <f t="shared" si="6"/>
        <v>3533</v>
      </c>
      <c r="S29" s="121">
        <f t="shared" si="6"/>
        <v>3788</v>
      </c>
      <c r="T29" s="121">
        <f t="shared" si="6"/>
        <v>2713</v>
      </c>
      <c r="U29" s="121">
        <f t="shared" si="6"/>
        <v>3333</v>
      </c>
      <c r="V29" s="121">
        <f t="shared" si="6"/>
        <v>2713</v>
      </c>
      <c r="W29" s="121">
        <f t="shared" si="6"/>
        <v>3333</v>
      </c>
      <c r="X29" s="121">
        <f t="shared" si="6"/>
        <v>2463</v>
      </c>
      <c r="Y29" s="121">
        <f t="shared" si="6"/>
        <v>3083</v>
      </c>
      <c r="Z29" s="121">
        <f t="shared" si="6"/>
        <v>3087</v>
      </c>
      <c r="AA29" s="31"/>
      <c r="AB29" s="121">
        <f t="shared" ref="AB29:AR29" si="7">SUBTOTAL(9,AB22:AB28)</f>
        <v>0</v>
      </c>
      <c r="AC29" s="121">
        <f t="shared" si="7"/>
        <v>0</v>
      </c>
      <c r="AD29" s="121">
        <f t="shared" si="7"/>
        <v>0</v>
      </c>
      <c r="AE29" s="121">
        <f t="shared" si="7"/>
        <v>0</v>
      </c>
      <c r="AF29" s="121">
        <f t="shared" si="7"/>
        <v>0</v>
      </c>
      <c r="AG29" s="121">
        <f t="shared" si="7"/>
        <v>0</v>
      </c>
      <c r="AH29" s="121">
        <f t="shared" si="7"/>
        <v>0</v>
      </c>
      <c r="AI29" s="121">
        <f t="shared" si="7"/>
        <v>0</v>
      </c>
      <c r="AJ29" s="121">
        <f t="shared" si="7"/>
        <v>0</v>
      </c>
      <c r="AK29" s="121">
        <f t="shared" si="7"/>
        <v>0</v>
      </c>
      <c r="AL29" s="121">
        <f t="shared" si="7"/>
        <v>0</v>
      </c>
      <c r="AM29" s="121">
        <f t="shared" si="7"/>
        <v>0</v>
      </c>
      <c r="AN29" s="121">
        <f t="shared" si="7"/>
        <v>0</v>
      </c>
      <c r="AO29" s="121">
        <f t="shared" si="7"/>
        <v>0</v>
      </c>
      <c r="AP29" s="121">
        <f t="shared" si="7"/>
        <v>0</v>
      </c>
      <c r="AQ29" s="121">
        <f t="shared" si="7"/>
        <v>0</v>
      </c>
      <c r="AR29" s="122">
        <f t="shared" si="7"/>
        <v>0</v>
      </c>
    </row>
    <row r="30" spans="1:44" outlineLevel="2" x14ac:dyDescent="0.2">
      <c r="A30" s="24">
        <v>1400</v>
      </c>
      <c r="B30" s="25"/>
      <c r="C30" s="24"/>
      <c r="D30" s="37"/>
      <c r="E30" s="26"/>
      <c r="F30" s="24"/>
      <c r="G30" s="24"/>
      <c r="H30" s="11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118"/>
    </row>
    <row r="31" spans="1:44" outlineLevel="2" x14ac:dyDescent="0.2">
      <c r="A31" s="24">
        <v>1400</v>
      </c>
      <c r="B31" s="25">
        <v>1410</v>
      </c>
      <c r="C31" s="24" t="s">
        <v>64</v>
      </c>
      <c r="D31" s="37">
        <f>VLOOKUP(B31,GBPBUD!A1:C260,3,0)</f>
        <v>165000</v>
      </c>
      <c r="E31" s="26">
        <f>SUM(H31:AX31)-D31</f>
        <v>0</v>
      </c>
      <c r="F31" s="24"/>
      <c r="G31" s="24"/>
      <c r="H31" s="117"/>
      <c r="I31" s="37"/>
      <c r="J31" s="37"/>
      <c r="K31" s="37"/>
      <c r="L31" s="37"/>
      <c r="M31" s="37"/>
      <c r="N31" s="37"/>
      <c r="O31" s="37"/>
      <c r="P31" s="37"/>
      <c r="Q31" s="37"/>
      <c r="R31" s="37">
        <v>18336</v>
      </c>
      <c r="S31" s="37">
        <v>18333</v>
      </c>
      <c r="T31" s="37">
        <v>18333</v>
      </c>
      <c r="U31" s="37">
        <v>18333</v>
      </c>
      <c r="V31" s="37">
        <v>18333</v>
      </c>
      <c r="W31" s="37">
        <v>18333</v>
      </c>
      <c r="X31" s="37">
        <v>18333</v>
      </c>
      <c r="Y31" s="37">
        <v>18333</v>
      </c>
      <c r="Z31" s="37">
        <v>18333</v>
      </c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118"/>
    </row>
    <row r="32" spans="1:44" outlineLevel="2" x14ac:dyDescent="0.2">
      <c r="A32" s="24">
        <v>1400</v>
      </c>
      <c r="B32" s="25">
        <v>1420</v>
      </c>
      <c r="C32" s="24" t="s">
        <v>54</v>
      </c>
      <c r="D32" s="37">
        <f>VLOOKUP(B32,GBPBUD!A1:C260,3,0)</f>
        <v>6160</v>
      </c>
      <c r="E32" s="26">
        <f>SUM(H32:AX32)-D32</f>
        <v>0</v>
      </c>
      <c r="F32" s="24"/>
      <c r="G32" s="24"/>
      <c r="H32" s="117"/>
      <c r="I32" s="37"/>
      <c r="J32" s="37"/>
      <c r="K32" s="37"/>
      <c r="L32" s="37"/>
      <c r="M32" s="37"/>
      <c r="N32" s="37"/>
      <c r="O32" s="37"/>
      <c r="P32" s="37"/>
      <c r="Q32" s="37">
        <v>1720</v>
      </c>
      <c r="R32" s="37">
        <v>500</v>
      </c>
      <c r="S32" s="37">
        <v>500</v>
      </c>
      <c r="T32" s="37">
        <v>1720</v>
      </c>
      <c r="U32" s="37"/>
      <c r="V32" s="37"/>
      <c r="W32" s="37">
        <v>1720</v>
      </c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118"/>
    </row>
    <row r="33" spans="1:44" outlineLevel="2" x14ac:dyDescent="0.2">
      <c r="A33" s="24">
        <v>1400</v>
      </c>
      <c r="B33" s="25">
        <v>1430</v>
      </c>
      <c r="C33" s="24" t="s">
        <v>55</v>
      </c>
      <c r="D33" s="37">
        <f>VLOOKUP(B33,GBPBUD!A1:C260,3,0)</f>
        <v>27850</v>
      </c>
      <c r="E33" s="26">
        <f>SUM(H33:AX33)-D33</f>
        <v>0</v>
      </c>
      <c r="F33" s="24"/>
      <c r="G33" s="24"/>
      <c r="H33" s="117"/>
      <c r="I33" s="37"/>
      <c r="J33" s="37"/>
      <c r="K33" s="37"/>
      <c r="L33" s="37"/>
      <c r="M33" s="37"/>
      <c r="N33" s="37"/>
      <c r="O33" s="37"/>
      <c r="P33" s="37">
        <v>14350</v>
      </c>
      <c r="Q33" s="37">
        <v>350</v>
      </c>
      <c r="R33" s="37">
        <f>350+1250+1750</f>
        <v>3350</v>
      </c>
      <c r="S33" s="37">
        <f>350+1250+1750</f>
        <v>3350</v>
      </c>
      <c r="T33" s="37">
        <f>350+1750</f>
        <v>2100</v>
      </c>
      <c r="U33" s="37">
        <f>350+1750</f>
        <v>2100</v>
      </c>
      <c r="V33" s="37">
        <v>850</v>
      </c>
      <c r="W33" s="37">
        <v>350</v>
      </c>
      <c r="X33" s="37">
        <v>350</v>
      </c>
      <c r="Y33" s="37">
        <v>350</v>
      </c>
      <c r="Z33" s="37">
        <v>350</v>
      </c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118"/>
    </row>
    <row r="34" spans="1:44" outlineLevel="2" x14ac:dyDescent="0.2">
      <c r="A34" s="24">
        <v>1400</v>
      </c>
      <c r="B34" s="25">
        <v>1450</v>
      </c>
      <c r="C34" s="24" t="s">
        <v>65</v>
      </c>
      <c r="D34" s="37">
        <f>VLOOKUP(B34,GBPBUD!A1:C260,3,0)</f>
        <v>15000</v>
      </c>
      <c r="E34" s="26">
        <f>SUM(H34:AX34)-D34</f>
        <v>0</v>
      </c>
      <c r="F34" s="24"/>
      <c r="G34" s="24"/>
      <c r="H34" s="117"/>
      <c r="I34" s="37"/>
      <c r="J34" s="37"/>
      <c r="K34" s="37"/>
      <c r="L34" s="37"/>
      <c r="M34" s="37"/>
      <c r="N34" s="37"/>
      <c r="O34" s="37"/>
      <c r="P34" s="37">
        <v>1500</v>
      </c>
      <c r="Q34" s="37">
        <v>1500</v>
      </c>
      <c r="R34" s="37">
        <v>1500</v>
      </c>
      <c r="S34" s="37">
        <v>1500</v>
      </c>
      <c r="T34" s="37">
        <v>1500</v>
      </c>
      <c r="U34" s="37">
        <v>1500</v>
      </c>
      <c r="V34" s="37">
        <v>1500</v>
      </c>
      <c r="W34" s="37">
        <v>1500</v>
      </c>
      <c r="X34" s="37">
        <v>1500</v>
      </c>
      <c r="Y34" s="37">
        <v>1500</v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118"/>
    </row>
    <row r="35" spans="1:44" outlineLevel="1" x14ac:dyDescent="0.2">
      <c r="A35" s="41" t="s">
        <v>66</v>
      </c>
      <c r="B35" s="29">
        <v>1400</v>
      </c>
      <c r="C35" s="30" t="s">
        <v>67</v>
      </c>
      <c r="D35" s="31">
        <f>VLOOKUP(B35,GBPBUD!A1:C260,3,0)</f>
        <v>214010</v>
      </c>
      <c r="E35" s="32">
        <f>SUBTOTAL(9,E30:E34)</f>
        <v>0</v>
      </c>
      <c r="F35" s="30"/>
      <c r="G35" s="30"/>
      <c r="H35" s="120">
        <f t="shared" ref="H35:Z35" si="8">SUBTOTAL(9,H30:H34)</f>
        <v>0</v>
      </c>
      <c r="I35" s="121">
        <f t="shared" si="8"/>
        <v>0</v>
      </c>
      <c r="J35" s="121">
        <f t="shared" si="8"/>
        <v>0</v>
      </c>
      <c r="K35" s="121">
        <f t="shared" si="8"/>
        <v>0</v>
      </c>
      <c r="L35" s="121">
        <f t="shared" si="8"/>
        <v>0</v>
      </c>
      <c r="M35" s="121">
        <f t="shared" si="8"/>
        <v>0</v>
      </c>
      <c r="N35" s="121">
        <f t="shared" si="8"/>
        <v>0</v>
      </c>
      <c r="O35" s="121">
        <f t="shared" si="8"/>
        <v>0</v>
      </c>
      <c r="P35" s="121">
        <f t="shared" si="8"/>
        <v>15850</v>
      </c>
      <c r="Q35" s="121">
        <f t="shared" si="8"/>
        <v>3570</v>
      </c>
      <c r="R35" s="121">
        <f t="shared" si="8"/>
        <v>23686</v>
      </c>
      <c r="S35" s="121">
        <f t="shared" si="8"/>
        <v>23683</v>
      </c>
      <c r="T35" s="121">
        <f t="shared" si="8"/>
        <v>23653</v>
      </c>
      <c r="U35" s="121">
        <f t="shared" si="8"/>
        <v>21933</v>
      </c>
      <c r="V35" s="121">
        <f t="shared" si="8"/>
        <v>20683</v>
      </c>
      <c r="W35" s="121">
        <f t="shared" si="8"/>
        <v>21903</v>
      </c>
      <c r="X35" s="121">
        <f t="shared" si="8"/>
        <v>20183</v>
      </c>
      <c r="Y35" s="121">
        <f t="shared" si="8"/>
        <v>20183</v>
      </c>
      <c r="Z35" s="121">
        <f t="shared" si="8"/>
        <v>18683</v>
      </c>
      <c r="AA35" s="31"/>
      <c r="AB35" s="121">
        <f t="shared" ref="AB35:AR35" si="9">SUBTOTAL(9,AB30:AB34)</f>
        <v>0</v>
      </c>
      <c r="AC35" s="121">
        <f t="shared" si="9"/>
        <v>0</v>
      </c>
      <c r="AD35" s="121">
        <f t="shared" si="9"/>
        <v>0</v>
      </c>
      <c r="AE35" s="121">
        <f t="shared" si="9"/>
        <v>0</v>
      </c>
      <c r="AF35" s="121">
        <f t="shared" si="9"/>
        <v>0</v>
      </c>
      <c r="AG35" s="121">
        <f t="shared" si="9"/>
        <v>0</v>
      </c>
      <c r="AH35" s="121">
        <f t="shared" si="9"/>
        <v>0</v>
      </c>
      <c r="AI35" s="121">
        <f t="shared" si="9"/>
        <v>0</v>
      </c>
      <c r="AJ35" s="121">
        <f t="shared" si="9"/>
        <v>0</v>
      </c>
      <c r="AK35" s="121">
        <f t="shared" si="9"/>
        <v>0</v>
      </c>
      <c r="AL35" s="121">
        <f t="shared" si="9"/>
        <v>0</v>
      </c>
      <c r="AM35" s="121">
        <f t="shared" si="9"/>
        <v>0</v>
      </c>
      <c r="AN35" s="121">
        <f t="shared" si="9"/>
        <v>0</v>
      </c>
      <c r="AO35" s="121">
        <f t="shared" si="9"/>
        <v>0</v>
      </c>
      <c r="AP35" s="121">
        <f t="shared" si="9"/>
        <v>0</v>
      </c>
      <c r="AQ35" s="121">
        <f t="shared" si="9"/>
        <v>0</v>
      </c>
      <c r="AR35" s="122">
        <f t="shared" si="9"/>
        <v>0</v>
      </c>
    </row>
    <row r="36" spans="1:44" outlineLevel="1" x14ac:dyDescent="0.2">
      <c r="A36" s="41"/>
      <c r="B36" s="42"/>
      <c r="C36" s="43" t="s">
        <v>68</v>
      </c>
      <c r="D36" s="44">
        <f>SUBTOTAL(9,D10:D34)/2</f>
        <v>174926</v>
      </c>
      <c r="E36" s="45"/>
      <c r="F36" s="43"/>
      <c r="G36" s="43"/>
      <c r="H36" s="126">
        <f t="shared" ref="H36:AR36" si="10">SUBTOTAL(9,H10:H34)</f>
        <v>1968</v>
      </c>
      <c r="I36" s="126">
        <f t="shared" si="10"/>
        <v>2588</v>
      </c>
      <c r="J36" s="126">
        <f t="shared" si="10"/>
        <v>1968</v>
      </c>
      <c r="K36" s="126">
        <f t="shared" si="10"/>
        <v>1968</v>
      </c>
      <c r="L36" s="126">
        <f t="shared" si="10"/>
        <v>2588</v>
      </c>
      <c r="M36" s="126">
        <f t="shared" si="10"/>
        <v>1968</v>
      </c>
      <c r="N36" s="126">
        <f t="shared" si="10"/>
        <v>2588</v>
      </c>
      <c r="O36" s="126">
        <f t="shared" si="10"/>
        <v>1968</v>
      </c>
      <c r="P36" s="126">
        <f t="shared" si="10"/>
        <v>18438</v>
      </c>
      <c r="Q36" s="126">
        <f t="shared" si="10"/>
        <v>8548</v>
      </c>
      <c r="R36" s="126">
        <f t="shared" si="10"/>
        <v>29744</v>
      </c>
      <c r="S36" s="126">
        <f t="shared" si="10"/>
        <v>28496</v>
      </c>
      <c r="T36" s="126">
        <f t="shared" si="10"/>
        <v>27766</v>
      </c>
      <c r="U36" s="126">
        <f t="shared" si="10"/>
        <v>26911</v>
      </c>
      <c r="V36" s="126">
        <f t="shared" si="10"/>
        <v>24796</v>
      </c>
      <c r="W36" s="126">
        <f t="shared" si="10"/>
        <v>26261</v>
      </c>
      <c r="X36" s="126">
        <f t="shared" si="10"/>
        <v>24666</v>
      </c>
      <c r="Y36" s="126">
        <f t="shared" si="10"/>
        <v>24291</v>
      </c>
      <c r="Z36" s="126">
        <f t="shared" si="10"/>
        <v>23790</v>
      </c>
      <c r="AA36" s="126">
        <f t="shared" si="10"/>
        <v>0</v>
      </c>
      <c r="AB36" s="126">
        <f t="shared" si="10"/>
        <v>0</v>
      </c>
      <c r="AC36" s="126">
        <f t="shared" si="10"/>
        <v>0</v>
      </c>
      <c r="AD36" s="126">
        <f t="shared" si="10"/>
        <v>0</v>
      </c>
      <c r="AE36" s="126">
        <f t="shared" si="10"/>
        <v>0</v>
      </c>
      <c r="AF36" s="126">
        <f t="shared" si="10"/>
        <v>620</v>
      </c>
      <c r="AG36" s="126">
        <f t="shared" si="10"/>
        <v>0</v>
      </c>
      <c r="AH36" s="126">
        <f t="shared" si="10"/>
        <v>0</v>
      </c>
      <c r="AI36" s="126">
        <f t="shared" si="10"/>
        <v>0</v>
      </c>
      <c r="AJ36" s="126">
        <f t="shared" si="10"/>
        <v>0</v>
      </c>
      <c r="AK36" s="126">
        <f t="shared" si="10"/>
        <v>0</v>
      </c>
      <c r="AL36" s="126">
        <f t="shared" si="10"/>
        <v>0</v>
      </c>
      <c r="AM36" s="126">
        <f t="shared" si="10"/>
        <v>0</v>
      </c>
      <c r="AN36" s="126">
        <f t="shared" si="10"/>
        <v>0</v>
      </c>
      <c r="AO36" s="126">
        <f t="shared" si="10"/>
        <v>0</v>
      </c>
      <c r="AP36" s="126">
        <f t="shared" si="10"/>
        <v>0</v>
      </c>
      <c r="AQ36" s="126">
        <f t="shared" si="10"/>
        <v>0</v>
      </c>
      <c r="AR36" s="126">
        <f t="shared" si="10"/>
        <v>0</v>
      </c>
    </row>
    <row r="37" spans="1:44" outlineLevel="2" x14ac:dyDescent="0.2">
      <c r="A37" s="24">
        <v>1600</v>
      </c>
      <c r="B37" s="25"/>
      <c r="C37" s="24"/>
      <c r="D37" s="37"/>
      <c r="E37" s="26"/>
      <c r="F37" s="24"/>
      <c r="G37" s="24"/>
      <c r="H37" s="11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18"/>
    </row>
    <row r="38" spans="1:44" outlineLevel="2" x14ac:dyDescent="0.2">
      <c r="A38" s="24">
        <v>1600</v>
      </c>
      <c r="B38" s="25">
        <v>1610</v>
      </c>
      <c r="C38" s="24" t="s">
        <v>69</v>
      </c>
      <c r="D38" s="37">
        <f>VLOOKUP(B38,GBPBUD!A1:C260,3,0)</f>
        <v>113680</v>
      </c>
      <c r="E38" s="26">
        <f t="shared" ref="E38:E48" si="11">SUM(H38:AX38)-D38</f>
        <v>0</v>
      </c>
      <c r="F38" s="24"/>
      <c r="G38" s="24"/>
      <c r="H38" s="117"/>
      <c r="I38" s="37"/>
      <c r="J38" s="37"/>
      <c r="K38" s="37"/>
      <c r="L38" s="37"/>
      <c r="M38" s="37"/>
      <c r="N38" s="37"/>
      <c r="O38" s="37"/>
      <c r="P38" s="37">
        <v>39500</v>
      </c>
      <c r="Q38" s="37"/>
      <c r="R38" s="37">
        <v>12631</v>
      </c>
      <c r="S38" s="37">
        <v>12631</v>
      </c>
      <c r="T38" s="37">
        <v>12631</v>
      </c>
      <c r="U38" s="37">
        <v>12631</v>
      </c>
      <c r="V38" s="37">
        <v>12631</v>
      </c>
      <c r="W38" s="37">
        <v>12631</v>
      </c>
      <c r="X38" s="37">
        <v>12631</v>
      </c>
      <c r="Y38" s="37">
        <v>12631</v>
      </c>
      <c r="Z38" s="37">
        <v>12632</v>
      </c>
      <c r="AA38" s="37"/>
      <c r="AB38" s="37"/>
      <c r="AC38" s="37"/>
      <c r="AD38" s="37"/>
      <c r="AE38" s="37"/>
      <c r="AF38" s="37">
        <v>-39500</v>
      </c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118"/>
    </row>
    <row r="39" spans="1:44" outlineLevel="2" x14ac:dyDescent="0.2">
      <c r="A39" s="24">
        <v>1600</v>
      </c>
      <c r="B39" s="25">
        <v>1615</v>
      </c>
      <c r="C39" s="24" t="s">
        <v>70</v>
      </c>
      <c r="D39" s="37">
        <f>VLOOKUP(B39,GBPBUD!A1:C260,3,0)</f>
        <v>32816</v>
      </c>
      <c r="E39" s="26">
        <f t="shared" si="11"/>
        <v>0</v>
      </c>
      <c r="F39" s="24"/>
      <c r="G39" s="24"/>
      <c r="H39" s="117"/>
      <c r="I39" s="37"/>
      <c r="J39" s="37"/>
      <c r="K39" s="37"/>
      <c r="L39" s="37"/>
      <c r="M39" s="37"/>
      <c r="N39" s="37"/>
      <c r="O39" s="37"/>
      <c r="P39" s="37">
        <v>29300</v>
      </c>
      <c r="Q39" s="37"/>
      <c r="R39" s="37">
        <v>3646</v>
      </c>
      <c r="S39" s="37">
        <v>3646</v>
      </c>
      <c r="T39" s="37">
        <v>3646</v>
      </c>
      <c r="U39" s="37">
        <v>3646</v>
      </c>
      <c r="V39" s="37">
        <v>3646</v>
      </c>
      <c r="W39" s="37">
        <v>3646</v>
      </c>
      <c r="X39" s="37">
        <v>3646</v>
      </c>
      <c r="Y39" s="37">
        <v>3646</v>
      </c>
      <c r="Z39" s="37">
        <v>3648</v>
      </c>
      <c r="AA39" s="37"/>
      <c r="AB39" s="37"/>
      <c r="AC39" s="37"/>
      <c r="AD39" s="37"/>
      <c r="AE39" s="37"/>
      <c r="AF39" s="37">
        <v>-29300</v>
      </c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118"/>
    </row>
    <row r="40" spans="1:44" outlineLevel="2" x14ac:dyDescent="0.2">
      <c r="A40" s="24">
        <v>1600</v>
      </c>
      <c r="B40" s="25">
        <v>1620</v>
      </c>
      <c r="C40" s="24" t="s">
        <v>71</v>
      </c>
      <c r="D40" s="37">
        <f>VLOOKUP(B40,GBPBUD!A1:C260,3,0)</f>
        <v>10000</v>
      </c>
      <c r="E40" s="26">
        <f t="shared" si="11"/>
        <v>0</v>
      </c>
      <c r="F40" s="24"/>
      <c r="G40" s="24"/>
      <c r="H40" s="11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>
        <v>10000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118"/>
    </row>
    <row r="41" spans="1:44" outlineLevel="2" x14ac:dyDescent="0.2">
      <c r="A41" s="24">
        <v>1600</v>
      </c>
      <c r="B41" s="25">
        <v>1630</v>
      </c>
      <c r="C41" s="24" t="s">
        <v>72</v>
      </c>
      <c r="D41" s="37">
        <f>VLOOKUP(B41,GBPBUD!A1:C260,3,0)</f>
        <v>20000</v>
      </c>
      <c r="E41" s="26">
        <f t="shared" si="11"/>
        <v>0</v>
      </c>
      <c r="F41" s="24"/>
      <c r="G41" s="24"/>
      <c r="H41" s="117">
        <v>5000</v>
      </c>
      <c r="I41" s="37">
        <v>5000</v>
      </c>
      <c r="J41" s="37"/>
      <c r="K41" s="37"/>
      <c r="L41" s="37">
        <v>5000</v>
      </c>
      <c r="M41" s="37"/>
      <c r="N41" s="37"/>
      <c r="O41" s="37">
        <v>3000</v>
      </c>
      <c r="P41" s="37"/>
      <c r="Q41" s="37"/>
      <c r="R41" s="37">
        <v>2000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118"/>
    </row>
    <row r="42" spans="1:44" outlineLevel="2" x14ac:dyDescent="0.2">
      <c r="A42" s="24">
        <v>1600</v>
      </c>
      <c r="B42" s="25">
        <v>1635</v>
      </c>
      <c r="C42" s="24" t="s">
        <v>73</v>
      </c>
      <c r="D42" s="37">
        <f>VLOOKUP(B42,GBPBUD!A1:C260,3,0)</f>
        <v>6000</v>
      </c>
      <c r="E42" s="26">
        <f t="shared" si="11"/>
        <v>0</v>
      </c>
      <c r="F42" s="24"/>
      <c r="G42" s="24"/>
      <c r="H42" s="117"/>
      <c r="I42" s="37"/>
      <c r="J42" s="37">
        <v>1500</v>
      </c>
      <c r="K42" s="37"/>
      <c r="L42" s="37"/>
      <c r="M42" s="37">
        <v>1500</v>
      </c>
      <c r="N42" s="37"/>
      <c r="O42" s="37"/>
      <c r="P42" s="37">
        <v>1500</v>
      </c>
      <c r="Q42" s="37"/>
      <c r="R42" s="37">
        <v>1500</v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118"/>
    </row>
    <row r="43" spans="1:44" outlineLevel="2" x14ac:dyDescent="0.2">
      <c r="A43" s="24">
        <v>1600</v>
      </c>
      <c r="B43" s="25">
        <v>1650</v>
      </c>
      <c r="C43" s="24" t="s">
        <v>74</v>
      </c>
      <c r="D43" s="37">
        <f>VLOOKUP(B43,GBPBUD!A1:C260,3,0)</f>
        <v>12000</v>
      </c>
      <c r="E43" s="26">
        <f t="shared" si="11"/>
        <v>0</v>
      </c>
      <c r="F43" s="24"/>
      <c r="G43" s="24" t="s">
        <v>45</v>
      </c>
      <c r="H43" s="117"/>
      <c r="I43" s="37"/>
      <c r="J43" s="37"/>
      <c r="K43" s="37"/>
      <c r="L43" s="37"/>
      <c r="M43" s="37"/>
      <c r="N43" s="37"/>
      <c r="O43" s="37"/>
      <c r="P43" s="37">
        <v>3000</v>
      </c>
      <c r="Q43" s="37">
        <v>3000</v>
      </c>
      <c r="R43" s="37">
        <v>1500</v>
      </c>
      <c r="S43" s="37">
        <v>1500</v>
      </c>
      <c r="T43" s="37">
        <v>750</v>
      </c>
      <c r="U43" s="37">
        <v>750</v>
      </c>
      <c r="V43" s="37">
        <v>750</v>
      </c>
      <c r="W43" s="37">
        <v>750</v>
      </c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118"/>
    </row>
    <row r="44" spans="1:44" outlineLevel="2" x14ac:dyDescent="0.2">
      <c r="A44" s="24">
        <v>1600</v>
      </c>
      <c r="B44" s="25">
        <v>1655</v>
      </c>
      <c r="C44" s="24" t="s">
        <v>75</v>
      </c>
      <c r="D44" s="37">
        <f>VLOOKUP(B44,GBPBUD!A1:C260,3,0)</f>
        <v>23800</v>
      </c>
      <c r="E44" s="26">
        <f t="shared" si="11"/>
        <v>0</v>
      </c>
      <c r="F44" s="24"/>
      <c r="G44" s="24"/>
      <c r="H44" s="117"/>
      <c r="I44" s="37"/>
      <c r="J44" s="37"/>
      <c r="K44" s="37"/>
      <c r="L44" s="37"/>
      <c r="M44" s="37"/>
      <c r="N44" s="37"/>
      <c r="O44" s="37"/>
      <c r="P44" s="37"/>
      <c r="Q44" s="37"/>
      <c r="R44" s="37">
        <v>4760</v>
      </c>
      <c r="S44" s="37">
        <v>4760</v>
      </c>
      <c r="T44" s="37">
        <v>4760</v>
      </c>
      <c r="U44" s="37">
        <v>4760</v>
      </c>
      <c r="V44" s="37">
        <v>4760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118"/>
    </row>
    <row r="45" spans="1:44" outlineLevel="2" x14ac:dyDescent="0.2">
      <c r="A45" s="24">
        <v>1600</v>
      </c>
      <c r="B45" s="25">
        <v>1670</v>
      </c>
      <c r="C45" s="24" t="s">
        <v>54</v>
      </c>
      <c r="D45" s="37">
        <f>VLOOKUP(B45,GBPBUD!A1:C260,3,0)</f>
        <v>5500</v>
      </c>
      <c r="E45" s="26">
        <f t="shared" si="11"/>
        <v>0</v>
      </c>
      <c r="F45" s="24"/>
      <c r="G45" s="24"/>
      <c r="H45" s="117"/>
      <c r="I45" s="37"/>
      <c r="J45" s="37"/>
      <c r="K45" s="37"/>
      <c r="L45" s="37"/>
      <c r="M45" s="37"/>
      <c r="N45" s="37"/>
      <c r="O45" s="37"/>
      <c r="P45" s="37"/>
      <c r="Q45" s="37"/>
      <c r="R45" s="37">
        <v>1250</v>
      </c>
      <c r="S45" s="37">
        <v>1250</v>
      </c>
      <c r="T45" s="37">
        <v>750</v>
      </c>
      <c r="U45" s="37">
        <v>750</v>
      </c>
      <c r="V45" s="37">
        <v>750</v>
      </c>
      <c r="W45" s="37">
        <v>750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118"/>
    </row>
    <row r="46" spans="1:44" outlineLevel="2" x14ac:dyDescent="0.2">
      <c r="A46" s="24">
        <v>1600</v>
      </c>
      <c r="B46" s="25">
        <v>1675</v>
      </c>
      <c r="C46" s="24" t="s">
        <v>76</v>
      </c>
      <c r="D46" s="37">
        <f>VLOOKUP(B46,GBPBUD!A1:C260,3,0)</f>
        <v>4200</v>
      </c>
      <c r="E46" s="26">
        <f t="shared" si="11"/>
        <v>0</v>
      </c>
      <c r="F46" s="24"/>
      <c r="G46" s="24" t="s">
        <v>45</v>
      </c>
      <c r="H46" s="117"/>
      <c r="I46" s="37"/>
      <c r="J46" s="37"/>
      <c r="K46" s="37"/>
      <c r="L46" s="37"/>
      <c r="M46" s="37"/>
      <c r="N46" s="37"/>
      <c r="O46" s="37"/>
      <c r="P46" s="37"/>
      <c r="Q46" s="37"/>
      <c r="R46" s="37">
        <v>2100</v>
      </c>
      <c r="S46" s="37">
        <v>2100</v>
      </c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118"/>
    </row>
    <row r="47" spans="1:44" outlineLevel="2" x14ac:dyDescent="0.2">
      <c r="A47" s="24">
        <v>1600</v>
      </c>
      <c r="B47" s="25">
        <v>1680</v>
      </c>
      <c r="C47" s="24" t="s">
        <v>77</v>
      </c>
      <c r="D47" s="37">
        <f>VLOOKUP(B47,GBPBUD!A1:C260,3,0)</f>
        <v>1560</v>
      </c>
      <c r="E47" s="26">
        <f t="shared" si="11"/>
        <v>0</v>
      </c>
      <c r="F47" s="24"/>
      <c r="G47" s="24"/>
      <c r="H47" s="117"/>
      <c r="I47" s="37"/>
      <c r="J47" s="37"/>
      <c r="K47" s="37"/>
      <c r="L47" s="37"/>
      <c r="M47" s="37"/>
      <c r="N47" s="37"/>
      <c r="O47" s="37"/>
      <c r="P47" s="37"/>
      <c r="Q47" s="37"/>
      <c r="R47" s="37">
        <v>780</v>
      </c>
      <c r="S47" s="37">
        <v>780</v>
      </c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118"/>
    </row>
    <row r="48" spans="1:44" outlineLevel="2" x14ac:dyDescent="0.2">
      <c r="A48" s="24">
        <v>1600</v>
      </c>
      <c r="B48" s="25">
        <v>1690</v>
      </c>
      <c r="C48" s="24" t="s">
        <v>78</v>
      </c>
      <c r="D48" s="37">
        <f>VLOOKUP(B48,GBPBUD!A1:C260,3,0)</f>
        <v>151960</v>
      </c>
      <c r="E48" s="26">
        <f t="shared" si="11"/>
        <v>0</v>
      </c>
      <c r="F48" s="24"/>
      <c r="G48" s="24"/>
      <c r="H48" s="117"/>
      <c r="I48" s="37"/>
      <c r="J48" s="37"/>
      <c r="K48" s="37"/>
      <c r="L48" s="37"/>
      <c r="M48" s="37"/>
      <c r="N48" s="37"/>
      <c r="O48" s="37"/>
      <c r="P48" s="37"/>
      <c r="Q48" s="37"/>
      <c r="R48" s="37">
        <v>16884</v>
      </c>
      <c r="S48" s="37">
        <v>16884</v>
      </c>
      <c r="T48" s="37">
        <v>16884</v>
      </c>
      <c r="U48" s="37">
        <v>16884</v>
      </c>
      <c r="V48" s="37">
        <v>16884</v>
      </c>
      <c r="W48" s="37">
        <v>16884</v>
      </c>
      <c r="X48" s="37">
        <v>16884</v>
      </c>
      <c r="Y48" s="37">
        <v>16884</v>
      </c>
      <c r="Z48" s="37">
        <v>16888</v>
      </c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118"/>
    </row>
    <row r="49" spans="1:44" outlineLevel="1" x14ac:dyDescent="0.2">
      <c r="A49" s="28" t="s">
        <v>79</v>
      </c>
      <c r="B49" s="29">
        <v>1600</v>
      </c>
      <c r="C49" s="30" t="s">
        <v>80</v>
      </c>
      <c r="D49" s="31">
        <f>VLOOKUP(B49,GBPBUD!A1:C260,3,0)</f>
        <v>381516</v>
      </c>
      <c r="E49" s="32">
        <f>SUBTOTAL(9,E37:E48)</f>
        <v>0</v>
      </c>
      <c r="F49" s="30"/>
      <c r="G49" s="30"/>
      <c r="H49" s="120">
        <f t="shared" ref="H49:Z49" si="12">SUBTOTAL(9,H37:H48)</f>
        <v>5000</v>
      </c>
      <c r="I49" s="121">
        <f t="shared" si="12"/>
        <v>5000</v>
      </c>
      <c r="J49" s="121">
        <f t="shared" si="12"/>
        <v>1500</v>
      </c>
      <c r="K49" s="121">
        <f t="shared" si="12"/>
        <v>0</v>
      </c>
      <c r="L49" s="121">
        <f t="shared" si="12"/>
        <v>5000</v>
      </c>
      <c r="M49" s="121">
        <f t="shared" si="12"/>
        <v>1500</v>
      </c>
      <c r="N49" s="121">
        <f t="shared" si="12"/>
        <v>0</v>
      </c>
      <c r="O49" s="121">
        <f t="shared" si="12"/>
        <v>3000</v>
      </c>
      <c r="P49" s="121">
        <f t="shared" si="12"/>
        <v>73300</v>
      </c>
      <c r="Q49" s="121">
        <f t="shared" si="12"/>
        <v>3000</v>
      </c>
      <c r="R49" s="121">
        <f t="shared" si="12"/>
        <v>47051</v>
      </c>
      <c r="S49" s="121">
        <f t="shared" si="12"/>
        <v>43551</v>
      </c>
      <c r="T49" s="121">
        <f t="shared" si="12"/>
        <v>49421</v>
      </c>
      <c r="U49" s="121">
        <f t="shared" si="12"/>
        <v>39421</v>
      </c>
      <c r="V49" s="121">
        <f t="shared" si="12"/>
        <v>39421</v>
      </c>
      <c r="W49" s="121">
        <f t="shared" si="12"/>
        <v>34661</v>
      </c>
      <c r="X49" s="121">
        <f t="shared" si="12"/>
        <v>33161</v>
      </c>
      <c r="Y49" s="121">
        <f t="shared" si="12"/>
        <v>33161</v>
      </c>
      <c r="Z49" s="121">
        <f t="shared" si="12"/>
        <v>33168</v>
      </c>
      <c r="AA49" s="31"/>
      <c r="AB49" s="121">
        <f t="shared" ref="AB49:AR49" si="13">SUBTOTAL(9,AB37:AB48)</f>
        <v>0</v>
      </c>
      <c r="AC49" s="121">
        <f t="shared" si="13"/>
        <v>0</v>
      </c>
      <c r="AD49" s="121">
        <f t="shared" si="13"/>
        <v>0</v>
      </c>
      <c r="AE49" s="121">
        <f t="shared" si="13"/>
        <v>0</v>
      </c>
      <c r="AF49" s="121">
        <f t="shared" si="13"/>
        <v>-68800</v>
      </c>
      <c r="AG49" s="121">
        <f t="shared" si="13"/>
        <v>0</v>
      </c>
      <c r="AH49" s="121">
        <f t="shared" si="13"/>
        <v>0</v>
      </c>
      <c r="AI49" s="121">
        <f t="shared" si="13"/>
        <v>0</v>
      </c>
      <c r="AJ49" s="121">
        <f t="shared" si="13"/>
        <v>0</v>
      </c>
      <c r="AK49" s="121">
        <f t="shared" si="13"/>
        <v>0</v>
      </c>
      <c r="AL49" s="121">
        <f t="shared" si="13"/>
        <v>0</v>
      </c>
      <c r="AM49" s="121">
        <f t="shared" si="13"/>
        <v>0</v>
      </c>
      <c r="AN49" s="121">
        <f t="shared" si="13"/>
        <v>0</v>
      </c>
      <c r="AO49" s="121">
        <f t="shared" si="13"/>
        <v>0</v>
      </c>
      <c r="AP49" s="121">
        <f t="shared" si="13"/>
        <v>0</v>
      </c>
      <c r="AQ49" s="121">
        <f t="shared" si="13"/>
        <v>0</v>
      </c>
      <c r="AR49" s="122">
        <f t="shared" si="13"/>
        <v>0</v>
      </c>
    </row>
    <row r="50" spans="1:44" outlineLevel="2" x14ac:dyDescent="0.2">
      <c r="A50" s="24">
        <v>2000</v>
      </c>
      <c r="B50" s="25"/>
      <c r="C50" s="24"/>
      <c r="D50" s="37"/>
      <c r="E50" s="26"/>
      <c r="F50" s="24"/>
      <c r="G50" s="24"/>
      <c r="H50" s="11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118"/>
    </row>
    <row r="51" spans="1:44" outlineLevel="2" x14ac:dyDescent="0.2">
      <c r="A51" s="24">
        <v>2000</v>
      </c>
      <c r="B51" s="25">
        <v>2010</v>
      </c>
      <c r="C51" s="24" t="s">
        <v>81</v>
      </c>
      <c r="D51" s="37">
        <f>VLOOKUP(B51,GBPBUD!A1:C260,3,0)</f>
        <v>58000</v>
      </c>
      <c r="E51" s="26">
        <f t="shared" ref="E51:E60" si="14">SUM(H51:AX51)-D51</f>
        <v>0</v>
      </c>
      <c r="F51" s="24"/>
      <c r="G51" s="24" t="s">
        <v>45</v>
      </c>
      <c r="H51" s="117">
        <v>18000</v>
      </c>
      <c r="I51" s="37">
        <v>2000</v>
      </c>
      <c r="J51" s="37">
        <v>2000</v>
      </c>
      <c r="K51" s="37">
        <v>2000</v>
      </c>
      <c r="L51" s="37">
        <v>2000</v>
      </c>
      <c r="M51" s="37">
        <v>2000</v>
      </c>
      <c r="N51" s="37">
        <v>2000</v>
      </c>
      <c r="O51" s="37">
        <v>2000</v>
      </c>
      <c r="P51" s="37">
        <v>2000</v>
      </c>
      <c r="Q51" s="37">
        <v>2000</v>
      </c>
      <c r="R51" s="37">
        <v>2000</v>
      </c>
      <c r="S51" s="37">
        <v>2000</v>
      </c>
      <c r="T51" s="37">
        <v>2000</v>
      </c>
      <c r="U51" s="37">
        <v>2000</v>
      </c>
      <c r="V51" s="37">
        <v>2000</v>
      </c>
      <c r="W51" s="37">
        <v>2000</v>
      </c>
      <c r="X51" s="37">
        <v>2000</v>
      </c>
      <c r="Y51" s="37">
        <v>2000</v>
      </c>
      <c r="Z51" s="37">
        <v>2000</v>
      </c>
      <c r="AA51" s="37"/>
      <c r="AB51" s="37">
        <v>2000</v>
      </c>
      <c r="AC51" s="37">
        <v>2000</v>
      </c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118"/>
    </row>
    <row r="52" spans="1:44" outlineLevel="2" x14ac:dyDescent="0.2">
      <c r="A52" s="24">
        <v>2000</v>
      </c>
      <c r="B52" s="25">
        <v>2030</v>
      </c>
      <c r="C52" s="24" t="s">
        <v>82</v>
      </c>
      <c r="D52" s="37">
        <f>VLOOKUP(B52,GBPBUD!A1:C260,3,0)</f>
        <v>37200</v>
      </c>
      <c r="E52" s="26">
        <f t="shared" si="14"/>
        <v>0</v>
      </c>
      <c r="F52" s="24"/>
      <c r="G52" s="24"/>
      <c r="H52" s="117">
        <v>12500</v>
      </c>
      <c r="I52" s="37">
        <v>1300</v>
      </c>
      <c r="J52" s="37">
        <v>1300</v>
      </c>
      <c r="K52" s="37">
        <v>1300</v>
      </c>
      <c r="L52" s="37">
        <v>1300</v>
      </c>
      <c r="M52" s="37">
        <v>1300</v>
      </c>
      <c r="N52" s="37">
        <v>1300</v>
      </c>
      <c r="O52" s="37">
        <v>1300</v>
      </c>
      <c r="P52" s="37">
        <v>1300</v>
      </c>
      <c r="Q52" s="37">
        <v>1300</v>
      </c>
      <c r="R52" s="37">
        <v>1300</v>
      </c>
      <c r="S52" s="37">
        <v>1300</v>
      </c>
      <c r="T52" s="37">
        <v>1300</v>
      </c>
      <c r="U52" s="37">
        <v>1300</v>
      </c>
      <c r="V52" s="37">
        <v>1300</v>
      </c>
      <c r="W52" s="37">
        <v>1300</v>
      </c>
      <c r="X52" s="37">
        <v>1300</v>
      </c>
      <c r="Y52" s="37">
        <v>1300</v>
      </c>
      <c r="Z52" s="37">
        <v>1300</v>
      </c>
      <c r="AA52" s="37"/>
      <c r="AB52" s="37">
        <v>1300</v>
      </c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118"/>
    </row>
    <row r="53" spans="1:44" outlineLevel="2" x14ac:dyDescent="0.2">
      <c r="A53" s="24">
        <v>2000</v>
      </c>
      <c r="B53" s="25">
        <v>2040</v>
      </c>
      <c r="C53" s="24" t="s">
        <v>83</v>
      </c>
      <c r="D53" s="37">
        <f>VLOOKUP(B53,GBPBUD!A1:C260,3,0)</f>
        <v>13104</v>
      </c>
      <c r="E53" s="26">
        <f t="shared" si="14"/>
        <v>0</v>
      </c>
      <c r="F53" s="24"/>
      <c r="G53" s="24"/>
      <c r="H53" s="117"/>
      <c r="I53" s="37"/>
      <c r="J53" s="37"/>
      <c r="K53" s="37"/>
      <c r="L53" s="37"/>
      <c r="M53" s="37"/>
      <c r="N53" s="37">
        <v>1008</v>
      </c>
      <c r="O53" s="37">
        <v>1008</v>
      </c>
      <c r="P53" s="37">
        <v>1008</v>
      </c>
      <c r="Q53" s="37">
        <v>1008</v>
      </c>
      <c r="R53" s="37">
        <v>1008</v>
      </c>
      <c r="S53" s="37">
        <v>1008</v>
      </c>
      <c r="T53" s="37">
        <v>1008</v>
      </c>
      <c r="U53" s="37">
        <v>1008</v>
      </c>
      <c r="V53" s="37">
        <v>1008</v>
      </c>
      <c r="W53" s="37">
        <v>1008</v>
      </c>
      <c r="X53" s="37">
        <v>1008</v>
      </c>
      <c r="Y53" s="37">
        <v>1008</v>
      </c>
      <c r="Z53" s="37">
        <v>1008</v>
      </c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118"/>
    </row>
    <row r="54" spans="1:44" outlineLevel="2" x14ac:dyDescent="0.2">
      <c r="A54" s="24">
        <v>2000</v>
      </c>
      <c r="B54" s="25">
        <v>2045</v>
      </c>
      <c r="C54" s="24" t="s">
        <v>84</v>
      </c>
      <c r="D54" s="37">
        <f>VLOOKUP(B54,GBPBUD!A1:C260,3,0)</f>
        <v>4704</v>
      </c>
      <c r="E54" s="26">
        <f t="shared" si="14"/>
        <v>0</v>
      </c>
      <c r="F54" s="24"/>
      <c r="G54" s="24"/>
      <c r="H54" s="117"/>
      <c r="I54" s="37"/>
      <c r="J54" s="37"/>
      <c r="K54" s="37"/>
      <c r="L54" s="37"/>
      <c r="M54" s="37"/>
      <c r="N54" s="37"/>
      <c r="O54" s="37">
        <v>392</v>
      </c>
      <c r="P54" s="37">
        <v>392</v>
      </c>
      <c r="Q54" s="37">
        <v>392</v>
      </c>
      <c r="R54" s="37">
        <v>392</v>
      </c>
      <c r="S54" s="37">
        <v>392</v>
      </c>
      <c r="T54" s="37">
        <v>392</v>
      </c>
      <c r="U54" s="37">
        <v>392</v>
      </c>
      <c r="V54" s="37">
        <v>392</v>
      </c>
      <c r="W54" s="37">
        <v>392</v>
      </c>
      <c r="X54" s="37">
        <v>392</v>
      </c>
      <c r="Y54" s="37">
        <v>392</v>
      </c>
      <c r="Z54" s="37">
        <v>392</v>
      </c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118"/>
    </row>
    <row r="55" spans="1:44" outlineLevel="2" x14ac:dyDescent="0.2">
      <c r="A55" s="24">
        <v>2000</v>
      </c>
      <c r="B55" s="25">
        <v>2050</v>
      </c>
      <c r="C55" s="24" t="s">
        <v>85</v>
      </c>
      <c r="D55" s="37">
        <f>VLOOKUP(B55,GBPBUD!A1:C260,3,0)</f>
        <v>23408</v>
      </c>
      <c r="E55" s="26">
        <f t="shared" si="14"/>
        <v>0</v>
      </c>
      <c r="F55" s="24"/>
      <c r="G55" s="24"/>
      <c r="H55" s="117">
        <v>1120</v>
      </c>
      <c r="I55" s="117">
        <v>1120</v>
      </c>
      <c r="J55" s="117">
        <v>1120</v>
      </c>
      <c r="K55" s="117">
        <v>1120</v>
      </c>
      <c r="L55" s="117">
        <v>1120</v>
      </c>
      <c r="M55" s="117">
        <v>1120</v>
      </c>
      <c r="N55" s="117">
        <v>1120</v>
      </c>
      <c r="O55" s="117">
        <v>1120</v>
      </c>
      <c r="P55" s="117">
        <v>1120</v>
      </c>
      <c r="Q55" s="117">
        <v>1120</v>
      </c>
      <c r="R55" s="117">
        <v>1232</v>
      </c>
      <c r="S55" s="117">
        <v>1232</v>
      </c>
      <c r="T55" s="117">
        <v>1232</v>
      </c>
      <c r="U55" s="117">
        <v>1232</v>
      </c>
      <c r="V55" s="117">
        <v>1232</v>
      </c>
      <c r="W55" s="117">
        <v>1232</v>
      </c>
      <c r="X55" s="117">
        <v>1232</v>
      </c>
      <c r="Y55" s="117">
        <v>1232</v>
      </c>
      <c r="Z55" s="117">
        <v>1232</v>
      </c>
      <c r="AA55" s="117"/>
      <c r="AB55" s="117">
        <v>1120</v>
      </c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118"/>
    </row>
    <row r="56" spans="1:44" outlineLevel="2" x14ac:dyDescent="0.2">
      <c r="A56" s="24">
        <v>2000</v>
      </c>
      <c r="B56" s="25">
        <v>2060</v>
      </c>
      <c r="C56" s="24" t="s">
        <v>86</v>
      </c>
      <c r="D56" s="37">
        <f>VLOOKUP(B56,GBPBUD!A1:C260,3,0)</f>
        <v>5880</v>
      </c>
      <c r="E56" s="26">
        <f t="shared" si="14"/>
        <v>0</v>
      </c>
      <c r="F56" s="24"/>
      <c r="G56" s="24"/>
      <c r="H56" s="117"/>
      <c r="I56" s="37"/>
      <c r="J56" s="37"/>
      <c r="K56" s="37"/>
      <c r="L56" s="37">
        <v>392</v>
      </c>
      <c r="M56" s="37">
        <v>392</v>
      </c>
      <c r="N56" s="37">
        <v>392</v>
      </c>
      <c r="O56" s="37">
        <v>392</v>
      </c>
      <c r="P56" s="37">
        <v>392</v>
      </c>
      <c r="Q56" s="37">
        <v>392</v>
      </c>
      <c r="R56" s="37">
        <v>392</v>
      </c>
      <c r="S56" s="37">
        <v>392</v>
      </c>
      <c r="T56" s="37">
        <v>392</v>
      </c>
      <c r="U56" s="37">
        <v>392</v>
      </c>
      <c r="V56" s="37">
        <v>392</v>
      </c>
      <c r="W56" s="37">
        <v>392</v>
      </c>
      <c r="X56" s="37">
        <v>392</v>
      </c>
      <c r="Y56" s="37">
        <v>392</v>
      </c>
      <c r="Z56" s="37">
        <v>392</v>
      </c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118"/>
    </row>
    <row r="57" spans="1:44" outlineLevel="2" x14ac:dyDescent="0.2">
      <c r="A57" s="24">
        <v>2000</v>
      </c>
      <c r="B57" s="25">
        <v>2070</v>
      </c>
      <c r="C57" s="24" t="s">
        <v>87</v>
      </c>
      <c r="D57" s="37">
        <f>VLOOKUP(B57,GBPBUD!A1:C260,3,0)</f>
        <v>4704</v>
      </c>
      <c r="E57" s="26">
        <f t="shared" si="14"/>
        <v>0</v>
      </c>
      <c r="F57" s="24"/>
      <c r="G57" s="24"/>
      <c r="H57" s="117"/>
      <c r="I57" s="37"/>
      <c r="J57" s="37"/>
      <c r="K57" s="37"/>
      <c r="L57" s="37"/>
      <c r="M57" s="37"/>
      <c r="N57" s="37"/>
      <c r="O57" s="37">
        <v>392</v>
      </c>
      <c r="P57" s="37">
        <v>392</v>
      </c>
      <c r="Q57" s="37">
        <v>392</v>
      </c>
      <c r="R57" s="37">
        <v>392</v>
      </c>
      <c r="S57" s="37">
        <v>392</v>
      </c>
      <c r="T57" s="37">
        <v>392</v>
      </c>
      <c r="U57" s="37">
        <v>392</v>
      </c>
      <c r="V57" s="37">
        <v>392</v>
      </c>
      <c r="W57" s="37">
        <v>392</v>
      </c>
      <c r="X57" s="37">
        <v>392</v>
      </c>
      <c r="Y57" s="37">
        <v>392</v>
      </c>
      <c r="Z57" s="37">
        <v>392</v>
      </c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118"/>
    </row>
    <row r="58" spans="1:44" outlineLevel="2" x14ac:dyDescent="0.2">
      <c r="A58" s="24">
        <v>2000</v>
      </c>
      <c r="B58" s="25">
        <v>2080</v>
      </c>
      <c r="C58" s="24" t="s">
        <v>88</v>
      </c>
      <c r="D58" s="37">
        <f>VLOOKUP(B58,GBPBUD!A1:C260,3,0)</f>
        <v>37800</v>
      </c>
      <c r="E58" s="26">
        <f t="shared" si="14"/>
        <v>0</v>
      </c>
      <c r="F58" s="24"/>
      <c r="G58" s="24" t="s">
        <v>45</v>
      </c>
      <c r="H58" s="117"/>
      <c r="I58" s="37"/>
      <c r="J58" s="37"/>
      <c r="K58" s="37">
        <v>1800</v>
      </c>
      <c r="L58" s="37">
        <v>1800</v>
      </c>
      <c r="M58" s="37">
        <v>1800</v>
      </c>
      <c r="N58" s="37">
        <v>1800</v>
      </c>
      <c r="O58" s="37">
        <v>1800</v>
      </c>
      <c r="P58" s="37">
        <v>1800</v>
      </c>
      <c r="Q58" s="37">
        <v>1800</v>
      </c>
      <c r="R58" s="37">
        <v>1800</v>
      </c>
      <c r="S58" s="37">
        <v>1800</v>
      </c>
      <c r="T58" s="37">
        <v>1800</v>
      </c>
      <c r="U58" s="37">
        <v>1800</v>
      </c>
      <c r="V58" s="37">
        <v>1800</v>
      </c>
      <c r="W58" s="37">
        <v>1800</v>
      </c>
      <c r="X58" s="37">
        <v>1800</v>
      </c>
      <c r="Y58" s="37">
        <v>1800</v>
      </c>
      <c r="Z58" s="37">
        <v>1800</v>
      </c>
      <c r="AA58" s="37"/>
      <c r="AB58" s="37">
        <v>1800</v>
      </c>
      <c r="AC58" s="37">
        <v>1800</v>
      </c>
      <c r="AD58" s="37">
        <v>1800</v>
      </c>
      <c r="AE58" s="37">
        <v>1800</v>
      </c>
      <c r="AF58" s="37">
        <v>1800</v>
      </c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118"/>
    </row>
    <row r="59" spans="1:44" outlineLevel="2" x14ac:dyDescent="0.2">
      <c r="A59" s="24">
        <v>2000</v>
      </c>
      <c r="B59" s="25">
        <v>2085</v>
      </c>
      <c r="C59" s="24" t="s">
        <v>89</v>
      </c>
      <c r="D59" s="37">
        <f>VLOOKUP(B59,GBPBUD!A1:C260,3,0)</f>
        <v>13440</v>
      </c>
      <c r="E59" s="26">
        <f t="shared" si="14"/>
        <v>0</v>
      </c>
      <c r="F59" s="24"/>
      <c r="G59" s="24"/>
      <c r="H59" s="117"/>
      <c r="I59" s="37"/>
      <c r="J59" s="37"/>
      <c r="K59" s="37"/>
      <c r="L59" s="37"/>
      <c r="M59" s="37"/>
      <c r="N59" s="37"/>
      <c r="O59" s="37">
        <v>1120</v>
      </c>
      <c r="P59" s="37">
        <v>1120</v>
      </c>
      <c r="Q59" s="37">
        <v>1120</v>
      </c>
      <c r="R59" s="37">
        <v>1120</v>
      </c>
      <c r="S59" s="37">
        <v>1120</v>
      </c>
      <c r="T59" s="37">
        <v>1120</v>
      </c>
      <c r="U59" s="37">
        <v>1120</v>
      </c>
      <c r="V59" s="37">
        <v>1120</v>
      </c>
      <c r="W59" s="37">
        <v>1120</v>
      </c>
      <c r="X59" s="37">
        <v>1120</v>
      </c>
      <c r="Y59" s="37">
        <v>1120</v>
      </c>
      <c r="Z59" s="37">
        <v>1120</v>
      </c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118"/>
    </row>
    <row r="60" spans="1:44" outlineLevel="2" x14ac:dyDescent="0.2">
      <c r="A60" s="24">
        <v>2000</v>
      </c>
      <c r="B60" s="25">
        <v>2095</v>
      </c>
      <c r="C60" s="24" t="s">
        <v>90</v>
      </c>
      <c r="D60" s="37">
        <f>VLOOKUP(B60,GBPBUD!A1:C260,3,0)</f>
        <v>5000</v>
      </c>
      <c r="E60" s="26">
        <f t="shared" si="14"/>
        <v>0</v>
      </c>
      <c r="F60" s="24"/>
      <c r="G60" s="24" t="s">
        <v>45</v>
      </c>
      <c r="H60" s="117"/>
      <c r="I60" s="37"/>
      <c r="J60" s="37"/>
      <c r="K60" s="37"/>
      <c r="L60" s="37">
        <v>2500</v>
      </c>
      <c r="M60" s="37">
        <v>500</v>
      </c>
      <c r="N60" s="37"/>
      <c r="O60" s="37"/>
      <c r="P60" s="37"/>
      <c r="Q60" s="37"/>
      <c r="R60" s="37">
        <v>2000</v>
      </c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118"/>
    </row>
    <row r="61" spans="1:44" outlineLevel="1" x14ac:dyDescent="0.2">
      <c r="A61" s="28" t="s">
        <v>91</v>
      </c>
      <c r="B61" s="29">
        <v>2000</v>
      </c>
      <c r="C61" s="30" t="s">
        <v>92</v>
      </c>
      <c r="D61" s="31">
        <f>VLOOKUP(B61,GBPBUD!A1:C260,3,0)</f>
        <v>203240</v>
      </c>
      <c r="E61" s="32">
        <f>SUBTOTAL(9,E50:E60)</f>
        <v>0</v>
      </c>
      <c r="F61" s="30"/>
      <c r="G61" s="30"/>
      <c r="H61" s="120">
        <f t="shared" ref="H61:Z61" si="15">SUBTOTAL(9,H50:H60)</f>
        <v>31620</v>
      </c>
      <c r="I61" s="121">
        <f t="shared" si="15"/>
        <v>4420</v>
      </c>
      <c r="J61" s="121">
        <f t="shared" si="15"/>
        <v>4420</v>
      </c>
      <c r="K61" s="121">
        <f t="shared" si="15"/>
        <v>6220</v>
      </c>
      <c r="L61" s="121">
        <f t="shared" si="15"/>
        <v>9112</v>
      </c>
      <c r="M61" s="121">
        <f t="shared" si="15"/>
        <v>7112</v>
      </c>
      <c r="N61" s="121">
        <f t="shared" si="15"/>
        <v>7620</v>
      </c>
      <c r="O61" s="121">
        <f t="shared" si="15"/>
        <v>9524</v>
      </c>
      <c r="P61" s="121">
        <f t="shared" si="15"/>
        <v>9524</v>
      </c>
      <c r="Q61" s="121">
        <f t="shared" si="15"/>
        <v>9524</v>
      </c>
      <c r="R61" s="121">
        <f t="shared" si="15"/>
        <v>11636</v>
      </c>
      <c r="S61" s="121">
        <f t="shared" si="15"/>
        <v>9636</v>
      </c>
      <c r="T61" s="121">
        <f t="shared" si="15"/>
        <v>9636</v>
      </c>
      <c r="U61" s="121">
        <f t="shared" si="15"/>
        <v>9636</v>
      </c>
      <c r="V61" s="121">
        <f t="shared" si="15"/>
        <v>9636</v>
      </c>
      <c r="W61" s="121">
        <f t="shared" si="15"/>
        <v>9636</v>
      </c>
      <c r="X61" s="121">
        <f t="shared" si="15"/>
        <v>9636</v>
      </c>
      <c r="Y61" s="121">
        <f t="shared" si="15"/>
        <v>9636</v>
      </c>
      <c r="Z61" s="121">
        <f t="shared" si="15"/>
        <v>9636</v>
      </c>
      <c r="AA61" s="31"/>
      <c r="AB61" s="121">
        <f t="shared" ref="AB61:AR61" si="16">SUBTOTAL(9,AB50:AB60)</f>
        <v>6220</v>
      </c>
      <c r="AC61" s="121">
        <f t="shared" si="16"/>
        <v>3800</v>
      </c>
      <c r="AD61" s="121">
        <f t="shared" si="16"/>
        <v>1800</v>
      </c>
      <c r="AE61" s="121">
        <f t="shared" si="16"/>
        <v>1800</v>
      </c>
      <c r="AF61" s="121">
        <f t="shared" si="16"/>
        <v>1800</v>
      </c>
      <c r="AG61" s="121">
        <f t="shared" si="16"/>
        <v>0</v>
      </c>
      <c r="AH61" s="121">
        <f t="shared" si="16"/>
        <v>0</v>
      </c>
      <c r="AI61" s="121">
        <f t="shared" si="16"/>
        <v>0</v>
      </c>
      <c r="AJ61" s="121">
        <f t="shared" si="16"/>
        <v>0</v>
      </c>
      <c r="AK61" s="121">
        <f t="shared" si="16"/>
        <v>0</v>
      </c>
      <c r="AL61" s="121">
        <f t="shared" si="16"/>
        <v>0</v>
      </c>
      <c r="AM61" s="121">
        <f t="shared" si="16"/>
        <v>0</v>
      </c>
      <c r="AN61" s="121">
        <f t="shared" si="16"/>
        <v>0</v>
      </c>
      <c r="AO61" s="121">
        <f t="shared" si="16"/>
        <v>0</v>
      </c>
      <c r="AP61" s="121">
        <f t="shared" si="16"/>
        <v>0</v>
      </c>
      <c r="AQ61" s="121">
        <f t="shared" si="16"/>
        <v>0</v>
      </c>
      <c r="AR61" s="122">
        <f t="shared" si="16"/>
        <v>0</v>
      </c>
    </row>
    <row r="62" spans="1:44" outlineLevel="2" x14ac:dyDescent="0.2">
      <c r="A62" s="24">
        <v>2100</v>
      </c>
      <c r="B62" s="25"/>
      <c r="C62" s="24"/>
      <c r="D62" s="37"/>
      <c r="E62" s="26"/>
      <c r="F62" s="24"/>
      <c r="G62" s="24"/>
      <c r="H62" s="11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118"/>
    </row>
    <row r="63" spans="1:44" outlineLevel="2" x14ac:dyDescent="0.2">
      <c r="A63" s="24">
        <v>2100</v>
      </c>
      <c r="B63" s="25">
        <v>2110</v>
      </c>
      <c r="C63" s="24" t="s">
        <v>93</v>
      </c>
      <c r="D63" s="37">
        <f>VLOOKUP(B63,GBPBUD!A1:C260,3,0)</f>
        <v>32400</v>
      </c>
      <c r="E63" s="26">
        <f t="shared" ref="E63:E68" si="17">SUM(H63:AX63)-D63</f>
        <v>0</v>
      </c>
      <c r="F63" s="24"/>
      <c r="G63" s="24"/>
      <c r="H63" s="117">
        <v>1800</v>
      </c>
      <c r="I63" s="37">
        <v>1800</v>
      </c>
      <c r="J63" s="37">
        <v>1800</v>
      </c>
      <c r="K63" s="37">
        <v>1800</v>
      </c>
      <c r="L63" s="37">
        <v>1800</v>
      </c>
      <c r="M63" s="37"/>
      <c r="N63" s="37">
        <v>1800</v>
      </c>
      <c r="O63" s="37">
        <v>1800</v>
      </c>
      <c r="P63" s="37">
        <v>1800</v>
      </c>
      <c r="Q63" s="37">
        <v>1800</v>
      </c>
      <c r="R63" s="37">
        <v>1800</v>
      </c>
      <c r="S63" s="37">
        <v>1800</v>
      </c>
      <c r="T63" s="37">
        <v>1800</v>
      </c>
      <c r="U63" s="37">
        <v>1800</v>
      </c>
      <c r="V63" s="37">
        <v>1800</v>
      </c>
      <c r="W63" s="37">
        <v>1800</v>
      </c>
      <c r="X63" s="37">
        <v>1800</v>
      </c>
      <c r="Y63" s="37">
        <v>1800</v>
      </c>
      <c r="Z63" s="37">
        <v>1800</v>
      </c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118"/>
    </row>
    <row r="64" spans="1:44" outlineLevel="2" x14ac:dyDescent="0.2">
      <c r="A64" s="24">
        <v>2100</v>
      </c>
      <c r="B64" s="25">
        <v>2120</v>
      </c>
      <c r="C64" s="24" t="s">
        <v>94</v>
      </c>
      <c r="D64" s="37">
        <f>VLOOKUP(B64,GBPBUD!A1:C260,3,0)</f>
        <v>15568</v>
      </c>
      <c r="E64" s="26">
        <f t="shared" si="17"/>
        <v>0</v>
      </c>
      <c r="F64" s="24"/>
      <c r="G64" s="24"/>
      <c r="H64" s="117"/>
      <c r="I64" s="37"/>
      <c r="J64" s="37"/>
      <c r="K64" s="37"/>
      <c r="L64" s="37"/>
      <c r="M64" s="37"/>
      <c r="N64" s="37">
        <v>1120</v>
      </c>
      <c r="O64" s="37">
        <v>1120</v>
      </c>
      <c r="P64" s="37">
        <v>1120</v>
      </c>
      <c r="Q64" s="37">
        <v>1120</v>
      </c>
      <c r="R64" s="37">
        <v>1232</v>
      </c>
      <c r="S64" s="37">
        <v>1232</v>
      </c>
      <c r="T64" s="37">
        <v>1232</v>
      </c>
      <c r="U64" s="37">
        <v>1232</v>
      </c>
      <c r="V64" s="37">
        <v>1232</v>
      </c>
      <c r="W64" s="37">
        <v>1232</v>
      </c>
      <c r="X64" s="37">
        <v>1232</v>
      </c>
      <c r="Y64" s="37">
        <v>1232</v>
      </c>
      <c r="Z64" s="37">
        <v>1232</v>
      </c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118"/>
    </row>
    <row r="65" spans="1:44" outlineLevel="2" x14ac:dyDescent="0.2">
      <c r="A65" s="24">
        <v>2100</v>
      </c>
      <c r="B65" s="25">
        <v>2130</v>
      </c>
      <c r="C65" s="24" t="s">
        <v>95</v>
      </c>
      <c r="D65" s="37">
        <f>VLOOKUP(B65,GBPBUD!A1:C260,3,0)</f>
        <v>8624</v>
      </c>
      <c r="E65" s="26">
        <f t="shared" si="17"/>
        <v>0</v>
      </c>
      <c r="F65" s="24"/>
      <c r="G65" s="24"/>
      <c r="H65" s="117"/>
      <c r="I65" s="37"/>
      <c r="J65" s="37"/>
      <c r="K65" s="37"/>
      <c r="L65" s="37"/>
      <c r="M65" s="37"/>
      <c r="N65" s="37"/>
      <c r="O65" s="37"/>
      <c r="P65" s="37">
        <v>784</v>
      </c>
      <c r="Q65" s="37">
        <v>784</v>
      </c>
      <c r="R65" s="37">
        <v>784</v>
      </c>
      <c r="S65" s="37">
        <v>784</v>
      </c>
      <c r="T65" s="37">
        <v>784</v>
      </c>
      <c r="U65" s="37">
        <v>784</v>
      </c>
      <c r="V65" s="37">
        <v>784</v>
      </c>
      <c r="W65" s="37">
        <v>784</v>
      </c>
      <c r="X65" s="37">
        <v>784</v>
      </c>
      <c r="Y65" s="37">
        <v>784</v>
      </c>
      <c r="Z65" s="37">
        <v>784</v>
      </c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118"/>
    </row>
    <row r="66" spans="1:44" outlineLevel="2" x14ac:dyDescent="0.2">
      <c r="A66" s="24">
        <v>2100</v>
      </c>
      <c r="B66" s="25">
        <v>2150</v>
      </c>
      <c r="C66" s="24" t="s">
        <v>96</v>
      </c>
      <c r="D66" s="37">
        <f>VLOOKUP(B66,GBPBUD!A1:C260,3,0)</f>
        <v>3920</v>
      </c>
      <c r="E66" s="26">
        <f t="shared" si="17"/>
        <v>0</v>
      </c>
      <c r="F66" s="24"/>
      <c r="G66" s="24"/>
      <c r="H66" s="117"/>
      <c r="I66" s="37"/>
      <c r="J66" s="37"/>
      <c r="K66" s="37"/>
      <c r="L66" s="37"/>
      <c r="M66" s="37"/>
      <c r="N66" s="37"/>
      <c r="O66" s="37"/>
      <c r="P66" s="37"/>
      <c r="Q66" s="37">
        <v>392</v>
      </c>
      <c r="R66" s="37">
        <v>392</v>
      </c>
      <c r="S66" s="37">
        <v>392</v>
      </c>
      <c r="T66" s="37">
        <v>392</v>
      </c>
      <c r="U66" s="37">
        <v>392</v>
      </c>
      <c r="V66" s="37">
        <v>392</v>
      </c>
      <c r="W66" s="37">
        <v>392</v>
      </c>
      <c r="X66" s="37">
        <v>392</v>
      </c>
      <c r="Y66" s="37">
        <v>392</v>
      </c>
      <c r="Z66" s="37">
        <v>392</v>
      </c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118"/>
    </row>
    <row r="67" spans="1:44" outlineLevel="2" x14ac:dyDescent="0.2">
      <c r="A67" s="24">
        <v>2100</v>
      </c>
      <c r="B67" s="25">
        <v>2160</v>
      </c>
      <c r="C67" s="24" t="s">
        <v>97</v>
      </c>
      <c r="D67" s="37">
        <f>VLOOKUP(B67,GBPBUD!A1:C260,3,0)</f>
        <v>3136</v>
      </c>
      <c r="E67" s="26">
        <f t="shared" si="17"/>
        <v>0</v>
      </c>
      <c r="F67" s="24"/>
      <c r="G67" s="24"/>
      <c r="H67" s="11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>
        <v>1568</v>
      </c>
      <c r="U67" s="37">
        <v>1568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118"/>
    </row>
    <row r="68" spans="1:44" outlineLevel="2" x14ac:dyDescent="0.2">
      <c r="A68" s="24">
        <v>2100</v>
      </c>
      <c r="B68" s="25">
        <v>2190</v>
      </c>
      <c r="C68" s="24" t="s">
        <v>98</v>
      </c>
      <c r="D68" s="37">
        <f>VLOOKUP(B68,GBPBUD!A1:C260,3,0)</f>
        <v>12500</v>
      </c>
      <c r="E68" s="26">
        <f t="shared" si="17"/>
        <v>0</v>
      </c>
      <c r="F68" s="24"/>
      <c r="G68" s="24"/>
      <c r="H68" s="117"/>
      <c r="I68" s="37"/>
      <c r="J68" s="37"/>
      <c r="K68" s="37"/>
      <c r="L68" s="37"/>
      <c r="M68" s="37"/>
      <c r="N68" s="37"/>
      <c r="O68" s="37"/>
      <c r="P68" s="37"/>
      <c r="Q68" s="37">
        <v>1250</v>
      </c>
      <c r="R68" s="37">
        <v>1250</v>
      </c>
      <c r="S68" s="37">
        <v>1250</v>
      </c>
      <c r="T68" s="37">
        <v>1250</v>
      </c>
      <c r="U68" s="37">
        <v>1250</v>
      </c>
      <c r="V68" s="37">
        <v>1250</v>
      </c>
      <c r="W68" s="37">
        <v>1250</v>
      </c>
      <c r="X68" s="37">
        <v>1250</v>
      </c>
      <c r="Y68" s="37">
        <v>1250</v>
      </c>
      <c r="Z68" s="37">
        <v>1250</v>
      </c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118"/>
    </row>
    <row r="69" spans="1:44" outlineLevel="1" x14ac:dyDescent="0.2">
      <c r="A69" s="28" t="s">
        <v>99</v>
      </c>
      <c r="B69" s="29">
        <v>2100</v>
      </c>
      <c r="C69" s="30" t="s">
        <v>100</v>
      </c>
      <c r="D69" s="31">
        <f>VLOOKUP(B69,GBPBUD!A1:C260,3,0)</f>
        <v>76148</v>
      </c>
      <c r="E69" s="32">
        <f>SUBTOTAL(9,E62:E68)</f>
        <v>0</v>
      </c>
      <c r="F69" s="30"/>
      <c r="G69" s="30"/>
      <c r="H69" s="120">
        <f t="shared" ref="H69:Z69" si="18">SUBTOTAL(9,H62:H68)</f>
        <v>1800</v>
      </c>
      <c r="I69" s="121">
        <f t="shared" si="18"/>
        <v>1800</v>
      </c>
      <c r="J69" s="121">
        <f t="shared" si="18"/>
        <v>1800</v>
      </c>
      <c r="K69" s="121">
        <f t="shared" si="18"/>
        <v>1800</v>
      </c>
      <c r="L69" s="121">
        <f t="shared" si="18"/>
        <v>1800</v>
      </c>
      <c r="M69" s="121">
        <f t="shared" si="18"/>
        <v>0</v>
      </c>
      <c r="N69" s="121">
        <f t="shared" si="18"/>
        <v>2920</v>
      </c>
      <c r="O69" s="121">
        <f t="shared" si="18"/>
        <v>2920</v>
      </c>
      <c r="P69" s="121">
        <f t="shared" si="18"/>
        <v>3704</v>
      </c>
      <c r="Q69" s="121">
        <f t="shared" si="18"/>
        <v>5346</v>
      </c>
      <c r="R69" s="121">
        <f t="shared" si="18"/>
        <v>5458</v>
      </c>
      <c r="S69" s="121">
        <f t="shared" si="18"/>
        <v>5458</v>
      </c>
      <c r="T69" s="121">
        <f t="shared" si="18"/>
        <v>7026</v>
      </c>
      <c r="U69" s="121">
        <f t="shared" si="18"/>
        <v>7026</v>
      </c>
      <c r="V69" s="121">
        <f t="shared" si="18"/>
        <v>5458</v>
      </c>
      <c r="W69" s="121">
        <f t="shared" si="18"/>
        <v>5458</v>
      </c>
      <c r="X69" s="121">
        <f t="shared" si="18"/>
        <v>5458</v>
      </c>
      <c r="Y69" s="121">
        <f t="shared" si="18"/>
        <v>5458</v>
      </c>
      <c r="Z69" s="121">
        <f t="shared" si="18"/>
        <v>5458</v>
      </c>
      <c r="AA69" s="31"/>
      <c r="AB69" s="121">
        <f t="shared" ref="AB69:AR69" si="19">SUBTOTAL(9,AB62:AB68)</f>
        <v>0</v>
      </c>
      <c r="AC69" s="121">
        <f t="shared" si="19"/>
        <v>0</v>
      </c>
      <c r="AD69" s="121">
        <f t="shared" si="19"/>
        <v>0</v>
      </c>
      <c r="AE69" s="121">
        <f t="shared" si="19"/>
        <v>0</v>
      </c>
      <c r="AF69" s="121">
        <f t="shared" si="19"/>
        <v>0</v>
      </c>
      <c r="AG69" s="121">
        <f t="shared" si="19"/>
        <v>0</v>
      </c>
      <c r="AH69" s="121">
        <f t="shared" si="19"/>
        <v>0</v>
      </c>
      <c r="AI69" s="121">
        <f t="shared" si="19"/>
        <v>0</v>
      </c>
      <c r="AJ69" s="121">
        <f t="shared" si="19"/>
        <v>0</v>
      </c>
      <c r="AK69" s="121">
        <f t="shared" si="19"/>
        <v>0</v>
      </c>
      <c r="AL69" s="121">
        <f t="shared" si="19"/>
        <v>0</v>
      </c>
      <c r="AM69" s="121">
        <f t="shared" si="19"/>
        <v>0</v>
      </c>
      <c r="AN69" s="121">
        <f t="shared" si="19"/>
        <v>0</v>
      </c>
      <c r="AO69" s="121">
        <f t="shared" si="19"/>
        <v>0</v>
      </c>
      <c r="AP69" s="121">
        <f t="shared" si="19"/>
        <v>0</v>
      </c>
      <c r="AQ69" s="121">
        <f t="shared" si="19"/>
        <v>0</v>
      </c>
      <c r="AR69" s="122">
        <f t="shared" si="19"/>
        <v>0</v>
      </c>
    </row>
    <row r="70" spans="1:44" outlineLevel="2" x14ac:dyDescent="0.2">
      <c r="A70" s="24">
        <v>2200</v>
      </c>
      <c r="B70" s="25"/>
      <c r="C70" s="24"/>
      <c r="D70" s="37"/>
      <c r="E70" s="26"/>
      <c r="F70" s="24"/>
      <c r="G70" s="24"/>
      <c r="H70" s="11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118"/>
    </row>
    <row r="71" spans="1:44" outlineLevel="2" x14ac:dyDescent="0.2">
      <c r="A71" s="24">
        <v>2200</v>
      </c>
      <c r="B71" s="25">
        <v>2210</v>
      </c>
      <c r="C71" s="24" t="s">
        <v>101</v>
      </c>
      <c r="D71" s="37">
        <f>VLOOKUP(B71,GBPBUD!A1:C260,3,0)</f>
        <v>0</v>
      </c>
      <c r="E71" s="26">
        <f t="shared" ref="E71:E84" si="20">SUM(H71:AX71)-D71</f>
        <v>0</v>
      </c>
      <c r="F71" s="24"/>
      <c r="G71" s="24"/>
      <c r="H71" s="11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118"/>
    </row>
    <row r="72" spans="1:44" outlineLevel="2" x14ac:dyDescent="0.2">
      <c r="A72" s="24">
        <v>2200</v>
      </c>
      <c r="B72" s="25">
        <v>2220</v>
      </c>
      <c r="C72" s="24" t="s">
        <v>102</v>
      </c>
      <c r="D72" s="37">
        <f>VLOOKUP(B72,GBPBUD!A1:C260,3,0)</f>
        <v>18700</v>
      </c>
      <c r="E72" s="26">
        <f t="shared" si="20"/>
        <v>0</v>
      </c>
      <c r="F72" s="24"/>
      <c r="G72" s="24" t="s">
        <v>45</v>
      </c>
      <c r="H72" s="117"/>
      <c r="I72" s="37"/>
      <c r="J72" s="37"/>
      <c r="K72" s="37"/>
      <c r="L72" s="37"/>
      <c r="M72" s="37"/>
      <c r="N72" s="37"/>
      <c r="O72" s="37"/>
      <c r="P72" s="37">
        <v>1700</v>
      </c>
      <c r="Q72" s="37">
        <v>1700</v>
      </c>
      <c r="R72" s="37">
        <v>1700</v>
      </c>
      <c r="S72" s="37">
        <v>1700</v>
      </c>
      <c r="T72" s="37">
        <v>1700</v>
      </c>
      <c r="U72" s="37">
        <v>1700</v>
      </c>
      <c r="V72" s="37">
        <v>1700</v>
      </c>
      <c r="W72" s="37">
        <v>1700</v>
      </c>
      <c r="X72" s="37">
        <v>1700</v>
      </c>
      <c r="Y72" s="37">
        <v>1700</v>
      </c>
      <c r="Z72" s="37">
        <v>1700</v>
      </c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118"/>
    </row>
    <row r="73" spans="1:44" outlineLevel="2" x14ac:dyDescent="0.2">
      <c r="A73" s="24">
        <v>2200</v>
      </c>
      <c r="B73" s="25">
        <v>2230</v>
      </c>
      <c r="C73" s="24" t="s">
        <v>103</v>
      </c>
      <c r="D73" s="37">
        <f>VLOOKUP(B73,GBPBUD!A1:C260,3,0)</f>
        <v>0</v>
      </c>
      <c r="E73" s="26">
        <f t="shared" si="20"/>
        <v>0</v>
      </c>
      <c r="F73" s="24"/>
      <c r="G73" s="24"/>
      <c r="H73" s="11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118"/>
    </row>
    <row r="74" spans="1:44" outlineLevel="2" x14ac:dyDescent="0.2">
      <c r="A74" s="24">
        <v>2200</v>
      </c>
      <c r="B74" s="25">
        <v>2240</v>
      </c>
      <c r="C74" s="24" t="s">
        <v>104</v>
      </c>
      <c r="D74" s="37">
        <f>VLOOKUP(B74,GBPBUD!A1:C260,3,0)</f>
        <v>0</v>
      </c>
      <c r="E74" s="26">
        <f t="shared" si="20"/>
        <v>0</v>
      </c>
      <c r="F74" s="24"/>
      <c r="G74" s="24"/>
      <c r="H74" s="11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118"/>
    </row>
    <row r="75" spans="1:44" outlineLevel="2" x14ac:dyDescent="0.2">
      <c r="A75" s="24">
        <v>2200</v>
      </c>
      <c r="B75" s="25">
        <v>2250</v>
      </c>
      <c r="C75" s="24" t="s">
        <v>105</v>
      </c>
      <c r="D75" s="37">
        <f>VLOOKUP(B75,GBPBUD!A1:C260,3,0)</f>
        <v>0</v>
      </c>
      <c r="E75" s="26">
        <f t="shared" si="20"/>
        <v>0</v>
      </c>
      <c r="F75" s="24"/>
      <c r="G75" s="24"/>
      <c r="H75" s="11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118"/>
    </row>
    <row r="76" spans="1:44" outlineLevel="2" x14ac:dyDescent="0.2">
      <c r="A76" s="24">
        <v>2200</v>
      </c>
      <c r="B76" s="25">
        <v>2260</v>
      </c>
      <c r="C76" s="24" t="s">
        <v>106</v>
      </c>
      <c r="D76" s="37">
        <f>VLOOKUP(B76,GBPBUD!A1:C260,3,0)</f>
        <v>13440</v>
      </c>
      <c r="E76" s="26">
        <f t="shared" si="20"/>
        <v>0</v>
      </c>
      <c r="F76" s="24"/>
      <c r="G76" s="24"/>
      <c r="H76" s="11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>
        <v>2688</v>
      </c>
      <c r="U76" s="37">
        <v>2688</v>
      </c>
      <c r="V76" s="37">
        <v>2688</v>
      </c>
      <c r="W76" s="37">
        <v>2688</v>
      </c>
      <c r="X76" s="37">
        <v>2688</v>
      </c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118"/>
    </row>
    <row r="77" spans="1:44" outlineLevel="2" x14ac:dyDescent="0.2">
      <c r="A77" s="24">
        <v>2200</v>
      </c>
      <c r="B77" s="25">
        <v>2270</v>
      </c>
      <c r="C77" s="24" t="s">
        <v>107</v>
      </c>
      <c r="D77" s="37">
        <f>VLOOKUP(B77,GBPBUD!A1:C260,3,0)</f>
        <v>78500</v>
      </c>
      <c r="E77" s="26">
        <f t="shared" si="20"/>
        <v>0</v>
      </c>
      <c r="F77" s="24"/>
      <c r="G77" s="24" t="s">
        <v>45</v>
      </c>
      <c r="H77" s="11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>
        <v>4000</v>
      </c>
      <c r="T77" s="37">
        <v>4000</v>
      </c>
      <c r="U77" s="37">
        <v>4000</v>
      </c>
      <c r="V77" s="37">
        <v>4000</v>
      </c>
      <c r="W77" s="37">
        <v>4000</v>
      </c>
      <c r="X77" s="37">
        <v>4000</v>
      </c>
      <c r="Y77" s="37">
        <v>4000</v>
      </c>
      <c r="Z77" s="37">
        <v>40000</v>
      </c>
      <c r="AA77" s="37"/>
      <c r="AB77" s="37">
        <v>10500</v>
      </c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118"/>
    </row>
    <row r="78" spans="1:44" outlineLevel="2" x14ac:dyDescent="0.2">
      <c r="A78" s="24">
        <v>2200</v>
      </c>
      <c r="B78" s="25">
        <v>2271</v>
      </c>
      <c r="C78" s="24" t="s">
        <v>108</v>
      </c>
      <c r="D78" s="37">
        <f>VLOOKUP(B78,GBPBUD!A1:C260,3,0)</f>
        <v>20000</v>
      </c>
      <c r="E78" s="26">
        <f t="shared" si="20"/>
        <v>0</v>
      </c>
      <c r="F78" s="24"/>
      <c r="G78" s="24" t="s">
        <v>45</v>
      </c>
      <c r="H78" s="11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>
        <v>4000</v>
      </c>
      <c r="U78" s="37">
        <v>4000</v>
      </c>
      <c r="V78" s="37">
        <v>4000</v>
      </c>
      <c r="W78" s="37">
        <v>4000</v>
      </c>
      <c r="X78" s="37">
        <v>4000</v>
      </c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118"/>
    </row>
    <row r="79" spans="1:44" outlineLevel="2" x14ac:dyDescent="0.2">
      <c r="A79" s="24">
        <v>2200</v>
      </c>
      <c r="B79" s="25">
        <v>2272</v>
      </c>
      <c r="C79" s="24" t="s">
        <v>109</v>
      </c>
      <c r="D79" s="37">
        <f>VLOOKUP(B79,GBPBUD!A1:C260,3,0)</f>
        <v>20000</v>
      </c>
      <c r="E79" s="26">
        <f t="shared" si="20"/>
        <v>0</v>
      </c>
      <c r="F79" s="24"/>
      <c r="G79" s="24" t="s">
        <v>45</v>
      </c>
      <c r="H79" s="11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>
        <v>20000</v>
      </c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118"/>
    </row>
    <row r="80" spans="1:44" outlineLevel="2" x14ac:dyDescent="0.2">
      <c r="A80" s="24">
        <v>2200</v>
      </c>
      <c r="B80" s="25">
        <v>2273</v>
      </c>
      <c r="C80" s="24" t="s">
        <v>110</v>
      </c>
      <c r="D80" s="37">
        <f>VLOOKUP(B80,GBPBUD!A1:C260,3,0)</f>
        <v>2250</v>
      </c>
      <c r="E80" s="26">
        <f t="shared" si="20"/>
        <v>0</v>
      </c>
      <c r="F80" s="24"/>
      <c r="G80" s="24" t="s">
        <v>45</v>
      </c>
      <c r="H80" s="117"/>
      <c r="I80" s="37"/>
      <c r="J80" s="37"/>
      <c r="K80" s="37"/>
      <c r="L80" s="37"/>
      <c r="M80" s="37"/>
      <c r="N80" s="37"/>
      <c r="O80" s="37"/>
      <c r="P80" s="37"/>
      <c r="Q80" s="37">
        <v>1500</v>
      </c>
      <c r="R80" s="37"/>
      <c r="S80" s="37"/>
      <c r="T80" s="37"/>
      <c r="U80" s="37"/>
      <c r="V80" s="37"/>
      <c r="W80" s="37">
        <v>750</v>
      </c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118"/>
    </row>
    <row r="81" spans="1:44" outlineLevel="2" x14ac:dyDescent="0.2">
      <c r="A81" s="24">
        <v>2200</v>
      </c>
      <c r="B81" s="25">
        <v>2280</v>
      </c>
      <c r="C81" s="24" t="s">
        <v>111</v>
      </c>
      <c r="D81" s="37">
        <f>VLOOKUP(B81,GBPBUD!A1:C260,3,0)</f>
        <v>16500</v>
      </c>
      <c r="E81" s="26">
        <f t="shared" si="20"/>
        <v>0</v>
      </c>
      <c r="F81" s="24"/>
      <c r="G81" s="24" t="s">
        <v>45</v>
      </c>
      <c r="H81" s="117"/>
      <c r="I81" s="37"/>
      <c r="J81" s="37"/>
      <c r="K81" s="37"/>
      <c r="L81" s="37"/>
      <c r="M81" s="37"/>
      <c r="N81" s="37"/>
      <c r="O81" s="37"/>
      <c r="P81" s="37">
        <v>1500</v>
      </c>
      <c r="Q81" s="37">
        <v>1500</v>
      </c>
      <c r="R81" s="37">
        <v>1500</v>
      </c>
      <c r="S81" s="37">
        <v>1500</v>
      </c>
      <c r="T81" s="37">
        <v>1500</v>
      </c>
      <c r="U81" s="37">
        <v>1500</v>
      </c>
      <c r="V81" s="37">
        <v>1500</v>
      </c>
      <c r="W81" s="37">
        <v>1500</v>
      </c>
      <c r="X81" s="37">
        <v>1500</v>
      </c>
      <c r="Y81" s="37">
        <v>1500</v>
      </c>
      <c r="Z81" s="37">
        <v>1500</v>
      </c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118"/>
    </row>
    <row r="82" spans="1:44" outlineLevel="2" x14ac:dyDescent="0.2">
      <c r="A82" s="24">
        <v>2200</v>
      </c>
      <c r="B82" s="25">
        <v>2290</v>
      </c>
      <c r="C82" s="24" t="s">
        <v>112</v>
      </c>
      <c r="D82" s="37">
        <f>VLOOKUP(B82,GBPBUD!A1:C260,3,0)</f>
        <v>12096</v>
      </c>
      <c r="E82" s="26">
        <f t="shared" si="20"/>
        <v>0</v>
      </c>
      <c r="F82" s="24"/>
      <c r="G82" s="24"/>
      <c r="H82" s="117"/>
      <c r="I82" s="37"/>
      <c r="J82" s="37"/>
      <c r="K82" s="37"/>
      <c r="L82" s="37"/>
      <c r="M82" s="37"/>
      <c r="N82" s="37"/>
      <c r="O82" s="37"/>
      <c r="P82" s="37"/>
      <c r="Q82" s="37"/>
      <c r="R82" s="37">
        <v>1344</v>
      </c>
      <c r="S82" s="37">
        <v>1344</v>
      </c>
      <c r="T82" s="37">
        <v>1344</v>
      </c>
      <c r="U82" s="37">
        <v>1344</v>
      </c>
      <c r="V82" s="37">
        <v>1344</v>
      </c>
      <c r="W82" s="37">
        <v>1344</v>
      </c>
      <c r="X82" s="37">
        <v>1344</v>
      </c>
      <c r="Y82" s="37">
        <v>1344</v>
      </c>
      <c r="Z82" s="37">
        <v>1344</v>
      </c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118"/>
    </row>
    <row r="83" spans="1:44" outlineLevel="2" x14ac:dyDescent="0.2">
      <c r="A83" s="24">
        <v>2200</v>
      </c>
      <c r="B83" s="25">
        <v>2291</v>
      </c>
      <c r="C83" s="24" t="s">
        <v>113</v>
      </c>
      <c r="D83" s="37">
        <f>VLOOKUP(B83,GBPBUD!A1:C260,3,0)</f>
        <v>19200</v>
      </c>
      <c r="E83" s="26">
        <f t="shared" si="20"/>
        <v>0</v>
      </c>
      <c r="F83" s="24"/>
      <c r="G83" s="24" t="s">
        <v>45</v>
      </c>
      <c r="H83" s="117"/>
      <c r="I83" s="37"/>
      <c r="J83" s="37"/>
      <c r="K83" s="37"/>
      <c r="L83" s="37"/>
      <c r="M83" s="37"/>
      <c r="N83" s="37"/>
      <c r="O83" s="37"/>
      <c r="P83" s="37"/>
      <c r="Q83" s="37"/>
      <c r="R83" s="37">
        <v>2250</v>
      </c>
      <c r="S83" s="37">
        <v>1800</v>
      </c>
      <c r="T83" s="37">
        <v>1800</v>
      </c>
      <c r="U83" s="37">
        <v>2250</v>
      </c>
      <c r="V83" s="37">
        <v>1800</v>
      </c>
      <c r="W83" s="37">
        <v>2250</v>
      </c>
      <c r="X83" s="37">
        <v>1800</v>
      </c>
      <c r="Y83" s="37">
        <v>2250</v>
      </c>
      <c r="Z83" s="37">
        <v>3000</v>
      </c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118"/>
    </row>
    <row r="84" spans="1:44" outlineLevel="2" x14ac:dyDescent="0.2">
      <c r="A84" s="24">
        <v>2200</v>
      </c>
      <c r="B84" s="25">
        <v>2292</v>
      </c>
      <c r="C84" s="24" t="s">
        <v>114</v>
      </c>
      <c r="D84" s="37">
        <f>VLOOKUP(B84,GBPBUD!A1:C260,3,0)</f>
        <v>1000</v>
      </c>
      <c r="E84" s="26">
        <f t="shared" si="20"/>
        <v>0</v>
      </c>
      <c r="F84" s="24"/>
      <c r="G84" s="24" t="s">
        <v>45</v>
      </c>
      <c r="H84" s="117"/>
      <c r="I84" s="37"/>
      <c r="J84" s="37"/>
      <c r="K84" s="37"/>
      <c r="L84" s="37"/>
      <c r="M84" s="37"/>
      <c r="N84" s="37"/>
      <c r="O84" s="37"/>
      <c r="P84" s="37"/>
      <c r="Q84" s="37">
        <v>1000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118"/>
    </row>
    <row r="85" spans="1:44" outlineLevel="1" x14ac:dyDescent="0.2">
      <c r="A85" s="28" t="s">
        <v>115</v>
      </c>
      <c r="B85" s="29">
        <v>2200</v>
      </c>
      <c r="C85" s="30" t="s">
        <v>116</v>
      </c>
      <c r="D85" s="31">
        <f>VLOOKUP(B85,GBPBUD!A1:C260,3,0)</f>
        <v>201686</v>
      </c>
      <c r="E85" s="32">
        <f>SUBTOTAL(9,E70:E84)</f>
        <v>0</v>
      </c>
      <c r="F85" s="30"/>
      <c r="G85" s="30"/>
      <c r="H85" s="120">
        <f t="shared" ref="H85:Z85" si="21">SUBTOTAL(9,H70:H84)</f>
        <v>0</v>
      </c>
      <c r="I85" s="121">
        <f t="shared" si="21"/>
        <v>0</v>
      </c>
      <c r="J85" s="121">
        <f t="shared" si="21"/>
        <v>0</v>
      </c>
      <c r="K85" s="121">
        <f t="shared" si="21"/>
        <v>0</v>
      </c>
      <c r="L85" s="121">
        <f t="shared" si="21"/>
        <v>0</v>
      </c>
      <c r="M85" s="121">
        <f t="shared" si="21"/>
        <v>0</v>
      </c>
      <c r="N85" s="121">
        <f t="shared" si="21"/>
        <v>0</v>
      </c>
      <c r="O85" s="121">
        <f t="shared" si="21"/>
        <v>0</v>
      </c>
      <c r="P85" s="121">
        <f t="shared" si="21"/>
        <v>3200</v>
      </c>
      <c r="Q85" s="121">
        <f t="shared" si="21"/>
        <v>5700</v>
      </c>
      <c r="R85" s="121">
        <f t="shared" si="21"/>
        <v>6794</v>
      </c>
      <c r="S85" s="121">
        <f t="shared" si="21"/>
        <v>10344</v>
      </c>
      <c r="T85" s="121">
        <f t="shared" si="21"/>
        <v>37032</v>
      </c>
      <c r="U85" s="121">
        <f t="shared" si="21"/>
        <v>17482</v>
      </c>
      <c r="V85" s="121">
        <f t="shared" si="21"/>
        <v>17032</v>
      </c>
      <c r="W85" s="121">
        <f t="shared" si="21"/>
        <v>18232</v>
      </c>
      <c r="X85" s="121">
        <f t="shared" si="21"/>
        <v>17032</v>
      </c>
      <c r="Y85" s="121">
        <f t="shared" si="21"/>
        <v>10794</v>
      </c>
      <c r="Z85" s="121">
        <f t="shared" si="21"/>
        <v>47544</v>
      </c>
      <c r="AA85" s="31"/>
      <c r="AB85" s="121">
        <f t="shared" ref="AB85:AR85" si="22">SUBTOTAL(9,AB70:AB84)</f>
        <v>10500</v>
      </c>
      <c r="AC85" s="121">
        <f t="shared" si="22"/>
        <v>0</v>
      </c>
      <c r="AD85" s="121">
        <f t="shared" si="22"/>
        <v>0</v>
      </c>
      <c r="AE85" s="121">
        <f t="shared" si="22"/>
        <v>0</v>
      </c>
      <c r="AF85" s="121">
        <f t="shared" si="22"/>
        <v>0</v>
      </c>
      <c r="AG85" s="121">
        <f t="shared" si="22"/>
        <v>0</v>
      </c>
      <c r="AH85" s="121">
        <f t="shared" si="22"/>
        <v>0</v>
      </c>
      <c r="AI85" s="121">
        <f t="shared" si="22"/>
        <v>0</v>
      </c>
      <c r="AJ85" s="121">
        <f t="shared" si="22"/>
        <v>0</v>
      </c>
      <c r="AK85" s="121">
        <f t="shared" si="22"/>
        <v>0</v>
      </c>
      <c r="AL85" s="121">
        <f t="shared" si="22"/>
        <v>0</v>
      </c>
      <c r="AM85" s="121">
        <f t="shared" si="22"/>
        <v>0</v>
      </c>
      <c r="AN85" s="121">
        <f t="shared" si="22"/>
        <v>0</v>
      </c>
      <c r="AO85" s="121">
        <f t="shared" si="22"/>
        <v>0</v>
      </c>
      <c r="AP85" s="121">
        <f t="shared" si="22"/>
        <v>0</v>
      </c>
      <c r="AQ85" s="121">
        <f t="shared" si="22"/>
        <v>0</v>
      </c>
      <c r="AR85" s="122">
        <f t="shared" si="22"/>
        <v>0</v>
      </c>
    </row>
    <row r="86" spans="1:44" outlineLevel="2" x14ac:dyDescent="0.2">
      <c r="A86" s="24">
        <v>2300</v>
      </c>
      <c r="B86" s="25"/>
      <c r="C86" s="24"/>
      <c r="D86" s="37"/>
      <c r="E86" s="26"/>
      <c r="F86" s="24"/>
      <c r="G86" s="24"/>
      <c r="H86" s="11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118"/>
    </row>
    <row r="87" spans="1:44" outlineLevel="2" x14ac:dyDescent="0.2">
      <c r="A87" s="24">
        <v>2300</v>
      </c>
      <c r="B87" s="25">
        <v>2310</v>
      </c>
      <c r="C87" s="24" t="s">
        <v>117</v>
      </c>
      <c r="D87" s="37">
        <f>VLOOKUP(B87,GBPBUD!A1:C260,3,0)</f>
        <v>18000</v>
      </c>
      <c r="E87" s="26">
        <f t="shared" ref="E87:E96" si="23">SUM(H87:AX87)-D87</f>
        <v>0</v>
      </c>
      <c r="F87" s="24"/>
      <c r="G87" s="24" t="s">
        <v>45</v>
      </c>
      <c r="H87" s="117"/>
      <c r="I87" s="37"/>
      <c r="J87" s="37"/>
      <c r="K87" s="37"/>
      <c r="L87" s="37"/>
      <c r="M87" s="37"/>
      <c r="N87" s="37"/>
      <c r="O87" s="37">
        <v>1500</v>
      </c>
      <c r="P87" s="37">
        <v>1500</v>
      </c>
      <c r="Q87" s="37">
        <v>1500</v>
      </c>
      <c r="R87" s="37">
        <v>1500</v>
      </c>
      <c r="S87" s="37">
        <v>1500</v>
      </c>
      <c r="T87" s="37">
        <v>1500</v>
      </c>
      <c r="U87" s="37">
        <v>1500</v>
      </c>
      <c r="V87" s="37">
        <v>1500</v>
      </c>
      <c r="W87" s="37">
        <v>1500</v>
      </c>
      <c r="X87" s="37">
        <v>1500</v>
      </c>
      <c r="Y87" s="37">
        <v>1500</v>
      </c>
      <c r="Z87" s="37">
        <v>1500</v>
      </c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118"/>
    </row>
    <row r="88" spans="1:44" outlineLevel="2" x14ac:dyDescent="0.2">
      <c r="A88" s="24">
        <v>2300</v>
      </c>
      <c r="B88" s="25">
        <v>2320</v>
      </c>
      <c r="C88" s="24" t="s">
        <v>118</v>
      </c>
      <c r="D88" s="37">
        <f>VLOOKUP(B88,GBPBUD!A1:C260,3,0)</f>
        <v>14560</v>
      </c>
      <c r="E88" s="26">
        <f t="shared" si="23"/>
        <v>0</v>
      </c>
      <c r="F88" s="24"/>
      <c r="G88" s="24"/>
      <c r="H88" s="117"/>
      <c r="I88" s="37"/>
      <c r="J88" s="37"/>
      <c r="K88" s="37"/>
      <c r="L88" s="37"/>
      <c r="M88" s="37"/>
      <c r="N88" s="37"/>
      <c r="O88" s="37"/>
      <c r="P88" s="37"/>
      <c r="Q88" s="37">
        <v>1456</v>
      </c>
      <c r="R88" s="37">
        <v>1456</v>
      </c>
      <c r="S88" s="37">
        <v>1456</v>
      </c>
      <c r="T88" s="37">
        <v>1456</v>
      </c>
      <c r="U88" s="37">
        <v>1456</v>
      </c>
      <c r="V88" s="37">
        <v>1456</v>
      </c>
      <c r="W88" s="37">
        <v>1456</v>
      </c>
      <c r="X88" s="37">
        <v>1456</v>
      </c>
      <c r="Y88" s="37">
        <v>1456</v>
      </c>
      <c r="Z88" s="37">
        <v>1456</v>
      </c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118"/>
    </row>
    <row r="89" spans="1:44" outlineLevel="2" x14ac:dyDescent="0.2">
      <c r="A89" s="24">
        <v>2300</v>
      </c>
      <c r="B89" s="25">
        <v>2330</v>
      </c>
      <c r="C89" s="24" t="s">
        <v>119</v>
      </c>
      <c r="D89" s="37">
        <f>VLOOKUP(B89,GBPBUD!A1:C260,3,0)</f>
        <v>22400</v>
      </c>
      <c r="E89" s="26">
        <f t="shared" si="23"/>
        <v>0</v>
      </c>
      <c r="F89" s="24"/>
      <c r="G89" s="24"/>
      <c r="H89" s="117"/>
      <c r="I89" s="37"/>
      <c r="J89" s="37"/>
      <c r="K89" s="37"/>
      <c r="L89" s="37"/>
      <c r="M89" s="37"/>
      <c r="N89" s="37"/>
      <c r="O89" s="37"/>
      <c r="P89" s="37"/>
      <c r="Q89" s="37">
        <v>2240</v>
      </c>
      <c r="R89" s="37">
        <v>2240</v>
      </c>
      <c r="S89" s="37">
        <v>2240</v>
      </c>
      <c r="T89" s="37">
        <v>2240</v>
      </c>
      <c r="U89" s="37">
        <v>2240</v>
      </c>
      <c r="V89" s="37">
        <v>2240</v>
      </c>
      <c r="W89" s="37">
        <v>2240</v>
      </c>
      <c r="X89" s="37">
        <v>2240</v>
      </c>
      <c r="Y89" s="37">
        <v>2240</v>
      </c>
      <c r="Z89" s="37">
        <v>2240</v>
      </c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118"/>
    </row>
    <row r="90" spans="1:44" outlineLevel="2" x14ac:dyDescent="0.2">
      <c r="A90" s="24">
        <v>2300</v>
      </c>
      <c r="B90" s="25">
        <v>2340</v>
      </c>
      <c r="C90" s="24" t="s">
        <v>120</v>
      </c>
      <c r="D90" s="37">
        <f>VLOOKUP(B90,GBPBUD!A1:C260,3,0)</f>
        <v>10080</v>
      </c>
      <c r="E90" s="26">
        <f t="shared" si="23"/>
        <v>0</v>
      </c>
      <c r="F90" s="24"/>
      <c r="G90" s="24"/>
      <c r="H90" s="117"/>
      <c r="I90" s="37"/>
      <c r="J90" s="37"/>
      <c r="K90" s="37"/>
      <c r="L90" s="37"/>
      <c r="M90" s="37"/>
      <c r="N90" s="37"/>
      <c r="O90" s="37"/>
      <c r="P90" s="37"/>
      <c r="Q90" s="37"/>
      <c r="R90" s="37">
        <v>1120</v>
      </c>
      <c r="S90" s="37">
        <v>1120</v>
      </c>
      <c r="T90" s="37">
        <v>1120</v>
      </c>
      <c r="U90" s="37">
        <v>1120</v>
      </c>
      <c r="V90" s="37">
        <v>1120</v>
      </c>
      <c r="W90" s="37">
        <v>1120</v>
      </c>
      <c r="X90" s="37">
        <v>1120</v>
      </c>
      <c r="Y90" s="37">
        <v>1120</v>
      </c>
      <c r="Z90" s="37">
        <v>1120</v>
      </c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118"/>
    </row>
    <row r="91" spans="1:44" outlineLevel="2" x14ac:dyDescent="0.2">
      <c r="A91" s="24">
        <v>2300</v>
      </c>
      <c r="B91" s="25">
        <v>2350</v>
      </c>
      <c r="C91" s="24" t="s">
        <v>121</v>
      </c>
      <c r="D91" s="37">
        <f>VLOOKUP(B91,GBPBUD!A1:C260,3,0)</f>
        <v>15680</v>
      </c>
      <c r="E91" s="26">
        <f t="shared" si="23"/>
        <v>0</v>
      </c>
      <c r="F91" s="24"/>
      <c r="G91" s="24"/>
      <c r="H91" s="11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>
        <v>1960</v>
      </c>
      <c r="T91" s="37">
        <v>1960</v>
      </c>
      <c r="U91" s="37">
        <v>1960</v>
      </c>
      <c r="V91" s="37">
        <v>1960</v>
      </c>
      <c r="W91" s="37">
        <v>1960</v>
      </c>
      <c r="X91" s="37">
        <v>1960</v>
      </c>
      <c r="Y91" s="37">
        <v>1960</v>
      </c>
      <c r="Z91" s="37">
        <v>1960</v>
      </c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118"/>
    </row>
    <row r="92" spans="1:44" outlineLevel="2" x14ac:dyDescent="0.2">
      <c r="A92" s="24">
        <v>2300</v>
      </c>
      <c r="B92" s="25">
        <v>2360</v>
      </c>
      <c r="C92" s="24" t="s">
        <v>122</v>
      </c>
      <c r="D92" s="37">
        <f>VLOOKUP(B92,GBPBUD!A1:C260,3,0)</f>
        <v>54000</v>
      </c>
      <c r="E92" s="26">
        <f t="shared" si="23"/>
        <v>0</v>
      </c>
      <c r="F92" s="24"/>
      <c r="G92" s="24" t="s">
        <v>45</v>
      </c>
      <c r="H92" s="117"/>
      <c r="I92" s="37"/>
      <c r="J92" s="37"/>
      <c r="K92" s="37"/>
      <c r="L92" s="37"/>
      <c r="M92" s="37"/>
      <c r="N92" s="37"/>
      <c r="O92" s="37"/>
      <c r="P92" s="37"/>
      <c r="Q92" s="37"/>
      <c r="R92" s="37">
        <v>6000</v>
      </c>
      <c r="S92" s="37">
        <v>6000</v>
      </c>
      <c r="T92" s="37">
        <v>6000</v>
      </c>
      <c r="U92" s="37">
        <v>6000</v>
      </c>
      <c r="V92" s="37">
        <v>6000</v>
      </c>
      <c r="W92" s="37">
        <v>6000</v>
      </c>
      <c r="X92" s="37">
        <v>6000</v>
      </c>
      <c r="Y92" s="37">
        <v>6000</v>
      </c>
      <c r="Z92" s="37">
        <v>6000</v>
      </c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118"/>
    </row>
    <row r="93" spans="1:44" outlineLevel="2" x14ac:dyDescent="0.2">
      <c r="A93" s="24">
        <v>2300</v>
      </c>
      <c r="B93" s="25">
        <v>2361</v>
      </c>
      <c r="C93" s="24" t="s">
        <v>123</v>
      </c>
      <c r="D93" s="37">
        <f>VLOOKUP(B93,GBPBUD!A1:C260,3,0)</f>
        <v>10000</v>
      </c>
      <c r="E93" s="26">
        <f t="shared" si="23"/>
        <v>0</v>
      </c>
      <c r="F93" s="24"/>
      <c r="G93" s="24" t="s">
        <v>45</v>
      </c>
      <c r="H93" s="11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>
        <v>2000</v>
      </c>
      <c r="V93" s="37">
        <v>2000</v>
      </c>
      <c r="W93" s="37">
        <v>2000</v>
      </c>
      <c r="X93" s="37">
        <v>2000</v>
      </c>
      <c r="Y93" s="37">
        <v>2000</v>
      </c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118"/>
    </row>
    <row r="94" spans="1:44" outlineLevel="2" x14ac:dyDescent="0.2">
      <c r="A94" s="24">
        <v>2300</v>
      </c>
      <c r="B94" s="25">
        <v>2362</v>
      </c>
      <c r="C94" s="24" t="s">
        <v>124</v>
      </c>
      <c r="D94" s="37">
        <f>VLOOKUP(B94,GBPBUD!A1:C260,3,0)</f>
        <v>4000</v>
      </c>
      <c r="E94" s="26">
        <f t="shared" si="23"/>
        <v>0</v>
      </c>
      <c r="F94" s="24"/>
      <c r="G94" s="24" t="s">
        <v>45</v>
      </c>
      <c r="H94" s="11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>
        <v>4000</v>
      </c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118"/>
    </row>
    <row r="95" spans="1:44" outlineLevel="2" x14ac:dyDescent="0.2">
      <c r="A95" s="24">
        <v>2300</v>
      </c>
      <c r="B95" s="25">
        <v>2363</v>
      </c>
      <c r="C95" s="24" t="s">
        <v>125</v>
      </c>
      <c r="D95" s="37">
        <f>VLOOKUP(B95,GBPBUD!A1:C260,3,0)</f>
        <v>4500</v>
      </c>
      <c r="E95" s="26">
        <f t="shared" si="23"/>
        <v>0</v>
      </c>
      <c r="F95" s="24"/>
      <c r="G95" s="24" t="s">
        <v>45</v>
      </c>
      <c r="H95" s="117"/>
      <c r="I95" s="37"/>
      <c r="J95" s="37"/>
      <c r="K95" s="37"/>
      <c r="L95" s="37"/>
      <c r="M95" s="37"/>
      <c r="N95" s="37"/>
      <c r="O95" s="37"/>
      <c r="P95" s="37"/>
      <c r="Q95" s="37">
        <v>2500</v>
      </c>
      <c r="R95" s="37"/>
      <c r="S95" s="37"/>
      <c r="T95" s="37"/>
      <c r="U95" s="37">
        <v>1000</v>
      </c>
      <c r="V95" s="37"/>
      <c r="W95" s="37"/>
      <c r="X95" s="37">
        <v>1000</v>
      </c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118"/>
    </row>
    <row r="96" spans="1:44" outlineLevel="2" x14ac:dyDescent="0.2">
      <c r="A96" s="24">
        <v>2300</v>
      </c>
      <c r="B96" s="25">
        <v>2380</v>
      </c>
      <c r="C96" s="24" t="s">
        <v>126</v>
      </c>
      <c r="D96" s="37">
        <f>VLOOKUP(B96,GBPBUD!A1:C260,3,0)</f>
        <v>12000</v>
      </c>
      <c r="E96" s="26">
        <f t="shared" si="23"/>
        <v>0</v>
      </c>
      <c r="F96" s="24"/>
      <c r="G96" s="24"/>
      <c r="H96" s="11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>
        <v>1500</v>
      </c>
      <c r="T96" s="37">
        <v>1500</v>
      </c>
      <c r="U96" s="37">
        <v>1500</v>
      </c>
      <c r="V96" s="37">
        <v>1500</v>
      </c>
      <c r="W96" s="37">
        <v>1500</v>
      </c>
      <c r="X96" s="37">
        <v>1500</v>
      </c>
      <c r="Y96" s="37">
        <v>1500</v>
      </c>
      <c r="Z96" s="37">
        <v>1500</v>
      </c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118"/>
    </row>
    <row r="97" spans="1:44" outlineLevel="1" x14ac:dyDescent="0.2">
      <c r="A97" s="28" t="s">
        <v>127</v>
      </c>
      <c r="B97" s="29">
        <v>2300</v>
      </c>
      <c r="C97" s="30" t="s">
        <v>128</v>
      </c>
      <c r="D97" s="31">
        <f>VLOOKUP(B97,GBPBUD!A1:C260,3,0)</f>
        <v>165220</v>
      </c>
      <c r="E97" s="32">
        <f>SUBTOTAL(9,E86:E96)</f>
        <v>0</v>
      </c>
      <c r="F97" s="30"/>
      <c r="G97" s="30"/>
      <c r="H97" s="120">
        <f t="shared" ref="H97:Z97" si="24">SUBTOTAL(9,H86:H96)</f>
        <v>0</v>
      </c>
      <c r="I97" s="121">
        <f t="shared" si="24"/>
        <v>0</v>
      </c>
      <c r="J97" s="121">
        <f t="shared" si="24"/>
        <v>0</v>
      </c>
      <c r="K97" s="121">
        <f t="shared" si="24"/>
        <v>0</v>
      </c>
      <c r="L97" s="121">
        <f t="shared" si="24"/>
        <v>0</v>
      </c>
      <c r="M97" s="121">
        <f t="shared" si="24"/>
        <v>0</v>
      </c>
      <c r="N97" s="121">
        <f t="shared" si="24"/>
        <v>0</v>
      </c>
      <c r="O97" s="121">
        <f t="shared" si="24"/>
        <v>1500</v>
      </c>
      <c r="P97" s="121">
        <f t="shared" si="24"/>
        <v>1500</v>
      </c>
      <c r="Q97" s="121">
        <f t="shared" si="24"/>
        <v>7696</v>
      </c>
      <c r="R97" s="121">
        <f t="shared" si="24"/>
        <v>12316</v>
      </c>
      <c r="S97" s="121">
        <f t="shared" si="24"/>
        <v>15776</v>
      </c>
      <c r="T97" s="121">
        <f t="shared" si="24"/>
        <v>19776</v>
      </c>
      <c r="U97" s="121">
        <f t="shared" si="24"/>
        <v>18776</v>
      </c>
      <c r="V97" s="121">
        <f t="shared" si="24"/>
        <v>17776</v>
      </c>
      <c r="W97" s="121">
        <f t="shared" si="24"/>
        <v>17776</v>
      </c>
      <c r="X97" s="121">
        <f t="shared" si="24"/>
        <v>18776</v>
      </c>
      <c r="Y97" s="121">
        <f t="shared" si="24"/>
        <v>17776</v>
      </c>
      <c r="Z97" s="121">
        <f t="shared" si="24"/>
        <v>15776</v>
      </c>
      <c r="AA97" s="31"/>
      <c r="AB97" s="121">
        <f t="shared" ref="AB97:AR97" si="25">SUBTOTAL(9,AB86:AB96)</f>
        <v>0</v>
      </c>
      <c r="AC97" s="121">
        <f t="shared" si="25"/>
        <v>0</v>
      </c>
      <c r="AD97" s="121">
        <f t="shared" si="25"/>
        <v>0</v>
      </c>
      <c r="AE97" s="121">
        <f t="shared" si="25"/>
        <v>0</v>
      </c>
      <c r="AF97" s="121">
        <f t="shared" si="25"/>
        <v>0</v>
      </c>
      <c r="AG97" s="121">
        <f t="shared" si="25"/>
        <v>0</v>
      </c>
      <c r="AH97" s="121">
        <f t="shared" si="25"/>
        <v>0</v>
      </c>
      <c r="AI97" s="121">
        <f t="shared" si="25"/>
        <v>0</v>
      </c>
      <c r="AJ97" s="121">
        <f t="shared" si="25"/>
        <v>0</v>
      </c>
      <c r="AK97" s="121">
        <f t="shared" si="25"/>
        <v>0</v>
      </c>
      <c r="AL97" s="121">
        <f t="shared" si="25"/>
        <v>0</v>
      </c>
      <c r="AM97" s="121">
        <f t="shared" si="25"/>
        <v>0</v>
      </c>
      <c r="AN97" s="121">
        <f t="shared" si="25"/>
        <v>0</v>
      </c>
      <c r="AO97" s="121">
        <f t="shared" si="25"/>
        <v>0</v>
      </c>
      <c r="AP97" s="121">
        <f t="shared" si="25"/>
        <v>0</v>
      </c>
      <c r="AQ97" s="121">
        <f t="shared" si="25"/>
        <v>0</v>
      </c>
      <c r="AR97" s="122">
        <f t="shared" si="25"/>
        <v>0</v>
      </c>
    </row>
    <row r="98" spans="1:44" outlineLevel="2" x14ac:dyDescent="0.2">
      <c r="A98" s="24">
        <v>2400</v>
      </c>
      <c r="B98" s="25"/>
      <c r="C98" s="24"/>
      <c r="D98" s="37"/>
      <c r="E98" s="26"/>
      <c r="F98" s="24"/>
      <c r="G98" s="24"/>
      <c r="H98" s="11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118"/>
    </row>
    <row r="99" spans="1:44" outlineLevel="2" x14ac:dyDescent="0.2">
      <c r="A99" s="24">
        <v>2400</v>
      </c>
      <c r="B99" s="25">
        <v>2410</v>
      </c>
      <c r="C99" s="24" t="s">
        <v>129</v>
      </c>
      <c r="D99" s="37">
        <f>VLOOKUP(B99,GBPBUD!A1:C260,3,0)</f>
        <v>15000</v>
      </c>
      <c r="E99" s="26">
        <f t="shared" ref="E99:E105" si="26">SUM(H99:AX99)-D99</f>
        <v>0</v>
      </c>
      <c r="F99" s="24"/>
      <c r="G99" s="24" t="s">
        <v>45</v>
      </c>
      <c r="H99" s="117"/>
      <c r="I99" s="37"/>
      <c r="J99" s="37"/>
      <c r="K99" s="37"/>
      <c r="L99" s="37"/>
      <c r="M99" s="37"/>
      <c r="N99" s="37"/>
      <c r="O99" s="37"/>
      <c r="P99" s="37"/>
      <c r="Q99" s="37">
        <v>1500</v>
      </c>
      <c r="R99" s="37">
        <v>1500</v>
      </c>
      <c r="S99" s="37">
        <v>1500</v>
      </c>
      <c r="T99" s="37">
        <v>1500</v>
      </c>
      <c r="U99" s="37">
        <v>1500</v>
      </c>
      <c r="V99" s="37">
        <v>1500</v>
      </c>
      <c r="W99" s="37">
        <v>1500</v>
      </c>
      <c r="X99" s="37">
        <v>1500</v>
      </c>
      <c r="Y99" s="37">
        <v>1500</v>
      </c>
      <c r="Z99" s="37">
        <v>1500</v>
      </c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118"/>
    </row>
    <row r="100" spans="1:44" outlineLevel="2" x14ac:dyDescent="0.2">
      <c r="A100" s="24">
        <v>2400</v>
      </c>
      <c r="B100" s="25">
        <v>2420</v>
      </c>
      <c r="C100" s="24" t="s">
        <v>130</v>
      </c>
      <c r="D100" s="37">
        <f>VLOOKUP(B100,GBPBUD!A1:C260,3,0)</f>
        <v>10340</v>
      </c>
      <c r="E100" s="26">
        <f t="shared" si="26"/>
        <v>0</v>
      </c>
      <c r="F100" s="24"/>
      <c r="G100" s="24"/>
      <c r="H100" s="117"/>
      <c r="I100" s="37"/>
      <c r="J100" s="37"/>
      <c r="K100" s="37"/>
      <c r="L100" s="37"/>
      <c r="M100" s="37"/>
      <c r="N100" s="37"/>
      <c r="O100" s="37"/>
      <c r="P100" s="37"/>
      <c r="Q100" s="37">
        <v>440</v>
      </c>
      <c r="R100" s="37">
        <v>1100</v>
      </c>
      <c r="S100" s="37">
        <v>1100</v>
      </c>
      <c r="T100" s="37">
        <v>1100</v>
      </c>
      <c r="U100" s="37">
        <v>1100</v>
      </c>
      <c r="V100" s="37">
        <v>1100</v>
      </c>
      <c r="W100" s="37">
        <v>1100</v>
      </c>
      <c r="X100" s="37">
        <v>1100</v>
      </c>
      <c r="Y100" s="37">
        <v>1100</v>
      </c>
      <c r="Z100" s="37">
        <v>1100</v>
      </c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118"/>
    </row>
    <row r="101" spans="1:44" outlineLevel="2" x14ac:dyDescent="0.2">
      <c r="A101" s="24">
        <v>2400</v>
      </c>
      <c r="B101" s="25">
        <v>2430</v>
      </c>
      <c r="C101" s="24" t="s">
        <v>131</v>
      </c>
      <c r="D101" s="37">
        <f>VLOOKUP(B101,GBPBUD!A1:C260,3,0)</f>
        <v>5040</v>
      </c>
      <c r="E101" s="26">
        <f t="shared" si="26"/>
        <v>0</v>
      </c>
      <c r="F101" s="24"/>
      <c r="G101" s="24"/>
      <c r="H101" s="117"/>
      <c r="I101" s="37"/>
      <c r="J101" s="37"/>
      <c r="K101" s="37"/>
      <c r="L101" s="37"/>
      <c r="M101" s="37"/>
      <c r="N101" s="37"/>
      <c r="O101" s="37"/>
      <c r="P101" s="37"/>
      <c r="Q101" s="37"/>
      <c r="R101" s="37">
        <v>560</v>
      </c>
      <c r="S101" s="37">
        <v>560</v>
      </c>
      <c r="T101" s="37">
        <v>560</v>
      </c>
      <c r="U101" s="37">
        <v>560</v>
      </c>
      <c r="V101" s="37">
        <v>560</v>
      </c>
      <c r="W101" s="37">
        <v>560</v>
      </c>
      <c r="X101" s="37">
        <v>560</v>
      </c>
      <c r="Y101" s="37">
        <v>560</v>
      </c>
      <c r="Z101" s="37">
        <v>560</v>
      </c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118"/>
    </row>
    <row r="102" spans="1:44" outlineLevel="2" x14ac:dyDescent="0.2">
      <c r="A102" s="24">
        <v>2400</v>
      </c>
      <c r="B102" s="25">
        <v>2460</v>
      </c>
      <c r="C102" s="24" t="s">
        <v>132</v>
      </c>
      <c r="D102" s="37">
        <f>VLOOKUP(B102,GBPBUD!A1:C260,3,0)</f>
        <v>10800</v>
      </c>
      <c r="E102" s="26">
        <f t="shared" si="26"/>
        <v>0</v>
      </c>
      <c r="F102" s="24"/>
      <c r="G102" s="24" t="s">
        <v>45</v>
      </c>
      <c r="H102" s="117"/>
      <c r="I102" s="37"/>
      <c r="J102" s="37"/>
      <c r="K102" s="37"/>
      <c r="L102" s="37"/>
      <c r="M102" s="37"/>
      <c r="N102" s="37"/>
      <c r="O102" s="37"/>
      <c r="P102" s="37"/>
      <c r="Q102" s="37"/>
      <c r="R102" s="37">
        <v>1200</v>
      </c>
      <c r="S102" s="37">
        <v>1200</v>
      </c>
      <c r="T102" s="37">
        <v>1200</v>
      </c>
      <c r="U102" s="37">
        <v>1200</v>
      </c>
      <c r="V102" s="37">
        <v>1200</v>
      </c>
      <c r="W102" s="37">
        <v>1200</v>
      </c>
      <c r="X102" s="37">
        <v>1200</v>
      </c>
      <c r="Y102" s="37">
        <v>1200</v>
      </c>
      <c r="Z102" s="37">
        <v>1200</v>
      </c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118"/>
    </row>
    <row r="103" spans="1:44" outlineLevel="2" x14ac:dyDescent="0.2">
      <c r="A103" s="24">
        <v>2400</v>
      </c>
      <c r="B103" s="25">
        <v>2461</v>
      </c>
      <c r="C103" s="24" t="s">
        <v>123</v>
      </c>
      <c r="D103" s="37">
        <f>VLOOKUP(B103,GBPBUD!A1:C260,3,0)</f>
        <v>1200</v>
      </c>
      <c r="E103" s="26">
        <f t="shared" si="26"/>
        <v>0</v>
      </c>
      <c r="F103" s="24"/>
      <c r="G103" s="24" t="s">
        <v>45</v>
      </c>
      <c r="H103" s="11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>
        <v>150</v>
      </c>
      <c r="T103" s="37">
        <v>150</v>
      </c>
      <c r="U103" s="37">
        <v>150</v>
      </c>
      <c r="V103" s="37">
        <v>150</v>
      </c>
      <c r="W103" s="37">
        <v>150</v>
      </c>
      <c r="X103" s="37">
        <v>150</v>
      </c>
      <c r="Y103" s="37">
        <v>150</v>
      </c>
      <c r="Z103" s="37">
        <v>150</v>
      </c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118"/>
    </row>
    <row r="104" spans="1:44" outlineLevel="2" x14ac:dyDescent="0.2">
      <c r="A104" s="24">
        <v>2400</v>
      </c>
      <c r="B104" s="25">
        <v>2462</v>
      </c>
      <c r="C104" s="24" t="s">
        <v>133</v>
      </c>
      <c r="D104" s="37">
        <f>VLOOKUP(B104,GBPBUD!A1:C260,3,0)</f>
        <v>1350</v>
      </c>
      <c r="E104" s="26">
        <f t="shared" si="26"/>
        <v>0</v>
      </c>
      <c r="F104" s="24"/>
      <c r="G104" s="24" t="s">
        <v>45</v>
      </c>
      <c r="H104" s="117"/>
      <c r="I104" s="37"/>
      <c r="J104" s="37"/>
      <c r="K104" s="37"/>
      <c r="L104" s="37"/>
      <c r="M104" s="37"/>
      <c r="N104" s="37"/>
      <c r="O104" s="37"/>
      <c r="P104" s="37"/>
      <c r="Q104" s="37">
        <v>750</v>
      </c>
      <c r="R104" s="37"/>
      <c r="S104" s="37"/>
      <c r="T104" s="37"/>
      <c r="U104" s="37">
        <v>300</v>
      </c>
      <c r="V104" s="37"/>
      <c r="W104" s="37"/>
      <c r="X104" s="37">
        <v>300</v>
      </c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118"/>
    </row>
    <row r="105" spans="1:44" outlineLevel="2" x14ac:dyDescent="0.2">
      <c r="A105" s="24">
        <v>2400</v>
      </c>
      <c r="B105" s="25">
        <v>2470</v>
      </c>
      <c r="C105" s="24" t="s">
        <v>134</v>
      </c>
      <c r="D105" s="37">
        <f>VLOOKUP(B105,GBPBUD!A1:C260,3,0)</f>
        <v>4100</v>
      </c>
      <c r="E105" s="26">
        <f t="shared" si="26"/>
        <v>0</v>
      </c>
      <c r="F105" s="24"/>
      <c r="G105" s="24" t="s">
        <v>45</v>
      </c>
      <c r="H105" s="11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>
        <v>800</v>
      </c>
      <c r="T105" s="37"/>
      <c r="U105" s="37"/>
      <c r="V105" s="37"/>
      <c r="W105" s="37">
        <v>2100</v>
      </c>
      <c r="X105" s="37"/>
      <c r="Y105" s="37"/>
      <c r="Z105" s="37">
        <v>1200</v>
      </c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118"/>
    </row>
    <row r="106" spans="1:44" outlineLevel="1" x14ac:dyDescent="0.2">
      <c r="A106" s="41" t="s">
        <v>135</v>
      </c>
      <c r="B106" s="29">
        <v>2400</v>
      </c>
      <c r="C106" s="30" t="s">
        <v>136</v>
      </c>
      <c r="D106" s="31">
        <f>VLOOKUP(B106,GBPBUD!A1:C260,3,0)</f>
        <v>47830</v>
      </c>
      <c r="E106" s="32">
        <f>SUBTOTAL(9,E98:E105)</f>
        <v>0</v>
      </c>
      <c r="F106" s="30"/>
      <c r="G106" s="30"/>
      <c r="H106" s="120">
        <f t="shared" ref="H106:Z106" si="27">SUBTOTAL(9,H98:H105)</f>
        <v>0</v>
      </c>
      <c r="I106" s="121">
        <f t="shared" si="27"/>
        <v>0</v>
      </c>
      <c r="J106" s="121">
        <f t="shared" si="27"/>
        <v>0</v>
      </c>
      <c r="K106" s="121">
        <f t="shared" si="27"/>
        <v>0</v>
      </c>
      <c r="L106" s="121">
        <f t="shared" si="27"/>
        <v>0</v>
      </c>
      <c r="M106" s="121">
        <f t="shared" si="27"/>
        <v>0</v>
      </c>
      <c r="N106" s="121">
        <f t="shared" si="27"/>
        <v>0</v>
      </c>
      <c r="O106" s="121">
        <f t="shared" si="27"/>
        <v>0</v>
      </c>
      <c r="P106" s="121">
        <f t="shared" si="27"/>
        <v>0</v>
      </c>
      <c r="Q106" s="121">
        <f t="shared" si="27"/>
        <v>2690</v>
      </c>
      <c r="R106" s="121">
        <f t="shared" si="27"/>
        <v>4360</v>
      </c>
      <c r="S106" s="121">
        <f t="shared" si="27"/>
        <v>5310</v>
      </c>
      <c r="T106" s="121">
        <f t="shared" si="27"/>
        <v>4510</v>
      </c>
      <c r="U106" s="121">
        <f t="shared" si="27"/>
        <v>4810</v>
      </c>
      <c r="V106" s="121">
        <f t="shared" si="27"/>
        <v>4510</v>
      </c>
      <c r="W106" s="121">
        <f t="shared" si="27"/>
        <v>6610</v>
      </c>
      <c r="X106" s="121">
        <f t="shared" si="27"/>
        <v>4810</v>
      </c>
      <c r="Y106" s="121">
        <f t="shared" si="27"/>
        <v>4510</v>
      </c>
      <c r="Z106" s="121">
        <f t="shared" si="27"/>
        <v>5710</v>
      </c>
      <c r="AA106" s="31"/>
      <c r="AB106" s="121">
        <f t="shared" ref="AB106:AR106" si="28">SUBTOTAL(9,AB98:AB105)</f>
        <v>0</v>
      </c>
      <c r="AC106" s="121">
        <f t="shared" si="28"/>
        <v>0</v>
      </c>
      <c r="AD106" s="121">
        <f t="shared" si="28"/>
        <v>0</v>
      </c>
      <c r="AE106" s="121">
        <f t="shared" si="28"/>
        <v>0</v>
      </c>
      <c r="AF106" s="121">
        <f t="shared" si="28"/>
        <v>0</v>
      </c>
      <c r="AG106" s="121">
        <f t="shared" si="28"/>
        <v>0</v>
      </c>
      <c r="AH106" s="121">
        <f t="shared" si="28"/>
        <v>0</v>
      </c>
      <c r="AI106" s="121">
        <f t="shared" si="28"/>
        <v>0</v>
      </c>
      <c r="AJ106" s="121">
        <f t="shared" si="28"/>
        <v>0</v>
      </c>
      <c r="AK106" s="121">
        <f t="shared" si="28"/>
        <v>0</v>
      </c>
      <c r="AL106" s="121">
        <f t="shared" si="28"/>
        <v>0</v>
      </c>
      <c r="AM106" s="121">
        <f t="shared" si="28"/>
        <v>0</v>
      </c>
      <c r="AN106" s="121">
        <f t="shared" si="28"/>
        <v>0</v>
      </c>
      <c r="AO106" s="121">
        <f t="shared" si="28"/>
        <v>0</v>
      </c>
      <c r="AP106" s="121">
        <f t="shared" si="28"/>
        <v>0</v>
      </c>
      <c r="AQ106" s="121">
        <f t="shared" si="28"/>
        <v>0</v>
      </c>
      <c r="AR106" s="122">
        <f t="shared" si="28"/>
        <v>0</v>
      </c>
    </row>
    <row r="107" spans="1:44" outlineLevel="2" x14ac:dyDescent="0.2">
      <c r="A107" s="24">
        <v>2500</v>
      </c>
      <c r="B107" s="25"/>
      <c r="C107" s="24"/>
      <c r="D107" s="37"/>
      <c r="E107" s="26"/>
      <c r="F107" s="24"/>
      <c r="G107" s="24"/>
      <c r="H107" s="11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118"/>
    </row>
    <row r="108" spans="1:44" outlineLevel="2" x14ac:dyDescent="0.2">
      <c r="A108" s="24">
        <v>2500</v>
      </c>
      <c r="B108" s="25">
        <v>2510</v>
      </c>
      <c r="C108" s="24" t="s">
        <v>137</v>
      </c>
      <c r="D108" s="37">
        <f>VLOOKUP(B108,GBPBUD!A1:C260,3,0)</f>
        <v>39600</v>
      </c>
      <c r="E108" s="26">
        <f t="shared" ref="E108:E117" si="29">SUM(H108:AX108)-D108</f>
        <v>0</v>
      </c>
      <c r="F108" s="24"/>
      <c r="H108" s="117">
        <v>7200</v>
      </c>
      <c r="I108" s="37">
        <v>1800</v>
      </c>
      <c r="J108" s="37">
        <v>1800</v>
      </c>
      <c r="K108" s="37">
        <v>1800</v>
      </c>
      <c r="L108" s="37">
        <v>1800</v>
      </c>
      <c r="M108" s="37">
        <v>1800</v>
      </c>
      <c r="N108" s="37">
        <v>1800</v>
      </c>
      <c r="O108" s="37">
        <v>1800</v>
      </c>
      <c r="P108" s="37">
        <v>1800</v>
      </c>
      <c r="Q108" s="37">
        <v>1800</v>
      </c>
      <c r="R108" s="37">
        <v>1800</v>
      </c>
      <c r="S108" s="37">
        <v>1800</v>
      </c>
      <c r="T108" s="37">
        <v>1800</v>
      </c>
      <c r="U108" s="37">
        <v>1800</v>
      </c>
      <c r="V108" s="37">
        <v>1800</v>
      </c>
      <c r="W108" s="37">
        <v>1800</v>
      </c>
      <c r="X108" s="37">
        <v>1800</v>
      </c>
      <c r="Y108" s="37">
        <v>1800</v>
      </c>
      <c r="Z108" s="37">
        <v>1800</v>
      </c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118"/>
    </row>
    <row r="109" spans="1:44" outlineLevel="2" x14ac:dyDescent="0.2">
      <c r="A109" s="24">
        <v>2500</v>
      </c>
      <c r="B109" s="25">
        <v>2520</v>
      </c>
      <c r="C109" s="24" t="s">
        <v>138</v>
      </c>
      <c r="D109" s="37">
        <f>VLOOKUP(B109,GBPBUD!A1:C260,3,0)</f>
        <v>22400</v>
      </c>
      <c r="E109" s="26">
        <f t="shared" si="29"/>
        <v>0</v>
      </c>
      <c r="F109" s="24"/>
      <c r="G109" s="24"/>
      <c r="H109" s="117"/>
      <c r="I109" s="37"/>
      <c r="J109" s="37"/>
      <c r="K109" s="37">
        <v>1400</v>
      </c>
      <c r="L109" s="37">
        <v>1400</v>
      </c>
      <c r="M109" s="37">
        <v>1400</v>
      </c>
      <c r="N109" s="37">
        <v>1400</v>
      </c>
      <c r="O109" s="37">
        <v>1400</v>
      </c>
      <c r="P109" s="37">
        <v>1400</v>
      </c>
      <c r="Q109" s="37">
        <v>1400</v>
      </c>
      <c r="R109" s="37">
        <v>1400</v>
      </c>
      <c r="S109" s="37">
        <v>1400</v>
      </c>
      <c r="T109" s="37">
        <v>1400</v>
      </c>
      <c r="U109" s="37">
        <v>1400</v>
      </c>
      <c r="V109" s="37">
        <v>1400</v>
      </c>
      <c r="W109" s="37">
        <v>1400</v>
      </c>
      <c r="X109" s="37">
        <v>1400</v>
      </c>
      <c r="Y109" s="37">
        <v>1400</v>
      </c>
      <c r="Z109" s="37">
        <v>1400</v>
      </c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118"/>
    </row>
    <row r="110" spans="1:44" outlineLevel="2" x14ac:dyDescent="0.2">
      <c r="A110" s="24">
        <v>2500</v>
      </c>
      <c r="B110" s="25">
        <v>2530</v>
      </c>
      <c r="C110" s="24" t="s">
        <v>139</v>
      </c>
      <c r="D110" s="37">
        <f>VLOOKUP(B110,GBPBUD!A1:C260,3,0)</f>
        <v>12000</v>
      </c>
      <c r="E110" s="26">
        <f t="shared" si="29"/>
        <v>0</v>
      </c>
      <c r="F110" s="24"/>
      <c r="G110" s="24"/>
      <c r="H110" s="117"/>
      <c r="I110" s="37"/>
      <c r="J110" s="37"/>
      <c r="K110" s="37"/>
      <c r="L110" s="37"/>
      <c r="M110" s="37"/>
      <c r="N110" s="37"/>
      <c r="O110" s="37">
        <v>1000</v>
      </c>
      <c r="P110" s="37">
        <v>1000</v>
      </c>
      <c r="Q110" s="37">
        <v>1000</v>
      </c>
      <c r="R110" s="37">
        <v>1000</v>
      </c>
      <c r="S110" s="37">
        <v>1000</v>
      </c>
      <c r="T110" s="37">
        <v>1000</v>
      </c>
      <c r="U110" s="37">
        <v>1000</v>
      </c>
      <c r="V110" s="37">
        <v>1000</v>
      </c>
      <c r="W110" s="37">
        <v>1000</v>
      </c>
      <c r="X110" s="37">
        <v>1000</v>
      </c>
      <c r="Y110" s="37">
        <v>1000</v>
      </c>
      <c r="Z110" s="37">
        <v>1000</v>
      </c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118"/>
    </row>
    <row r="111" spans="1:44" outlineLevel="2" x14ac:dyDescent="0.2">
      <c r="A111" s="24">
        <v>2500</v>
      </c>
      <c r="B111" s="25">
        <v>2535</v>
      </c>
      <c r="C111" s="24" t="s">
        <v>140</v>
      </c>
      <c r="D111" s="37">
        <f>VLOOKUP(B111,GBPBUD!A1:C260,3,0)</f>
        <v>11200</v>
      </c>
      <c r="E111" s="26">
        <f t="shared" si="29"/>
        <v>0</v>
      </c>
      <c r="F111" s="24"/>
      <c r="G111" s="24"/>
      <c r="H111" s="117"/>
      <c r="I111" s="37"/>
      <c r="J111" s="37"/>
      <c r="K111" s="37"/>
      <c r="L111" s="37"/>
      <c r="M111" s="37"/>
      <c r="N111" s="37"/>
      <c r="O111" s="37"/>
      <c r="P111" s="37"/>
      <c r="Q111" s="37">
        <v>1120</v>
      </c>
      <c r="R111" s="37">
        <v>1120</v>
      </c>
      <c r="S111" s="37">
        <v>1120</v>
      </c>
      <c r="T111" s="37">
        <v>1120</v>
      </c>
      <c r="U111" s="37">
        <v>1120</v>
      </c>
      <c r="V111" s="37">
        <v>1120</v>
      </c>
      <c r="W111" s="37">
        <v>1120</v>
      </c>
      <c r="X111" s="37">
        <v>1120</v>
      </c>
      <c r="Y111" s="37">
        <v>1120</v>
      </c>
      <c r="Z111" s="37">
        <v>1120</v>
      </c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118"/>
    </row>
    <row r="112" spans="1:44" outlineLevel="2" x14ac:dyDescent="0.2">
      <c r="A112" s="24">
        <v>2500</v>
      </c>
      <c r="B112" s="25">
        <v>2540</v>
      </c>
      <c r="C112" s="24" t="s">
        <v>141</v>
      </c>
      <c r="D112" s="37">
        <f>VLOOKUP(B112,GBPBUD!A1:C260,3,0)</f>
        <v>5880</v>
      </c>
      <c r="E112" s="26">
        <f t="shared" si="29"/>
        <v>0</v>
      </c>
      <c r="F112" s="24"/>
      <c r="G112" s="24"/>
      <c r="H112" s="117"/>
      <c r="I112" s="37"/>
      <c r="J112" s="37"/>
      <c r="K112" s="37"/>
      <c r="L112" s="37">
        <v>392</v>
      </c>
      <c r="M112" s="37">
        <v>392</v>
      </c>
      <c r="N112" s="37">
        <v>392</v>
      </c>
      <c r="O112" s="37">
        <v>392</v>
      </c>
      <c r="P112" s="37">
        <v>392</v>
      </c>
      <c r="Q112" s="37">
        <v>392</v>
      </c>
      <c r="R112" s="37">
        <v>392</v>
      </c>
      <c r="S112" s="37">
        <v>392</v>
      </c>
      <c r="T112" s="37">
        <v>392</v>
      </c>
      <c r="U112" s="37">
        <v>392</v>
      </c>
      <c r="V112" s="37">
        <v>392</v>
      </c>
      <c r="W112" s="37">
        <v>392</v>
      </c>
      <c r="X112" s="37">
        <v>392</v>
      </c>
      <c r="Y112" s="37">
        <v>392</v>
      </c>
      <c r="Z112" s="37">
        <v>392</v>
      </c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118"/>
    </row>
    <row r="113" spans="1:44" outlineLevel="2" x14ac:dyDescent="0.2">
      <c r="A113" s="24">
        <v>2500</v>
      </c>
      <c r="B113" s="25">
        <v>2550</v>
      </c>
      <c r="C113" s="24" t="s">
        <v>142</v>
      </c>
      <c r="D113" s="37">
        <f>VLOOKUP(B113,GBPBUD!A1:C260,3,0)</f>
        <v>21000</v>
      </c>
      <c r="E113" s="26">
        <f t="shared" si="29"/>
        <v>0</v>
      </c>
      <c r="F113" s="24"/>
      <c r="G113" s="24" t="s">
        <v>45</v>
      </c>
      <c r="H113" s="117"/>
      <c r="I113" s="37"/>
      <c r="J113" s="37"/>
      <c r="K113" s="37"/>
      <c r="L113" s="37"/>
      <c r="M113" s="37">
        <v>1400</v>
      </c>
      <c r="N113" s="37">
        <v>1400</v>
      </c>
      <c r="O113" s="37">
        <v>1400</v>
      </c>
      <c r="P113" s="37">
        <v>1400</v>
      </c>
      <c r="Q113" s="37">
        <v>1400</v>
      </c>
      <c r="R113" s="37">
        <v>1400</v>
      </c>
      <c r="S113" s="37">
        <v>1400</v>
      </c>
      <c r="T113" s="37">
        <v>1400</v>
      </c>
      <c r="U113" s="37">
        <v>1400</v>
      </c>
      <c r="V113" s="37">
        <v>1400</v>
      </c>
      <c r="W113" s="37">
        <v>1400</v>
      </c>
      <c r="X113" s="37">
        <v>1400</v>
      </c>
      <c r="Y113" s="37">
        <v>1400</v>
      </c>
      <c r="Z113" s="37">
        <v>1400</v>
      </c>
      <c r="AA113" s="37"/>
      <c r="AB113" s="37">
        <v>1400</v>
      </c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118"/>
    </row>
    <row r="114" spans="1:44" outlineLevel="2" x14ac:dyDescent="0.2">
      <c r="A114" s="24">
        <v>2500</v>
      </c>
      <c r="B114" s="25">
        <v>2570</v>
      </c>
      <c r="C114" s="24" t="s">
        <v>143</v>
      </c>
      <c r="D114" s="37">
        <f>VLOOKUP(B114,GBPBUD!A1:C260,3,0)</f>
        <v>16900</v>
      </c>
      <c r="E114" s="26">
        <f t="shared" si="29"/>
        <v>0</v>
      </c>
      <c r="F114" s="24"/>
      <c r="G114" s="24" t="s">
        <v>45</v>
      </c>
      <c r="H114" s="117"/>
      <c r="I114" s="37"/>
      <c r="J114" s="37"/>
      <c r="K114" s="37"/>
      <c r="L114" s="37"/>
      <c r="M114" s="37"/>
      <c r="N114" s="37"/>
      <c r="O114" s="37">
        <v>1300</v>
      </c>
      <c r="P114" s="37">
        <v>1300</v>
      </c>
      <c r="Q114" s="37">
        <v>1300</v>
      </c>
      <c r="R114" s="37">
        <v>1300</v>
      </c>
      <c r="S114" s="37">
        <v>1300</v>
      </c>
      <c r="T114" s="37">
        <v>1300</v>
      </c>
      <c r="U114" s="37">
        <v>1300</v>
      </c>
      <c r="V114" s="37">
        <v>1300</v>
      </c>
      <c r="W114" s="37">
        <v>1300</v>
      </c>
      <c r="X114" s="37">
        <v>1300</v>
      </c>
      <c r="Y114" s="37">
        <v>1300</v>
      </c>
      <c r="Z114" s="37">
        <v>1300</v>
      </c>
      <c r="AA114" s="37"/>
      <c r="AB114" s="37">
        <v>1300</v>
      </c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118"/>
    </row>
    <row r="115" spans="1:44" outlineLevel="2" x14ac:dyDescent="0.2">
      <c r="A115" s="24">
        <v>2500</v>
      </c>
      <c r="B115" s="25">
        <v>2575</v>
      </c>
      <c r="C115" s="24" t="s">
        <v>144</v>
      </c>
      <c r="D115" s="37">
        <f>VLOOKUP(B115,GBPBUD!A1:C260,3,0)</f>
        <v>10640</v>
      </c>
      <c r="E115" s="26">
        <f t="shared" si="29"/>
        <v>0</v>
      </c>
      <c r="F115" s="24"/>
      <c r="G115" s="24"/>
      <c r="H115" s="117"/>
      <c r="I115" s="37"/>
      <c r="J115" s="37"/>
      <c r="K115" s="37"/>
      <c r="L115" s="37"/>
      <c r="M115" s="37"/>
      <c r="N115" s="37"/>
      <c r="O115" s="37"/>
      <c r="P115" s="37"/>
      <c r="Q115" s="37">
        <v>560</v>
      </c>
      <c r="R115" s="37">
        <v>1120</v>
      </c>
      <c r="S115" s="37">
        <v>1120</v>
      </c>
      <c r="T115" s="37">
        <v>1120</v>
      </c>
      <c r="U115" s="37">
        <v>1120</v>
      </c>
      <c r="V115" s="37">
        <v>1120</v>
      </c>
      <c r="W115" s="37">
        <v>1120</v>
      </c>
      <c r="X115" s="37">
        <v>1120</v>
      </c>
      <c r="Y115" s="37">
        <v>1120</v>
      </c>
      <c r="Z115" s="37">
        <v>1120</v>
      </c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118"/>
    </row>
    <row r="116" spans="1:44" outlineLevel="2" x14ac:dyDescent="0.2">
      <c r="A116" s="24">
        <v>2500</v>
      </c>
      <c r="B116" s="25">
        <v>2580</v>
      </c>
      <c r="C116" s="24" t="s">
        <v>145</v>
      </c>
      <c r="D116" s="37">
        <f>VLOOKUP(B116,GBPBUD!A1:C260,3,0)</f>
        <v>22176</v>
      </c>
      <c r="E116" s="26">
        <f t="shared" si="29"/>
        <v>0</v>
      </c>
      <c r="F116" s="24"/>
      <c r="G116" s="24"/>
      <c r="H116" s="117"/>
      <c r="I116" s="37"/>
      <c r="J116" s="37"/>
      <c r="K116" s="37"/>
      <c r="L116" s="37"/>
      <c r="M116" s="37"/>
      <c r="N116" s="37"/>
      <c r="O116" s="37"/>
      <c r="P116" s="37">
        <v>2016</v>
      </c>
      <c r="Q116" s="37">
        <v>2016</v>
      </c>
      <c r="R116" s="37">
        <v>2016</v>
      </c>
      <c r="S116" s="37">
        <v>2016</v>
      </c>
      <c r="T116" s="37">
        <v>2016</v>
      </c>
      <c r="U116" s="37">
        <v>2016</v>
      </c>
      <c r="V116" s="37">
        <v>2016</v>
      </c>
      <c r="W116" s="37">
        <v>2016</v>
      </c>
      <c r="X116" s="37">
        <v>2016</v>
      </c>
      <c r="Y116" s="37">
        <v>2016</v>
      </c>
      <c r="Z116" s="37">
        <v>2016</v>
      </c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118"/>
    </row>
    <row r="117" spans="1:44" outlineLevel="2" x14ac:dyDescent="0.2">
      <c r="A117" s="24">
        <v>2500</v>
      </c>
      <c r="B117" s="25">
        <v>2590</v>
      </c>
      <c r="C117" s="24" t="s">
        <v>97</v>
      </c>
      <c r="D117" s="37">
        <f>VLOOKUP(B117,GBPBUD!A1:C260,3,0)</f>
        <v>4000</v>
      </c>
      <c r="E117" s="26">
        <f t="shared" si="29"/>
        <v>0</v>
      </c>
      <c r="F117" s="24"/>
      <c r="G117" s="24"/>
      <c r="H117" s="11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>
        <v>500</v>
      </c>
      <c r="T117" s="37">
        <v>500</v>
      </c>
      <c r="U117" s="37">
        <v>500</v>
      </c>
      <c r="V117" s="37">
        <v>500</v>
      </c>
      <c r="W117" s="37">
        <v>500</v>
      </c>
      <c r="X117" s="37">
        <v>500</v>
      </c>
      <c r="Y117" s="37">
        <v>500</v>
      </c>
      <c r="Z117" s="37">
        <v>500</v>
      </c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118"/>
    </row>
    <row r="118" spans="1:44" outlineLevel="1" x14ac:dyDescent="0.2">
      <c r="A118" s="28" t="s">
        <v>146</v>
      </c>
      <c r="B118" s="29">
        <v>2500</v>
      </c>
      <c r="C118" s="30" t="s">
        <v>147</v>
      </c>
      <c r="D118" s="31">
        <f>VLOOKUP(B118,GBPBUD!A1:C260,3,0)</f>
        <v>165796</v>
      </c>
      <c r="E118" s="32">
        <f>SUBTOTAL(9,E107:E117)</f>
        <v>0</v>
      </c>
      <c r="F118" s="30"/>
      <c r="G118" s="30"/>
      <c r="H118" s="120">
        <f t="shared" ref="H118:Z118" si="30">SUBTOTAL(9,H107:H117)</f>
        <v>7200</v>
      </c>
      <c r="I118" s="121">
        <f t="shared" si="30"/>
        <v>1800</v>
      </c>
      <c r="J118" s="121">
        <f t="shared" si="30"/>
        <v>1800</v>
      </c>
      <c r="K118" s="121">
        <f t="shared" si="30"/>
        <v>3200</v>
      </c>
      <c r="L118" s="121">
        <f t="shared" si="30"/>
        <v>3592</v>
      </c>
      <c r="M118" s="121">
        <f t="shared" si="30"/>
        <v>4992</v>
      </c>
      <c r="N118" s="121">
        <f t="shared" si="30"/>
        <v>4992</v>
      </c>
      <c r="O118" s="121">
        <f t="shared" si="30"/>
        <v>7292</v>
      </c>
      <c r="P118" s="121">
        <f t="shared" si="30"/>
        <v>9308</v>
      </c>
      <c r="Q118" s="121">
        <f t="shared" si="30"/>
        <v>10988</v>
      </c>
      <c r="R118" s="121">
        <f t="shared" si="30"/>
        <v>11548</v>
      </c>
      <c r="S118" s="121">
        <f t="shared" si="30"/>
        <v>12048</v>
      </c>
      <c r="T118" s="121">
        <f t="shared" si="30"/>
        <v>12048</v>
      </c>
      <c r="U118" s="121">
        <f t="shared" si="30"/>
        <v>12048</v>
      </c>
      <c r="V118" s="121">
        <f t="shared" si="30"/>
        <v>12048</v>
      </c>
      <c r="W118" s="121">
        <f t="shared" si="30"/>
        <v>12048</v>
      </c>
      <c r="X118" s="121">
        <f t="shared" si="30"/>
        <v>12048</v>
      </c>
      <c r="Y118" s="121">
        <f t="shared" si="30"/>
        <v>12048</v>
      </c>
      <c r="Z118" s="121">
        <f t="shared" si="30"/>
        <v>12048</v>
      </c>
      <c r="AA118" s="31"/>
      <c r="AB118" s="121">
        <f t="shared" ref="AB118:AR118" si="31">SUBTOTAL(9,AB107:AB117)</f>
        <v>2700</v>
      </c>
      <c r="AC118" s="121">
        <f t="shared" si="31"/>
        <v>0</v>
      </c>
      <c r="AD118" s="121">
        <f t="shared" si="31"/>
        <v>0</v>
      </c>
      <c r="AE118" s="121">
        <f t="shared" si="31"/>
        <v>0</v>
      </c>
      <c r="AF118" s="121">
        <f t="shared" si="31"/>
        <v>0</v>
      </c>
      <c r="AG118" s="121">
        <f t="shared" si="31"/>
        <v>0</v>
      </c>
      <c r="AH118" s="121">
        <f t="shared" si="31"/>
        <v>0</v>
      </c>
      <c r="AI118" s="121">
        <f t="shared" si="31"/>
        <v>0</v>
      </c>
      <c r="AJ118" s="121">
        <f t="shared" si="31"/>
        <v>0</v>
      </c>
      <c r="AK118" s="121">
        <f t="shared" si="31"/>
        <v>0</v>
      </c>
      <c r="AL118" s="121">
        <f t="shared" si="31"/>
        <v>0</v>
      </c>
      <c r="AM118" s="121">
        <f t="shared" si="31"/>
        <v>0</v>
      </c>
      <c r="AN118" s="121">
        <f t="shared" si="31"/>
        <v>0</v>
      </c>
      <c r="AO118" s="121">
        <f t="shared" si="31"/>
        <v>0</v>
      </c>
      <c r="AP118" s="121">
        <f t="shared" si="31"/>
        <v>0</v>
      </c>
      <c r="AQ118" s="121">
        <f t="shared" si="31"/>
        <v>0</v>
      </c>
      <c r="AR118" s="122">
        <f t="shared" si="31"/>
        <v>0</v>
      </c>
    </row>
    <row r="119" spans="1:44" outlineLevel="2" x14ac:dyDescent="0.2">
      <c r="A119" s="24">
        <v>2600</v>
      </c>
      <c r="B119" s="25"/>
      <c r="C119" s="24"/>
      <c r="D119" s="37"/>
      <c r="E119" s="26"/>
      <c r="F119" s="24"/>
      <c r="G119" s="24"/>
      <c r="H119" s="11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118"/>
    </row>
    <row r="120" spans="1:44" outlineLevel="2" x14ac:dyDescent="0.2">
      <c r="A120" s="24">
        <v>2600</v>
      </c>
      <c r="B120" s="25">
        <v>2610</v>
      </c>
      <c r="C120" s="24" t="s">
        <v>148</v>
      </c>
      <c r="D120" s="37">
        <f>VLOOKUP(B120,GBPBUD!A1:C260,3,0)</f>
        <v>10800</v>
      </c>
      <c r="E120" s="26">
        <f>SUM(H120:AX120)-D120</f>
        <v>0</v>
      </c>
      <c r="F120" s="24"/>
      <c r="G120" s="24" t="s">
        <v>45</v>
      </c>
      <c r="H120" s="117"/>
      <c r="I120" s="37"/>
      <c r="J120" s="37"/>
      <c r="K120" s="37"/>
      <c r="L120" s="37"/>
      <c r="M120" s="37"/>
      <c r="N120" s="37">
        <v>1200</v>
      </c>
      <c r="O120" s="37">
        <v>1200</v>
      </c>
      <c r="P120" s="37">
        <v>1200</v>
      </c>
      <c r="Q120" s="37">
        <v>1200</v>
      </c>
      <c r="R120" s="37">
        <v>1200</v>
      </c>
      <c r="S120" s="37">
        <v>1200</v>
      </c>
      <c r="T120" s="37">
        <v>1200</v>
      </c>
      <c r="U120" s="37">
        <v>1200</v>
      </c>
      <c r="V120" s="37">
        <v>1200</v>
      </c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118"/>
    </row>
    <row r="121" spans="1:44" outlineLevel="2" x14ac:dyDescent="0.2">
      <c r="A121" s="24">
        <v>2600</v>
      </c>
      <c r="B121" s="25">
        <v>2620</v>
      </c>
      <c r="C121" s="24" t="s">
        <v>149</v>
      </c>
      <c r="D121" s="37">
        <f>VLOOKUP(B121,GBPBUD!A1:C260,3,0)</f>
        <v>5040</v>
      </c>
      <c r="E121" s="26">
        <f>SUM(H121:AX121)-D121</f>
        <v>0</v>
      </c>
      <c r="F121" s="24"/>
      <c r="G121" s="24" t="s">
        <v>45</v>
      </c>
      <c r="H121" s="117"/>
      <c r="I121" s="37"/>
      <c r="J121" s="37"/>
      <c r="K121" s="37"/>
      <c r="L121" s="37"/>
      <c r="M121" s="37"/>
      <c r="N121" s="37"/>
      <c r="O121" s="37"/>
      <c r="P121" s="37"/>
      <c r="Q121" s="37"/>
      <c r="R121" s="37">
        <v>560</v>
      </c>
      <c r="S121" s="37">
        <v>560</v>
      </c>
      <c r="T121" s="37">
        <v>560</v>
      </c>
      <c r="U121" s="37">
        <v>560</v>
      </c>
      <c r="V121" s="37">
        <v>560</v>
      </c>
      <c r="W121" s="37">
        <v>560</v>
      </c>
      <c r="X121" s="37">
        <v>560</v>
      </c>
      <c r="Y121" s="37">
        <v>560</v>
      </c>
      <c r="Z121" s="37">
        <v>560</v>
      </c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118"/>
    </row>
    <row r="122" spans="1:44" outlineLevel="2" x14ac:dyDescent="0.2">
      <c r="A122" s="24">
        <v>2600</v>
      </c>
      <c r="B122" s="25">
        <v>2650</v>
      </c>
      <c r="C122" s="24" t="s">
        <v>150</v>
      </c>
      <c r="D122" s="37">
        <f>VLOOKUP(B122,GBPBUD!A1:C260,3,0)</f>
        <v>60000</v>
      </c>
      <c r="E122" s="26">
        <f>SUM(H122:AX122)-D122</f>
        <v>0</v>
      </c>
      <c r="F122" s="24"/>
      <c r="G122" s="24" t="s">
        <v>45</v>
      </c>
      <c r="H122" s="117"/>
      <c r="I122" s="37"/>
      <c r="J122" s="37"/>
      <c r="K122" s="37"/>
      <c r="L122" s="37"/>
      <c r="M122" s="37"/>
      <c r="N122" s="37"/>
      <c r="O122" s="37">
        <v>5000</v>
      </c>
      <c r="P122" s="37">
        <v>5000</v>
      </c>
      <c r="Q122" s="37">
        <v>5000</v>
      </c>
      <c r="R122" s="37">
        <v>5000</v>
      </c>
      <c r="S122" s="37">
        <v>5000</v>
      </c>
      <c r="T122" s="37">
        <v>5000</v>
      </c>
      <c r="U122" s="37">
        <v>5000</v>
      </c>
      <c r="V122" s="37">
        <v>5000</v>
      </c>
      <c r="W122" s="37">
        <v>5000</v>
      </c>
      <c r="X122" s="37">
        <v>5000</v>
      </c>
      <c r="Y122" s="37">
        <v>5000</v>
      </c>
      <c r="Z122" s="37">
        <v>5000</v>
      </c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118"/>
    </row>
    <row r="123" spans="1:44" outlineLevel="2" x14ac:dyDescent="0.2">
      <c r="A123" s="24">
        <v>2600</v>
      </c>
      <c r="B123" s="25">
        <v>2670</v>
      </c>
      <c r="C123" s="24" t="s">
        <v>151</v>
      </c>
      <c r="D123" s="37">
        <f>VLOOKUP(B123,GBPBUD!A1:C260,3,0)</f>
        <v>2000</v>
      </c>
      <c r="E123" s="26">
        <f>SUM(H123:AX123)-D123</f>
        <v>0</v>
      </c>
      <c r="F123" s="24"/>
      <c r="G123" s="24" t="s">
        <v>45</v>
      </c>
      <c r="H123" s="117"/>
      <c r="I123" s="37"/>
      <c r="J123" s="37"/>
      <c r="K123" s="37"/>
      <c r="L123" s="37"/>
      <c r="M123" s="37"/>
      <c r="N123" s="37"/>
      <c r="O123" s="37"/>
      <c r="P123" s="37"/>
      <c r="Q123" s="37">
        <v>200</v>
      </c>
      <c r="R123" s="37">
        <v>200</v>
      </c>
      <c r="S123" s="37">
        <v>200</v>
      </c>
      <c r="T123" s="37">
        <v>200</v>
      </c>
      <c r="U123" s="37">
        <v>200</v>
      </c>
      <c r="V123" s="37">
        <v>200</v>
      </c>
      <c r="W123" s="37">
        <v>200</v>
      </c>
      <c r="X123" s="37">
        <v>200</v>
      </c>
      <c r="Y123" s="37">
        <v>200</v>
      </c>
      <c r="Z123" s="37">
        <v>200</v>
      </c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118"/>
    </row>
    <row r="124" spans="1:44" outlineLevel="1" x14ac:dyDescent="0.2">
      <c r="A124" s="41" t="s">
        <v>152</v>
      </c>
      <c r="B124" s="29">
        <v>2600</v>
      </c>
      <c r="C124" s="30" t="s">
        <v>153</v>
      </c>
      <c r="D124" s="31">
        <f>VLOOKUP(B124,GBPBUD!A1:C260,3,0)</f>
        <v>77840</v>
      </c>
      <c r="E124" s="32">
        <f>SUBTOTAL(9,E119:E123)</f>
        <v>0</v>
      </c>
      <c r="F124" s="30"/>
      <c r="G124" s="30"/>
      <c r="H124" s="120">
        <f t="shared" ref="H124:Z124" si="32">SUBTOTAL(9,H119:H123)</f>
        <v>0</v>
      </c>
      <c r="I124" s="121">
        <f t="shared" si="32"/>
        <v>0</v>
      </c>
      <c r="J124" s="121">
        <f t="shared" si="32"/>
        <v>0</v>
      </c>
      <c r="K124" s="121">
        <f t="shared" si="32"/>
        <v>0</v>
      </c>
      <c r="L124" s="121">
        <f t="shared" si="32"/>
        <v>0</v>
      </c>
      <c r="M124" s="121">
        <f t="shared" si="32"/>
        <v>0</v>
      </c>
      <c r="N124" s="121">
        <f t="shared" si="32"/>
        <v>1200</v>
      </c>
      <c r="O124" s="121">
        <f t="shared" si="32"/>
        <v>6200</v>
      </c>
      <c r="P124" s="121">
        <f t="shared" si="32"/>
        <v>6200</v>
      </c>
      <c r="Q124" s="121">
        <f t="shared" si="32"/>
        <v>6400</v>
      </c>
      <c r="R124" s="121">
        <f t="shared" si="32"/>
        <v>6960</v>
      </c>
      <c r="S124" s="121">
        <f t="shared" si="32"/>
        <v>6960</v>
      </c>
      <c r="T124" s="121">
        <f t="shared" si="32"/>
        <v>6960</v>
      </c>
      <c r="U124" s="121">
        <f t="shared" si="32"/>
        <v>6960</v>
      </c>
      <c r="V124" s="121">
        <f t="shared" si="32"/>
        <v>6960</v>
      </c>
      <c r="W124" s="121">
        <f t="shared" si="32"/>
        <v>5760</v>
      </c>
      <c r="X124" s="121">
        <f t="shared" si="32"/>
        <v>5760</v>
      </c>
      <c r="Y124" s="121">
        <f t="shared" si="32"/>
        <v>5760</v>
      </c>
      <c r="Z124" s="121">
        <f t="shared" si="32"/>
        <v>5760</v>
      </c>
      <c r="AA124" s="31"/>
      <c r="AB124" s="121">
        <f t="shared" ref="AB124:AR124" si="33">SUBTOTAL(9,AB119:AB123)</f>
        <v>0</v>
      </c>
      <c r="AC124" s="121">
        <f t="shared" si="33"/>
        <v>0</v>
      </c>
      <c r="AD124" s="121">
        <f t="shared" si="33"/>
        <v>0</v>
      </c>
      <c r="AE124" s="121">
        <f t="shared" si="33"/>
        <v>0</v>
      </c>
      <c r="AF124" s="121">
        <f t="shared" si="33"/>
        <v>0</v>
      </c>
      <c r="AG124" s="121">
        <f t="shared" si="33"/>
        <v>0</v>
      </c>
      <c r="AH124" s="121">
        <f t="shared" si="33"/>
        <v>0</v>
      </c>
      <c r="AI124" s="121">
        <f t="shared" si="33"/>
        <v>0</v>
      </c>
      <c r="AJ124" s="121">
        <f t="shared" si="33"/>
        <v>0</v>
      </c>
      <c r="AK124" s="121">
        <f t="shared" si="33"/>
        <v>0</v>
      </c>
      <c r="AL124" s="121">
        <f t="shared" si="33"/>
        <v>0</v>
      </c>
      <c r="AM124" s="121">
        <f t="shared" si="33"/>
        <v>0</v>
      </c>
      <c r="AN124" s="121">
        <f t="shared" si="33"/>
        <v>0</v>
      </c>
      <c r="AO124" s="121">
        <f t="shared" si="33"/>
        <v>0</v>
      </c>
      <c r="AP124" s="121">
        <f t="shared" si="33"/>
        <v>0</v>
      </c>
      <c r="AQ124" s="121">
        <f t="shared" si="33"/>
        <v>0</v>
      </c>
      <c r="AR124" s="122">
        <f t="shared" si="33"/>
        <v>0</v>
      </c>
    </row>
    <row r="125" spans="1:44" outlineLevel="2" x14ac:dyDescent="0.2">
      <c r="A125" s="24">
        <v>2700</v>
      </c>
      <c r="B125" s="25"/>
      <c r="C125" s="24"/>
      <c r="D125" s="37"/>
      <c r="E125" s="26"/>
      <c r="F125" s="24"/>
      <c r="G125" s="24"/>
      <c r="H125" s="11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118"/>
    </row>
    <row r="126" spans="1:44" outlineLevel="2" x14ac:dyDescent="0.2">
      <c r="A126" s="24">
        <v>2700</v>
      </c>
      <c r="B126" s="25">
        <v>2710</v>
      </c>
      <c r="C126" s="24" t="s">
        <v>154</v>
      </c>
      <c r="D126" s="37">
        <f>VLOOKUP(B126,GBPBUD!A1:C260,3,0)</f>
        <v>80000</v>
      </c>
      <c r="E126" s="26">
        <f t="shared" ref="E126:E135" si="34">SUM(H126:AX126)-D126</f>
        <v>0</v>
      </c>
      <c r="F126" s="24"/>
      <c r="G126" s="24" t="s">
        <v>45</v>
      </c>
      <c r="H126" s="117"/>
      <c r="I126" s="37"/>
      <c r="J126" s="37"/>
      <c r="K126" s="37"/>
      <c r="L126" s="37"/>
      <c r="M126" s="37"/>
      <c r="N126" s="37">
        <v>1500</v>
      </c>
      <c r="O126" s="37">
        <v>1500</v>
      </c>
      <c r="P126" s="37">
        <v>3000</v>
      </c>
      <c r="Q126" s="37">
        <v>5000</v>
      </c>
      <c r="R126" s="37">
        <v>5000</v>
      </c>
      <c r="S126" s="37">
        <v>5000</v>
      </c>
      <c r="T126" s="37">
        <v>5000</v>
      </c>
      <c r="U126" s="37">
        <v>5000</v>
      </c>
      <c r="V126" s="37">
        <v>8000</v>
      </c>
      <c r="W126" s="37">
        <v>8000</v>
      </c>
      <c r="X126" s="37">
        <v>8000</v>
      </c>
      <c r="Y126" s="37">
        <v>10000</v>
      </c>
      <c r="Z126" s="37">
        <v>10000</v>
      </c>
      <c r="AA126" s="37"/>
      <c r="AB126" s="37">
        <v>5000</v>
      </c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118"/>
    </row>
    <row r="127" spans="1:44" outlineLevel="2" x14ac:dyDescent="0.2">
      <c r="A127" s="24">
        <v>2700</v>
      </c>
      <c r="B127" s="25">
        <v>2720</v>
      </c>
      <c r="C127" s="24" t="s">
        <v>155</v>
      </c>
      <c r="D127" s="37">
        <f>VLOOKUP(B127,GBPBUD!A1:C260,3,0)</f>
        <v>0</v>
      </c>
      <c r="E127" s="26">
        <f t="shared" si="34"/>
        <v>0</v>
      </c>
      <c r="F127" s="24"/>
      <c r="G127" s="24"/>
      <c r="H127" s="11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118"/>
    </row>
    <row r="128" spans="1:44" outlineLevel="2" x14ac:dyDescent="0.2">
      <c r="A128" s="24">
        <v>2700</v>
      </c>
      <c r="B128" s="25">
        <v>2730</v>
      </c>
      <c r="C128" s="24" t="s">
        <v>156</v>
      </c>
      <c r="D128" s="37">
        <f>VLOOKUP(B128,GBPBUD!A1:C260,3,0)</f>
        <v>40000</v>
      </c>
      <c r="E128" s="26">
        <f t="shared" si="34"/>
        <v>0</v>
      </c>
      <c r="F128" s="24"/>
      <c r="G128" s="24" t="s">
        <v>45</v>
      </c>
      <c r="H128" s="117"/>
      <c r="I128" s="37"/>
      <c r="J128" s="37"/>
      <c r="K128" s="37"/>
      <c r="L128" s="37"/>
      <c r="M128" s="37"/>
      <c r="N128" s="37"/>
      <c r="O128" s="37"/>
      <c r="P128" s="37"/>
      <c r="Q128" s="37"/>
      <c r="R128" s="37">
        <v>5000</v>
      </c>
      <c r="S128" s="37">
        <v>5000</v>
      </c>
      <c r="T128" s="37">
        <v>5000</v>
      </c>
      <c r="U128" s="37">
        <v>5000</v>
      </c>
      <c r="V128" s="37">
        <v>5000</v>
      </c>
      <c r="W128" s="37">
        <v>5000</v>
      </c>
      <c r="X128" s="37">
        <v>5000</v>
      </c>
      <c r="Y128" s="37">
        <v>5000</v>
      </c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118"/>
    </row>
    <row r="129" spans="1:44" outlineLevel="2" x14ac:dyDescent="0.2">
      <c r="A129" s="24">
        <v>2700</v>
      </c>
      <c r="B129" s="25">
        <v>2740</v>
      </c>
      <c r="C129" s="24" t="s">
        <v>157</v>
      </c>
      <c r="D129" s="37">
        <f>VLOOKUP(B129,GBPBUD!A1:C260,3,0)</f>
        <v>0</v>
      </c>
      <c r="E129" s="26">
        <f t="shared" si="34"/>
        <v>0</v>
      </c>
      <c r="F129" s="24"/>
      <c r="G129" s="24"/>
      <c r="H129" s="11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118"/>
    </row>
    <row r="130" spans="1:44" outlineLevel="2" x14ac:dyDescent="0.2">
      <c r="A130" s="24">
        <v>2700</v>
      </c>
      <c r="B130" s="25">
        <v>2750</v>
      </c>
      <c r="C130" s="24" t="s">
        <v>158</v>
      </c>
      <c r="D130" s="37">
        <f>VLOOKUP(B130,GBPBUD!A1:C260,3,0)</f>
        <v>3000</v>
      </c>
      <c r="E130" s="26">
        <f t="shared" si="34"/>
        <v>0</v>
      </c>
      <c r="F130" s="24"/>
      <c r="G130" s="24"/>
      <c r="H130" s="117"/>
      <c r="I130" s="37"/>
      <c r="J130" s="37"/>
      <c r="K130" s="37"/>
      <c r="L130" s="37">
        <v>1000</v>
      </c>
      <c r="M130" s="37">
        <v>250</v>
      </c>
      <c r="N130" s="37">
        <v>250</v>
      </c>
      <c r="O130" s="37">
        <v>250</v>
      </c>
      <c r="P130" s="37">
        <v>250</v>
      </c>
      <c r="Q130" s="37">
        <v>250</v>
      </c>
      <c r="R130" s="37">
        <v>750</v>
      </c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118"/>
    </row>
    <row r="131" spans="1:44" outlineLevel="2" x14ac:dyDescent="0.2">
      <c r="A131" s="24">
        <v>2700</v>
      </c>
      <c r="B131" s="25">
        <v>2755</v>
      </c>
      <c r="C131" s="24" t="s">
        <v>159</v>
      </c>
      <c r="D131" s="37">
        <f>VLOOKUP(B131,GBPBUD!A1:C260,3,0)</f>
        <v>2000</v>
      </c>
      <c r="E131" s="26">
        <f t="shared" si="34"/>
        <v>0</v>
      </c>
      <c r="F131" s="24"/>
      <c r="G131" s="24"/>
      <c r="H131" s="117"/>
      <c r="I131" s="37"/>
      <c r="J131" s="37"/>
      <c r="K131" s="37"/>
      <c r="L131" s="37"/>
      <c r="M131" s="37"/>
      <c r="N131" s="37"/>
      <c r="O131" s="37">
        <v>750</v>
      </c>
      <c r="P131" s="37">
        <v>750</v>
      </c>
      <c r="Q131" s="37">
        <v>500</v>
      </c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118"/>
    </row>
    <row r="132" spans="1:44" outlineLevel="2" x14ac:dyDescent="0.2">
      <c r="A132" s="24">
        <v>2700</v>
      </c>
      <c r="B132" s="25">
        <v>2760</v>
      </c>
      <c r="C132" s="24" t="s">
        <v>160</v>
      </c>
      <c r="D132" s="37">
        <f>VLOOKUP(B132,GBPBUD!A1:C260,3,0)</f>
        <v>3000</v>
      </c>
      <c r="E132" s="26">
        <f t="shared" si="34"/>
        <v>0</v>
      </c>
      <c r="F132" s="24"/>
      <c r="G132" s="24" t="s">
        <v>45</v>
      </c>
      <c r="H132" s="117"/>
      <c r="I132" s="37"/>
      <c r="J132" s="37"/>
      <c r="K132" s="37"/>
      <c r="L132" s="37"/>
      <c r="M132" s="37"/>
      <c r="N132" s="37"/>
      <c r="O132" s="37">
        <v>500</v>
      </c>
      <c r="P132" s="37">
        <v>500</v>
      </c>
      <c r="Q132" s="37">
        <v>500</v>
      </c>
      <c r="R132" s="37">
        <v>500</v>
      </c>
      <c r="S132" s="37">
        <v>500</v>
      </c>
      <c r="T132" s="37">
        <v>500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118"/>
    </row>
    <row r="133" spans="1:44" outlineLevel="2" x14ac:dyDescent="0.2">
      <c r="A133" s="24">
        <v>2700</v>
      </c>
      <c r="B133" s="25">
        <v>2770</v>
      </c>
      <c r="C133" s="24" t="s">
        <v>161</v>
      </c>
      <c r="D133" s="37">
        <f>VLOOKUP(B133,GBPBUD!A1:C260,3,0)</f>
        <v>1500</v>
      </c>
      <c r="E133" s="26">
        <f t="shared" si="34"/>
        <v>0</v>
      </c>
      <c r="F133" s="24"/>
      <c r="G133" s="24"/>
      <c r="H133" s="117"/>
      <c r="I133" s="37"/>
      <c r="J133" s="37"/>
      <c r="K133" s="37"/>
      <c r="L133" s="37"/>
      <c r="M133" s="37"/>
      <c r="N133" s="37"/>
      <c r="O133" s="37"/>
      <c r="P133" s="37"/>
      <c r="Q133" s="37">
        <v>150</v>
      </c>
      <c r="R133" s="37">
        <v>150</v>
      </c>
      <c r="S133" s="37">
        <v>150</v>
      </c>
      <c r="T133" s="37">
        <v>150</v>
      </c>
      <c r="U133" s="37">
        <v>150</v>
      </c>
      <c r="V133" s="37">
        <v>150</v>
      </c>
      <c r="W133" s="37">
        <v>150</v>
      </c>
      <c r="X133" s="37">
        <v>150</v>
      </c>
      <c r="Y133" s="37">
        <v>150</v>
      </c>
      <c r="Z133" s="37">
        <v>150</v>
      </c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118"/>
    </row>
    <row r="134" spans="1:44" outlineLevel="2" x14ac:dyDescent="0.2">
      <c r="A134" s="24">
        <v>2700</v>
      </c>
      <c r="B134" s="25">
        <v>2780</v>
      </c>
      <c r="C134" s="24" t="s">
        <v>162</v>
      </c>
      <c r="D134" s="37">
        <f>VLOOKUP(B134,GBPBUD!A1:C260,3,0)</f>
        <v>1500</v>
      </c>
      <c r="E134" s="26">
        <f t="shared" si="34"/>
        <v>0</v>
      </c>
      <c r="F134" s="24"/>
      <c r="G134" s="24"/>
      <c r="H134" s="117"/>
      <c r="I134" s="37"/>
      <c r="J134" s="37"/>
      <c r="K134" s="37"/>
      <c r="L134" s="37"/>
      <c r="M134" s="37"/>
      <c r="N134" s="37"/>
      <c r="O134" s="37"/>
      <c r="P134" s="37"/>
      <c r="Q134" s="37">
        <v>150</v>
      </c>
      <c r="R134" s="37">
        <v>150</v>
      </c>
      <c r="S134" s="37">
        <v>150</v>
      </c>
      <c r="T134" s="37">
        <v>150</v>
      </c>
      <c r="U134" s="37">
        <v>150</v>
      </c>
      <c r="V134" s="37">
        <v>150</v>
      </c>
      <c r="W134" s="37">
        <v>150</v>
      </c>
      <c r="X134" s="37">
        <v>150</v>
      </c>
      <c r="Y134" s="37">
        <v>150</v>
      </c>
      <c r="Z134" s="37">
        <v>150</v>
      </c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118"/>
    </row>
    <row r="135" spans="1:44" outlineLevel="2" x14ac:dyDescent="0.2">
      <c r="A135" s="24">
        <v>2700</v>
      </c>
      <c r="B135" s="25">
        <v>2790</v>
      </c>
      <c r="C135" s="24" t="s">
        <v>163</v>
      </c>
      <c r="D135" s="37">
        <f>VLOOKUP(B135,GBPBUD!A1:C260,3,0)</f>
        <v>5000</v>
      </c>
      <c r="E135" s="26">
        <f t="shared" si="34"/>
        <v>0</v>
      </c>
      <c r="F135" s="24"/>
      <c r="G135" s="24"/>
      <c r="H135" s="117"/>
      <c r="I135" s="37"/>
      <c r="J135" s="37"/>
      <c r="K135" s="37"/>
      <c r="L135" s="37"/>
      <c r="M135" s="37">
        <v>500</v>
      </c>
      <c r="N135" s="37">
        <v>500</v>
      </c>
      <c r="O135" s="37">
        <v>500</v>
      </c>
      <c r="P135" s="37">
        <v>500</v>
      </c>
      <c r="Q135" s="37">
        <v>500</v>
      </c>
      <c r="R135" s="37">
        <v>500</v>
      </c>
      <c r="S135" s="37">
        <v>500</v>
      </c>
      <c r="T135" s="37">
        <v>500</v>
      </c>
      <c r="U135" s="37">
        <v>500</v>
      </c>
      <c r="V135" s="37">
        <v>500</v>
      </c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118"/>
    </row>
    <row r="136" spans="1:44" outlineLevel="1" x14ac:dyDescent="0.2">
      <c r="A136" s="28" t="s">
        <v>164</v>
      </c>
      <c r="B136" s="29">
        <v>2700</v>
      </c>
      <c r="C136" s="30" t="s">
        <v>165</v>
      </c>
      <c r="D136" s="31">
        <f>VLOOKUP(B136,GBPBUD!A1:C260,3,0)</f>
        <v>136000</v>
      </c>
      <c r="E136" s="32">
        <f>SUBTOTAL(9,E125:E135)</f>
        <v>0</v>
      </c>
      <c r="F136" s="30"/>
      <c r="G136" s="30"/>
      <c r="H136" s="120">
        <f t="shared" ref="H136:Z136" si="35">SUBTOTAL(9,H125:H135)</f>
        <v>0</v>
      </c>
      <c r="I136" s="121">
        <f t="shared" si="35"/>
        <v>0</v>
      </c>
      <c r="J136" s="121">
        <f t="shared" si="35"/>
        <v>0</v>
      </c>
      <c r="K136" s="121">
        <f t="shared" si="35"/>
        <v>0</v>
      </c>
      <c r="L136" s="121">
        <f t="shared" si="35"/>
        <v>1000</v>
      </c>
      <c r="M136" s="121">
        <f t="shared" si="35"/>
        <v>750</v>
      </c>
      <c r="N136" s="121">
        <f t="shared" si="35"/>
        <v>2250</v>
      </c>
      <c r="O136" s="121">
        <f t="shared" si="35"/>
        <v>3500</v>
      </c>
      <c r="P136" s="121">
        <f t="shared" si="35"/>
        <v>5000</v>
      </c>
      <c r="Q136" s="121">
        <f t="shared" si="35"/>
        <v>7050</v>
      </c>
      <c r="R136" s="121">
        <f t="shared" si="35"/>
        <v>12050</v>
      </c>
      <c r="S136" s="121">
        <f t="shared" si="35"/>
        <v>11300</v>
      </c>
      <c r="T136" s="121">
        <f t="shared" si="35"/>
        <v>11300</v>
      </c>
      <c r="U136" s="121">
        <f t="shared" si="35"/>
        <v>10800</v>
      </c>
      <c r="V136" s="121">
        <f t="shared" si="35"/>
        <v>13800</v>
      </c>
      <c r="W136" s="121">
        <f t="shared" si="35"/>
        <v>13300</v>
      </c>
      <c r="X136" s="121">
        <f t="shared" si="35"/>
        <v>13300</v>
      </c>
      <c r="Y136" s="121">
        <f t="shared" si="35"/>
        <v>15300</v>
      </c>
      <c r="Z136" s="121">
        <f t="shared" si="35"/>
        <v>10300</v>
      </c>
      <c r="AA136" s="31"/>
      <c r="AB136" s="121">
        <f t="shared" ref="AB136:AR136" si="36">SUBTOTAL(9,AB125:AB135)</f>
        <v>5000</v>
      </c>
      <c r="AC136" s="121">
        <f t="shared" si="36"/>
        <v>0</v>
      </c>
      <c r="AD136" s="121">
        <f t="shared" si="36"/>
        <v>0</v>
      </c>
      <c r="AE136" s="121">
        <f t="shared" si="36"/>
        <v>0</v>
      </c>
      <c r="AF136" s="121">
        <f t="shared" si="36"/>
        <v>0</v>
      </c>
      <c r="AG136" s="121">
        <f t="shared" si="36"/>
        <v>0</v>
      </c>
      <c r="AH136" s="121">
        <f t="shared" si="36"/>
        <v>0</v>
      </c>
      <c r="AI136" s="121">
        <f t="shared" si="36"/>
        <v>0</v>
      </c>
      <c r="AJ136" s="121">
        <f t="shared" si="36"/>
        <v>0</v>
      </c>
      <c r="AK136" s="121">
        <f t="shared" si="36"/>
        <v>0</v>
      </c>
      <c r="AL136" s="121">
        <f t="shared" si="36"/>
        <v>0</v>
      </c>
      <c r="AM136" s="121">
        <f t="shared" si="36"/>
        <v>0</v>
      </c>
      <c r="AN136" s="121">
        <f t="shared" si="36"/>
        <v>0</v>
      </c>
      <c r="AO136" s="121">
        <f t="shared" si="36"/>
        <v>0</v>
      </c>
      <c r="AP136" s="121">
        <f t="shared" si="36"/>
        <v>0</v>
      </c>
      <c r="AQ136" s="121">
        <f t="shared" si="36"/>
        <v>0</v>
      </c>
      <c r="AR136" s="122">
        <f t="shared" si="36"/>
        <v>0</v>
      </c>
    </row>
    <row r="137" spans="1:44" outlineLevel="2" x14ac:dyDescent="0.2">
      <c r="A137" s="24">
        <v>2800</v>
      </c>
      <c r="B137" s="25"/>
      <c r="C137" s="24"/>
      <c r="D137" s="37"/>
      <c r="E137" s="26"/>
      <c r="F137" s="24"/>
      <c r="G137" s="24"/>
      <c r="H137" s="11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118"/>
    </row>
    <row r="138" spans="1:44" outlineLevel="2" x14ac:dyDescent="0.2">
      <c r="A138" s="24">
        <v>2800</v>
      </c>
      <c r="B138" s="25">
        <v>2810</v>
      </c>
      <c r="C138" s="24" t="s">
        <v>166</v>
      </c>
      <c r="D138" s="37">
        <f>VLOOKUP(B138,GBPBUD!A1:C260,3,0)</f>
        <v>40000</v>
      </c>
      <c r="E138" s="26">
        <f>SUM(H138:AX138)-D138</f>
        <v>0</v>
      </c>
      <c r="F138" s="24"/>
      <c r="G138" s="24" t="s">
        <v>45</v>
      </c>
      <c r="H138" s="117"/>
      <c r="I138" s="37"/>
      <c r="J138" s="37"/>
      <c r="K138" s="37"/>
      <c r="L138" s="37"/>
      <c r="M138" s="37"/>
      <c r="N138" s="37"/>
      <c r="O138" s="37"/>
      <c r="P138" s="37">
        <v>2000</v>
      </c>
      <c r="Q138" s="37">
        <v>2000</v>
      </c>
      <c r="R138" s="37">
        <v>4000</v>
      </c>
      <c r="S138" s="37">
        <v>4000</v>
      </c>
      <c r="T138" s="37">
        <v>4000</v>
      </c>
      <c r="U138" s="37">
        <v>4000</v>
      </c>
      <c r="V138" s="37">
        <v>4000</v>
      </c>
      <c r="W138" s="37">
        <v>4000</v>
      </c>
      <c r="X138" s="37">
        <v>4000</v>
      </c>
      <c r="Y138" s="37">
        <v>4000</v>
      </c>
      <c r="Z138" s="37">
        <v>4000</v>
      </c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118"/>
    </row>
    <row r="139" spans="1:44" outlineLevel="2" x14ac:dyDescent="0.2">
      <c r="A139" s="24">
        <v>2800</v>
      </c>
      <c r="B139" s="25">
        <v>2850</v>
      </c>
      <c r="C139" s="24" t="s">
        <v>167</v>
      </c>
      <c r="D139" s="37">
        <f>VLOOKUP(B139,GBPBUD!A1:C260,3,0)</f>
        <v>40000</v>
      </c>
      <c r="E139" s="26">
        <f>SUM(H139:AX139)-D139</f>
        <v>0</v>
      </c>
      <c r="F139" s="24"/>
      <c r="G139" s="24" t="s">
        <v>45</v>
      </c>
      <c r="H139" s="117"/>
      <c r="I139" s="37"/>
      <c r="J139" s="37"/>
      <c r="K139" s="37"/>
      <c r="L139" s="37"/>
      <c r="M139" s="37">
        <v>4000</v>
      </c>
      <c r="N139" s="37">
        <v>4000</v>
      </c>
      <c r="O139" s="37">
        <v>4000</v>
      </c>
      <c r="P139" s="37">
        <v>4000</v>
      </c>
      <c r="Q139" s="37">
        <v>4000</v>
      </c>
      <c r="R139" s="37">
        <v>10000</v>
      </c>
      <c r="S139" s="37">
        <v>10000</v>
      </c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118"/>
    </row>
    <row r="140" spans="1:44" outlineLevel="1" x14ac:dyDescent="0.2">
      <c r="A140" s="41" t="s">
        <v>168</v>
      </c>
      <c r="B140" s="29">
        <v>2800</v>
      </c>
      <c r="C140" s="30" t="s">
        <v>169</v>
      </c>
      <c r="D140" s="31">
        <f>VLOOKUP(B140,GBPBUD!A1:C260,3,0)</f>
        <v>80000</v>
      </c>
      <c r="E140" s="32">
        <f>SUBTOTAL(9,E137:E139)</f>
        <v>0</v>
      </c>
      <c r="F140" s="30"/>
      <c r="G140" s="30"/>
      <c r="H140" s="120">
        <f t="shared" ref="H140:Z140" si="37">SUBTOTAL(9,H137:H139)</f>
        <v>0</v>
      </c>
      <c r="I140" s="121">
        <f t="shared" si="37"/>
        <v>0</v>
      </c>
      <c r="J140" s="121">
        <f t="shared" si="37"/>
        <v>0</v>
      </c>
      <c r="K140" s="121">
        <f t="shared" si="37"/>
        <v>0</v>
      </c>
      <c r="L140" s="121">
        <f t="shared" si="37"/>
        <v>0</v>
      </c>
      <c r="M140" s="121">
        <f t="shared" si="37"/>
        <v>4000</v>
      </c>
      <c r="N140" s="121">
        <f t="shared" si="37"/>
        <v>4000</v>
      </c>
      <c r="O140" s="121">
        <f t="shared" si="37"/>
        <v>4000</v>
      </c>
      <c r="P140" s="121">
        <f t="shared" si="37"/>
        <v>6000</v>
      </c>
      <c r="Q140" s="121">
        <f t="shared" si="37"/>
        <v>6000</v>
      </c>
      <c r="R140" s="121">
        <f t="shared" si="37"/>
        <v>14000</v>
      </c>
      <c r="S140" s="121">
        <f t="shared" si="37"/>
        <v>14000</v>
      </c>
      <c r="T140" s="121">
        <f t="shared" si="37"/>
        <v>4000</v>
      </c>
      <c r="U140" s="121">
        <f t="shared" si="37"/>
        <v>4000</v>
      </c>
      <c r="V140" s="121">
        <f t="shared" si="37"/>
        <v>4000</v>
      </c>
      <c r="W140" s="121">
        <f t="shared" si="37"/>
        <v>4000</v>
      </c>
      <c r="X140" s="121">
        <f t="shared" si="37"/>
        <v>4000</v>
      </c>
      <c r="Y140" s="121">
        <f t="shared" si="37"/>
        <v>4000</v>
      </c>
      <c r="Z140" s="121">
        <f t="shared" si="37"/>
        <v>4000</v>
      </c>
      <c r="AA140" s="31"/>
      <c r="AB140" s="121">
        <f t="shared" ref="AB140:AR140" si="38">SUBTOTAL(9,AB137:AB139)</f>
        <v>0</v>
      </c>
      <c r="AC140" s="121">
        <f t="shared" si="38"/>
        <v>0</v>
      </c>
      <c r="AD140" s="121">
        <f t="shared" si="38"/>
        <v>0</v>
      </c>
      <c r="AE140" s="121">
        <f t="shared" si="38"/>
        <v>0</v>
      </c>
      <c r="AF140" s="121">
        <f t="shared" si="38"/>
        <v>0</v>
      </c>
      <c r="AG140" s="121">
        <f t="shared" si="38"/>
        <v>0</v>
      </c>
      <c r="AH140" s="121">
        <f t="shared" si="38"/>
        <v>0</v>
      </c>
      <c r="AI140" s="121">
        <f t="shared" si="38"/>
        <v>0</v>
      </c>
      <c r="AJ140" s="121">
        <f t="shared" si="38"/>
        <v>0</v>
      </c>
      <c r="AK140" s="121">
        <f t="shared" si="38"/>
        <v>0</v>
      </c>
      <c r="AL140" s="121">
        <f t="shared" si="38"/>
        <v>0</v>
      </c>
      <c r="AM140" s="121">
        <f t="shared" si="38"/>
        <v>0</v>
      </c>
      <c r="AN140" s="121">
        <f t="shared" si="38"/>
        <v>0</v>
      </c>
      <c r="AO140" s="121">
        <f t="shared" si="38"/>
        <v>0</v>
      </c>
      <c r="AP140" s="121">
        <f t="shared" si="38"/>
        <v>0</v>
      </c>
      <c r="AQ140" s="121">
        <f t="shared" si="38"/>
        <v>0</v>
      </c>
      <c r="AR140" s="122">
        <f t="shared" si="38"/>
        <v>0</v>
      </c>
    </row>
    <row r="141" spans="1:44" outlineLevel="2" x14ac:dyDescent="0.2">
      <c r="A141" s="24">
        <v>3000</v>
      </c>
      <c r="B141" s="25"/>
      <c r="C141" s="24"/>
      <c r="D141" s="37"/>
      <c r="E141" s="26"/>
      <c r="F141" s="24"/>
      <c r="G141" s="24"/>
      <c r="H141" s="11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118"/>
    </row>
    <row r="142" spans="1:44" outlineLevel="2" x14ac:dyDescent="0.2">
      <c r="A142" s="24">
        <v>3000</v>
      </c>
      <c r="B142" s="25">
        <v>3010</v>
      </c>
      <c r="C142" s="24" t="s">
        <v>170</v>
      </c>
      <c r="D142" s="37">
        <f>VLOOKUP(B142,GBPBUD!A1:C260,3,0)</f>
        <v>0</v>
      </c>
      <c r="E142" s="26">
        <f>SUM(H142:AX142)-D142</f>
        <v>0</v>
      </c>
      <c r="F142" s="24"/>
      <c r="G142" s="24"/>
      <c r="H142" s="11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118"/>
    </row>
    <row r="143" spans="1:44" outlineLevel="2" x14ac:dyDescent="0.2">
      <c r="A143" s="24">
        <v>3000</v>
      </c>
      <c r="B143" s="25">
        <v>3030</v>
      </c>
      <c r="C143" s="24" t="s">
        <v>171</v>
      </c>
      <c r="D143" s="37">
        <f>VLOOKUP(B143,GBPBUD!A1:C260,3,0)</f>
        <v>16240</v>
      </c>
      <c r="E143" s="26">
        <f>SUM(H143:AX143)-D143</f>
        <v>0</v>
      </c>
      <c r="F143" s="24"/>
      <c r="G143" s="24"/>
      <c r="H143" s="117"/>
      <c r="I143" s="37"/>
      <c r="J143" s="37"/>
      <c r="K143" s="37"/>
      <c r="L143" s="37"/>
      <c r="M143" s="37">
        <v>1120</v>
      </c>
      <c r="N143" s="37">
        <v>1120</v>
      </c>
      <c r="O143" s="37">
        <v>1120</v>
      </c>
      <c r="P143" s="37">
        <v>1120</v>
      </c>
      <c r="Q143" s="37">
        <v>1120</v>
      </c>
      <c r="R143" s="37">
        <v>1120</v>
      </c>
      <c r="S143" s="37">
        <v>1120</v>
      </c>
      <c r="T143" s="37">
        <v>1120</v>
      </c>
      <c r="U143" s="37">
        <v>1120</v>
      </c>
      <c r="V143" s="37">
        <v>1120</v>
      </c>
      <c r="W143" s="37">
        <v>1120</v>
      </c>
      <c r="X143" s="37">
        <v>1120</v>
      </c>
      <c r="Y143" s="37">
        <v>1120</v>
      </c>
      <c r="Z143" s="37">
        <v>1120</v>
      </c>
      <c r="AA143" s="37"/>
      <c r="AB143" s="37">
        <v>560</v>
      </c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118"/>
    </row>
    <row r="144" spans="1:44" outlineLevel="2" x14ac:dyDescent="0.2">
      <c r="A144" s="24">
        <v>3000</v>
      </c>
      <c r="B144" s="25">
        <v>3050</v>
      </c>
      <c r="C144" s="24" t="s">
        <v>172</v>
      </c>
      <c r="D144" s="37">
        <f>VLOOKUP(B144,GBPBUD!A1:C260,3,0)</f>
        <v>8624</v>
      </c>
      <c r="E144" s="26">
        <f>SUM(H144:AX144)-D144</f>
        <v>0</v>
      </c>
      <c r="F144" s="24"/>
      <c r="G144" s="24"/>
      <c r="H144" s="117"/>
      <c r="I144" s="37"/>
      <c r="J144" s="37"/>
      <c r="K144" s="37"/>
      <c r="L144" s="37"/>
      <c r="M144" s="37"/>
      <c r="N144" s="37"/>
      <c r="O144" s="37"/>
      <c r="P144" s="37">
        <v>784</v>
      </c>
      <c r="Q144" s="37">
        <v>784</v>
      </c>
      <c r="R144" s="37">
        <v>784</v>
      </c>
      <c r="S144" s="37">
        <v>784</v>
      </c>
      <c r="T144" s="37">
        <v>784</v>
      </c>
      <c r="U144" s="37">
        <v>784</v>
      </c>
      <c r="V144" s="37">
        <v>784</v>
      </c>
      <c r="W144" s="37">
        <v>784</v>
      </c>
      <c r="X144" s="37">
        <v>784</v>
      </c>
      <c r="Y144" s="37">
        <v>784</v>
      </c>
      <c r="Z144" s="37">
        <v>784</v>
      </c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118"/>
    </row>
    <row r="145" spans="1:44" outlineLevel="2" x14ac:dyDescent="0.2">
      <c r="A145" s="24">
        <v>3000</v>
      </c>
      <c r="B145" s="25">
        <v>3090</v>
      </c>
      <c r="C145" s="24" t="s">
        <v>173</v>
      </c>
      <c r="D145" s="37">
        <f>VLOOKUP(B145,GBPBUD!A1:C260,3,0)</f>
        <v>40000</v>
      </c>
      <c r="E145" s="26">
        <f>SUM(H145:AX145)-D145</f>
        <v>0</v>
      </c>
      <c r="F145" s="24"/>
      <c r="G145" s="24" t="s">
        <v>45</v>
      </c>
      <c r="H145" s="117"/>
      <c r="I145" s="37"/>
      <c r="J145" s="37"/>
      <c r="K145" s="37"/>
      <c r="L145" s="37"/>
      <c r="M145" s="37">
        <v>2500</v>
      </c>
      <c r="N145" s="37">
        <v>2500</v>
      </c>
      <c r="O145" s="37">
        <v>5000</v>
      </c>
      <c r="P145" s="37">
        <v>5000</v>
      </c>
      <c r="Q145" s="37">
        <v>5000</v>
      </c>
      <c r="R145" s="37">
        <v>2000</v>
      </c>
      <c r="S145" s="37">
        <v>2000</v>
      </c>
      <c r="T145" s="37">
        <v>2000</v>
      </c>
      <c r="U145" s="37">
        <v>2000</v>
      </c>
      <c r="V145" s="37">
        <v>2000</v>
      </c>
      <c r="W145" s="37">
        <v>2000</v>
      </c>
      <c r="X145" s="37">
        <v>2000</v>
      </c>
      <c r="Y145" s="37">
        <v>2000</v>
      </c>
      <c r="Z145" s="37">
        <v>2000</v>
      </c>
      <c r="AA145" s="37"/>
      <c r="AB145" s="37">
        <v>2000</v>
      </c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118"/>
    </row>
    <row r="146" spans="1:44" outlineLevel="2" x14ac:dyDescent="0.2">
      <c r="A146" s="24">
        <v>3000</v>
      </c>
      <c r="B146" s="25">
        <v>3095</v>
      </c>
      <c r="C146" s="24" t="s">
        <v>174</v>
      </c>
      <c r="D146" s="37">
        <f>VLOOKUP(B146,GBPBUD!A1:C260,3,0)</f>
        <v>3310</v>
      </c>
      <c r="E146" s="26">
        <f>SUM(H146:AX146)-D146</f>
        <v>0</v>
      </c>
      <c r="F146" s="24"/>
      <c r="G146" s="24"/>
      <c r="H146" s="117"/>
      <c r="I146" s="37"/>
      <c r="J146" s="37"/>
      <c r="K146" s="37"/>
      <c r="L146" s="37"/>
      <c r="M146" s="37"/>
      <c r="N146" s="37"/>
      <c r="O146" s="37">
        <v>500</v>
      </c>
      <c r="P146" s="37">
        <v>500</v>
      </c>
      <c r="Q146" s="37">
        <v>500</v>
      </c>
      <c r="R146" s="37">
        <v>90</v>
      </c>
      <c r="S146" s="37">
        <v>90</v>
      </c>
      <c r="T146" s="37">
        <v>90</v>
      </c>
      <c r="U146" s="37">
        <v>90</v>
      </c>
      <c r="V146" s="37">
        <v>90</v>
      </c>
      <c r="W146" s="37">
        <v>90</v>
      </c>
      <c r="X146" s="37">
        <v>90</v>
      </c>
      <c r="Y146" s="37">
        <v>90</v>
      </c>
      <c r="Z146" s="37">
        <v>90</v>
      </c>
      <c r="AA146" s="37"/>
      <c r="AB146" s="37">
        <v>1000</v>
      </c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118"/>
    </row>
    <row r="147" spans="1:44" outlineLevel="1" x14ac:dyDescent="0.2">
      <c r="A147" s="28" t="s">
        <v>175</v>
      </c>
      <c r="B147" s="29">
        <v>3000</v>
      </c>
      <c r="C147" s="30" t="s">
        <v>176</v>
      </c>
      <c r="D147" s="31">
        <f>VLOOKUP(B147,GBPBUD!A1:C260,3,0)</f>
        <v>68174</v>
      </c>
      <c r="E147" s="32">
        <f>SUBTOTAL(9,E141:E146)</f>
        <v>0</v>
      </c>
      <c r="F147" s="30"/>
      <c r="G147" s="30"/>
      <c r="H147" s="120">
        <f t="shared" ref="H147:Z147" si="39">SUBTOTAL(9,H141:H146)</f>
        <v>0</v>
      </c>
      <c r="I147" s="121">
        <f t="shared" si="39"/>
        <v>0</v>
      </c>
      <c r="J147" s="121">
        <f t="shared" si="39"/>
        <v>0</v>
      </c>
      <c r="K147" s="121">
        <f t="shared" si="39"/>
        <v>0</v>
      </c>
      <c r="L147" s="121">
        <f t="shared" si="39"/>
        <v>0</v>
      </c>
      <c r="M147" s="121">
        <f t="shared" si="39"/>
        <v>3620</v>
      </c>
      <c r="N147" s="121">
        <f t="shared" si="39"/>
        <v>3620</v>
      </c>
      <c r="O147" s="121">
        <f t="shared" si="39"/>
        <v>6620</v>
      </c>
      <c r="P147" s="121">
        <f t="shared" si="39"/>
        <v>7404</v>
      </c>
      <c r="Q147" s="121">
        <f t="shared" si="39"/>
        <v>7404</v>
      </c>
      <c r="R147" s="121">
        <f t="shared" si="39"/>
        <v>3994</v>
      </c>
      <c r="S147" s="121">
        <f t="shared" si="39"/>
        <v>3994</v>
      </c>
      <c r="T147" s="121">
        <f t="shared" si="39"/>
        <v>3994</v>
      </c>
      <c r="U147" s="121">
        <f t="shared" si="39"/>
        <v>3994</v>
      </c>
      <c r="V147" s="121">
        <f t="shared" si="39"/>
        <v>3994</v>
      </c>
      <c r="W147" s="121">
        <f t="shared" si="39"/>
        <v>3994</v>
      </c>
      <c r="X147" s="121">
        <f t="shared" si="39"/>
        <v>3994</v>
      </c>
      <c r="Y147" s="121">
        <f t="shared" si="39"/>
        <v>3994</v>
      </c>
      <c r="Z147" s="121">
        <f t="shared" si="39"/>
        <v>3994</v>
      </c>
      <c r="AA147" s="31"/>
      <c r="AB147" s="121">
        <f t="shared" ref="AB147:AR147" si="40">SUBTOTAL(9,AB141:AB146)</f>
        <v>3560</v>
      </c>
      <c r="AC147" s="121">
        <f t="shared" si="40"/>
        <v>0</v>
      </c>
      <c r="AD147" s="121">
        <f t="shared" si="40"/>
        <v>0</v>
      </c>
      <c r="AE147" s="121">
        <f t="shared" si="40"/>
        <v>0</v>
      </c>
      <c r="AF147" s="121">
        <f t="shared" si="40"/>
        <v>0</v>
      </c>
      <c r="AG147" s="121">
        <f t="shared" si="40"/>
        <v>0</v>
      </c>
      <c r="AH147" s="121">
        <f t="shared" si="40"/>
        <v>0</v>
      </c>
      <c r="AI147" s="121">
        <f t="shared" si="40"/>
        <v>0</v>
      </c>
      <c r="AJ147" s="121">
        <f t="shared" si="40"/>
        <v>0</v>
      </c>
      <c r="AK147" s="121">
        <f t="shared" si="40"/>
        <v>0</v>
      </c>
      <c r="AL147" s="121">
        <f t="shared" si="40"/>
        <v>0</v>
      </c>
      <c r="AM147" s="121">
        <f t="shared" si="40"/>
        <v>0</v>
      </c>
      <c r="AN147" s="121">
        <f t="shared" si="40"/>
        <v>0</v>
      </c>
      <c r="AO147" s="121">
        <f t="shared" si="40"/>
        <v>0</v>
      </c>
      <c r="AP147" s="121">
        <f t="shared" si="40"/>
        <v>0</v>
      </c>
      <c r="AQ147" s="121">
        <f t="shared" si="40"/>
        <v>0</v>
      </c>
      <c r="AR147" s="122">
        <f t="shared" si="40"/>
        <v>0</v>
      </c>
    </row>
    <row r="148" spans="1:44" outlineLevel="2" x14ac:dyDescent="0.2">
      <c r="A148" s="24">
        <v>3100</v>
      </c>
      <c r="B148" s="25"/>
      <c r="C148" s="24"/>
      <c r="D148" s="37"/>
      <c r="E148" s="26"/>
      <c r="F148" s="24"/>
      <c r="G148" s="24"/>
      <c r="H148" s="11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118"/>
    </row>
    <row r="149" spans="1:44" outlineLevel="2" x14ac:dyDescent="0.2">
      <c r="A149" s="24">
        <v>3100</v>
      </c>
      <c r="B149" s="25">
        <v>3110</v>
      </c>
      <c r="C149" s="24" t="s">
        <v>177</v>
      </c>
      <c r="D149" s="37">
        <f>VLOOKUP(B149,GBPBUD!A1:C260,3,0)</f>
        <v>18000</v>
      </c>
      <c r="E149" s="26">
        <f t="shared" ref="E149:E154" si="41">SUM(H149:AX149)-D149</f>
        <v>0</v>
      </c>
      <c r="F149" s="24"/>
      <c r="G149" s="24" t="s">
        <v>45</v>
      </c>
      <c r="H149" s="117"/>
      <c r="I149" s="37"/>
      <c r="J149" s="37"/>
      <c r="K149" s="37"/>
      <c r="L149" s="37"/>
      <c r="M149" s="37"/>
      <c r="N149" s="37"/>
      <c r="O149" s="37">
        <v>1500</v>
      </c>
      <c r="P149" s="37">
        <v>1500</v>
      </c>
      <c r="Q149" s="37">
        <v>1500</v>
      </c>
      <c r="R149" s="37">
        <v>1500</v>
      </c>
      <c r="S149" s="37">
        <v>1500</v>
      </c>
      <c r="T149" s="37">
        <v>1500</v>
      </c>
      <c r="U149" s="37">
        <v>1500</v>
      </c>
      <c r="V149" s="37">
        <v>1500</v>
      </c>
      <c r="W149" s="37">
        <v>1500</v>
      </c>
      <c r="X149" s="37">
        <v>1500</v>
      </c>
      <c r="Y149" s="37">
        <v>1500</v>
      </c>
      <c r="Z149" s="37">
        <v>1500</v>
      </c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118"/>
    </row>
    <row r="150" spans="1:44" outlineLevel="2" x14ac:dyDescent="0.2">
      <c r="A150" s="24">
        <v>3100</v>
      </c>
      <c r="B150" s="25">
        <v>3120</v>
      </c>
      <c r="C150" s="24" t="s">
        <v>178</v>
      </c>
      <c r="D150" s="37">
        <f>VLOOKUP(B150,GBPBUD!A1:C260,3,0)</f>
        <v>9900</v>
      </c>
      <c r="E150" s="26">
        <f t="shared" si="41"/>
        <v>0</v>
      </c>
      <c r="F150" s="24"/>
      <c r="G150" s="24"/>
      <c r="H150" s="117"/>
      <c r="I150" s="37"/>
      <c r="J150" s="37"/>
      <c r="K150" s="37"/>
      <c r="L150" s="37"/>
      <c r="M150" s="37"/>
      <c r="N150" s="37"/>
      <c r="O150" s="37"/>
      <c r="P150" s="37"/>
      <c r="Q150" s="37"/>
      <c r="R150" s="37">
        <v>1100</v>
      </c>
      <c r="S150" s="37">
        <v>1100</v>
      </c>
      <c r="T150" s="37">
        <v>1100</v>
      </c>
      <c r="U150" s="37">
        <v>1100</v>
      </c>
      <c r="V150" s="37">
        <v>1100</v>
      </c>
      <c r="W150" s="37">
        <v>1100</v>
      </c>
      <c r="X150" s="37">
        <v>1100</v>
      </c>
      <c r="Y150" s="37">
        <v>1100</v>
      </c>
      <c r="Z150" s="37">
        <v>1100</v>
      </c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118"/>
    </row>
    <row r="151" spans="1:44" outlineLevel="2" x14ac:dyDescent="0.2">
      <c r="A151" s="24">
        <v>3100</v>
      </c>
      <c r="B151" s="25">
        <v>3130</v>
      </c>
      <c r="C151" s="24" t="s">
        <v>97</v>
      </c>
      <c r="D151" s="37">
        <f>VLOOKUP(B151,GBPBUD!A1:C260,3,0)</f>
        <v>2500</v>
      </c>
      <c r="E151" s="26">
        <f t="shared" si="41"/>
        <v>0</v>
      </c>
      <c r="F151" s="24"/>
      <c r="G151" s="24"/>
      <c r="H151" s="117"/>
      <c r="I151" s="37"/>
      <c r="J151" s="37"/>
      <c r="K151" s="37"/>
      <c r="L151" s="37"/>
      <c r="M151" s="37"/>
      <c r="N151" s="37"/>
      <c r="O151" s="37"/>
      <c r="P151" s="37"/>
      <c r="Q151" s="37">
        <v>250</v>
      </c>
      <c r="R151" s="37">
        <v>250</v>
      </c>
      <c r="S151" s="37">
        <v>250</v>
      </c>
      <c r="T151" s="37">
        <v>250</v>
      </c>
      <c r="U151" s="37">
        <v>250</v>
      </c>
      <c r="V151" s="37">
        <v>250</v>
      </c>
      <c r="W151" s="37">
        <v>250</v>
      </c>
      <c r="X151" s="37">
        <v>250</v>
      </c>
      <c r="Y151" s="37">
        <v>250</v>
      </c>
      <c r="Z151" s="37">
        <v>250</v>
      </c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118"/>
    </row>
    <row r="152" spans="1:44" outlineLevel="2" x14ac:dyDescent="0.2">
      <c r="A152" s="24">
        <v>3100</v>
      </c>
      <c r="B152" s="25">
        <v>3150</v>
      </c>
      <c r="C152" s="24" t="s">
        <v>179</v>
      </c>
      <c r="D152" s="37">
        <f>VLOOKUP(B152,GBPBUD!A1:C260,3,0)</f>
        <v>3000</v>
      </c>
      <c r="E152" s="26">
        <f t="shared" si="41"/>
        <v>0</v>
      </c>
      <c r="F152" s="24"/>
      <c r="G152" s="24"/>
      <c r="H152" s="117"/>
      <c r="I152" s="37"/>
      <c r="J152" s="37"/>
      <c r="K152" s="37"/>
      <c r="L152" s="37"/>
      <c r="M152" s="37"/>
      <c r="N152" s="37"/>
      <c r="O152" s="37">
        <v>1000</v>
      </c>
      <c r="P152" s="37">
        <v>1000</v>
      </c>
      <c r="Q152" s="37">
        <v>1000</v>
      </c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118"/>
    </row>
    <row r="153" spans="1:44" outlineLevel="2" x14ac:dyDescent="0.2">
      <c r="A153" s="24">
        <v>3100</v>
      </c>
      <c r="B153" s="25">
        <v>3160</v>
      </c>
      <c r="C153" s="24" t="s">
        <v>180</v>
      </c>
      <c r="D153" s="37">
        <f>VLOOKUP(B153,GBPBUD!A1:C260,3,0)</f>
        <v>1500</v>
      </c>
      <c r="E153" s="26">
        <f t="shared" si="41"/>
        <v>0</v>
      </c>
      <c r="F153" s="24"/>
      <c r="G153" s="24" t="s">
        <v>45</v>
      </c>
      <c r="H153" s="117"/>
      <c r="I153" s="37"/>
      <c r="J153" s="37"/>
      <c r="K153" s="37"/>
      <c r="L153" s="37"/>
      <c r="M153" s="37"/>
      <c r="N153" s="37"/>
      <c r="O153" s="37"/>
      <c r="P153" s="37"/>
      <c r="Q153" s="37">
        <v>1500</v>
      </c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118"/>
    </row>
    <row r="154" spans="1:44" outlineLevel="2" x14ac:dyDescent="0.2">
      <c r="A154" s="24">
        <v>3100</v>
      </c>
      <c r="B154" s="25">
        <v>3170</v>
      </c>
      <c r="C154" s="24" t="s">
        <v>181</v>
      </c>
      <c r="D154" s="37">
        <f>VLOOKUP(B154,GBPBUD!A1:C260,3,0)</f>
        <v>900</v>
      </c>
      <c r="E154" s="26">
        <f t="shared" si="41"/>
        <v>0</v>
      </c>
      <c r="F154" s="24"/>
      <c r="G154" s="24"/>
      <c r="H154" s="117"/>
      <c r="I154" s="37"/>
      <c r="J154" s="37"/>
      <c r="K154" s="37"/>
      <c r="L154" s="37"/>
      <c r="M154" s="37"/>
      <c r="N154" s="37"/>
      <c r="O154" s="37"/>
      <c r="P154" s="37"/>
      <c r="Q154" s="37"/>
      <c r="R154" s="37">
        <v>100</v>
      </c>
      <c r="S154" s="37">
        <v>100</v>
      </c>
      <c r="T154" s="37">
        <v>100</v>
      </c>
      <c r="U154" s="37">
        <v>100</v>
      </c>
      <c r="V154" s="37">
        <v>100</v>
      </c>
      <c r="W154" s="37">
        <v>100</v>
      </c>
      <c r="X154" s="37">
        <v>100</v>
      </c>
      <c r="Y154" s="37">
        <v>100</v>
      </c>
      <c r="Z154" s="37">
        <v>100</v>
      </c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118"/>
    </row>
    <row r="155" spans="1:44" outlineLevel="1" x14ac:dyDescent="0.2">
      <c r="A155" s="41" t="s">
        <v>182</v>
      </c>
      <c r="B155" s="29">
        <v>3100</v>
      </c>
      <c r="C155" s="30" t="s">
        <v>183</v>
      </c>
      <c r="D155" s="31">
        <f>VLOOKUP(B155,GBPBUD!A1:C260,3,0)</f>
        <v>35800</v>
      </c>
      <c r="E155" s="32">
        <f>SUBTOTAL(9,E148:E154)</f>
        <v>0</v>
      </c>
      <c r="F155" s="30"/>
      <c r="G155" s="30"/>
      <c r="H155" s="120">
        <f t="shared" ref="H155:Z155" si="42">SUBTOTAL(9,H148:H154)</f>
        <v>0</v>
      </c>
      <c r="I155" s="121">
        <f t="shared" si="42"/>
        <v>0</v>
      </c>
      <c r="J155" s="121">
        <f t="shared" si="42"/>
        <v>0</v>
      </c>
      <c r="K155" s="121">
        <f t="shared" si="42"/>
        <v>0</v>
      </c>
      <c r="L155" s="121">
        <f t="shared" si="42"/>
        <v>0</v>
      </c>
      <c r="M155" s="121">
        <f t="shared" si="42"/>
        <v>0</v>
      </c>
      <c r="N155" s="121">
        <f t="shared" si="42"/>
        <v>0</v>
      </c>
      <c r="O155" s="121">
        <f t="shared" si="42"/>
        <v>2500</v>
      </c>
      <c r="P155" s="121">
        <f t="shared" si="42"/>
        <v>2500</v>
      </c>
      <c r="Q155" s="121">
        <f t="shared" si="42"/>
        <v>4250</v>
      </c>
      <c r="R155" s="121">
        <f t="shared" si="42"/>
        <v>2950</v>
      </c>
      <c r="S155" s="121">
        <f t="shared" si="42"/>
        <v>2950</v>
      </c>
      <c r="T155" s="121">
        <f t="shared" si="42"/>
        <v>2950</v>
      </c>
      <c r="U155" s="121">
        <f t="shared" si="42"/>
        <v>2950</v>
      </c>
      <c r="V155" s="121">
        <f t="shared" si="42"/>
        <v>2950</v>
      </c>
      <c r="W155" s="121">
        <f t="shared" si="42"/>
        <v>2950</v>
      </c>
      <c r="X155" s="121">
        <f t="shared" si="42"/>
        <v>2950</v>
      </c>
      <c r="Y155" s="121">
        <f t="shared" si="42"/>
        <v>2950</v>
      </c>
      <c r="Z155" s="121">
        <f t="shared" si="42"/>
        <v>2950</v>
      </c>
      <c r="AA155" s="31"/>
      <c r="AB155" s="121">
        <f t="shared" ref="AB155:AR155" si="43">SUBTOTAL(9,AB148:AB154)</f>
        <v>0</v>
      </c>
      <c r="AC155" s="121">
        <f t="shared" si="43"/>
        <v>0</v>
      </c>
      <c r="AD155" s="121">
        <f t="shared" si="43"/>
        <v>0</v>
      </c>
      <c r="AE155" s="121">
        <f t="shared" si="43"/>
        <v>0</v>
      </c>
      <c r="AF155" s="121">
        <f t="shared" si="43"/>
        <v>0</v>
      </c>
      <c r="AG155" s="121">
        <f t="shared" si="43"/>
        <v>0</v>
      </c>
      <c r="AH155" s="121">
        <f t="shared" si="43"/>
        <v>0</v>
      </c>
      <c r="AI155" s="121">
        <f t="shared" si="43"/>
        <v>0</v>
      </c>
      <c r="AJ155" s="121">
        <f t="shared" si="43"/>
        <v>0</v>
      </c>
      <c r="AK155" s="121">
        <f t="shared" si="43"/>
        <v>0</v>
      </c>
      <c r="AL155" s="121">
        <f t="shared" si="43"/>
        <v>0</v>
      </c>
      <c r="AM155" s="121">
        <f t="shared" si="43"/>
        <v>0</v>
      </c>
      <c r="AN155" s="121">
        <f t="shared" si="43"/>
        <v>0</v>
      </c>
      <c r="AO155" s="121">
        <f t="shared" si="43"/>
        <v>0</v>
      </c>
      <c r="AP155" s="121">
        <f t="shared" si="43"/>
        <v>0</v>
      </c>
      <c r="AQ155" s="121">
        <f t="shared" si="43"/>
        <v>0</v>
      </c>
      <c r="AR155" s="122">
        <f t="shared" si="43"/>
        <v>0</v>
      </c>
    </row>
    <row r="156" spans="1:44" outlineLevel="2" x14ac:dyDescent="0.2">
      <c r="A156" s="24">
        <v>4200</v>
      </c>
      <c r="B156" s="25"/>
      <c r="C156" s="24"/>
      <c r="D156" s="37"/>
      <c r="E156" s="26"/>
      <c r="F156" s="24"/>
      <c r="G156" s="24"/>
      <c r="H156" s="11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118"/>
    </row>
    <row r="157" spans="1:44" outlineLevel="2" x14ac:dyDescent="0.2">
      <c r="A157" s="24">
        <v>4200</v>
      </c>
      <c r="B157" s="25">
        <v>4210</v>
      </c>
      <c r="C157" s="24" t="s">
        <v>184</v>
      </c>
      <c r="D157" s="37">
        <f>VLOOKUP(B157,GBPBUD!A1:C260,3,0)</f>
        <v>12000</v>
      </c>
      <c r="E157" s="26">
        <f t="shared" ref="E157:E164" si="44">SUM(H157:AX157)-D157</f>
        <v>0</v>
      </c>
      <c r="F157" s="24"/>
      <c r="G157" s="24"/>
      <c r="H157" s="117"/>
      <c r="I157" s="37"/>
      <c r="J157" s="37"/>
      <c r="K157" s="37">
        <v>2500</v>
      </c>
      <c r="L157" s="37">
        <v>500</v>
      </c>
      <c r="M157" s="37">
        <v>1000</v>
      </c>
      <c r="N157" s="37">
        <v>1000</v>
      </c>
      <c r="O157" s="37">
        <v>2000</v>
      </c>
      <c r="P157" s="37">
        <v>2000</v>
      </c>
      <c r="Q157" s="37">
        <v>3000</v>
      </c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118"/>
    </row>
    <row r="158" spans="1:44" outlineLevel="2" x14ac:dyDescent="0.2">
      <c r="A158" s="24">
        <v>4200</v>
      </c>
      <c r="B158" s="25">
        <v>4220</v>
      </c>
      <c r="C158" s="24" t="s">
        <v>185</v>
      </c>
      <c r="D158" s="37">
        <f>VLOOKUP(B158,GBPBUD!A1:C260,3,0)</f>
        <v>131900</v>
      </c>
      <c r="E158" s="26">
        <f t="shared" si="44"/>
        <v>0</v>
      </c>
      <c r="F158" s="24"/>
      <c r="G158" s="24"/>
      <c r="H158" s="117"/>
      <c r="I158" s="37"/>
      <c r="J158" s="37"/>
      <c r="K158" s="37"/>
      <c r="L158" s="37"/>
      <c r="M158" s="37"/>
      <c r="N158" s="37"/>
      <c r="O158" s="37"/>
      <c r="P158" s="37"/>
      <c r="Q158" s="37">
        <v>15000</v>
      </c>
      <c r="R158" s="37">
        <v>15000</v>
      </c>
      <c r="S158" s="37">
        <v>15000</v>
      </c>
      <c r="T158" s="37">
        <v>15000</v>
      </c>
      <c r="U158" s="37">
        <v>15000</v>
      </c>
      <c r="V158" s="37">
        <v>15000</v>
      </c>
      <c r="W158" s="37">
        <v>15000</v>
      </c>
      <c r="X158" s="37">
        <v>15000</v>
      </c>
      <c r="Y158" s="37">
        <v>11900</v>
      </c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118"/>
    </row>
    <row r="159" spans="1:44" outlineLevel="2" x14ac:dyDescent="0.2">
      <c r="A159" s="24">
        <v>4200</v>
      </c>
      <c r="B159" s="25">
        <v>4230</v>
      </c>
      <c r="C159" s="24" t="s">
        <v>186</v>
      </c>
      <c r="D159" s="37">
        <f>VLOOKUP(B159,GBPBUD!A1:C260,3,0)</f>
        <v>13500</v>
      </c>
      <c r="E159" s="26">
        <f t="shared" si="44"/>
        <v>0</v>
      </c>
      <c r="F159" s="24"/>
      <c r="G159" s="24"/>
      <c r="H159" s="117"/>
      <c r="I159" s="37"/>
      <c r="J159" s="37"/>
      <c r="K159" s="37"/>
      <c r="L159" s="37"/>
      <c r="M159" s="37"/>
      <c r="N159" s="37"/>
      <c r="O159" s="37"/>
      <c r="P159" s="37"/>
      <c r="Q159" s="37">
        <v>1500</v>
      </c>
      <c r="R159" s="37">
        <v>1500</v>
      </c>
      <c r="S159" s="37">
        <v>1500</v>
      </c>
      <c r="T159" s="37">
        <v>1500</v>
      </c>
      <c r="U159" s="37">
        <v>1500</v>
      </c>
      <c r="V159" s="37">
        <v>1500</v>
      </c>
      <c r="W159" s="37">
        <v>1500</v>
      </c>
      <c r="X159" s="37">
        <v>1500</v>
      </c>
      <c r="Y159" s="37">
        <v>1500</v>
      </c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118"/>
    </row>
    <row r="160" spans="1:44" outlineLevel="2" x14ac:dyDescent="0.2">
      <c r="A160" s="24">
        <v>4200</v>
      </c>
      <c r="B160" s="25">
        <v>4240</v>
      </c>
      <c r="C160" s="24" t="s">
        <v>187</v>
      </c>
      <c r="D160" s="37">
        <f>VLOOKUP(B160,GBPBUD!A1:C260,3,0)</f>
        <v>2700</v>
      </c>
      <c r="E160" s="26">
        <f t="shared" si="44"/>
        <v>0</v>
      </c>
      <c r="F160" s="24"/>
      <c r="G160" s="24"/>
      <c r="H160" s="117"/>
      <c r="I160" s="37"/>
      <c r="J160" s="37"/>
      <c r="K160" s="37"/>
      <c r="L160" s="37"/>
      <c r="M160" s="37"/>
      <c r="N160" s="37"/>
      <c r="O160" s="37"/>
      <c r="P160" s="37"/>
      <c r="Q160" s="37"/>
      <c r="R160" s="37">
        <v>300</v>
      </c>
      <c r="S160" s="37">
        <v>300</v>
      </c>
      <c r="T160" s="37">
        <v>300</v>
      </c>
      <c r="U160" s="37">
        <v>300</v>
      </c>
      <c r="V160" s="37">
        <v>300</v>
      </c>
      <c r="W160" s="37">
        <v>300</v>
      </c>
      <c r="X160" s="37">
        <v>300</v>
      </c>
      <c r="Y160" s="37">
        <v>300</v>
      </c>
      <c r="Z160" s="37">
        <v>300</v>
      </c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118"/>
    </row>
    <row r="161" spans="1:44" outlineLevel="2" x14ac:dyDescent="0.2">
      <c r="A161" s="24">
        <v>4200</v>
      </c>
      <c r="B161" s="25">
        <v>4250</v>
      </c>
      <c r="C161" s="24" t="s">
        <v>188</v>
      </c>
      <c r="D161" s="37">
        <f>VLOOKUP(B161,GBPBUD!A1:C260,3,0)</f>
        <v>1500</v>
      </c>
      <c r="E161" s="26">
        <f t="shared" si="44"/>
        <v>0</v>
      </c>
      <c r="F161" s="24"/>
      <c r="G161" s="24"/>
      <c r="H161" s="117"/>
      <c r="I161" s="37"/>
      <c r="J161" s="37"/>
      <c r="K161" s="37"/>
      <c r="L161" s="37"/>
      <c r="M161" s="37"/>
      <c r="N161" s="37"/>
      <c r="O161" s="37"/>
      <c r="P161" s="37">
        <v>750</v>
      </c>
      <c r="Q161" s="37">
        <v>750</v>
      </c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118"/>
    </row>
    <row r="162" spans="1:44" outlineLevel="2" x14ac:dyDescent="0.2">
      <c r="A162" s="24">
        <v>4200</v>
      </c>
      <c r="B162" s="25">
        <v>4260</v>
      </c>
      <c r="C162" s="24" t="s">
        <v>189</v>
      </c>
      <c r="D162" s="37">
        <f>VLOOKUP(B162,GBPBUD!A1:C260,3,0)</f>
        <v>15000</v>
      </c>
      <c r="E162" s="26">
        <f t="shared" si="44"/>
        <v>0</v>
      </c>
      <c r="F162" s="24"/>
      <c r="G162" s="24"/>
      <c r="H162" s="117"/>
      <c r="I162" s="37"/>
      <c r="J162" s="37"/>
      <c r="K162" s="37"/>
      <c r="L162" s="37"/>
      <c r="M162" s="37"/>
      <c r="N162" s="37"/>
      <c r="O162" s="37"/>
      <c r="P162" s="37"/>
      <c r="Q162" s="37">
        <v>2000</v>
      </c>
      <c r="R162" s="37">
        <v>2000</v>
      </c>
      <c r="S162" s="37">
        <v>2000</v>
      </c>
      <c r="T162" s="37">
        <v>2000</v>
      </c>
      <c r="U162" s="37">
        <v>2000</v>
      </c>
      <c r="V162" s="37">
        <v>2000</v>
      </c>
      <c r="W162" s="37">
        <v>2000</v>
      </c>
      <c r="X162" s="37">
        <v>1000</v>
      </c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118"/>
    </row>
    <row r="163" spans="1:44" outlineLevel="2" x14ac:dyDescent="0.2">
      <c r="A163" s="24">
        <v>4200</v>
      </c>
      <c r="B163" s="25">
        <v>4270</v>
      </c>
      <c r="C163" s="24" t="s">
        <v>190</v>
      </c>
      <c r="D163" s="37">
        <f>VLOOKUP(B163,GBPBUD!A1:C260,3,0)</f>
        <v>36000</v>
      </c>
      <c r="E163" s="26">
        <f t="shared" si="44"/>
        <v>0</v>
      </c>
      <c r="F163" s="24"/>
      <c r="G163" s="24" t="s">
        <v>45</v>
      </c>
      <c r="H163" s="11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>
        <v>4000</v>
      </c>
      <c r="T163" s="37">
        <v>4000</v>
      </c>
      <c r="U163" s="37">
        <v>4000</v>
      </c>
      <c r="V163" s="37">
        <v>4000</v>
      </c>
      <c r="W163" s="37">
        <v>4000</v>
      </c>
      <c r="X163" s="37">
        <v>4000</v>
      </c>
      <c r="Y163" s="37">
        <v>4000</v>
      </c>
      <c r="Z163" s="37">
        <v>4000</v>
      </c>
      <c r="AA163" s="37"/>
      <c r="AB163" s="37">
        <v>4000</v>
      </c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118"/>
    </row>
    <row r="164" spans="1:44" outlineLevel="2" x14ac:dyDescent="0.2">
      <c r="A164" s="24">
        <v>4200</v>
      </c>
      <c r="B164" s="25">
        <v>4280</v>
      </c>
      <c r="C164" s="24" t="s">
        <v>191</v>
      </c>
      <c r="D164" s="37">
        <f>VLOOKUP(B164,GBPBUD!A1:C260,3,0)</f>
        <v>6100</v>
      </c>
      <c r="E164" s="26">
        <f t="shared" si="44"/>
        <v>0</v>
      </c>
      <c r="F164" s="24"/>
      <c r="G164" s="24" t="s">
        <v>45</v>
      </c>
      <c r="H164" s="117"/>
      <c r="I164" s="37"/>
      <c r="J164" s="37"/>
      <c r="K164" s="37"/>
      <c r="L164" s="37"/>
      <c r="M164" s="37"/>
      <c r="N164" s="37"/>
      <c r="O164" s="37"/>
      <c r="P164" s="37"/>
      <c r="Q164" s="37">
        <v>1000</v>
      </c>
      <c r="R164" s="37"/>
      <c r="S164" s="37">
        <v>1500</v>
      </c>
      <c r="T164" s="37"/>
      <c r="U164" s="37">
        <v>1500</v>
      </c>
      <c r="V164" s="37"/>
      <c r="W164" s="37">
        <v>1500</v>
      </c>
      <c r="X164" s="37"/>
      <c r="Y164" s="37"/>
      <c r="Z164" s="37">
        <v>600</v>
      </c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118"/>
    </row>
    <row r="165" spans="1:44" outlineLevel="1" x14ac:dyDescent="0.2">
      <c r="A165" s="28" t="s">
        <v>192</v>
      </c>
      <c r="B165" s="29">
        <v>4200</v>
      </c>
      <c r="C165" s="30" t="s">
        <v>193</v>
      </c>
      <c r="D165" s="31">
        <f>VLOOKUP(B165,GBPBUD!A1:C260,3,0)</f>
        <v>218700</v>
      </c>
      <c r="E165" s="32">
        <f>SUBTOTAL(9,E156:E164)</f>
        <v>0</v>
      </c>
      <c r="F165" s="30"/>
      <c r="G165" s="30"/>
      <c r="H165" s="120">
        <f t="shared" ref="H165:Z165" si="45">SUBTOTAL(9,H156:H164)</f>
        <v>0</v>
      </c>
      <c r="I165" s="121">
        <f t="shared" si="45"/>
        <v>0</v>
      </c>
      <c r="J165" s="121">
        <f t="shared" si="45"/>
        <v>0</v>
      </c>
      <c r="K165" s="121">
        <f t="shared" si="45"/>
        <v>2500</v>
      </c>
      <c r="L165" s="121">
        <f t="shared" si="45"/>
        <v>500</v>
      </c>
      <c r="M165" s="121">
        <f t="shared" si="45"/>
        <v>1000</v>
      </c>
      <c r="N165" s="121">
        <f t="shared" si="45"/>
        <v>1000</v>
      </c>
      <c r="O165" s="121">
        <f t="shared" si="45"/>
        <v>2000</v>
      </c>
      <c r="P165" s="121">
        <f t="shared" si="45"/>
        <v>2750</v>
      </c>
      <c r="Q165" s="121">
        <f t="shared" si="45"/>
        <v>23250</v>
      </c>
      <c r="R165" s="121">
        <f t="shared" si="45"/>
        <v>18800</v>
      </c>
      <c r="S165" s="121">
        <f t="shared" si="45"/>
        <v>24300</v>
      </c>
      <c r="T165" s="121">
        <f t="shared" si="45"/>
        <v>22800</v>
      </c>
      <c r="U165" s="121">
        <f t="shared" si="45"/>
        <v>24300</v>
      </c>
      <c r="V165" s="121">
        <f t="shared" si="45"/>
        <v>22800</v>
      </c>
      <c r="W165" s="121">
        <f t="shared" si="45"/>
        <v>24300</v>
      </c>
      <c r="X165" s="121">
        <f t="shared" si="45"/>
        <v>21800</v>
      </c>
      <c r="Y165" s="121">
        <f t="shared" si="45"/>
        <v>17700</v>
      </c>
      <c r="Z165" s="121">
        <f t="shared" si="45"/>
        <v>4900</v>
      </c>
      <c r="AA165" s="31"/>
      <c r="AB165" s="121">
        <f t="shared" ref="AB165:AR165" si="46">SUBTOTAL(9,AB156:AB164)</f>
        <v>4000</v>
      </c>
      <c r="AC165" s="121">
        <f t="shared" si="46"/>
        <v>0</v>
      </c>
      <c r="AD165" s="121">
        <f t="shared" si="46"/>
        <v>0</v>
      </c>
      <c r="AE165" s="121">
        <f t="shared" si="46"/>
        <v>0</v>
      </c>
      <c r="AF165" s="121">
        <f t="shared" si="46"/>
        <v>0</v>
      </c>
      <c r="AG165" s="121">
        <f t="shared" si="46"/>
        <v>0</v>
      </c>
      <c r="AH165" s="121">
        <f t="shared" si="46"/>
        <v>0</v>
      </c>
      <c r="AI165" s="121">
        <f t="shared" si="46"/>
        <v>0</v>
      </c>
      <c r="AJ165" s="121">
        <f t="shared" si="46"/>
        <v>0</v>
      </c>
      <c r="AK165" s="121">
        <f t="shared" si="46"/>
        <v>0</v>
      </c>
      <c r="AL165" s="121">
        <f t="shared" si="46"/>
        <v>0</v>
      </c>
      <c r="AM165" s="121">
        <f t="shared" si="46"/>
        <v>0</v>
      </c>
      <c r="AN165" s="121">
        <f t="shared" si="46"/>
        <v>0</v>
      </c>
      <c r="AO165" s="121">
        <f t="shared" si="46"/>
        <v>0</v>
      </c>
      <c r="AP165" s="121">
        <f t="shared" si="46"/>
        <v>0</v>
      </c>
      <c r="AQ165" s="121">
        <f t="shared" si="46"/>
        <v>0</v>
      </c>
      <c r="AR165" s="122">
        <f t="shared" si="46"/>
        <v>0</v>
      </c>
    </row>
    <row r="166" spans="1:44" outlineLevel="2" x14ac:dyDescent="0.2">
      <c r="A166" s="24">
        <v>4300</v>
      </c>
      <c r="B166" s="25"/>
      <c r="C166" s="24"/>
      <c r="D166" s="37"/>
      <c r="E166" s="26"/>
      <c r="F166" s="24"/>
      <c r="G166" s="24"/>
      <c r="H166" s="11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118"/>
    </row>
    <row r="167" spans="1:44" outlineLevel="2" x14ac:dyDescent="0.2">
      <c r="A167" s="24">
        <v>4300</v>
      </c>
      <c r="B167" s="25">
        <v>4310</v>
      </c>
      <c r="C167" s="24" t="s">
        <v>194</v>
      </c>
      <c r="D167" s="37">
        <f>VLOOKUP(B167,GBPBUD!A1:C260,3,0)</f>
        <v>65394</v>
      </c>
      <c r="E167" s="26">
        <f t="shared" ref="E167:E172" si="47">SUM(H167:AX167)-D167</f>
        <v>0</v>
      </c>
      <c r="F167" s="24"/>
      <c r="G167" s="24" t="s">
        <v>45</v>
      </c>
      <c r="H167" s="11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>
        <v>7266</v>
      </c>
      <c r="T167" s="37">
        <v>7266</v>
      </c>
      <c r="U167" s="37">
        <v>7266</v>
      </c>
      <c r="V167" s="37">
        <v>7266</v>
      </c>
      <c r="W167" s="37">
        <v>7266</v>
      </c>
      <c r="X167" s="37">
        <v>7266</v>
      </c>
      <c r="Y167" s="37">
        <v>7266</v>
      </c>
      <c r="Z167" s="37">
        <v>7266</v>
      </c>
      <c r="AA167" s="37"/>
      <c r="AB167" s="37">
        <v>7266</v>
      </c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118"/>
    </row>
    <row r="168" spans="1:44" outlineLevel="2" x14ac:dyDescent="0.2">
      <c r="A168" s="24">
        <v>4300</v>
      </c>
      <c r="B168" s="25">
        <v>4320</v>
      </c>
      <c r="C168" s="24" t="s">
        <v>195</v>
      </c>
      <c r="D168" s="37">
        <f>VLOOKUP(B168,GBPBUD!A1:C260,3,0)</f>
        <v>3000</v>
      </c>
      <c r="E168" s="26">
        <f t="shared" si="47"/>
        <v>0</v>
      </c>
      <c r="F168" s="24"/>
      <c r="G168" s="24"/>
      <c r="H168" s="117"/>
      <c r="I168" s="37"/>
      <c r="J168" s="37"/>
      <c r="K168" s="37"/>
      <c r="L168" s="37"/>
      <c r="M168" s="37"/>
      <c r="N168" s="37"/>
      <c r="O168" s="37"/>
      <c r="P168" s="37"/>
      <c r="Q168" s="37">
        <v>300</v>
      </c>
      <c r="R168" s="37">
        <v>300</v>
      </c>
      <c r="S168" s="37">
        <v>300</v>
      </c>
      <c r="T168" s="37">
        <v>300</v>
      </c>
      <c r="U168" s="37">
        <v>300</v>
      </c>
      <c r="V168" s="37">
        <v>300</v>
      </c>
      <c r="W168" s="37">
        <v>300</v>
      </c>
      <c r="X168" s="37">
        <v>300</v>
      </c>
      <c r="Y168" s="37">
        <v>300</v>
      </c>
      <c r="Z168" s="37">
        <v>300</v>
      </c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118"/>
    </row>
    <row r="169" spans="1:44" outlineLevel="2" x14ac:dyDescent="0.2">
      <c r="A169" s="24">
        <v>4300</v>
      </c>
      <c r="B169" s="25">
        <v>4350</v>
      </c>
      <c r="C169" s="24" t="s">
        <v>196</v>
      </c>
      <c r="D169" s="37">
        <f>VLOOKUP(B169,GBPBUD!A1:C260,3,0)</f>
        <v>3000</v>
      </c>
      <c r="E169" s="26">
        <f t="shared" si="47"/>
        <v>0</v>
      </c>
      <c r="F169" s="24"/>
      <c r="G169" s="24"/>
      <c r="H169" s="117"/>
      <c r="I169" s="37"/>
      <c r="J169" s="37"/>
      <c r="K169" s="37"/>
      <c r="L169" s="37"/>
      <c r="M169" s="37"/>
      <c r="N169" s="37"/>
      <c r="O169" s="37">
        <v>400</v>
      </c>
      <c r="P169" s="37">
        <v>400</v>
      </c>
      <c r="Q169" s="37">
        <v>400</v>
      </c>
      <c r="R169" s="37">
        <v>900</v>
      </c>
      <c r="S169" s="37">
        <v>900</v>
      </c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118"/>
    </row>
    <row r="170" spans="1:44" outlineLevel="2" x14ac:dyDescent="0.2">
      <c r="A170" s="24">
        <v>4300</v>
      </c>
      <c r="B170" s="25">
        <v>4360</v>
      </c>
      <c r="C170" s="24" t="s">
        <v>197</v>
      </c>
      <c r="D170" s="37">
        <f>VLOOKUP(B170,GBPBUD!A1:C260,3,0)</f>
        <v>57980</v>
      </c>
      <c r="E170" s="26">
        <f t="shared" si="47"/>
        <v>0</v>
      </c>
      <c r="F170" s="24"/>
      <c r="G170" s="24" t="s">
        <v>45</v>
      </c>
      <c r="H170" s="117"/>
      <c r="I170" s="37"/>
      <c r="J170" s="37"/>
      <c r="K170" s="37"/>
      <c r="L170" s="37"/>
      <c r="M170" s="37"/>
      <c r="N170" s="37"/>
      <c r="O170" s="37">
        <v>8550</v>
      </c>
      <c r="P170" s="37">
        <v>10220</v>
      </c>
      <c r="Q170" s="37">
        <v>10220</v>
      </c>
      <c r="R170" s="37">
        <v>20440</v>
      </c>
      <c r="S170" s="37"/>
      <c r="T170" s="37"/>
      <c r="U170" s="37">
        <v>8550</v>
      </c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118"/>
    </row>
    <row r="171" spans="1:44" outlineLevel="2" x14ac:dyDescent="0.2">
      <c r="A171" s="24">
        <v>4300</v>
      </c>
      <c r="B171" s="25">
        <v>4370</v>
      </c>
      <c r="C171" s="24" t="s">
        <v>77</v>
      </c>
      <c r="D171" s="37">
        <f>VLOOKUP(B171,GBPBUD!A1:C260,3,0)</f>
        <v>19220</v>
      </c>
      <c r="E171" s="26">
        <f t="shared" si="47"/>
        <v>0</v>
      </c>
      <c r="F171" s="24"/>
      <c r="G171" s="24"/>
      <c r="H171" s="117"/>
      <c r="I171" s="37"/>
      <c r="J171" s="37"/>
      <c r="K171" s="37"/>
      <c r="L171" s="37"/>
      <c r="M171" s="37"/>
      <c r="N171" s="37"/>
      <c r="O171" s="37">
        <v>140</v>
      </c>
      <c r="P171" s="37">
        <v>280</v>
      </c>
      <c r="Q171" s="37">
        <v>420</v>
      </c>
      <c r="R171" s="37">
        <f>420+7300</f>
        <v>7720</v>
      </c>
      <c r="S171" s="37">
        <f>420+7300</f>
        <v>7720</v>
      </c>
      <c r="T171" s="37">
        <v>420</v>
      </c>
      <c r="U171" s="37">
        <v>420</v>
      </c>
      <c r="V171" s="37">
        <v>420</v>
      </c>
      <c r="W171" s="37">
        <v>420</v>
      </c>
      <c r="X171" s="37">
        <v>420</v>
      </c>
      <c r="Y171" s="37">
        <v>420</v>
      </c>
      <c r="Z171" s="37">
        <v>420</v>
      </c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118"/>
    </row>
    <row r="172" spans="1:44" outlineLevel="2" x14ac:dyDescent="0.2">
      <c r="A172" s="24">
        <v>4300</v>
      </c>
      <c r="B172" s="25">
        <v>4390</v>
      </c>
      <c r="C172" s="24" t="s">
        <v>198</v>
      </c>
      <c r="D172" s="37">
        <f>VLOOKUP(B172,GBPBUD!A1:C260,3,0)</f>
        <v>5000</v>
      </c>
      <c r="E172" s="26">
        <f t="shared" si="47"/>
        <v>0</v>
      </c>
      <c r="F172" s="24"/>
      <c r="G172" s="24"/>
      <c r="H172" s="11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>
        <v>5000</v>
      </c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118"/>
    </row>
    <row r="173" spans="1:44" outlineLevel="1" x14ac:dyDescent="0.2">
      <c r="A173" s="41" t="s">
        <v>199</v>
      </c>
      <c r="B173" s="29">
        <v>4300</v>
      </c>
      <c r="C173" s="30" t="s">
        <v>200</v>
      </c>
      <c r="D173" s="31">
        <f>VLOOKUP(B173,GBPBUD!A1:C260,3,0)</f>
        <v>153594</v>
      </c>
      <c r="E173" s="32">
        <f>SUBTOTAL(9,E166:E172)</f>
        <v>0</v>
      </c>
      <c r="F173" s="30"/>
      <c r="G173" s="30"/>
      <c r="H173" s="120">
        <f t="shared" ref="H173:Z173" si="48">SUBTOTAL(9,H166:H172)</f>
        <v>0</v>
      </c>
      <c r="I173" s="121">
        <f t="shared" si="48"/>
        <v>0</v>
      </c>
      <c r="J173" s="121">
        <f t="shared" si="48"/>
        <v>0</v>
      </c>
      <c r="K173" s="121">
        <f t="shared" si="48"/>
        <v>0</v>
      </c>
      <c r="L173" s="121">
        <f t="shared" si="48"/>
        <v>0</v>
      </c>
      <c r="M173" s="121">
        <f t="shared" si="48"/>
        <v>0</v>
      </c>
      <c r="N173" s="121">
        <f t="shared" si="48"/>
        <v>0</v>
      </c>
      <c r="O173" s="121">
        <f t="shared" si="48"/>
        <v>9090</v>
      </c>
      <c r="P173" s="121">
        <f t="shared" si="48"/>
        <v>10900</v>
      </c>
      <c r="Q173" s="121">
        <f t="shared" si="48"/>
        <v>11340</v>
      </c>
      <c r="R173" s="121">
        <f t="shared" si="48"/>
        <v>29360</v>
      </c>
      <c r="S173" s="121">
        <f t="shared" si="48"/>
        <v>16186</v>
      </c>
      <c r="T173" s="121">
        <f t="shared" si="48"/>
        <v>7986</v>
      </c>
      <c r="U173" s="121">
        <f t="shared" si="48"/>
        <v>16536</v>
      </c>
      <c r="V173" s="121">
        <f t="shared" si="48"/>
        <v>7986</v>
      </c>
      <c r="W173" s="121">
        <f t="shared" si="48"/>
        <v>7986</v>
      </c>
      <c r="X173" s="121">
        <f t="shared" si="48"/>
        <v>7986</v>
      </c>
      <c r="Y173" s="121">
        <f t="shared" si="48"/>
        <v>7986</v>
      </c>
      <c r="Z173" s="121">
        <f t="shared" si="48"/>
        <v>12986</v>
      </c>
      <c r="AA173" s="31"/>
      <c r="AB173" s="121">
        <f t="shared" ref="AB173:AR173" si="49">SUBTOTAL(9,AB166:AB172)</f>
        <v>7266</v>
      </c>
      <c r="AC173" s="121">
        <f t="shared" si="49"/>
        <v>0</v>
      </c>
      <c r="AD173" s="121">
        <f t="shared" si="49"/>
        <v>0</v>
      </c>
      <c r="AE173" s="121">
        <f t="shared" si="49"/>
        <v>0</v>
      </c>
      <c r="AF173" s="121">
        <f t="shared" si="49"/>
        <v>0</v>
      </c>
      <c r="AG173" s="121">
        <f t="shared" si="49"/>
        <v>0</v>
      </c>
      <c r="AH173" s="121">
        <f t="shared" si="49"/>
        <v>0</v>
      </c>
      <c r="AI173" s="121">
        <f t="shared" si="49"/>
        <v>0</v>
      </c>
      <c r="AJ173" s="121">
        <f t="shared" si="49"/>
        <v>0</v>
      </c>
      <c r="AK173" s="121">
        <f t="shared" si="49"/>
        <v>0</v>
      </c>
      <c r="AL173" s="121">
        <f t="shared" si="49"/>
        <v>0</v>
      </c>
      <c r="AM173" s="121">
        <f t="shared" si="49"/>
        <v>0</v>
      </c>
      <c r="AN173" s="121">
        <f t="shared" si="49"/>
        <v>0</v>
      </c>
      <c r="AO173" s="121">
        <f t="shared" si="49"/>
        <v>0</v>
      </c>
      <c r="AP173" s="121">
        <f t="shared" si="49"/>
        <v>0</v>
      </c>
      <c r="AQ173" s="121">
        <f t="shared" si="49"/>
        <v>0</v>
      </c>
      <c r="AR173" s="122">
        <f t="shared" si="49"/>
        <v>0</v>
      </c>
    </row>
    <row r="174" spans="1:44" outlineLevel="2" x14ac:dyDescent="0.2">
      <c r="A174" s="24">
        <v>4400</v>
      </c>
      <c r="B174" s="25"/>
      <c r="C174" s="24"/>
      <c r="D174" s="37"/>
      <c r="E174" s="26"/>
      <c r="F174" s="24"/>
      <c r="G174" s="24"/>
      <c r="H174" s="11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118"/>
    </row>
    <row r="175" spans="1:44" outlineLevel="2" x14ac:dyDescent="0.2">
      <c r="A175" s="24">
        <v>4400</v>
      </c>
      <c r="B175" s="25">
        <v>4410</v>
      </c>
      <c r="C175" s="24" t="s">
        <v>201</v>
      </c>
      <c r="D175" s="37">
        <f>VLOOKUP(B175,GBPBUD!A1:C260,3,0)</f>
        <v>31300</v>
      </c>
      <c r="E175" s="26">
        <f t="shared" ref="E175:E184" si="50">SUM(H175:AX175)-D175</f>
        <v>0</v>
      </c>
      <c r="F175" s="24"/>
      <c r="G175" s="24" t="s">
        <v>45</v>
      </c>
      <c r="H175" s="117">
        <v>4000</v>
      </c>
      <c r="I175" s="37"/>
      <c r="J175" s="37"/>
      <c r="K175" s="37"/>
      <c r="L175" s="37">
        <f>1600+8450</f>
        <v>10050</v>
      </c>
      <c r="M175" s="37"/>
      <c r="N175" s="37"/>
      <c r="O175" s="37"/>
      <c r="P175" s="37"/>
      <c r="Q175" s="37">
        <v>16350</v>
      </c>
      <c r="R175" s="37">
        <v>900</v>
      </c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118"/>
    </row>
    <row r="176" spans="1:44" outlineLevel="2" x14ac:dyDescent="0.2">
      <c r="A176" s="24">
        <v>4400</v>
      </c>
      <c r="B176" s="25">
        <v>4412</v>
      </c>
      <c r="C176" s="24" t="s">
        <v>202</v>
      </c>
      <c r="D176" s="37">
        <f>VLOOKUP(B176,GBPBUD!A1:C260,3,0)</f>
        <v>2200</v>
      </c>
      <c r="E176" s="26">
        <f t="shared" si="50"/>
        <v>0</v>
      </c>
      <c r="F176" s="24"/>
      <c r="G176" s="24" t="s">
        <v>45</v>
      </c>
      <c r="H176" s="117"/>
      <c r="I176" s="37"/>
      <c r="J176" s="37"/>
      <c r="K176" s="37"/>
      <c r="L176" s="37"/>
      <c r="M176" s="37"/>
      <c r="N176" s="37"/>
      <c r="O176" s="37"/>
      <c r="P176" s="37">
        <v>1000</v>
      </c>
      <c r="Q176" s="37">
        <v>1000</v>
      </c>
      <c r="R176" s="37">
        <v>200</v>
      </c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118"/>
    </row>
    <row r="177" spans="1:44" outlineLevel="2" x14ac:dyDescent="0.2">
      <c r="A177" s="24">
        <v>4400</v>
      </c>
      <c r="B177" s="25">
        <v>4430</v>
      </c>
      <c r="C177" s="24" t="s">
        <v>203</v>
      </c>
      <c r="D177" s="37">
        <f>VLOOKUP(B177,GBPBUD!A1:C260,3,0)</f>
        <v>6000</v>
      </c>
      <c r="E177" s="26">
        <f t="shared" si="50"/>
        <v>0</v>
      </c>
      <c r="F177" s="24"/>
      <c r="G177" s="24" t="s">
        <v>45</v>
      </c>
      <c r="H177" s="117"/>
      <c r="I177" s="37"/>
      <c r="J177" s="37"/>
      <c r="K177" s="37"/>
      <c r="L177" s="37">
        <v>1000</v>
      </c>
      <c r="M177" s="37">
        <v>200</v>
      </c>
      <c r="N177" s="37">
        <v>200</v>
      </c>
      <c r="O177" s="37">
        <v>200</v>
      </c>
      <c r="P177" s="37">
        <v>400</v>
      </c>
      <c r="Q177" s="37">
        <v>400</v>
      </c>
      <c r="R177" s="37">
        <v>400</v>
      </c>
      <c r="S177" s="37">
        <v>400</v>
      </c>
      <c r="T177" s="37">
        <v>400</v>
      </c>
      <c r="U177" s="37">
        <v>400</v>
      </c>
      <c r="V177" s="37">
        <v>400</v>
      </c>
      <c r="W177" s="37">
        <v>400</v>
      </c>
      <c r="X177" s="37">
        <v>400</v>
      </c>
      <c r="Y177" s="37">
        <v>400</v>
      </c>
      <c r="Z177" s="37">
        <v>400</v>
      </c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118"/>
    </row>
    <row r="178" spans="1:44" outlineLevel="2" x14ac:dyDescent="0.2">
      <c r="A178" s="24">
        <v>4400</v>
      </c>
      <c r="B178" s="25">
        <v>4435</v>
      </c>
      <c r="C178" s="24" t="s">
        <v>204</v>
      </c>
      <c r="D178" s="37">
        <f>VLOOKUP(B178,GBPBUD!A1:C260,3,0)</f>
        <v>8000</v>
      </c>
      <c r="E178" s="26">
        <f t="shared" si="50"/>
        <v>0</v>
      </c>
      <c r="F178" s="24"/>
      <c r="G178" s="24"/>
      <c r="H178" s="117"/>
      <c r="I178" s="37"/>
      <c r="J178" s="37"/>
      <c r="K178" s="37"/>
      <c r="L178" s="37"/>
      <c r="M178" s="37">
        <v>250</v>
      </c>
      <c r="N178" s="37">
        <v>250</v>
      </c>
      <c r="O178" s="37">
        <v>250</v>
      </c>
      <c r="P178" s="37">
        <v>250</v>
      </c>
      <c r="Q178" s="37">
        <v>250</v>
      </c>
      <c r="R178" s="37">
        <v>750</v>
      </c>
      <c r="S178" s="37">
        <v>750</v>
      </c>
      <c r="T178" s="37">
        <v>750</v>
      </c>
      <c r="U178" s="37">
        <v>750</v>
      </c>
      <c r="V178" s="37">
        <v>750</v>
      </c>
      <c r="W178" s="37">
        <v>750</v>
      </c>
      <c r="X178" s="37">
        <v>750</v>
      </c>
      <c r="Y178" s="37">
        <v>750</v>
      </c>
      <c r="Z178" s="37">
        <v>750</v>
      </c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118"/>
    </row>
    <row r="179" spans="1:44" outlineLevel="2" x14ac:dyDescent="0.2">
      <c r="A179" s="24">
        <v>4400</v>
      </c>
      <c r="B179" s="25">
        <v>4440</v>
      </c>
      <c r="C179" s="24" t="s">
        <v>205</v>
      </c>
      <c r="D179" s="37">
        <f>VLOOKUP(B179,GBPBUD!A1:C260,3,0)</f>
        <v>2975</v>
      </c>
      <c r="E179" s="26">
        <f t="shared" si="50"/>
        <v>0</v>
      </c>
      <c r="F179" s="24"/>
      <c r="G179" s="24" t="s">
        <v>45</v>
      </c>
      <c r="H179" s="117"/>
      <c r="I179" s="37"/>
      <c r="J179" s="37"/>
      <c r="K179" s="37">
        <v>500</v>
      </c>
      <c r="L179" s="37"/>
      <c r="M179" s="37"/>
      <c r="N179" s="37"/>
      <c r="O179" s="37">
        <v>400</v>
      </c>
      <c r="P179" s="37"/>
      <c r="Q179" s="37"/>
      <c r="R179" s="37"/>
      <c r="S179" s="37">
        <v>400</v>
      </c>
      <c r="T179" s="37"/>
      <c r="U179" s="37"/>
      <c r="V179" s="37"/>
      <c r="W179" s="37">
        <v>400</v>
      </c>
      <c r="X179" s="37"/>
      <c r="Y179" s="37"/>
      <c r="Z179" s="37">
        <v>875</v>
      </c>
      <c r="AA179" s="37"/>
      <c r="AB179" s="37">
        <v>400</v>
      </c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118"/>
    </row>
    <row r="180" spans="1:44" outlineLevel="2" x14ac:dyDescent="0.2">
      <c r="A180" s="24">
        <v>4400</v>
      </c>
      <c r="B180" s="25">
        <v>4450</v>
      </c>
      <c r="C180" s="24" t="s">
        <v>206</v>
      </c>
      <c r="D180" s="37">
        <f>VLOOKUP(B180,GBPBUD!A1:C260,3,0)</f>
        <v>1000</v>
      </c>
      <c r="E180" s="26">
        <f t="shared" si="50"/>
        <v>0</v>
      </c>
      <c r="F180" s="24"/>
      <c r="G180" s="24"/>
      <c r="H180" s="117">
        <v>200</v>
      </c>
      <c r="I180" s="37"/>
      <c r="J180" s="37"/>
      <c r="K180" s="37"/>
      <c r="L180" s="37">
        <v>800</v>
      </c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118"/>
    </row>
    <row r="181" spans="1:44" outlineLevel="2" x14ac:dyDescent="0.2">
      <c r="A181" s="24">
        <v>4400</v>
      </c>
      <c r="B181" s="25">
        <v>4460</v>
      </c>
      <c r="C181" s="24" t="s">
        <v>207</v>
      </c>
      <c r="D181" s="37">
        <f>VLOOKUP(B181,GBPBUD!A1:C260,3,0)</f>
        <v>3000</v>
      </c>
      <c r="E181" s="26">
        <f t="shared" si="50"/>
        <v>0</v>
      </c>
      <c r="F181" s="24"/>
      <c r="G181" s="24"/>
      <c r="H181" s="117"/>
      <c r="I181" s="37"/>
      <c r="J181" s="37"/>
      <c r="K181" s="37"/>
      <c r="L181" s="37">
        <v>200</v>
      </c>
      <c r="M181" s="37">
        <v>200</v>
      </c>
      <c r="N181" s="37">
        <v>200</v>
      </c>
      <c r="O181" s="37">
        <v>200</v>
      </c>
      <c r="P181" s="37">
        <v>200</v>
      </c>
      <c r="Q181" s="37">
        <v>200</v>
      </c>
      <c r="R181" s="37">
        <v>200</v>
      </c>
      <c r="S181" s="37">
        <v>200</v>
      </c>
      <c r="T181" s="37">
        <v>200</v>
      </c>
      <c r="U181" s="37">
        <v>200</v>
      </c>
      <c r="V181" s="37">
        <v>200</v>
      </c>
      <c r="W181" s="37">
        <v>200</v>
      </c>
      <c r="X181" s="37">
        <v>200</v>
      </c>
      <c r="Y181" s="37">
        <v>200</v>
      </c>
      <c r="Z181" s="37">
        <v>200</v>
      </c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118"/>
    </row>
    <row r="182" spans="1:44" outlineLevel="2" x14ac:dyDescent="0.2">
      <c r="A182" s="24">
        <v>4400</v>
      </c>
      <c r="B182" s="25">
        <v>4470</v>
      </c>
      <c r="C182" s="24" t="s">
        <v>208</v>
      </c>
      <c r="D182" s="37">
        <f>VLOOKUP(B182,GBPBUD!A1:C260,3,0)</f>
        <v>3000</v>
      </c>
      <c r="E182" s="26">
        <f t="shared" si="50"/>
        <v>0</v>
      </c>
      <c r="F182" s="24"/>
      <c r="G182" s="24"/>
      <c r="H182" s="117"/>
      <c r="I182" s="37"/>
      <c r="J182" s="37"/>
      <c r="K182" s="37"/>
      <c r="L182" s="37">
        <v>200</v>
      </c>
      <c r="M182" s="37">
        <v>200</v>
      </c>
      <c r="N182" s="37">
        <v>200</v>
      </c>
      <c r="O182" s="37">
        <v>200</v>
      </c>
      <c r="P182" s="37">
        <v>200</v>
      </c>
      <c r="Q182" s="37">
        <v>200</v>
      </c>
      <c r="R182" s="37">
        <v>200</v>
      </c>
      <c r="S182" s="37">
        <v>200</v>
      </c>
      <c r="T182" s="37">
        <v>200</v>
      </c>
      <c r="U182" s="37">
        <v>200</v>
      </c>
      <c r="V182" s="37">
        <v>200</v>
      </c>
      <c r="W182" s="37">
        <v>200</v>
      </c>
      <c r="X182" s="37">
        <v>200</v>
      </c>
      <c r="Y182" s="37">
        <v>200</v>
      </c>
      <c r="Z182" s="37">
        <v>200</v>
      </c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118"/>
    </row>
    <row r="183" spans="1:44" outlineLevel="2" x14ac:dyDescent="0.2">
      <c r="A183" s="24">
        <v>4400</v>
      </c>
      <c r="B183" s="25">
        <v>4480</v>
      </c>
      <c r="C183" s="24" t="s">
        <v>209</v>
      </c>
      <c r="D183" s="37">
        <f>VLOOKUP(B183,GBPBUD!A1:C260,3,0)</f>
        <v>5700</v>
      </c>
      <c r="E183" s="26">
        <f t="shared" si="50"/>
        <v>0</v>
      </c>
      <c r="F183" s="24"/>
      <c r="G183" s="24"/>
      <c r="H183" s="117">
        <v>200</v>
      </c>
      <c r="I183" s="37"/>
      <c r="J183" s="37"/>
      <c r="K183" s="37"/>
      <c r="L183" s="37">
        <v>500</v>
      </c>
      <c r="M183" s="37">
        <v>300</v>
      </c>
      <c r="N183" s="37">
        <v>300</v>
      </c>
      <c r="O183" s="37">
        <v>300</v>
      </c>
      <c r="P183" s="37">
        <v>300</v>
      </c>
      <c r="Q183" s="37">
        <v>700</v>
      </c>
      <c r="R183" s="37">
        <v>700</v>
      </c>
      <c r="S183" s="37">
        <v>300</v>
      </c>
      <c r="T183" s="37">
        <v>300</v>
      </c>
      <c r="U183" s="37">
        <v>300</v>
      </c>
      <c r="V183" s="37">
        <v>300</v>
      </c>
      <c r="W183" s="37">
        <v>300</v>
      </c>
      <c r="X183" s="37">
        <v>300</v>
      </c>
      <c r="Y183" s="37">
        <v>300</v>
      </c>
      <c r="Z183" s="37">
        <v>300</v>
      </c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118"/>
    </row>
    <row r="184" spans="1:44" outlineLevel="2" x14ac:dyDescent="0.2">
      <c r="A184" s="24">
        <v>4400</v>
      </c>
      <c r="B184" s="25">
        <v>4490</v>
      </c>
      <c r="C184" s="24" t="s">
        <v>210</v>
      </c>
      <c r="D184" s="37">
        <f>VLOOKUP(B184,GBPBUD!A1:C260,3,0)</f>
        <v>1900</v>
      </c>
      <c r="E184" s="26">
        <f t="shared" si="50"/>
        <v>0</v>
      </c>
      <c r="F184" s="24"/>
      <c r="G184" s="24"/>
      <c r="H184" s="117">
        <v>100</v>
      </c>
      <c r="I184" s="117">
        <v>100</v>
      </c>
      <c r="J184" s="117">
        <v>100</v>
      </c>
      <c r="K184" s="117">
        <v>100</v>
      </c>
      <c r="L184" s="117">
        <v>100</v>
      </c>
      <c r="M184" s="117">
        <v>100</v>
      </c>
      <c r="N184" s="117">
        <v>100</v>
      </c>
      <c r="O184" s="117">
        <v>100</v>
      </c>
      <c r="P184" s="117">
        <v>100</v>
      </c>
      <c r="Q184" s="117">
        <v>100</v>
      </c>
      <c r="R184" s="117">
        <v>100</v>
      </c>
      <c r="S184" s="117">
        <v>100</v>
      </c>
      <c r="T184" s="117">
        <v>100</v>
      </c>
      <c r="U184" s="117">
        <v>100</v>
      </c>
      <c r="V184" s="117">
        <v>100</v>
      </c>
      <c r="W184" s="117">
        <v>100</v>
      </c>
      <c r="X184" s="117">
        <v>100</v>
      </c>
      <c r="Y184" s="117">
        <v>100</v>
      </c>
      <c r="Z184" s="117">
        <v>100</v>
      </c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118"/>
    </row>
    <row r="185" spans="1:44" outlineLevel="1" x14ac:dyDescent="0.2">
      <c r="A185" s="28" t="s">
        <v>211</v>
      </c>
      <c r="B185" s="29">
        <v>4400</v>
      </c>
      <c r="C185" s="30" t="s">
        <v>212</v>
      </c>
      <c r="D185" s="31">
        <f>VLOOKUP(B185,GBPBUD!A1:C260,3,0)</f>
        <v>65075</v>
      </c>
      <c r="E185" s="32">
        <f>SUBTOTAL(9,E174:E184)</f>
        <v>0</v>
      </c>
      <c r="F185" s="30"/>
      <c r="G185" s="30"/>
      <c r="H185" s="120">
        <f t="shared" ref="H185:Z185" si="51">SUBTOTAL(9,H174:H184)</f>
        <v>4500</v>
      </c>
      <c r="I185" s="121">
        <f t="shared" si="51"/>
        <v>100</v>
      </c>
      <c r="J185" s="121">
        <f t="shared" si="51"/>
        <v>100</v>
      </c>
      <c r="K185" s="121">
        <f t="shared" si="51"/>
        <v>600</v>
      </c>
      <c r="L185" s="121">
        <f t="shared" si="51"/>
        <v>12850</v>
      </c>
      <c r="M185" s="121">
        <f t="shared" si="51"/>
        <v>1250</v>
      </c>
      <c r="N185" s="121">
        <f t="shared" si="51"/>
        <v>1250</v>
      </c>
      <c r="O185" s="121">
        <f t="shared" si="51"/>
        <v>1650</v>
      </c>
      <c r="P185" s="121">
        <f t="shared" si="51"/>
        <v>2450</v>
      </c>
      <c r="Q185" s="121">
        <f t="shared" si="51"/>
        <v>19200</v>
      </c>
      <c r="R185" s="121">
        <f t="shared" si="51"/>
        <v>3450</v>
      </c>
      <c r="S185" s="121">
        <f t="shared" si="51"/>
        <v>2350</v>
      </c>
      <c r="T185" s="121">
        <f t="shared" si="51"/>
        <v>1950</v>
      </c>
      <c r="U185" s="121">
        <f t="shared" si="51"/>
        <v>1950</v>
      </c>
      <c r="V185" s="121">
        <f t="shared" si="51"/>
        <v>1950</v>
      </c>
      <c r="W185" s="121">
        <f t="shared" si="51"/>
        <v>2350</v>
      </c>
      <c r="X185" s="121">
        <f t="shared" si="51"/>
        <v>1950</v>
      </c>
      <c r="Y185" s="121">
        <f t="shared" si="51"/>
        <v>1950</v>
      </c>
      <c r="Z185" s="121">
        <f t="shared" si="51"/>
        <v>2825</v>
      </c>
      <c r="AA185" s="31"/>
      <c r="AB185" s="121">
        <f t="shared" ref="AB185:AR185" si="52">SUBTOTAL(9,AB174:AB184)</f>
        <v>400</v>
      </c>
      <c r="AC185" s="121">
        <f t="shared" si="52"/>
        <v>0</v>
      </c>
      <c r="AD185" s="121">
        <f t="shared" si="52"/>
        <v>0</v>
      </c>
      <c r="AE185" s="121">
        <f t="shared" si="52"/>
        <v>0</v>
      </c>
      <c r="AF185" s="121">
        <f t="shared" si="52"/>
        <v>0</v>
      </c>
      <c r="AG185" s="121">
        <f t="shared" si="52"/>
        <v>0</v>
      </c>
      <c r="AH185" s="121">
        <f t="shared" si="52"/>
        <v>0</v>
      </c>
      <c r="AI185" s="121">
        <f t="shared" si="52"/>
        <v>0</v>
      </c>
      <c r="AJ185" s="121">
        <f t="shared" si="52"/>
        <v>0</v>
      </c>
      <c r="AK185" s="121">
        <f t="shared" si="52"/>
        <v>0</v>
      </c>
      <c r="AL185" s="121">
        <f t="shared" si="52"/>
        <v>0</v>
      </c>
      <c r="AM185" s="121">
        <f t="shared" si="52"/>
        <v>0</v>
      </c>
      <c r="AN185" s="121">
        <f t="shared" si="52"/>
        <v>0</v>
      </c>
      <c r="AO185" s="121">
        <f t="shared" si="52"/>
        <v>0</v>
      </c>
      <c r="AP185" s="121">
        <f t="shared" si="52"/>
        <v>0</v>
      </c>
      <c r="AQ185" s="121">
        <f t="shared" si="52"/>
        <v>0</v>
      </c>
      <c r="AR185" s="122">
        <f t="shared" si="52"/>
        <v>0</v>
      </c>
    </row>
    <row r="186" spans="1:44" outlineLevel="2" x14ac:dyDescent="0.2">
      <c r="A186" s="24">
        <v>4500</v>
      </c>
      <c r="B186" s="25"/>
      <c r="C186" s="24"/>
      <c r="D186" s="37"/>
      <c r="E186" s="26"/>
      <c r="F186" s="24"/>
      <c r="G186" s="24"/>
      <c r="H186" s="11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118"/>
    </row>
    <row r="187" spans="1:44" outlineLevel="2" x14ac:dyDescent="0.2">
      <c r="A187" s="24">
        <v>4500</v>
      </c>
      <c r="B187" s="25">
        <v>4510</v>
      </c>
      <c r="C187" s="24" t="s">
        <v>213</v>
      </c>
      <c r="D187" s="37">
        <f>VLOOKUP(B187,GBPBUD!A1:C260,3,0)</f>
        <v>20950</v>
      </c>
      <c r="E187" s="26">
        <f t="shared" ref="E187:E197" si="53">SUM(H187:AX187)-D187</f>
        <v>0</v>
      </c>
      <c r="F187" s="24"/>
      <c r="G187" s="24"/>
      <c r="H187" s="117"/>
      <c r="I187" s="37"/>
      <c r="J187" s="37"/>
      <c r="K187" s="37"/>
      <c r="L187" s="37"/>
      <c r="M187" s="37"/>
      <c r="N187" s="37"/>
      <c r="O187" s="37"/>
      <c r="P187" s="37">
        <v>1200</v>
      </c>
      <c r="Q187" s="37"/>
      <c r="R187" s="37">
        <v>3750</v>
      </c>
      <c r="S187" s="37">
        <v>3750</v>
      </c>
      <c r="T187" s="117">
        <v>1750</v>
      </c>
      <c r="U187" s="117">
        <v>1750</v>
      </c>
      <c r="V187" s="117">
        <v>1750</v>
      </c>
      <c r="W187" s="117">
        <v>1750</v>
      </c>
      <c r="X187" s="117">
        <v>1750</v>
      </c>
      <c r="Y187" s="117">
        <v>1750</v>
      </c>
      <c r="Z187" s="117">
        <v>1750</v>
      </c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118"/>
    </row>
    <row r="188" spans="1:44" outlineLevel="2" x14ac:dyDescent="0.2">
      <c r="A188" s="24">
        <v>4500</v>
      </c>
      <c r="B188" s="25">
        <v>4520</v>
      </c>
      <c r="C188" s="24" t="s">
        <v>214</v>
      </c>
      <c r="D188" s="37">
        <f>VLOOKUP(B188,GBPBUD!A1:C260,3,0)</f>
        <v>20000</v>
      </c>
      <c r="E188" s="26">
        <f t="shared" si="53"/>
        <v>0</v>
      </c>
      <c r="F188" s="24"/>
      <c r="G188" s="24"/>
      <c r="H188" s="117"/>
      <c r="I188" s="37"/>
      <c r="J188" s="37"/>
      <c r="K188" s="37"/>
      <c r="L188" s="37"/>
      <c r="M188" s="37"/>
      <c r="N188" s="37"/>
      <c r="O188" s="37"/>
      <c r="P188" s="37"/>
      <c r="Q188" s="37">
        <v>2000</v>
      </c>
      <c r="R188" s="37">
        <v>2000</v>
      </c>
      <c r="S188" s="37">
        <v>2000</v>
      </c>
      <c r="T188" s="37">
        <v>2000</v>
      </c>
      <c r="U188" s="37">
        <v>2000</v>
      </c>
      <c r="V188" s="37">
        <v>2000</v>
      </c>
      <c r="W188" s="37">
        <v>2000</v>
      </c>
      <c r="X188" s="37">
        <v>2000</v>
      </c>
      <c r="Y188" s="37">
        <v>2000</v>
      </c>
      <c r="Z188" s="37">
        <v>2000</v>
      </c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118"/>
    </row>
    <row r="189" spans="1:44" outlineLevel="2" x14ac:dyDescent="0.2">
      <c r="A189" s="24">
        <v>4500</v>
      </c>
      <c r="B189" s="25">
        <v>4530</v>
      </c>
      <c r="C189" s="24" t="s">
        <v>215</v>
      </c>
      <c r="D189" s="37">
        <f>VLOOKUP(B189,GBPBUD!A1:C260,3,0)</f>
        <v>21880</v>
      </c>
      <c r="E189" s="26">
        <f t="shared" si="53"/>
        <v>0</v>
      </c>
      <c r="F189" s="24"/>
      <c r="G189" s="24"/>
      <c r="H189" s="37">
        <f>100+100</f>
        <v>200</v>
      </c>
      <c r="I189" s="37">
        <f>100+100</f>
        <v>200</v>
      </c>
      <c r="J189" s="37">
        <f>100+100</f>
        <v>200</v>
      </c>
      <c r="K189" s="37">
        <f>100+100+120+120+100+100+100+100</f>
        <v>840</v>
      </c>
      <c r="L189" s="37">
        <f>100+100+120+120+100+100+100+100</f>
        <v>840</v>
      </c>
      <c r="M189" s="37">
        <f>100+100+120+120+100+100+100+100</f>
        <v>840</v>
      </c>
      <c r="N189" s="37">
        <f>100+100+120+120+100+100+100+100</f>
        <v>840</v>
      </c>
      <c r="O189" s="37">
        <f>100+100+120+120+100+100+100+100+100+100</f>
        <v>1040</v>
      </c>
      <c r="P189" s="37">
        <f>100+100+120+120+100+100+100+100+100+100</f>
        <v>1040</v>
      </c>
      <c r="Q189" s="37">
        <f t="shared" ref="Q189:Z189" si="54">100+100+120+120+100+100+100+100+100+100+100+100+100+100+100</f>
        <v>1540</v>
      </c>
      <c r="R189" s="37">
        <f t="shared" si="54"/>
        <v>1540</v>
      </c>
      <c r="S189" s="37">
        <f t="shared" si="54"/>
        <v>1540</v>
      </c>
      <c r="T189" s="37">
        <f t="shared" si="54"/>
        <v>1540</v>
      </c>
      <c r="U189" s="37">
        <f t="shared" si="54"/>
        <v>1540</v>
      </c>
      <c r="V189" s="37">
        <f t="shared" si="54"/>
        <v>1540</v>
      </c>
      <c r="W189" s="37">
        <f t="shared" si="54"/>
        <v>1540</v>
      </c>
      <c r="X189" s="37">
        <f t="shared" si="54"/>
        <v>1540</v>
      </c>
      <c r="Y189" s="37">
        <f t="shared" si="54"/>
        <v>1540</v>
      </c>
      <c r="Z189" s="37">
        <f t="shared" si="54"/>
        <v>1540</v>
      </c>
      <c r="AA189" s="37"/>
      <c r="AB189" s="37">
        <v>440</v>
      </c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118"/>
    </row>
    <row r="190" spans="1:44" outlineLevel="2" x14ac:dyDescent="0.2">
      <c r="A190" s="24">
        <v>4500</v>
      </c>
      <c r="B190" s="25">
        <v>4540</v>
      </c>
      <c r="C190" s="24" t="s">
        <v>216</v>
      </c>
      <c r="D190" s="37">
        <f>VLOOKUP(B190,GBPBUD!A1:C260,3,0)</f>
        <v>67500</v>
      </c>
      <c r="E190" s="26">
        <f t="shared" si="53"/>
        <v>0</v>
      </c>
      <c r="F190" s="24"/>
      <c r="G190" s="24" t="s">
        <v>45</v>
      </c>
      <c r="H190" s="11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>
        <v>7500</v>
      </c>
      <c r="T190" s="37">
        <v>7500</v>
      </c>
      <c r="U190" s="37">
        <v>7500</v>
      </c>
      <c r="V190" s="37">
        <v>7500</v>
      </c>
      <c r="W190" s="37">
        <v>7500</v>
      </c>
      <c r="X190" s="37">
        <v>7500</v>
      </c>
      <c r="Y190" s="37">
        <v>7500</v>
      </c>
      <c r="Z190" s="37">
        <v>7500</v>
      </c>
      <c r="AA190" s="37"/>
      <c r="AB190" s="37">
        <v>7500</v>
      </c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118"/>
    </row>
    <row r="191" spans="1:44" outlineLevel="2" x14ac:dyDescent="0.2">
      <c r="A191" s="24">
        <v>4500</v>
      </c>
      <c r="B191" s="25">
        <v>4550</v>
      </c>
      <c r="C191" s="24" t="s">
        <v>217</v>
      </c>
      <c r="D191" s="37">
        <f>VLOOKUP(B191,GBPBUD!A1:C260,3,0)</f>
        <v>22000</v>
      </c>
      <c r="E191" s="26">
        <f t="shared" si="53"/>
        <v>0</v>
      </c>
      <c r="F191" s="24"/>
      <c r="G191" s="24" t="s">
        <v>45</v>
      </c>
      <c r="H191" s="117"/>
      <c r="I191" s="37"/>
      <c r="J191" s="37"/>
      <c r="K191" s="37"/>
      <c r="L191" s="37"/>
      <c r="M191" s="37"/>
      <c r="N191" s="37"/>
      <c r="O191" s="37">
        <v>300</v>
      </c>
      <c r="P191" s="37">
        <v>300</v>
      </c>
      <c r="Q191" s="37">
        <v>450</v>
      </c>
      <c r="R191" s="37">
        <v>1150</v>
      </c>
      <c r="S191" s="37">
        <v>2200</v>
      </c>
      <c r="T191" s="37">
        <v>2200</v>
      </c>
      <c r="U191" s="37">
        <v>2200</v>
      </c>
      <c r="V191" s="37">
        <v>2200</v>
      </c>
      <c r="W191" s="37">
        <v>2200</v>
      </c>
      <c r="X191" s="37">
        <v>2200</v>
      </c>
      <c r="Y191" s="37">
        <v>2200</v>
      </c>
      <c r="Z191" s="37">
        <v>2200</v>
      </c>
      <c r="AA191" s="37"/>
      <c r="AB191" s="37">
        <v>2200</v>
      </c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118"/>
    </row>
    <row r="192" spans="1:44" outlineLevel="2" x14ac:dyDescent="0.2">
      <c r="A192" s="24">
        <v>4500</v>
      </c>
      <c r="B192" s="25">
        <v>4560</v>
      </c>
      <c r="C192" s="24" t="s">
        <v>218</v>
      </c>
      <c r="D192" s="37">
        <f>VLOOKUP(B192,GBPBUD!A1:C260,3,0)</f>
        <v>15000</v>
      </c>
      <c r="E192" s="26">
        <f t="shared" si="53"/>
        <v>0</v>
      </c>
      <c r="F192" s="24"/>
      <c r="G192" s="24" t="s">
        <v>45</v>
      </c>
      <c r="H192" s="117">
        <v>50</v>
      </c>
      <c r="I192" s="37">
        <v>50</v>
      </c>
      <c r="J192" s="37">
        <v>50</v>
      </c>
      <c r="K192" s="37">
        <v>150</v>
      </c>
      <c r="L192" s="37">
        <v>150</v>
      </c>
      <c r="M192" s="37">
        <v>150</v>
      </c>
      <c r="N192" s="37">
        <v>150</v>
      </c>
      <c r="O192" s="37">
        <v>200</v>
      </c>
      <c r="P192" s="37">
        <v>200</v>
      </c>
      <c r="Q192" s="37">
        <v>600</v>
      </c>
      <c r="R192" s="37">
        <v>1500</v>
      </c>
      <c r="S192" s="37">
        <v>1500</v>
      </c>
      <c r="T192" s="37">
        <v>1500</v>
      </c>
      <c r="U192" s="37">
        <v>1500</v>
      </c>
      <c r="V192" s="37">
        <v>1500</v>
      </c>
      <c r="W192" s="37">
        <v>1500</v>
      </c>
      <c r="X192" s="37">
        <v>1500</v>
      </c>
      <c r="Y192" s="37">
        <v>1500</v>
      </c>
      <c r="Z192" s="37">
        <v>1250</v>
      </c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118"/>
    </row>
    <row r="193" spans="1:44" outlineLevel="2" x14ac:dyDescent="0.2">
      <c r="A193" s="24">
        <v>4500</v>
      </c>
      <c r="B193" s="25">
        <v>4565</v>
      </c>
      <c r="C193" s="24" t="s">
        <v>219</v>
      </c>
      <c r="D193" s="37">
        <f>VLOOKUP(B193,GBPBUD!A1:C260,3,0)</f>
        <v>9000</v>
      </c>
      <c r="E193" s="26">
        <f t="shared" si="53"/>
        <v>0</v>
      </c>
      <c r="F193" s="24"/>
      <c r="G193" s="24"/>
      <c r="H193" s="117"/>
      <c r="I193" s="37"/>
      <c r="J193" s="37"/>
      <c r="K193" s="37">
        <v>50</v>
      </c>
      <c r="L193" s="37">
        <v>50</v>
      </c>
      <c r="M193" s="37">
        <v>50</v>
      </c>
      <c r="N193" s="37">
        <v>50</v>
      </c>
      <c r="O193" s="37">
        <v>300</v>
      </c>
      <c r="P193" s="37">
        <v>300</v>
      </c>
      <c r="Q193" s="37">
        <v>300</v>
      </c>
      <c r="R193" s="37">
        <v>400</v>
      </c>
      <c r="S193" s="37">
        <v>500</v>
      </c>
      <c r="T193" s="37">
        <v>1000</v>
      </c>
      <c r="U193" s="37">
        <v>1000</v>
      </c>
      <c r="V193" s="37">
        <v>1000</v>
      </c>
      <c r="W193" s="37">
        <v>1000</v>
      </c>
      <c r="X193" s="37">
        <v>1000</v>
      </c>
      <c r="Y193" s="37">
        <v>1000</v>
      </c>
      <c r="Z193" s="37">
        <v>1000</v>
      </c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118"/>
    </row>
    <row r="194" spans="1:44" outlineLevel="2" x14ac:dyDescent="0.2">
      <c r="A194" s="24">
        <v>4500</v>
      </c>
      <c r="B194" s="25">
        <v>4570</v>
      </c>
      <c r="C194" s="24" t="s">
        <v>220</v>
      </c>
      <c r="D194" s="37">
        <f>VLOOKUP(B194,GBPBUD!A1:C260,3,0)</f>
        <v>8000</v>
      </c>
      <c r="E194" s="26">
        <f t="shared" si="53"/>
        <v>0</v>
      </c>
      <c r="F194" s="24"/>
      <c r="G194" s="24" t="s">
        <v>45</v>
      </c>
      <c r="H194" s="117"/>
      <c r="I194" s="37"/>
      <c r="J194" s="37"/>
      <c r="K194" s="37"/>
      <c r="L194" s="37"/>
      <c r="M194" s="37"/>
      <c r="N194" s="37">
        <v>500</v>
      </c>
      <c r="O194" s="37">
        <v>500</v>
      </c>
      <c r="P194" s="37">
        <v>500</v>
      </c>
      <c r="Q194" s="37">
        <v>500</v>
      </c>
      <c r="R194" s="37">
        <v>1000</v>
      </c>
      <c r="S194" s="37">
        <v>1000</v>
      </c>
      <c r="T194" s="37">
        <v>500</v>
      </c>
      <c r="U194" s="37">
        <v>500</v>
      </c>
      <c r="V194" s="37">
        <v>500</v>
      </c>
      <c r="W194" s="37">
        <v>500</v>
      </c>
      <c r="X194" s="37">
        <v>500</v>
      </c>
      <c r="Y194" s="37">
        <v>500</v>
      </c>
      <c r="Z194" s="37">
        <v>500</v>
      </c>
      <c r="AA194" s="37"/>
      <c r="AB194" s="37">
        <v>500</v>
      </c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118"/>
    </row>
    <row r="195" spans="1:44" outlineLevel="2" x14ac:dyDescent="0.2">
      <c r="A195" s="24">
        <v>4500</v>
      </c>
      <c r="B195" s="25">
        <v>4575</v>
      </c>
      <c r="C195" s="24" t="s">
        <v>221</v>
      </c>
      <c r="D195" s="37">
        <f>VLOOKUP(B195,GBPBUD!A1:C260,3,0)</f>
        <v>8250</v>
      </c>
      <c r="E195" s="26">
        <f t="shared" si="53"/>
        <v>0</v>
      </c>
      <c r="F195" s="24"/>
      <c r="G195" s="24"/>
      <c r="H195" s="117"/>
      <c r="I195" s="37"/>
      <c r="J195" s="37"/>
      <c r="K195" s="37"/>
      <c r="L195" s="37"/>
      <c r="M195" s="37"/>
      <c r="N195" s="37">
        <v>200</v>
      </c>
      <c r="O195" s="37">
        <v>200</v>
      </c>
      <c r="P195" s="37">
        <v>450</v>
      </c>
      <c r="Q195" s="37">
        <v>720</v>
      </c>
      <c r="R195" s="37">
        <v>720</v>
      </c>
      <c r="S195" s="37">
        <v>720</v>
      </c>
      <c r="T195" s="37">
        <v>720</v>
      </c>
      <c r="U195" s="37">
        <v>720</v>
      </c>
      <c r="V195" s="37">
        <v>720</v>
      </c>
      <c r="W195" s="37">
        <v>720</v>
      </c>
      <c r="X195" s="37">
        <v>720</v>
      </c>
      <c r="Y195" s="37">
        <v>720</v>
      </c>
      <c r="Z195" s="37">
        <v>720</v>
      </c>
      <c r="AA195" s="37"/>
      <c r="AB195" s="37">
        <v>200</v>
      </c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118"/>
    </row>
    <row r="196" spans="1:44" outlineLevel="2" x14ac:dyDescent="0.2">
      <c r="A196" s="24">
        <v>4500</v>
      </c>
      <c r="B196" s="25">
        <v>4580</v>
      </c>
      <c r="C196" s="24" t="s">
        <v>222</v>
      </c>
      <c r="D196" s="37">
        <f>VLOOKUP(B196,GBPBUD!A1:C260,3,0)</f>
        <v>3000</v>
      </c>
      <c r="E196" s="26">
        <f t="shared" si="53"/>
        <v>0</v>
      </c>
      <c r="F196" s="24"/>
      <c r="G196" s="24" t="s">
        <v>45</v>
      </c>
      <c r="H196" s="117"/>
      <c r="I196" s="37"/>
      <c r="J196" s="37"/>
      <c r="K196" s="37"/>
      <c r="L196" s="37"/>
      <c r="M196" s="37"/>
      <c r="N196" s="37"/>
      <c r="O196" s="37">
        <v>1500</v>
      </c>
      <c r="P196" s="37"/>
      <c r="Q196" s="37"/>
      <c r="R196" s="37"/>
      <c r="S196" s="37"/>
      <c r="T196" s="37"/>
      <c r="U196" s="37"/>
      <c r="V196" s="37">
        <v>750</v>
      </c>
      <c r="W196" s="37"/>
      <c r="X196" s="37"/>
      <c r="Y196" s="37"/>
      <c r="Z196" s="37"/>
      <c r="AA196" s="37"/>
      <c r="AB196" s="37">
        <v>750</v>
      </c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118"/>
    </row>
    <row r="197" spans="1:44" outlineLevel="2" x14ac:dyDescent="0.2">
      <c r="A197" s="24">
        <v>4500</v>
      </c>
      <c r="B197" s="25">
        <v>4590</v>
      </c>
      <c r="C197" s="24" t="s">
        <v>223</v>
      </c>
      <c r="D197" s="37">
        <f>VLOOKUP(B197,GBPBUD!A1:C260,3,0)</f>
        <v>4500</v>
      </c>
      <c r="E197" s="26">
        <f t="shared" si="53"/>
        <v>0</v>
      </c>
      <c r="F197" s="24"/>
      <c r="G197" s="24" t="s">
        <v>45</v>
      </c>
      <c r="H197" s="11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>
        <v>500</v>
      </c>
      <c r="T197" s="37">
        <v>500</v>
      </c>
      <c r="U197" s="37">
        <v>500</v>
      </c>
      <c r="V197" s="37">
        <v>500</v>
      </c>
      <c r="W197" s="37">
        <v>500</v>
      </c>
      <c r="X197" s="37">
        <v>500</v>
      </c>
      <c r="Y197" s="37">
        <v>500</v>
      </c>
      <c r="Z197" s="37">
        <v>500</v>
      </c>
      <c r="AA197" s="37"/>
      <c r="AB197" s="37">
        <v>500</v>
      </c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118"/>
    </row>
    <row r="198" spans="1:44" outlineLevel="1" x14ac:dyDescent="0.2">
      <c r="A198" s="41" t="s">
        <v>224</v>
      </c>
      <c r="B198" s="29">
        <v>4500</v>
      </c>
      <c r="C198" s="30" t="s">
        <v>225</v>
      </c>
      <c r="D198" s="31">
        <f>VLOOKUP(B198,GBPBUD!A1:C260,3,0)</f>
        <v>200080</v>
      </c>
      <c r="E198" s="32">
        <f>SUBTOTAL(9,E186:E197)</f>
        <v>0</v>
      </c>
      <c r="F198" s="30"/>
      <c r="G198" s="30"/>
      <c r="H198" s="120">
        <f t="shared" ref="H198:Z198" si="55">SUBTOTAL(9,H186:H197)</f>
        <v>250</v>
      </c>
      <c r="I198" s="121">
        <f t="shared" si="55"/>
        <v>250</v>
      </c>
      <c r="J198" s="121">
        <f t="shared" si="55"/>
        <v>250</v>
      </c>
      <c r="K198" s="121">
        <f t="shared" si="55"/>
        <v>1040</v>
      </c>
      <c r="L198" s="121">
        <f t="shared" si="55"/>
        <v>1040</v>
      </c>
      <c r="M198" s="121">
        <f t="shared" si="55"/>
        <v>1040</v>
      </c>
      <c r="N198" s="121">
        <f t="shared" si="55"/>
        <v>1740</v>
      </c>
      <c r="O198" s="121">
        <f t="shared" si="55"/>
        <v>4040</v>
      </c>
      <c r="P198" s="121">
        <f t="shared" si="55"/>
        <v>3990</v>
      </c>
      <c r="Q198" s="121">
        <f t="shared" si="55"/>
        <v>6110</v>
      </c>
      <c r="R198" s="121">
        <f t="shared" si="55"/>
        <v>12060</v>
      </c>
      <c r="S198" s="121">
        <f t="shared" si="55"/>
        <v>21210</v>
      </c>
      <c r="T198" s="121">
        <f t="shared" si="55"/>
        <v>19210</v>
      </c>
      <c r="U198" s="121">
        <f t="shared" si="55"/>
        <v>19210</v>
      </c>
      <c r="V198" s="121">
        <f t="shared" si="55"/>
        <v>19960</v>
      </c>
      <c r="W198" s="121">
        <f t="shared" si="55"/>
        <v>19210</v>
      </c>
      <c r="X198" s="121">
        <f t="shared" si="55"/>
        <v>19210</v>
      </c>
      <c r="Y198" s="121">
        <f t="shared" si="55"/>
        <v>19210</v>
      </c>
      <c r="Z198" s="121">
        <f t="shared" si="55"/>
        <v>18960</v>
      </c>
      <c r="AA198" s="31"/>
      <c r="AB198" s="121">
        <f t="shared" ref="AB198:AR198" si="56">SUBTOTAL(9,AB186:AB197)</f>
        <v>12090</v>
      </c>
      <c r="AC198" s="121">
        <f t="shared" si="56"/>
        <v>0</v>
      </c>
      <c r="AD198" s="121">
        <f t="shared" si="56"/>
        <v>0</v>
      </c>
      <c r="AE198" s="121">
        <f t="shared" si="56"/>
        <v>0</v>
      </c>
      <c r="AF198" s="121">
        <f t="shared" si="56"/>
        <v>0</v>
      </c>
      <c r="AG198" s="121">
        <f t="shared" si="56"/>
        <v>0</v>
      </c>
      <c r="AH198" s="121">
        <f t="shared" si="56"/>
        <v>0</v>
      </c>
      <c r="AI198" s="121">
        <f t="shared" si="56"/>
        <v>0</v>
      </c>
      <c r="AJ198" s="121">
        <f t="shared" si="56"/>
        <v>0</v>
      </c>
      <c r="AK198" s="121">
        <f t="shared" si="56"/>
        <v>0</v>
      </c>
      <c r="AL198" s="121">
        <f t="shared" si="56"/>
        <v>0</v>
      </c>
      <c r="AM198" s="121">
        <f t="shared" si="56"/>
        <v>0</v>
      </c>
      <c r="AN198" s="121">
        <f t="shared" si="56"/>
        <v>0</v>
      </c>
      <c r="AO198" s="121">
        <f t="shared" si="56"/>
        <v>0</v>
      </c>
      <c r="AP198" s="121">
        <f t="shared" si="56"/>
        <v>0</v>
      </c>
      <c r="AQ198" s="121">
        <f t="shared" si="56"/>
        <v>0</v>
      </c>
      <c r="AR198" s="122">
        <f t="shared" si="56"/>
        <v>0</v>
      </c>
    </row>
    <row r="199" spans="1:44" outlineLevel="2" x14ac:dyDescent="0.2">
      <c r="A199" s="24">
        <v>4800</v>
      </c>
      <c r="B199" s="25"/>
      <c r="C199" s="24"/>
      <c r="D199" s="37"/>
      <c r="E199" s="26"/>
      <c r="F199" s="24"/>
      <c r="G199" s="24"/>
      <c r="H199" s="11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118"/>
    </row>
    <row r="200" spans="1:44" outlineLevel="2" x14ac:dyDescent="0.2">
      <c r="A200" s="24">
        <v>4800</v>
      </c>
      <c r="B200" s="25">
        <v>4810</v>
      </c>
      <c r="C200" s="24" t="s">
        <v>226</v>
      </c>
      <c r="D200" s="37">
        <f>VLOOKUP(B200,GBPBUD!A1:C260,3,0)</f>
        <v>42480</v>
      </c>
      <c r="E200" s="26">
        <f t="shared" ref="E200:E205" si="57">SUM(H200:AX200)-D200</f>
        <v>0</v>
      </c>
      <c r="F200" s="24"/>
      <c r="G200" s="24" t="s">
        <v>45</v>
      </c>
      <c r="H200" s="117"/>
      <c r="I200" s="37"/>
      <c r="J200" s="37"/>
      <c r="K200" s="37"/>
      <c r="L200" s="37"/>
      <c r="M200" s="37"/>
      <c r="N200" s="37"/>
      <c r="O200" s="37"/>
      <c r="P200" s="37"/>
      <c r="Q200" s="37">
        <v>31240</v>
      </c>
      <c r="R200" s="37"/>
      <c r="S200" s="37"/>
      <c r="T200" s="37">
        <v>5620</v>
      </c>
      <c r="U200" s="37"/>
      <c r="V200" s="37"/>
      <c r="W200" s="37">
        <v>5620</v>
      </c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118"/>
    </row>
    <row r="201" spans="1:44" outlineLevel="2" x14ac:dyDescent="0.2">
      <c r="A201" s="24">
        <v>4800</v>
      </c>
      <c r="B201" s="25">
        <v>4820</v>
      </c>
      <c r="C201" s="24" t="s">
        <v>227</v>
      </c>
      <c r="D201" s="37">
        <f>VLOOKUP(B201,GBPBUD!A1:C260,3,0)</f>
        <v>17010</v>
      </c>
      <c r="E201" s="26">
        <f t="shared" si="57"/>
        <v>0</v>
      </c>
      <c r="F201" s="24"/>
      <c r="G201" s="24" t="s">
        <v>45</v>
      </c>
      <c r="H201" s="11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>
        <v>1890</v>
      </c>
      <c r="T201" s="37">
        <v>1890</v>
      </c>
      <c r="U201" s="37">
        <v>1890</v>
      </c>
      <c r="V201" s="37">
        <v>1890</v>
      </c>
      <c r="W201" s="37">
        <v>1890</v>
      </c>
      <c r="X201" s="37">
        <v>1890</v>
      </c>
      <c r="Y201" s="37">
        <v>1890</v>
      </c>
      <c r="Z201" s="37">
        <v>1890</v>
      </c>
      <c r="AA201" s="37"/>
      <c r="AB201" s="37">
        <v>1890</v>
      </c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118"/>
    </row>
    <row r="202" spans="1:44" outlineLevel="2" x14ac:dyDescent="0.2">
      <c r="A202" s="24">
        <v>4800</v>
      </c>
      <c r="B202" s="25">
        <v>4830</v>
      </c>
      <c r="C202" s="24" t="s">
        <v>228</v>
      </c>
      <c r="D202" s="37">
        <f>VLOOKUP(B202,GBPBUD!A1:C260,3,0)</f>
        <v>3000</v>
      </c>
      <c r="E202" s="26">
        <f t="shared" si="57"/>
        <v>0</v>
      </c>
      <c r="F202" s="24"/>
      <c r="G202" s="24" t="s">
        <v>45</v>
      </c>
      <c r="H202" s="11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>
        <v>1500</v>
      </c>
      <c r="T202" s="37">
        <v>1500</v>
      </c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118"/>
    </row>
    <row r="203" spans="1:44" outlineLevel="2" x14ac:dyDescent="0.2">
      <c r="A203" s="24">
        <v>4800</v>
      </c>
      <c r="B203" s="25">
        <v>4840</v>
      </c>
      <c r="C203" s="24" t="s">
        <v>229</v>
      </c>
      <c r="D203" s="37">
        <f>VLOOKUP(B203,GBPBUD!A1:C260,3,0)</f>
        <v>19845</v>
      </c>
      <c r="E203" s="26">
        <f t="shared" si="57"/>
        <v>0</v>
      </c>
      <c r="F203" s="24"/>
      <c r="G203" s="24" t="s">
        <v>45</v>
      </c>
      <c r="H203" s="11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>
        <v>2205</v>
      </c>
      <c r="T203" s="37">
        <v>2205</v>
      </c>
      <c r="U203" s="37">
        <v>2205</v>
      </c>
      <c r="V203" s="37">
        <v>2205</v>
      </c>
      <c r="W203" s="37">
        <v>2205</v>
      </c>
      <c r="X203" s="37">
        <v>2205</v>
      </c>
      <c r="Y203" s="37">
        <v>2205</v>
      </c>
      <c r="Z203" s="37">
        <v>2205</v>
      </c>
      <c r="AA203" s="37"/>
      <c r="AB203" s="37">
        <v>2205</v>
      </c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118"/>
    </row>
    <row r="204" spans="1:44" outlineLevel="2" x14ac:dyDescent="0.2">
      <c r="A204" s="24">
        <v>4800</v>
      </c>
      <c r="B204" s="25">
        <v>4850</v>
      </c>
      <c r="C204" s="24" t="s">
        <v>230</v>
      </c>
      <c r="D204" s="37">
        <f>VLOOKUP(B204,GBPBUD!A1:C260,3,0)</f>
        <v>2000</v>
      </c>
      <c r="E204" s="26">
        <f t="shared" si="57"/>
        <v>0</v>
      </c>
      <c r="F204" s="24"/>
      <c r="G204" s="24" t="s">
        <v>45</v>
      </c>
      <c r="H204" s="117"/>
      <c r="I204" s="37"/>
      <c r="J204" s="37"/>
      <c r="K204" s="37"/>
      <c r="L204" s="37"/>
      <c r="M204" s="37">
        <v>250</v>
      </c>
      <c r="N204" s="37">
        <v>250</v>
      </c>
      <c r="O204" s="37">
        <v>250</v>
      </c>
      <c r="P204" s="37">
        <v>250</v>
      </c>
      <c r="Q204" s="37">
        <v>1000</v>
      </c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118"/>
    </row>
    <row r="205" spans="1:44" outlineLevel="2" x14ac:dyDescent="0.2">
      <c r="A205" s="24">
        <v>4800</v>
      </c>
      <c r="B205" s="25">
        <v>4890</v>
      </c>
      <c r="C205" s="24" t="s">
        <v>231</v>
      </c>
      <c r="D205" s="37">
        <f>VLOOKUP(B205,GBPBUD!A1:C260,3,0)</f>
        <v>2000</v>
      </c>
      <c r="E205" s="26">
        <f t="shared" si="57"/>
        <v>0</v>
      </c>
      <c r="F205" s="24"/>
      <c r="G205" s="24" t="s">
        <v>45</v>
      </c>
      <c r="H205" s="117"/>
      <c r="I205" s="37"/>
      <c r="J205" s="37"/>
      <c r="K205" s="37"/>
      <c r="L205" s="37"/>
      <c r="M205" s="37"/>
      <c r="N205" s="37"/>
      <c r="O205" s="37"/>
      <c r="P205" s="37"/>
      <c r="Q205" s="37"/>
      <c r="R205" s="37">
        <v>2000</v>
      </c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118"/>
    </row>
    <row r="206" spans="1:44" outlineLevel="1" x14ac:dyDescent="0.2">
      <c r="A206" s="28" t="s">
        <v>232</v>
      </c>
      <c r="B206" s="29">
        <v>4800</v>
      </c>
      <c r="C206" s="30" t="s">
        <v>233</v>
      </c>
      <c r="D206" s="31">
        <f>VLOOKUP(B206,GBPBUD!A1:C260,3,0)</f>
        <v>86335</v>
      </c>
      <c r="E206" s="32">
        <f>SUBTOTAL(9,E199:E205)</f>
        <v>0</v>
      </c>
      <c r="F206" s="30"/>
      <c r="G206" s="30"/>
      <c r="H206" s="120">
        <f t="shared" ref="H206:Z206" si="58">SUBTOTAL(9,H199:H205)</f>
        <v>0</v>
      </c>
      <c r="I206" s="121">
        <f t="shared" si="58"/>
        <v>0</v>
      </c>
      <c r="J206" s="121">
        <f t="shared" si="58"/>
        <v>0</v>
      </c>
      <c r="K206" s="121">
        <f t="shared" si="58"/>
        <v>0</v>
      </c>
      <c r="L206" s="121">
        <f t="shared" si="58"/>
        <v>0</v>
      </c>
      <c r="M206" s="121">
        <f t="shared" si="58"/>
        <v>250</v>
      </c>
      <c r="N206" s="121">
        <f t="shared" si="58"/>
        <v>250</v>
      </c>
      <c r="O206" s="121">
        <f t="shared" si="58"/>
        <v>250</v>
      </c>
      <c r="P206" s="121">
        <f t="shared" si="58"/>
        <v>250</v>
      </c>
      <c r="Q206" s="121">
        <f t="shared" si="58"/>
        <v>32240</v>
      </c>
      <c r="R206" s="121">
        <f t="shared" si="58"/>
        <v>2000</v>
      </c>
      <c r="S206" s="121">
        <f t="shared" si="58"/>
        <v>5595</v>
      </c>
      <c r="T206" s="121">
        <f t="shared" si="58"/>
        <v>11215</v>
      </c>
      <c r="U206" s="121">
        <f t="shared" si="58"/>
        <v>4095</v>
      </c>
      <c r="V206" s="121">
        <f t="shared" si="58"/>
        <v>4095</v>
      </c>
      <c r="W206" s="121">
        <f t="shared" si="58"/>
        <v>9715</v>
      </c>
      <c r="X206" s="121">
        <f t="shared" si="58"/>
        <v>4095</v>
      </c>
      <c r="Y206" s="121">
        <f t="shared" si="58"/>
        <v>4095</v>
      </c>
      <c r="Z206" s="121">
        <f t="shared" si="58"/>
        <v>4095</v>
      </c>
      <c r="AA206" s="31"/>
      <c r="AB206" s="121">
        <f t="shared" ref="AB206:AR206" si="59">SUBTOTAL(9,AB199:AB205)</f>
        <v>4095</v>
      </c>
      <c r="AC206" s="121">
        <f t="shared" si="59"/>
        <v>0</v>
      </c>
      <c r="AD206" s="121">
        <f t="shared" si="59"/>
        <v>0</v>
      </c>
      <c r="AE206" s="121">
        <f t="shared" si="59"/>
        <v>0</v>
      </c>
      <c r="AF206" s="121">
        <f t="shared" si="59"/>
        <v>0</v>
      </c>
      <c r="AG206" s="121">
        <f t="shared" si="59"/>
        <v>0</v>
      </c>
      <c r="AH206" s="121">
        <f t="shared" si="59"/>
        <v>0</v>
      </c>
      <c r="AI206" s="121">
        <f t="shared" si="59"/>
        <v>0</v>
      </c>
      <c r="AJ206" s="121">
        <f t="shared" si="59"/>
        <v>0</v>
      </c>
      <c r="AK206" s="121">
        <f t="shared" si="59"/>
        <v>0</v>
      </c>
      <c r="AL206" s="121">
        <f t="shared" si="59"/>
        <v>0</v>
      </c>
      <c r="AM206" s="121">
        <f t="shared" si="59"/>
        <v>0</v>
      </c>
      <c r="AN206" s="121">
        <f t="shared" si="59"/>
        <v>0</v>
      </c>
      <c r="AO206" s="121">
        <f t="shared" si="59"/>
        <v>0</v>
      </c>
      <c r="AP206" s="121">
        <f t="shared" si="59"/>
        <v>0</v>
      </c>
      <c r="AQ206" s="121">
        <f t="shared" si="59"/>
        <v>0</v>
      </c>
      <c r="AR206" s="122">
        <f t="shared" si="59"/>
        <v>0</v>
      </c>
    </row>
    <row r="207" spans="1:44" outlineLevel="1" x14ac:dyDescent="0.2">
      <c r="A207" s="28"/>
      <c r="B207" s="47"/>
      <c r="C207" s="48" t="s">
        <v>234</v>
      </c>
      <c r="D207" s="44">
        <f>SUBTOTAL(9,D6:D206)/2</f>
        <v>2644965</v>
      </c>
      <c r="E207" s="49"/>
      <c r="F207" s="48"/>
      <c r="G207" s="48"/>
      <c r="H207" s="126">
        <f t="shared" ref="H207:AR207" si="60">SUBTOTAL(9,H37:H206)</f>
        <v>50370</v>
      </c>
      <c r="I207" s="126">
        <f t="shared" si="60"/>
        <v>13370</v>
      </c>
      <c r="J207" s="126">
        <f t="shared" si="60"/>
        <v>9870</v>
      </c>
      <c r="K207" s="126">
        <f t="shared" si="60"/>
        <v>15360</v>
      </c>
      <c r="L207" s="126">
        <f t="shared" si="60"/>
        <v>34894</v>
      </c>
      <c r="M207" s="126">
        <f t="shared" si="60"/>
        <v>25514</v>
      </c>
      <c r="N207" s="126">
        <f t="shared" si="60"/>
        <v>30842</v>
      </c>
      <c r="O207" s="126">
        <f t="shared" si="60"/>
        <v>64086</v>
      </c>
      <c r="P207" s="126">
        <f t="shared" si="60"/>
        <v>147980</v>
      </c>
      <c r="Q207" s="126">
        <f t="shared" si="60"/>
        <v>168188</v>
      </c>
      <c r="R207" s="126">
        <f t="shared" si="60"/>
        <v>204787</v>
      </c>
      <c r="S207" s="126">
        <f t="shared" si="60"/>
        <v>210968</v>
      </c>
      <c r="T207" s="126">
        <f t="shared" si="60"/>
        <v>231814</v>
      </c>
      <c r="U207" s="126">
        <f t="shared" si="60"/>
        <v>203994</v>
      </c>
      <c r="V207" s="126">
        <f t="shared" si="60"/>
        <v>194376</v>
      </c>
      <c r="W207" s="126">
        <f t="shared" si="60"/>
        <v>197986</v>
      </c>
      <c r="X207" s="126">
        <f t="shared" si="60"/>
        <v>185966</v>
      </c>
      <c r="Y207" s="126">
        <f t="shared" si="60"/>
        <v>176328</v>
      </c>
      <c r="Z207" s="126">
        <f t="shared" si="60"/>
        <v>200110</v>
      </c>
      <c r="AA207" s="126">
        <f t="shared" si="60"/>
        <v>0</v>
      </c>
      <c r="AB207" s="126">
        <f t="shared" si="60"/>
        <v>55831</v>
      </c>
      <c r="AC207" s="126">
        <f t="shared" si="60"/>
        <v>3800</v>
      </c>
      <c r="AD207" s="126">
        <f t="shared" si="60"/>
        <v>1800</v>
      </c>
      <c r="AE207" s="126">
        <f t="shared" si="60"/>
        <v>1800</v>
      </c>
      <c r="AF207" s="126">
        <f t="shared" si="60"/>
        <v>-67000</v>
      </c>
      <c r="AG207" s="126">
        <f t="shared" si="60"/>
        <v>0</v>
      </c>
      <c r="AH207" s="126">
        <f t="shared" si="60"/>
        <v>0</v>
      </c>
      <c r="AI207" s="126">
        <f t="shared" si="60"/>
        <v>0</v>
      </c>
      <c r="AJ207" s="126">
        <f t="shared" si="60"/>
        <v>0</v>
      </c>
      <c r="AK207" s="126">
        <f t="shared" si="60"/>
        <v>0</v>
      </c>
      <c r="AL207" s="126">
        <f t="shared" si="60"/>
        <v>0</v>
      </c>
      <c r="AM207" s="126">
        <f t="shared" si="60"/>
        <v>0</v>
      </c>
      <c r="AN207" s="126">
        <f t="shared" si="60"/>
        <v>0</v>
      </c>
      <c r="AO207" s="126">
        <f t="shared" si="60"/>
        <v>0</v>
      </c>
      <c r="AP207" s="126">
        <f t="shared" si="60"/>
        <v>0</v>
      </c>
      <c r="AQ207" s="126">
        <f t="shared" si="60"/>
        <v>0</v>
      </c>
      <c r="AR207" s="126">
        <f t="shared" si="60"/>
        <v>0</v>
      </c>
    </row>
    <row r="208" spans="1:44" outlineLevel="2" x14ac:dyDescent="0.2">
      <c r="A208" s="24">
        <v>5000</v>
      </c>
      <c r="B208" s="25"/>
      <c r="C208" s="24"/>
      <c r="D208" s="37"/>
      <c r="E208" s="26"/>
      <c r="F208" s="24"/>
      <c r="G208" s="24"/>
      <c r="H208" s="11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118"/>
    </row>
    <row r="209" spans="1:44" outlineLevel="2" x14ac:dyDescent="0.2">
      <c r="A209" s="24">
        <v>5000</v>
      </c>
      <c r="B209" s="25">
        <v>5010</v>
      </c>
      <c r="C209" s="24" t="s">
        <v>235</v>
      </c>
      <c r="D209" s="37">
        <f>VLOOKUP(B209,GBPBUD!A1:C260,3,0)</f>
        <v>0</v>
      </c>
      <c r="E209" s="26">
        <f>SUM(H209:AX209)-D209</f>
        <v>0</v>
      </c>
      <c r="F209" s="24"/>
      <c r="G209" s="24"/>
      <c r="H209" s="11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118"/>
    </row>
    <row r="210" spans="1:44" outlineLevel="2" x14ac:dyDescent="0.2">
      <c r="A210" s="24">
        <v>5000</v>
      </c>
      <c r="B210" s="25">
        <v>5020</v>
      </c>
      <c r="C210" s="24" t="s">
        <v>236</v>
      </c>
      <c r="D210" s="37">
        <f>VLOOKUP(B210,GBPBUD!A1:C260,3,0)</f>
        <v>0</v>
      </c>
      <c r="E210" s="26">
        <f>SUM(H210:AX210)-D210</f>
        <v>0</v>
      </c>
      <c r="F210" s="24"/>
      <c r="G210" s="24"/>
      <c r="H210" s="11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118"/>
    </row>
    <row r="211" spans="1:44" outlineLevel="2" x14ac:dyDescent="0.2">
      <c r="A211" s="24">
        <v>5000</v>
      </c>
      <c r="B211" s="25">
        <v>5030</v>
      </c>
      <c r="C211" s="24" t="s">
        <v>237</v>
      </c>
      <c r="D211" s="37">
        <f>VLOOKUP(B211,GBPBUD!A1:C260,3,0)</f>
        <v>0</v>
      </c>
      <c r="E211" s="26">
        <f>SUM(H211:AX211)-D211</f>
        <v>0</v>
      </c>
      <c r="F211" s="24"/>
      <c r="G211" s="24"/>
      <c r="H211" s="11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118"/>
    </row>
    <row r="212" spans="1:44" outlineLevel="2" x14ac:dyDescent="0.2">
      <c r="A212" s="24">
        <v>5000</v>
      </c>
      <c r="B212" s="25">
        <v>5050</v>
      </c>
      <c r="C212" s="24" t="s">
        <v>238</v>
      </c>
      <c r="D212" s="37">
        <f>VLOOKUP(B212,GBPBUD!A1:C260,3,0)</f>
        <v>0</v>
      </c>
      <c r="E212" s="26">
        <f>SUM(H212:AX212)-D212</f>
        <v>0</v>
      </c>
      <c r="F212" s="24"/>
      <c r="G212" s="24"/>
      <c r="H212" s="11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118"/>
    </row>
    <row r="213" spans="1:44" outlineLevel="2" x14ac:dyDescent="0.2">
      <c r="A213" s="24">
        <v>5000</v>
      </c>
      <c r="B213" s="25">
        <v>5090</v>
      </c>
      <c r="C213" s="24" t="s">
        <v>239</v>
      </c>
      <c r="D213" s="37">
        <f>VLOOKUP(B213,GBPBUD!A1:C260,3,0)</f>
        <v>0</v>
      </c>
      <c r="E213" s="26">
        <f>SUM(H213:AX213)-D213</f>
        <v>0</v>
      </c>
      <c r="F213" s="24"/>
      <c r="G213" s="24"/>
      <c r="H213" s="11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118"/>
    </row>
    <row r="214" spans="1:44" outlineLevel="1" x14ac:dyDescent="0.2">
      <c r="A214" s="41" t="s">
        <v>240</v>
      </c>
      <c r="B214" s="29">
        <v>5000</v>
      </c>
      <c r="C214" s="30" t="s">
        <v>241</v>
      </c>
      <c r="D214" s="31">
        <f>VLOOKUP(B214,GBPBUD!A1:C260,3,0)</f>
        <v>0</v>
      </c>
      <c r="E214" s="32">
        <f>SUBTOTAL(9,E208:E213)</f>
        <v>0</v>
      </c>
      <c r="F214" s="30"/>
      <c r="G214" s="30"/>
      <c r="H214" s="120">
        <f t="shared" ref="H214:Z214" si="61">SUBTOTAL(9,H208:H213)</f>
        <v>0</v>
      </c>
      <c r="I214" s="121">
        <f t="shared" si="61"/>
        <v>0</v>
      </c>
      <c r="J214" s="121">
        <f t="shared" si="61"/>
        <v>0</v>
      </c>
      <c r="K214" s="121">
        <f t="shared" si="61"/>
        <v>0</v>
      </c>
      <c r="L214" s="121">
        <f t="shared" si="61"/>
        <v>0</v>
      </c>
      <c r="M214" s="121">
        <f t="shared" si="61"/>
        <v>0</v>
      </c>
      <c r="N214" s="121">
        <f t="shared" si="61"/>
        <v>0</v>
      </c>
      <c r="O214" s="121">
        <f t="shared" si="61"/>
        <v>0</v>
      </c>
      <c r="P214" s="121">
        <f t="shared" si="61"/>
        <v>0</v>
      </c>
      <c r="Q214" s="121">
        <f t="shared" si="61"/>
        <v>0</v>
      </c>
      <c r="R214" s="121">
        <f t="shared" si="61"/>
        <v>0</v>
      </c>
      <c r="S214" s="121">
        <f t="shared" si="61"/>
        <v>0</v>
      </c>
      <c r="T214" s="121">
        <f t="shared" si="61"/>
        <v>0</v>
      </c>
      <c r="U214" s="121">
        <f t="shared" si="61"/>
        <v>0</v>
      </c>
      <c r="V214" s="121">
        <f t="shared" si="61"/>
        <v>0</v>
      </c>
      <c r="W214" s="121">
        <f t="shared" si="61"/>
        <v>0</v>
      </c>
      <c r="X214" s="121">
        <f t="shared" si="61"/>
        <v>0</v>
      </c>
      <c r="Y214" s="121">
        <f t="shared" si="61"/>
        <v>0</v>
      </c>
      <c r="Z214" s="121">
        <f t="shared" si="61"/>
        <v>0</v>
      </c>
      <c r="AA214" s="31"/>
      <c r="AB214" s="121">
        <f t="shared" ref="AB214:AR214" si="62">SUBTOTAL(9,AB208:AB213)</f>
        <v>0</v>
      </c>
      <c r="AC214" s="121">
        <f t="shared" si="62"/>
        <v>0</v>
      </c>
      <c r="AD214" s="121">
        <f t="shared" si="62"/>
        <v>0</v>
      </c>
      <c r="AE214" s="121">
        <f t="shared" si="62"/>
        <v>0</v>
      </c>
      <c r="AF214" s="121">
        <f t="shared" si="62"/>
        <v>0</v>
      </c>
      <c r="AG214" s="121">
        <f t="shared" si="62"/>
        <v>0</v>
      </c>
      <c r="AH214" s="121">
        <f t="shared" si="62"/>
        <v>0</v>
      </c>
      <c r="AI214" s="121">
        <f t="shared" si="62"/>
        <v>0</v>
      </c>
      <c r="AJ214" s="121">
        <f t="shared" si="62"/>
        <v>0</v>
      </c>
      <c r="AK214" s="121">
        <f t="shared" si="62"/>
        <v>0</v>
      </c>
      <c r="AL214" s="121">
        <f t="shared" si="62"/>
        <v>0</v>
      </c>
      <c r="AM214" s="121">
        <f t="shared" si="62"/>
        <v>0</v>
      </c>
      <c r="AN214" s="121">
        <f t="shared" si="62"/>
        <v>0</v>
      </c>
      <c r="AO214" s="121">
        <f t="shared" si="62"/>
        <v>0</v>
      </c>
      <c r="AP214" s="121">
        <f t="shared" si="62"/>
        <v>0</v>
      </c>
      <c r="AQ214" s="121">
        <f t="shared" si="62"/>
        <v>0</v>
      </c>
      <c r="AR214" s="122">
        <f t="shared" si="62"/>
        <v>0</v>
      </c>
    </row>
    <row r="215" spans="1:44" outlineLevel="2" x14ac:dyDescent="0.2">
      <c r="A215" s="24">
        <v>5100</v>
      </c>
      <c r="B215" s="25"/>
      <c r="C215" s="24"/>
      <c r="D215" s="37"/>
      <c r="E215" s="26"/>
      <c r="F215" s="24"/>
      <c r="G215" s="24"/>
      <c r="H215" s="11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118"/>
    </row>
    <row r="216" spans="1:44" outlineLevel="2" x14ac:dyDescent="0.2">
      <c r="A216" s="24">
        <v>5100</v>
      </c>
      <c r="B216" s="25">
        <v>5110</v>
      </c>
      <c r="C216" s="24" t="s">
        <v>242</v>
      </c>
      <c r="D216" s="37">
        <f>VLOOKUP(B216,GBPBUD!A1:C260,3,0)</f>
        <v>0</v>
      </c>
      <c r="E216" s="26">
        <f t="shared" ref="E216:E236" si="63">SUM(H216:AX216)-D216</f>
        <v>0</v>
      </c>
      <c r="F216" s="24"/>
      <c r="G216" s="24"/>
      <c r="H216" s="11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118"/>
    </row>
    <row r="217" spans="1:44" outlineLevel="2" x14ac:dyDescent="0.2">
      <c r="A217" s="24">
        <v>5100</v>
      </c>
      <c r="B217" s="25">
        <v>5120</v>
      </c>
      <c r="C217" s="24" t="s">
        <v>243</v>
      </c>
      <c r="D217" s="37">
        <f>VLOOKUP(B217,GBPBUD!A1:C260,3,0)</f>
        <v>0</v>
      </c>
      <c r="E217" s="26">
        <f t="shared" si="63"/>
        <v>0</v>
      </c>
      <c r="F217" s="24"/>
      <c r="G217" s="24"/>
      <c r="H217" s="11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118"/>
    </row>
    <row r="218" spans="1:44" outlineLevel="2" x14ac:dyDescent="0.2">
      <c r="A218" s="24">
        <v>5100</v>
      </c>
      <c r="B218" s="25">
        <v>5130</v>
      </c>
      <c r="C218" s="24" t="s">
        <v>244</v>
      </c>
      <c r="D218" s="37">
        <f>VLOOKUP(B218,GBPBUD!A1:C260,3,0)</f>
        <v>0</v>
      </c>
      <c r="E218" s="26">
        <f t="shared" si="63"/>
        <v>0</v>
      </c>
      <c r="F218" s="24"/>
      <c r="G218" s="24"/>
      <c r="H218" s="11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118"/>
    </row>
    <row r="219" spans="1:44" outlineLevel="2" x14ac:dyDescent="0.2">
      <c r="A219" s="24">
        <v>5100</v>
      </c>
      <c r="B219" s="25">
        <v>5140</v>
      </c>
      <c r="C219" s="24" t="s">
        <v>245</v>
      </c>
      <c r="D219" s="37">
        <f>VLOOKUP(B219,GBPBUD!A1:C260,3,0)</f>
        <v>0</v>
      </c>
      <c r="E219" s="26">
        <f t="shared" si="63"/>
        <v>0</v>
      </c>
      <c r="F219" s="24"/>
      <c r="G219" s="24"/>
      <c r="H219" s="11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118"/>
    </row>
    <row r="220" spans="1:44" outlineLevel="2" x14ac:dyDescent="0.2">
      <c r="A220" s="24">
        <v>5100</v>
      </c>
      <c r="B220" s="25">
        <v>5150</v>
      </c>
      <c r="C220" s="24" t="s">
        <v>246</v>
      </c>
      <c r="D220" s="37">
        <f>VLOOKUP(B220,GBPBUD!A1:C260,3,0)</f>
        <v>0</v>
      </c>
      <c r="E220" s="26">
        <f t="shared" si="63"/>
        <v>0</v>
      </c>
      <c r="F220" s="24"/>
      <c r="G220" s="24"/>
      <c r="H220" s="11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118"/>
    </row>
    <row r="221" spans="1:44" outlineLevel="2" x14ac:dyDescent="0.2">
      <c r="A221" s="24">
        <v>5100</v>
      </c>
      <c r="B221" s="25">
        <v>5160</v>
      </c>
      <c r="C221" s="24" t="s">
        <v>247</v>
      </c>
      <c r="D221" s="37">
        <f>VLOOKUP(B221,GBPBUD!A1:C260,3,0)</f>
        <v>0</v>
      </c>
      <c r="E221" s="26">
        <f t="shared" si="63"/>
        <v>0</v>
      </c>
      <c r="F221" s="24"/>
      <c r="G221" s="24"/>
      <c r="H221" s="11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118"/>
    </row>
    <row r="222" spans="1:44" outlineLevel="2" x14ac:dyDescent="0.2">
      <c r="A222" s="24">
        <v>5100</v>
      </c>
      <c r="B222" s="25">
        <v>5161</v>
      </c>
      <c r="C222" s="24" t="s">
        <v>248</v>
      </c>
      <c r="D222" s="37">
        <f>VLOOKUP(B222,GBPBUD!A1:C260,3,0)</f>
        <v>0</v>
      </c>
      <c r="E222" s="26">
        <f t="shared" si="63"/>
        <v>0</v>
      </c>
      <c r="F222" s="24"/>
      <c r="G222" s="24"/>
      <c r="H222" s="11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118"/>
    </row>
    <row r="223" spans="1:44" outlineLevel="2" x14ac:dyDescent="0.2">
      <c r="A223" s="24">
        <v>5100</v>
      </c>
      <c r="B223" s="25">
        <v>5162</v>
      </c>
      <c r="C223" s="24" t="s">
        <v>249</v>
      </c>
      <c r="D223" s="37">
        <f>VLOOKUP(B223,GBPBUD!A1:C260,3,0)</f>
        <v>0</v>
      </c>
      <c r="E223" s="26">
        <f t="shared" si="63"/>
        <v>0</v>
      </c>
      <c r="F223" s="24"/>
      <c r="G223" s="24"/>
      <c r="H223" s="11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118"/>
    </row>
    <row r="224" spans="1:44" outlineLevel="2" x14ac:dyDescent="0.2">
      <c r="A224" s="24">
        <v>5100</v>
      </c>
      <c r="B224" s="25">
        <v>5163</v>
      </c>
      <c r="C224" s="24" t="s">
        <v>250</v>
      </c>
      <c r="D224" s="37">
        <f>VLOOKUP(B224,GBPBUD!A1:C260,3,0)</f>
        <v>0</v>
      </c>
      <c r="E224" s="26">
        <f t="shared" si="63"/>
        <v>0</v>
      </c>
      <c r="F224" s="24"/>
      <c r="G224" s="24"/>
      <c r="H224" s="11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118"/>
    </row>
    <row r="225" spans="1:44" outlineLevel="2" x14ac:dyDescent="0.2">
      <c r="A225" s="24">
        <v>5100</v>
      </c>
      <c r="B225" s="25">
        <v>5164</v>
      </c>
      <c r="C225" s="24" t="s">
        <v>251</v>
      </c>
      <c r="D225" s="37">
        <f>VLOOKUP(B225,GBPBUD!A1:C260,3,0)</f>
        <v>0</v>
      </c>
      <c r="E225" s="26">
        <f t="shared" si="63"/>
        <v>0</v>
      </c>
      <c r="F225" s="24"/>
      <c r="G225" s="24"/>
      <c r="H225" s="11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118"/>
    </row>
    <row r="226" spans="1:44" outlineLevel="2" x14ac:dyDescent="0.2">
      <c r="A226" s="24">
        <v>5100</v>
      </c>
      <c r="B226" s="25">
        <v>5165</v>
      </c>
      <c r="C226" s="24" t="s">
        <v>252</v>
      </c>
      <c r="D226" s="37">
        <f>VLOOKUP(B226,GBPBUD!A1:C260,3,0)</f>
        <v>0</v>
      </c>
      <c r="E226" s="26">
        <f t="shared" si="63"/>
        <v>0</v>
      </c>
      <c r="F226" s="24"/>
      <c r="G226" s="24"/>
      <c r="H226" s="11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118"/>
    </row>
    <row r="227" spans="1:44" outlineLevel="2" x14ac:dyDescent="0.2">
      <c r="A227" s="24">
        <v>5100</v>
      </c>
      <c r="B227" s="25">
        <v>5166</v>
      </c>
      <c r="C227" s="24" t="s">
        <v>253</v>
      </c>
      <c r="D227" s="37">
        <f>VLOOKUP(B227,GBPBUD!A1:C260,3,0)</f>
        <v>0</v>
      </c>
      <c r="E227" s="26">
        <f t="shared" si="63"/>
        <v>0</v>
      </c>
      <c r="F227" s="24"/>
      <c r="G227" s="24"/>
      <c r="H227" s="11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118"/>
    </row>
    <row r="228" spans="1:44" outlineLevel="2" x14ac:dyDescent="0.2">
      <c r="A228" s="24">
        <v>5100</v>
      </c>
      <c r="B228" s="25">
        <v>5180</v>
      </c>
      <c r="C228" s="24" t="s">
        <v>254</v>
      </c>
      <c r="D228" s="37">
        <f>VLOOKUP(B228,GBPBUD!A1:C260,3,0)</f>
        <v>0</v>
      </c>
      <c r="E228" s="26">
        <f t="shared" si="63"/>
        <v>0</v>
      </c>
      <c r="F228" s="24"/>
      <c r="G228" s="24"/>
      <c r="H228" s="11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118"/>
    </row>
    <row r="229" spans="1:44" outlineLevel="2" x14ac:dyDescent="0.2">
      <c r="A229" s="24">
        <v>5100</v>
      </c>
      <c r="B229" s="25">
        <v>5181</v>
      </c>
      <c r="C229" s="24" t="s">
        <v>255</v>
      </c>
      <c r="D229" s="37">
        <f>VLOOKUP(B229,GBPBUD!A1:C260,3,0)</f>
        <v>0</v>
      </c>
      <c r="E229" s="26">
        <f t="shared" si="63"/>
        <v>0</v>
      </c>
      <c r="F229" s="24"/>
      <c r="G229" s="24"/>
      <c r="H229" s="11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118"/>
    </row>
    <row r="230" spans="1:44" outlineLevel="2" x14ac:dyDescent="0.2">
      <c r="A230" s="24">
        <v>5100</v>
      </c>
      <c r="B230" s="25">
        <v>5182</v>
      </c>
      <c r="C230" s="24" t="s">
        <v>256</v>
      </c>
      <c r="D230" s="37">
        <f>VLOOKUP(B230,GBPBUD!A1:C260,3,0)</f>
        <v>0</v>
      </c>
      <c r="E230" s="26">
        <f t="shared" si="63"/>
        <v>0</v>
      </c>
      <c r="F230" s="24"/>
      <c r="G230" s="24"/>
      <c r="H230" s="11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118"/>
    </row>
    <row r="231" spans="1:44" outlineLevel="2" x14ac:dyDescent="0.2">
      <c r="A231" s="24">
        <v>5100</v>
      </c>
      <c r="B231" s="25">
        <v>5183</v>
      </c>
      <c r="C231" s="24" t="s">
        <v>257</v>
      </c>
      <c r="D231" s="37">
        <f>VLOOKUP(B231,GBPBUD!A1:C260,3,0)</f>
        <v>0</v>
      </c>
      <c r="E231" s="26">
        <f t="shared" si="63"/>
        <v>0</v>
      </c>
      <c r="F231" s="24"/>
      <c r="G231" s="24"/>
      <c r="H231" s="11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118"/>
    </row>
    <row r="232" spans="1:44" outlineLevel="2" x14ac:dyDescent="0.2">
      <c r="A232" s="24">
        <v>5100</v>
      </c>
      <c r="B232" s="25">
        <v>5184</v>
      </c>
      <c r="C232" s="24" t="s">
        <v>258</v>
      </c>
      <c r="D232" s="37">
        <f>VLOOKUP(B232,GBPBUD!A1:C260,3,0)</f>
        <v>0</v>
      </c>
      <c r="E232" s="26">
        <f t="shared" si="63"/>
        <v>0</v>
      </c>
      <c r="F232" s="24"/>
      <c r="G232" s="24"/>
      <c r="H232" s="11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118"/>
    </row>
    <row r="233" spans="1:44" outlineLevel="2" x14ac:dyDescent="0.2">
      <c r="A233" s="24">
        <v>5100</v>
      </c>
      <c r="B233" s="25">
        <v>5185</v>
      </c>
      <c r="C233" s="24" t="s">
        <v>259</v>
      </c>
      <c r="D233" s="37">
        <f>VLOOKUP(B233,GBPBUD!A1:C260,3,0)</f>
        <v>0</v>
      </c>
      <c r="E233" s="26">
        <f t="shared" si="63"/>
        <v>0</v>
      </c>
      <c r="F233" s="24"/>
      <c r="G233" s="24"/>
      <c r="H233" s="11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118"/>
    </row>
    <row r="234" spans="1:44" outlineLevel="2" x14ac:dyDescent="0.2">
      <c r="A234" s="24">
        <v>5100</v>
      </c>
      <c r="B234" s="25">
        <v>5186</v>
      </c>
      <c r="C234" s="24" t="s">
        <v>260</v>
      </c>
      <c r="D234" s="37">
        <f>VLOOKUP(B234,GBPBUD!A1:C260,3,0)</f>
        <v>0</v>
      </c>
      <c r="E234" s="26">
        <f t="shared" si="63"/>
        <v>0</v>
      </c>
      <c r="F234" s="24"/>
      <c r="G234" s="24"/>
      <c r="H234" s="11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118"/>
    </row>
    <row r="235" spans="1:44" outlineLevel="2" x14ac:dyDescent="0.2">
      <c r="A235" s="24">
        <v>5100</v>
      </c>
      <c r="B235" s="25">
        <v>5190</v>
      </c>
      <c r="C235" s="24" t="s">
        <v>261</v>
      </c>
      <c r="D235" s="37">
        <f>VLOOKUP(B235,GBPBUD!A1:C260,3,0)</f>
        <v>0</v>
      </c>
      <c r="E235" s="26">
        <f t="shared" si="63"/>
        <v>0</v>
      </c>
      <c r="F235" s="24"/>
      <c r="G235" s="24"/>
      <c r="H235" s="11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118"/>
    </row>
    <row r="236" spans="1:44" outlineLevel="2" x14ac:dyDescent="0.2">
      <c r="A236" s="24">
        <v>5100</v>
      </c>
      <c r="B236" s="25">
        <v>5195</v>
      </c>
      <c r="C236" s="24" t="s">
        <v>262</v>
      </c>
      <c r="D236" s="37">
        <f>VLOOKUP(B236,GBPBUD!A1:C260,3,0)</f>
        <v>0</v>
      </c>
      <c r="E236" s="26">
        <f t="shared" si="63"/>
        <v>0</v>
      </c>
      <c r="F236" s="24"/>
      <c r="G236" s="24"/>
      <c r="H236" s="11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118"/>
    </row>
    <row r="237" spans="1:44" outlineLevel="1" x14ac:dyDescent="0.2">
      <c r="A237" s="28" t="s">
        <v>263</v>
      </c>
      <c r="B237" s="29">
        <v>5100</v>
      </c>
      <c r="C237" s="30" t="s">
        <v>264</v>
      </c>
      <c r="D237" s="31">
        <f>VLOOKUP(B237,GBPBUD!A1:C260,3,0)</f>
        <v>0</v>
      </c>
      <c r="E237" s="32">
        <f>SUBTOTAL(9,E215:E236)</f>
        <v>0</v>
      </c>
      <c r="F237" s="30"/>
      <c r="G237" s="30"/>
      <c r="H237" s="120">
        <f t="shared" ref="H237:Z237" si="64">SUBTOTAL(9,H215:H236)</f>
        <v>0</v>
      </c>
      <c r="I237" s="121">
        <f t="shared" si="64"/>
        <v>0</v>
      </c>
      <c r="J237" s="121">
        <f t="shared" si="64"/>
        <v>0</v>
      </c>
      <c r="K237" s="121">
        <f t="shared" si="64"/>
        <v>0</v>
      </c>
      <c r="L237" s="121">
        <f t="shared" si="64"/>
        <v>0</v>
      </c>
      <c r="M237" s="121">
        <f t="shared" si="64"/>
        <v>0</v>
      </c>
      <c r="N237" s="121">
        <f t="shared" si="64"/>
        <v>0</v>
      </c>
      <c r="O237" s="121">
        <f t="shared" si="64"/>
        <v>0</v>
      </c>
      <c r="P237" s="121">
        <f t="shared" si="64"/>
        <v>0</v>
      </c>
      <c r="Q237" s="121">
        <f t="shared" si="64"/>
        <v>0</v>
      </c>
      <c r="R237" s="121">
        <f t="shared" si="64"/>
        <v>0</v>
      </c>
      <c r="S237" s="121">
        <f t="shared" si="64"/>
        <v>0</v>
      </c>
      <c r="T237" s="121">
        <f t="shared" si="64"/>
        <v>0</v>
      </c>
      <c r="U237" s="121">
        <f t="shared" si="64"/>
        <v>0</v>
      </c>
      <c r="V237" s="121">
        <f t="shared" si="64"/>
        <v>0</v>
      </c>
      <c r="W237" s="121">
        <f t="shared" si="64"/>
        <v>0</v>
      </c>
      <c r="X237" s="121">
        <f t="shared" si="64"/>
        <v>0</v>
      </c>
      <c r="Y237" s="121">
        <f t="shared" si="64"/>
        <v>0</v>
      </c>
      <c r="Z237" s="121">
        <f t="shared" si="64"/>
        <v>0</v>
      </c>
      <c r="AA237" s="31"/>
      <c r="AB237" s="121">
        <f t="shared" ref="AB237:AR237" si="65">SUBTOTAL(9,AB215:AB236)</f>
        <v>0</v>
      </c>
      <c r="AC237" s="121">
        <f t="shared" si="65"/>
        <v>0</v>
      </c>
      <c r="AD237" s="121">
        <f t="shared" si="65"/>
        <v>0</v>
      </c>
      <c r="AE237" s="121">
        <f t="shared" si="65"/>
        <v>0</v>
      </c>
      <c r="AF237" s="121">
        <f t="shared" si="65"/>
        <v>0</v>
      </c>
      <c r="AG237" s="121">
        <f t="shared" si="65"/>
        <v>0</v>
      </c>
      <c r="AH237" s="121">
        <f t="shared" si="65"/>
        <v>0</v>
      </c>
      <c r="AI237" s="121">
        <f t="shared" si="65"/>
        <v>0</v>
      </c>
      <c r="AJ237" s="121">
        <f t="shared" si="65"/>
        <v>0</v>
      </c>
      <c r="AK237" s="121">
        <f t="shared" si="65"/>
        <v>0</v>
      </c>
      <c r="AL237" s="121">
        <f t="shared" si="65"/>
        <v>0</v>
      </c>
      <c r="AM237" s="121">
        <f t="shared" si="65"/>
        <v>0</v>
      </c>
      <c r="AN237" s="121">
        <f t="shared" si="65"/>
        <v>0</v>
      </c>
      <c r="AO237" s="121">
        <f t="shared" si="65"/>
        <v>0</v>
      </c>
      <c r="AP237" s="121">
        <f t="shared" si="65"/>
        <v>0</v>
      </c>
      <c r="AQ237" s="121">
        <f t="shared" si="65"/>
        <v>0</v>
      </c>
      <c r="AR237" s="122">
        <f t="shared" si="65"/>
        <v>0</v>
      </c>
    </row>
    <row r="238" spans="1:44" outlineLevel="2" x14ac:dyDescent="0.2">
      <c r="A238" s="24">
        <v>5200</v>
      </c>
      <c r="B238" s="25"/>
      <c r="C238" s="24"/>
      <c r="D238" s="37"/>
      <c r="E238" s="26"/>
      <c r="F238" s="24"/>
      <c r="G238" s="24"/>
      <c r="H238" s="11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118"/>
    </row>
    <row r="239" spans="1:44" outlineLevel="2" x14ac:dyDescent="0.2">
      <c r="A239" s="24">
        <v>5200</v>
      </c>
      <c r="B239" s="25">
        <v>5210</v>
      </c>
      <c r="C239" s="24" t="s">
        <v>265</v>
      </c>
      <c r="D239" s="37">
        <f>VLOOKUP(B239,GBPBUD!A1:C260,3,0)</f>
        <v>0</v>
      </c>
      <c r="E239" s="26">
        <f t="shared" ref="E239:E250" si="66">SUM(H239:AX239)-D239</f>
        <v>0</v>
      </c>
      <c r="F239" s="24"/>
      <c r="G239" s="24"/>
      <c r="H239" s="11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118"/>
    </row>
    <row r="240" spans="1:44" outlineLevel="2" x14ac:dyDescent="0.2">
      <c r="A240" s="24">
        <v>5200</v>
      </c>
      <c r="B240" s="25">
        <v>5220</v>
      </c>
      <c r="C240" s="24" t="s">
        <v>266</v>
      </c>
      <c r="D240" s="37">
        <f>VLOOKUP(B240,GBPBUD!A1:C260,3,0)</f>
        <v>0</v>
      </c>
      <c r="E240" s="26">
        <f t="shared" si="66"/>
        <v>0</v>
      </c>
      <c r="F240" s="24"/>
      <c r="G240" s="24"/>
      <c r="H240" s="11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118"/>
    </row>
    <row r="241" spans="1:44" outlineLevel="2" x14ac:dyDescent="0.2">
      <c r="A241" s="24">
        <v>5200</v>
      </c>
      <c r="B241" s="25">
        <v>5230</v>
      </c>
      <c r="C241" s="24" t="s">
        <v>267</v>
      </c>
      <c r="D241" s="37">
        <f>VLOOKUP(B241,GBPBUD!A1:C260,3,0)</f>
        <v>0</v>
      </c>
      <c r="E241" s="26">
        <f t="shared" si="66"/>
        <v>0</v>
      </c>
      <c r="F241" s="24"/>
      <c r="G241" s="24"/>
      <c r="H241" s="11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118"/>
    </row>
    <row r="242" spans="1:44" outlineLevel="2" x14ac:dyDescent="0.2">
      <c r="A242" s="24">
        <v>5200</v>
      </c>
      <c r="B242" s="25">
        <v>5240</v>
      </c>
      <c r="C242" s="24" t="s">
        <v>268</v>
      </c>
      <c r="D242" s="37">
        <f>VLOOKUP(B242,GBPBUD!A1:C260,3,0)</f>
        <v>0</v>
      </c>
      <c r="E242" s="26">
        <f t="shared" si="66"/>
        <v>0</v>
      </c>
      <c r="F242" s="24"/>
      <c r="G242" s="24"/>
      <c r="H242" s="11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118"/>
    </row>
    <row r="243" spans="1:44" outlineLevel="2" x14ac:dyDescent="0.2">
      <c r="A243" s="24">
        <v>5200</v>
      </c>
      <c r="B243" s="25">
        <v>5250</v>
      </c>
      <c r="C243" s="24" t="s">
        <v>269</v>
      </c>
      <c r="D243" s="37">
        <f>VLOOKUP(B243,GBPBUD!A1:C260,3,0)</f>
        <v>0</v>
      </c>
      <c r="E243" s="26">
        <f t="shared" si="66"/>
        <v>0</v>
      </c>
      <c r="F243" s="24"/>
      <c r="G243" s="24"/>
      <c r="H243" s="11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118"/>
    </row>
    <row r="244" spans="1:44" outlineLevel="2" x14ac:dyDescent="0.2">
      <c r="A244" s="24">
        <v>5200</v>
      </c>
      <c r="B244" s="25">
        <v>5251</v>
      </c>
      <c r="C244" s="24" t="s">
        <v>270</v>
      </c>
      <c r="D244" s="37">
        <f>VLOOKUP(B244,GBPBUD!A1:C260,3,0)</f>
        <v>0</v>
      </c>
      <c r="E244" s="26">
        <f t="shared" si="66"/>
        <v>0</v>
      </c>
      <c r="F244" s="24"/>
      <c r="G244" s="24"/>
      <c r="H244" s="11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118"/>
    </row>
    <row r="245" spans="1:44" outlineLevel="2" x14ac:dyDescent="0.2">
      <c r="A245" s="24">
        <v>5200</v>
      </c>
      <c r="B245" s="25">
        <v>5252</v>
      </c>
      <c r="C245" s="24" t="s">
        <v>271</v>
      </c>
      <c r="D245" s="37">
        <f>VLOOKUP(B245,GBPBUD!A1:C260,3,0)</f>
        <v>0</v>
      </c>
      <c r="E245" s="26">
        <f t="shared" si="66"/>
        <v>0</v>
      </c>
      <c r="F245" s="24"/>
      <c r="G245" s="24"/>
      <c r="H245" s="11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118"/>
    </row>
    <row r="246" spans="1:44" outlineLevel="2" x14ac:dyDescent="0.2">
      <c r="A246" s="24">
        <v>5200</v>
      </c>
      <c r="B246" s="25">
        <v>5253</v>
      </c>
      <c r="C246" s="24" t="s">
        <v>272</v>
      </c>
      <c r="D246" s="37">
        <f>VLOOKUP(B246,GBPBUD!A1:C260,3,0)</f>
        <v>0</v>
      </c>
      <c r="E246" s="26">
        <f t="shared" si="66"/>
        <v>0</v>
      </c>
      <c r="F246" s="24"/>
      <c r="G246" s="24"/>
      <c r="H246" s="11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118"/>
    </row>
    <row r="247" spans="1:44" outlineLevel="2" x14ac:dyDescent="0.2">
      <c r="A247" s="24">
        <v>5200</v>
      </c>
      <c r="B247" s="25">
        <v>5275</v>
      </c>
      <c r="C247" s="24" t="s">
        <v>273</v>
      </c>
      <c r="D247" s="37">
        <f>VLOOKUP(B247,GBPBUD!A1:C260,3,0)</f>
        <v>0</v>
      </c>
      <c r="E247" s="26">
        <f t="shared" si="66"/>
        <v>0</v>
      </c>
      <c r="F247" s="24"/>
      <c r="G247" s="24"/>
      <c r="H247" s="11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118"/>
    </row>
    <row r="248" spans="1:44" outlineLevel="2" x14ac:dyDescent="0.2">
      <c r="A248" s="24">
        <v>5200</v>
      </c>
      <c r="B248" s="25">
        <v>5280</v>
      </c>
      <c r="C248" s="24" t="s">
        <v>274</v>
      </c>
      <c r="D248" s="37">
        <f>VLOOKUP(B248,GBPBUD!A1:C260,3,0)</f>
        <v>0</v>
      </c>
      <c r="E248" s="26">
        <f t="shared" si="66"/>
        <v>0</v>
      </c>
      <c r="F248" s="24"/>
      <c r="G248" s="24"/>
      <c r="H248" s="11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118"/>
    </row>
    <row r="249" spans="1:44" outlineLevel="2" x14ac:dyDescent="0.2">
      <c r="A249" s="24">
        <v>5200</v>
      </c>
      <c r="B249" s="25">
        <v>5285</v>
      </c>
      <c r="C249" s="24" t="s">
        <v>275</v>
      </c>
      <c r="D249" s="37">
        <f>VLOOKUP(B249,GBPBUD!A1:C260,3,0)</f>
        <v>0</v>
      </c>
      <c r="E249" s="26">
        <f t="shared" si="66"/>
        <v>0</v>
      </c>
      <c r="F249" s="24"/>
      <c r="G249" s="24"/>
      <c r="H249" s="11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118"/>
    </row>
    <row r="250" spans="1:44" outlineLevel="2" x14ac:dyDescent="0.2">
      <c r="A250" s="24">
        <v>5200</v>
      </c>
      <c r="B250" s="25">
        <v>5290</v>
      </c>
      <c r="C250" s="24" t="s">
        <v>276</v>
      </c>
      <c r="D250" s="37">
        <f>VLOOKUP(B250,GBPBUD!A1:C260,3,0)</f>
        <v>8500</v>
      </c>
      <c r="E250" s="26">
        <f t="shared" si="66"/>
        <v>0</v>
      </c>
      <c r="F250" s="24"/>
      <c r="G250" s="24"/>
      <c r="H250" s="11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>
        <v>8500</v>
      </c>
      <c r="AJ250" s="37"/>
      <c r="AK250" s="37"/>
      <c r="AL250" s="37"/>
      <c r="AM250" s="37"/>
      <c r="AN250" s="37"/>
      <c r="AO250" s="37"/>
      <c r="AP250" s="37"/>
      <c r="AQ250" s="37"/>
      <c r="AR250" s="118"/>
    </row>
    <row r="251" spans="1:44" outlineLevel="1" x14ac:dyDescent="0.2">
      <c r="A251" s="41" t="s">
        <v>277</v>
      </c>
      <c r="B251" s="29">
        <v>5200</v>
      </c>
      <c r="C251" s="30" t="s">
        <v>278</v>
      </c>
      <c r="D251" s="31">
        <f>VLOOKUP(B251,GBPBUD!A1:C260,3,0)</f>
        <v>8500</v>
      </c>
      <c r="E251" s="32">
        <f>SUBTOTAL(9,E238:E250)</f>
        <v>0</v>
      </c>
      <c r="F251" s="30"/>
      <c r="G251" s="30"/>
      <c r="H251" s="120">
        <f t="shared" ref="H251:Z251" si="67">SUBTOTAL(9,H238:H250)</f>
        <v>0</v>
      </c>
      <c r="I251" s="121">
        <f t="shared" si="67"/>
        <v>0</v>
      </c>
      <c r="J251" s="121">
        <f t="shared" si="67"/>
        <v>0</v>
      </c>
      <c r="K251" s="121">
        <f t="shared" si="67"/>
        <v>0</v>
      </c>
      <c r="L251" s="121">
        <f t="shared" si="67"/>
        <v>0</v>
      </c>
      <c r="M251" s="121">
        <f t="shared" si="67"/>
        <v>0</v>
      </c>
      <c r="N251" s="121">
        <f t="shared" si="67"/>
        <v>0</v>
      </c>
      <c r="O251" s="121">
        <f t="shared" si="67"/>
        <v>0</v>
      </c>
      <c r="P251" s="121">
        <f t="shared" si="67"/>
        <v>0</v>
      </c>
      <c r="Q251" s="121">
        <f t="shared" si="67"/>
        <v>0</v>
      </c>
      <c r="R251" s="121">
        <f t="shared" si="67"/>
        <v>0</v>
      </c>
      <c r="S251" s="121">
        <f t="shared" si="67"/>
        <v>0</v>
      </c>
      <c r="T251" s="121">
        <f t="shared" si="67"/>
        <v>0</v>
      </c>
      <c r="U251" s="121">
        <f t="shared" si="67"/>
        <v>0</v>
      </c>
      <c r="V251" s="121">
        <f t="shared" si="67"/>
        <v>0</v>
      </c>
      <c r="W251" s="121">
        <f t="shared" si="67"/>
        <v>0</v>
      </c>
      <c r="X251" s="121">
        <f t="shared" si="67"/>
        <v>0</v>
      </c>
      <c r="Y251" s="121">
        <f t="shared" si="67"/>
        <v>0</v>
      </c>
      <c r="Z251" s="121">
        <f t="shared" si="67"/>
        <v>0</v>
      </c>
      <c r="AA251" s="31"/>
      <c r="AB251" s="121">
        <f t="shared" ref="AB251:AR251" si="68">SUBTOTAL(9,AB238:AB250)</f>
        <v>0</v>
      </c>
      <c r="AC251" s="121">
        <f t="shared" si="68"/>
        <v>0</v>
      </c>
      <c r="AD251" s="121">
        <f t="shared" si="68"/>
        <v>0</v>
      </c>
      <c r="AE251" s="121">
        <f t="shared" si="68"/>
        <v>0</v>
      </c>
      <c r="AF251" s="121">
        <f t="shared" si="68"/>
        <v>0</v>
      </c>
      <c r="AG251" s="121">
        <f t="shared" si="68"/>
        <v>0</v>
      </c>
      <c r="AH251" s="121">
        <f t="shared" si="68"/>
        <v>0</v>
      </c>
      <c r="AI251" s="121">
        <f t="shared" si="68"/>
        <v>8500</v>
      </c>
      <c r="AJ251" s="121">
        <f t="shared" si="68"/>
        <v>0</v>
      </c>
      <c r="AK251" s="121">
        <f t="shared" si="68"/>
        <v>0</v>
      </c>
      <c r="AL251" s="121">
        <f t="shared" si="68"/>
        <v>0</v>
      </c>
      <c r="AM251" s="121">
        <f t="shared" si="68"/>
        <v>0</v>
      </c>
      <c r="AN251" s="121">
        <f t="shared" si="68"/>
        <v>0</v>
      </c>
      <c r="AO251" s="121">
        <f t="shared" si="68"/>
        <v>0</v>
      </c>
      <c r="AP251" s="121">
        <f t="shared" si="68"/>
        <v>0</v>
      </c>
      <c r="AQ251" s="121">
        <f t="shared" si="68"/>
        <v>0</v>
      </c>
      <c r="AR251" s="122">
        <f t="shared" si="68"/>
        <v>0</v>
      </c>
    </row>
    <row r="252" spans="1:44" outlineLevel="2" x14ac:dyDescent="0.2">
      <c r="A252" s="24">
        <v>5300</v>
      </c>
      <c r="B252" s="25"/>
      <c r="C252" s="24"/>
      <c r="D252" s="37"/>
      <c r="E252" s="26"/>
      <c r="F252" s="24"/>
      <c r="G252" s="24"/>
      <c r="H252" s="11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118"/>
    </row>
    <row r="253" spans="1:44" outlineLevel="2" x14ac:dyDescent="0.2">
      <c r="A253" s="24">
        <v>5300</v>
      </c>
      <c r="B253" s="25">
        <v>5310</v>
      </c>
      <c r="C253" s="24" t="s">
        <v>279</v>
      </c>
      <c r="D253" s="37">
        <f>VLOOKUP(B253,GBPBUD!A1:C260,3,0)</f>
        <v>0</v>
      </c>
      <c r="E253" s="26">
        <f>SUM(H253:AX253)-D253</f>
        <v>0</v>
      </c>
      <c r="F253" s="24"/>
      <c r="G253" s="24"/>
      <c r="H253" s="11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118"/>
    </row>
    <row r="254" spans="1:44" outlineLevel="2" x14ac:dyDescent="0.2">
      <c r="A254" s="24">
        <v>5300</v>
      </c>
      <c r="B254" s="25">
        <v>5330</v>
      </c>
      <c r="C254" s="24" t="s">
        <v>280</v>
      </c>
      <c r="D254" s="37">
        <f>VLOOKUP(B254,GBPBUD!A1:C260,3,0)</f>
        <v>0</v>
      </c>
      <c r="E254" s="26">
        <f>SUM(H254:AX254)-D254</f>
        <v>0</v>
      </c>
      <c r="F254" s="24"/>
      <c r="G254" s="24"/>
      <c r="H254" s="11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118"/>
    </row>
    <row r="255" spans="1:44" outlineLevel="1" x14ac:dyDescent="0.2">
      <c r="A255" s="28" t="s">
        <v>281</v>
      </c>
      <c r="B255" s="29">
        <v>5300</v>
      </c>
      <c r="C255" s="30" t="s">
        <v>282</v>
      </c>
      <c r="D255" s="31">
        <f>VLOOKUP(B255,GBPBUD!A1:C260,3,0)</f>
        <v>0</v>
      </c>
      <c r="E255" s="32">
        <f>SUBTOTAL(9,E252:E254)</f>
        <v>0</v>
      </c>
      <c r="F255" s="30"/>
      <c r="G255" s="30"/>
      <c r="H255" s="120">
        <f t="shared" ref="H255:Z255" si="69">SUBTOTAL(9,H252:H254)</f>
        <v>0</v>
      </c>
      <c r="I255" s="121">
        <f t="shared" si="69"/>
        <v>0</v>
      </c>
      <c r="J255" s="121">
        <f t="shared" si="69"/>
        <v>0</v>
      </c>
      <c r="K255" s="121">
        <f t="shared" si="69"/>
        <v>0</v>
      </c>
      <c r="L255" s="121">
        <f t="shared" si="69"/>
        <v>0</v>
      </c>
      <c r="M255" s="121">
        <f t="shared" si="69"/>
        <v>0</v>
      </c>
      <c r="N255" s="121">
        <f t="shared" si="69"/>
        <v>0</v>
      </c>
      <c r="O255" s="121">
        <f t="shared" si="69"/>
        <v>0</v>
      </c>
      <c r="P255" s="121">
        <f t="shared" si="69"/>
        <v>0</v>
      </c>
      <c r="Q255" s="121">
        <f t="shared" si="69"/>
        <v>0</v>
      </c>
      <c r="R255" s="121">
        <f t="shared" si="69"/>
        <v>0</v>
      </c>
      <c r="S255" s="121">
        <f t="shared" si="69"/>
        <v>0</v>
      </c>
      <c r="T255" s="121">
        <f t="shared" si="69"/>
        <v>0</v>
      </c>
      <c r="U255" s="121">
        <f t="shared" si="69"/>
        <v>0</v>
      </c>
      <c r="V255" s="121">
        <f t="shared" si="69"/>
        <v>0</v>
      </c>
      <c r="W255" s="121">
        <f t="shared" si="69"/>
        <v>0</v>
      </c>
      <c r="X255" s="121">
        <f t="shared" si="69"/>
        <v>0</v>
      </c>
      <c r="Y255" s="121">
        <f t="shared" si="69"/>
        <v>0</v>
      </c>
      <c r="Z255" s="121">
        <f t="shared" si="69"/>
        <v>0</v>
      </c>
      <c r="AA255" s="31"/>
      <c r="AB255" s="121">
        <f t="shared" ref="AB255:AR255" si="70">SUBTOTAL(9,AB252:AB254)</f>
        <v>0</v>
      </c>
      <c r="AC255" s="121">
        <f t="shared" si="70"/>
        <v>0</v>
      </c>
      <c r="AD255" s="121">
        <f t="shared" si="70"/>
        <v>0</v>
      </c>
      <c r="AE255" s="121">
        <f t="shared" si="70"/>
        <v>0</v>
      </c>
      <c r="AF255" s="121">
        <f t="shared" si="70"/>
        <v>0</v>
      </c>
      <c r="AG255" s="121">
        <f t="shared" si="70"/>
        <v>0</v>
      </c>
      <c r="AH255" s="121">
        <f t="shared" si="70"/>
        <v>0</v>
      </c>
      <c r="AI255" s="121">
        <f t="shared" si="70"/>
        <v>0</v>
      </c>
      <c r="AJ255" s="121">
        <f t="shared" si="70"/>
        <v>0</v>
      </c>
      <c r="AK255" s="121">
        <f t="shared" si="70"/>
        <v>0</v>
      </c>
      <c r="AL255" s="121">
        <f t="shared" si="70"/>
        <v>0</v>
      </c>
      <c r="AM255" s="121">
        <f t="shared" si="70"/>
        <v>0</v>
      </c>
      <c r="AN255" s="121">
        <f t="shared" si="70"/>
        <v>0</v>
      </c>
      <c r="AO255" s="121">
        <f t="shared" si="70"/>
        <v>0</v>
      </c>
      <c r="AP255" s="121">
        <f t="shared" si="70"/>
        <v>0</v>
      </c>
      <c r="AQ255" s="121">
        <f t="shared" si="70"/>
        <v>0</v>
      </c>
      <c r="AR255" s="122">
        <f t="shared" si="70"/>
        <v>0</v>
      </c>
    </row>
    <row r="256" spans="1:44" outlineLevel="2" x14ac:dyDescent="0.2">
      <c r="A256" s="24">
        <v>5400</v>
      </c>
      <c r="B256" s="25"/>
      <c r="C256" s="24"/>
      <c r="D256" s="37"/>
      <c r="E256" s="26"/>
      <c r="F256" s="24"/>
      <c r="G256" s="24"/>
      <c r="H256" s="11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118"/>
    </row>
    <row r="257" spans="1:44" outlineLevel="2" x14ac:dyDescent="0.2">
      <c r="A257" s="24">
        <v>5400</v>
      </c>
      <c r="B257" s="25">
        <v>5410</v>
      </c>
      <c r="C257" s="24" t="s">
        <v>283</v>
      </c>
      <c r="D257" s="37">
        <f>VLOOKUP(B257,GBPBUD!A1:C260,3,0)</f>
        <v>0</v>
      </c>
      <c r="E257" s="26">
        <f>SUM(H257:AX257)-D257</f>
        <v>0</v>
      </c>
      <c r="F257" s="24"/>
      <c r="G257" s="24"/>
      <c r="H257" s="11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118"/>
    </row>
    <row r="258" spans="1:44" outlineLevel="2" x14ac:dyDescent="0.2">
      <c r="A258" s="24">
        <v>5400</v>
      </c>
      <c r="B258" s="25">
        <v>5420</v>
      </c>
      <c r="C258" s="24" t="s">
        <v>284</v>
      </c>
      <c r="D258" s="37">
        <f>VLOOKUP(B258,GBPBUD!A1:C260,3,0)</f>
        <v>0</v>
      </c>
      <c r="E258" s="26">
        <f>SUM(H258:AX258)-D258</f>
        <v>0</v>
      </c>
      <c r="F258" s="24"/>
      <c r="G258" s="24"/>
      <c r="H258" s="11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118"/>
    </row>
    <row r="259" spans="1:44" outlineLevel="2" x14ac:dyDescent="0.2">
      <c r="A259" s="24">
        <v>5400</v>
      </c>
      <c r="B259" s="25">
        <v>5430</v>
      </c>
      <c r="C259" s="24" t="s">
        <v>285</v>
      </c>
      <c r="D259" s="37">
        <f>VLOOKUP(B259,GBPBUD!A1:C260,3,0)</f>
        <v>0</v>
      </c>
      <c r="E259" s="26">
        <f>SUM(H259:AX259)-D259</f>
        <v>0</v>
      </c>
      <c r="F259" s="24"/>
      <c r="G259" s="24"/>
      <c r="H259" s="11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118"/>
    </row>
    <row r="260" spans="1:44" outlineLevel="2" x14ac:dyDescent="0.2">
      <c r="A260" s="24">
        <v>5400</v>
      </c>
      <c r="B260" s="25">
        <v>5440</v>
      </c>
      <c r="C260" s="24" t="s">
        <v>286</v>
      </c>
      <c r="D260" s="37">
        <f>VLOOKUP(B260,GBPBUD!A1:C260,3,0)</f>
        <v>0</v>
      </c>
      <c r="E260" s="26">
        <f>SUM(H260:AX260)-D260</f>
        <v>0</v>
      </c>
      <c r="F260" s="24"/>
      <c r="G260" s="24"/>
      <c r="H260" s="11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118"/>
    </row>
    <row r="261" spans="1:44" outlineLevel="1" x14ac:dyDescent="0.2">
      <c r="A261" s="41" t="s">
        <v>287</v>
      </c>
      <c r="B261" s="29">
        <v>5400</v>
      </c>
      <c r="C261" s="30" t="s">
        <v>288</v>
      </c>
      <c r="D261" s="31">
        <f>VLOOKUP(B261,GBPBUD!A1:C260,3,0)</f>
        <v>0</v>
      </c>
      <c r="E261" s="32">
        <f>SUBTOTAL(9,E256:E260)</f>
        <v>0</v>
      </c>
      <c r="F261" s="30"/>
      <c r="G261" s="30"/>
      <c r="H261" s="120">
        <f t="shared" ref="H261:Z261" si="71">SUBTOTAL(9,H256:H260)</f>
        <v>0</v>
      </c>
      <c r="I261" s="121">
        <f t="shared" si="71"/>
        <v>0</v>
      </c>
      <c r="J261" s="121">
        <f t="shared" si="71"/>
        <v>0</v>
      </c>
      <c r="K261" s="121">
        <f t="shared" si="71"/>
        <v>0</v>
      </c>
      <c r="L261" s="121">
        <f t="shared" si="71"/>
        <v>0</v>
      </c>
      <c r="M261" s="121">
        <f t="shared" si="71"/>
        <v>0</v>
      </c>
      <c r="N261" s="121">
        <f t="shared" si="71"/>
        <v>0</v>
      </c>
      <c r="O261" s="121">
        <f t="shared" si="71"/>
        <v>0</v>
      </c>
      <c r="P261" s="121">
        <f t="shared" si="71"/>
        <v>0</v>
      </c>
      <c r="Q261" s="121">
        <f t="shared" si="71"/>
        <v>0</v>
      </c>
      <c r="R261" s="121">
        <f t="shared" si="71"/>
        <v>0</v>
      </c>
      <c r="S261" s="121">
        <f t="shared" si="71"/>
        <v>0</v>
      </c>
      <c r="T261" s="121">
        <f t="shared" si="71"/>
        <v>0</v>
      </c>
      <c r="U261" s="121">
        <f t="shared" si="71"/>
        <v>0</v>
      </c>
      <c r="V261" s="121">
        <f t="shared" si="71"/>
        <v>0</v>
      </c>
      <c r="W261" s="121">
        <f t="shared" si="71"/>
        <v>0</v>
      </c>
      <c r="X261" s="121">
        <f t="shared" si="71"/>
        <v>0</v>
      </c>
      <c r="Y261" s="121">
        <f t="shared" si="71"/>
        <v>0</v>
      </c>
      <c r="Z261" s="121">
        <f t="shared" si="71"/>
        <v>0</v>
      </c>
      <c r="AA261" s="31"/>
      <c r="AB261" s="121">
        <f t="shared" ref="AB261:AR261" si="72">SUBTOTAL(9,AB256:AB260)</f>
        <v>0</v>
      </c>
      <c r="AC261" s="121">
        <f t="shared" si="72"/>
        <v>0</v>
      </c>
      <c r="AD261" s="121">
        <f t="shared" si="72"/>
        <v>0</v>
      </c>
      <c r="AE261" s="121">
        <f t="shared" si="72"/>
        <v>0</v>
      </c>
      <c r="AF261" s="121">
        <f t="shared" si="72"/>
        <v>0</v>
      </c>
      <c r="AG261" s="121">
        <f t="shared" si="72"/>
        <v>0</v>
      </c>
      <c r="AH261" s="121">
        <f t="shared" si="72"/>
        <v>0</v>
      </c>
      <c r="AI261" s="121">
        <f t="shared" si="72"/>
        <v>0</v>
      </c>
      <c r="AJ261" s="121">
        <f t="shared" si="72"/>
        <v>0</v>
      </c>
      <c r="AK261" s="121">
        <f t="shared" si="72"/>
        <v>0</v>
      </c>
      <c r="AL261" s="121">
        <f t="shared" si="72"/>
        <v>0</v>
      </c>
      <c r="AM261" s="121">
        <f t="shared" si="72"/>
        <v>0</v>
      </c>
      <c r="AN261" s="121">
        <f t="shared" si="72"/>
        <v>0</v>
      </c>
      <c r="AO261" s="121">
        <f t="shared" si="72"/>
        <v>0</v>
      </c>
      <c r="AP261" s="121">
        <f t="shared" si="72"/>
        <v>0</v>
      </c>
      <c r="AQ261" s="121">
        <f t="shared" si="72"/>
        <v>0</v>
      </c>
      <c r="AR261" s="122">
        <f t="shared" si="72"/>
        <v>0</v>
      </c>
    </row>
    <row r="262" spans="1:44" outlineLevel="2" x14ac:dyDescent="0.2">
      <c r="A262" s="24">
        <v>5500</v>
      </c>
      <c r="B262" s="25"/>
      <c r="C262" s="24"/>
      <c r="D262" s="37"/>
      <c r="E262" s="26"/>
      <c r="F262" s="24"/>
      <c r="G262" s="24"/>
      <c r="H262" s="11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118"/>
    </row>
    <row r="263" spans="1:44" outlineLevel="2" x14ac:dyDescent="0.2">
      <c r="A263" s="24">
        <v>5500</v>
      </c>
      <c r="B263" s="25">
        <v>5510</v>
      </c>
      <c r="C263" s="24" t="s">
        <v>289</v>
      </c>
      <c r="D263" s="37">
        <f>VLOOKUP(B263,GBPBUD!A1:C260,3,0)</f>
        <v>0</v>
      </c>
      <c r="E263" s="26">
        <f t="shared" ref="E263:E268" si="73">SUM(H263:AX263)-D263</f>
        <v>0</v>
      </c>
      <c r="F263" s="24"/>
      <c r="G263" s="24"/>
      <c r="H263" s="11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118"/>
    </row>
    <row r="264" spans="1:44" outlineLevel="2" x14ac:dyDescent="0.2">
      <c r="A264" s="24">
        <v>5500</v>
      </c>
      <c r="B264" s="25">
        <v>5520</v>
      </c>
      <c r="C264" s="24" t="s">
        <v>290</v>
      </c>
      <c r="D264" s="37">
        <f>VLOOKUP(B264,GBPBUD!A1:C260,3,0)</f>
        <v>0</v>
      </c>
      <c r="E264" s="26">
        <f t="shared" si="73"/>
        <v>0</v>
      </c>
      <c r="F264" s="24"/>
      <c r="G264" s="24"/>
      <c r="H264" s="11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118"/>
    </row>
    <row r="265" spans="1:44" outlineLevel="2" x14ac:dyDescent="0.2">
      <c r="A265" s="24">
        <v>5500</v>
      </c>
      <c r="B265" s="25">
        <v>5530</v>
      </c>
      <c r="C265" s="24" t="s">
        <v>291</v>
      </c>
      <c r="D265" s="37">
        <f>VLOOKUP(B265,GBPBUD!A1:C260,3,0)</f>
        <v>0</v>
      </c>
      <c r="E265" s="26">
        <f t="shared" si="73"/>
        <v>0</v>
      </c>
      <c r="F265" s="24"/>
      <c r="G265" s="24"/>
      <c r="H265" s="11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118"/>
    </row>
    <row r="266" spans="1:44" outlineLevel="2" x14ac:dyDescent="0.2">
      <c r="A266" s="24">
        <v>5500</v>
      </c>
      <c r="B266" s="25">
        <v>5540</v>
      </c>
      <c r="C266" s="24" t="s">
        <v>292</v>
      </c>
      <c r="D266" s="37">
        <f>VLOOKUP(B266,GBPBUD!A1:C260,3,0)</f>
        <v>0</v>
      </c>
      <c r="E266" s="26">
        <f t="shared" si="73"/>
        <v>0</v>
      </c>
      <c r="F266" s="24"/>
      <c r="G266" s="24"/>
      <c r="H266" s="11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118"/>
    </row>
    <row r="267" spans="1:44" outlineLevel="2" x14ac:dyDescent="0.2">
      <c r="A267" s="24">
        <v>5500</v>
      </c>
      <c r="B267" s="25">
        <v>5550</v>
      </c>
      <c r="C267" s="24" t="s">
        <v>293</v>
      </c>
      <c r="D267" s="37">
        <f>VLOOKUP(B267,GBPBUD!A1:C260,3,0)</f>
        <v>0</v>
      </c>
      <c r="E267" s="26">
        <f t="shared" si="73"/>
        <v>0</v>
      </c>
      <c r="F267" s="24"/>
      <c r="G267" s="24"/>
      <c r="H267" s="11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118"/>
    </row>
    <row r="268" spans="1:44" outlineLevel="2" x14ac:dyDescent="0.2">
      <c r="A268" s="24">
        <v>5500</v>
      </c>
      <c r="B268" s="25">
        <v>5560</v>
      </c>
      <c r="C268" s="24" t="s">
        <v>294</v>
      </c>
      <c r="D268" s="37">
        <f>VLOOKUP(B268,GBPBUD!A1:C260,3,0)</f>
        <v>4500</v>
      </c>
      <c r="E268" s="26">
        <f t="shared" si="73"/>
        <v>0</v>
      </c>
      <c r="F268" s="24"/>
      <c r="G268" s="24" t="s">
        <v>45</v>
      </c>
      <c r="H268" s="11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118">
        <v>4500</v>
      </c>
    </row>
    <row r="269" spans="1:44" outlineLevel="1" x14ac:dyDescent="0.2">
      <c r="A269" s="28" t="s">
        <v>295</v>
      </c>
      <c r="B269" s="29">
        <v>5500</v>
      </c>
      <c r="C269" s="30" t="s">
        <v>296</v>
      </c>
      <c r="D269" s="31">
        <f>VLOOKUP(B269,GBPBUD!A1:C260,3,0)</f>
        <v>4500</v>
      </c>
      <c r="E269" s="32">
        <f>SUBTOTAL(9,E262:E268)</f>
        <v>0</v>
      </c>
      <c r="F269" s="30"/>
      <c r="G269" s="30"/>
      <c r="H269" s="120">
        <f t="shared" ref="H269:Z269" si="74">SUBTOTAL(9,H262:H268)</f>
        <v>0</v>
      </c>
      <c r="I269" s="121">
        <f t="shared" si="74"/>
        <v>0</v>
      </c>
      <c r="J269" s="121">
        <f t="shared" si="74"/>
        <v>0</v>
      </c>
      <c r="K269" s="121">
        <f t="shared" si="74"/>
        <v>0</v>
      </c>
      <c r="L269" s="121">
        <f t="shared" si="74"/>
        <v>0</v>
      </c>
      <c r="M269" s="121">
        <f t="shared" si="74"/>
        <v>0</v>
      </c>
      <c r="N269" s="121">
        <f t="shared" si="74"/>
        <v>0</v>
      </c>
      <c r="O269" s="121">
        <f t="shared" si="74"/>
        <v>0</v>
      </c>
      <c r="P269" s="121">
        <f t="shared" si="74"/>
        <v>0</v>
      </c>
      <c r="Q269" s="121">
        <f t="shared" si="74"/>
        <v>0</v>
      </c>
      <c r="R269" s="121">
        <f t="shared" si="74"/>
        <v>0</v>
      </c>
      <c r="S269" s="121">
        <f t="shared" si="74"/>
        <v>0</v>
      </c>
      <c r="T269" s="121">
        <f t="shared" si="74"/>
        <v>0</v>
      </c>
      <c r="U269" s="121">
        <f t="shared" si="74"/>
        <v>0</v>
      </c>
      <c r="V269" s="121">
        <f t="shared" si="74"/>
        <v>0</v>
      </c>
      <c r="W269" s="121">
        <f t="shared" si="74"/>
        <v>0</v>
      </c>
      <c r="X269" s="121">
        <f t="shared" si="74"/>
        <v>0</v>
      </c>
      <c r="Y269" s="121">
        <f t="shared" si="74"/>
        <v>0</v>
      </c>
      <c r="Z269" s="121">
        <f t="shared" si="74"/>
        <v>0</v>
      </c>
      <c r="AA269" s="31"/>
      <c r="AB269" s="121">
        <f t="shared" ref="AB269:AR269" si="75">SUBTOTAL(9,AB262:AB268)</f>
        <v>0</v>
      </c>
      <c r="AC269" s="121">
        <f t="shared" si="75"/>
        <v>0</v>
      </c>
      <c r="AD269" s="121">
        <f t="shared" si="75"/>
        <v>0</v>
      </c>
      <c r="AE269" s="121">
        <f t="shared" si="75"/>
        <v>0</v>
      </c>
      <c r="AF269" s="121">
        <f t="shared" si="75"/>
        <v>0</v>
      </c>
      <c r="AG269" s="121">
        <f t="shared" si="75"/>
        <v>0</v>
      </c>
      <c r="AH269" s="121">
        <f t="shared" si="75"/>
        <v>0</v>
      </c>
      <c r="AI269" s="121">
        <f t="shared" si="75"/>
        <v>0</v>
      </c>
      <c r="AJ269" s="121">
        <f t="shared" si="75"/>
        <v>0</v>
      </c>
      <c r="AK269" s="121">
        <f t="shared" si="75"/>
        <v>0</v>
      </c>
      <c r="AL269" s="121">
        <f t="shared" si="75"/>
        <v>0</v>
      </c>
      <c r="AM269" s="121">
        <f t="shared" si="75"/>
        <v>0</v>
      </c>
      <c r="AN269" s="121">
        <f t="shared" si="75"/>
        <v>0</v>
      </c>
      <c r="AO269" s="121">
        <f t="shared" si="75"/>
        <v>0</v>
      </c>
      <c r="AP269" s="121">
        <f t="shared" si="75"/>
        <v>0</v>
      </c>
      <c r="AQ269" s="121">
        <f t="shared" si="75"/>
        <v>0</v>
      </c>
      <c r="AR269" s="122">
        <f t="shared" si="75"/>
        <v>4500</v>
      </c>
    </row>
    <row r="270" spans="1:44" outlineLevel="1" x14ac:dyDescent="0.2">
      <c r="A270" s="28"/>
      <c r="B270" s="47"/>
      <c r="C270" s="48" t="s">
        <v>297</v>
      </c>
      <c r="D270" s="44">
        <f>SUBTOTAL(9,D208:D269)/2</f>
        <v>13000</v>
      </c>
      <c r="E270" s="49"/>
      <c r="F270" s="48"/>
      <c r="G270" s="48"/>
      <c r="H270" s="126">
        <f t="shared" ref="H270:AR270" si="76">SUBTOTAL(9,H208:H269)</f>
        <v>0</v>
      </c>
      <c r="I270" s="126">
        <f t="shared" si="76"/>
        <v>0</v>
      </c>
      <c r="J270" s="126">
        <f t="shared" si="76"/>
        <v>0</v>
      </c>
      <c r="K270" s="126">
        <f t="shared" si="76"/>
        <v>0</v>
      </c>
      <c r="L270" s="126">
        <f t="shared" si="76"/>
        <v>0</v>
      </c>
      <c r="M270" s="126">
        <f t="shared" si="76"/>
        <v>0</v>
      </c>
      <c r="N270" s="126">
        <f t="shared" si="76"/>
        <v>0</v>
      </c>
      <c r="O270" s="126">
        <f t="shared" si="76"/>
        <v>0</v>
      </c>
      <c r="P270" s="126">
        <f t="shared" si="76"/>
        <v>0</v>
      </c>
      <c r="Q270" s="126">
        <f t="shared" si="76"/>
        <v>0</v>
      </c>
      <c r="R270" s="126">
        <f t="shared" si="76"/>
        <v>0</v>
      </c>
      <c r="S270" s="126">
        <f t="shared" si="76"/>
        <v>0</v>
      </c>
      <c r="T270" s="126">
        <f t="shared" si="76"/>
        <v>0</v>
      </c>
      <c r="U270" s="126">
        <f t="shared" si="76"/>
        <v>0</v>
      </c>
      <c r="V270" s="126">
        <f t="shared" si="76"/>
        <v>0</v>
      </c>
      <c r="W270" s="126">
        <f t="shared" si="76"/>
        <v>0</v>
      </c>
      <c r="X270" s="126">
        <f t="shared" si="76"/>
        <v>0</v>
      </c>
      <c r="Y270" s="126">
        <f t="shared" si="76"/>
        <v>0</v>
      </c>
      <c r="Z270" s="126">
        <f t="shared" si="76"/>
        <v>0</v>
      </c>
      <c r="AA270" s="126">
        <f t="shared" si="76"/>
        <v>0</v>
      </c>
      <c r="AB270" s="126">
        <f t="shared" si="76"/>
        <v>0</v>
      </c>
      <c r="AC270" s="126">
        <f t="shared" si="76"/>
        <v>0</v>
      </c>
      <c r="AD270" s="126">
        <f t="shared" si="76"/>
        <v>0</v>
      </c>
      <c r="AE270" s="126">
        <f t="shared" si="76"/>
        <v>0</v>
      </c>
      <c r="AF270" s="126">
        <f t="shared" si="76"/>
        <v>0</v>
      </c>
      <c r="AG270" s="126">
        <f t="shared" si="76"/>
        <v>0</v>
      </c>
      <c r="AH270" s="126">
        <f t="shared" si="76"/>
        <v>0</v>
      </c>
      <c r="AI270" s="126">
        <f t="shared" si="76"/>
        <v>8500</v>
      </c>
      <c r="AJ270" s="126">
        <f t="shared" si="76"/>
        <v>0</v>
      </c>
      <c r="AK270" s="126">
        <f t="shared" si="76"/>
        <v>0</v>
      </c>
      <c r="AL270" s="126">
        <f t="shared" si="76"/>
        <v>0</v>
      </c>
      <c r="AM270" s="126">
        <f t="shared" si="76"/>
        <v>0</v>
      </c>
      <c r="AN270" s="126">
        <f t="shared" si="76"/>
        <v>0</v>
      </c>
      <c r="AO270" s="126">
        <f t="shared" si="76"/>
        <v>0</v>
      </c>
      <c r="AP270" s="126">
        <f t="shared" si="76"/>
        <v>0</v>
      </c>
      <c r="AQ270" s="126">
        <f t="shared" si="76"/>
        <v>0</v>
      </c>
      <c r="AR270" s="126">
        <f t="shared" si="76"/>
        <v>4500</v>
      </c>
    </row>
    <row r="271" spans="1:44" outlineLevel="2" x14ac:dyDescent="0.2">
      <c r="A271" s="24">
        <v>6100</v>
      </c>
      <c r="B271" s="25"/>
      <c r="C271" s="24"/>
      <c r="D271" s="37"/>
      <c r="E271" s="26"/>
      <c r="F271" s="24"/>
      <c r="G271" s="24"/>
      <c r="H271" s="11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118"/>
    </row>
    <row r="272" spans="1:44" outlineLevel="2" x14ac:dyDescent="0.2">
      <c r="A272" s="24">
        <v>6100</v>
      </c>
      <c r="B272" s="25">
        <v>6110</v>
      </c>
      <c r="C272" s="24" t="s">
        <v>298</v>
      </c>
      <c r="D272" s="37">
        <f>VLOOKUP(B272,GBPBUD!A1:C260,3,0)</f>
        <v>8000</v>
      </c>
      <c r="E272" s="26">
        <f>SUM(H272:AX272)-D272</f>
        <v>0</v>
      </c>
      <c r="F272" s="24"/>
      <c r="G272" s="24" t="s">
        <v>45</v>
      </c>
      <c r="H272" s="117"/>
      <c r="I272" s="37"/>
      <c r="J272" s="37"/>
      <c r="K272" s="37"/>
      <c r="L272" s="37"/>
      <c r="M272" s="37"/>
      <c r="N272" s="37"/>
      <c r="O272" s="37"/>
      <c r="P272" s="37"/>
      <c r="Q272" s="37"/>
      <c r="R272" s="37">
        <v>2000</v>
      </c>
      <c r="S272" s="37"/>
      <c r="T272" s="37"/>
      <c r="U272" s="37">
        <v>2000</v>
      </c>
      <c r="V272" s="37"/>
      <c r="W272" s="37"/>
      <c r="X272" s="37">
        <v>2000</v>
      </c>
      <c r="Y272" s="37"/>
      <c r="Z272" s="37"/>
      <c r="AA272" s="37"/>
      <c r="AB272" s="37">
        <v>2000</v>
      </c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118"/>
    </row>
    <row r="273" spans="1:44" outlineLevel="2" x14ac:dyDescent="0.2">
      <c r="A273" s="24">
        <v>6100</v>
      </c>
      <c r="B273" s="25">
        <v>6120</v>
      </c>
      <c r="C273" s="24" t="s">
        <v>299</v>
      </c>
      <c r="D273" s="37">
        <f>VLOOKUP(B273,GBPBUD!A1:C260,3,0)</f>
        <v>7500</v>
      </c>
      <c r="E273" s="26">
        <f>SUM(H273:AX273)-D273</f>
        <v>0</v>
      </c>
      <c r="F273" s="24"/>
      <c r="G273" s="24" t="s">
        <v>45</v>
      </c>
      <c r="H273" s="11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>
        <v>3750</v>
      </c>
      <c r="V273" s="37"/>
      <c r="W273" s="37"/>
      <c r="X273" s="37"/>
      <c r="Y273" s="37"/>
      <c r="Z273" s="37"/>
      <c r="AA273" s="37"/>
      <c r="AB273" s="37">
        <v>3750</v>
      </c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118"/>
    </row>
    <row r="274" spans="1:44" outlineLevel="2" x14ac:dyDescent="0.2">
      <c r="A274" s="24">
        <v>6100</v>
      </c>
      <c r="B274" s="25">
        <v>6130</v>
      </c>
      <c r="C274" s="24" t="s">
        <v>300</v>
      </c>
      <c r="D274" s="37">
        <f>VLOOKUP(B274,GBPBUD!A1:C260,3,0)</f>
        <v>10800</v>
      </c>
      <c r="E274" s="26">
        <f>SUM(H274:AX274)-D274</f>
        <v>0</v>
      </c>
      <c r="F274" s="24"/>
      <c r="G274" s="24" t="s">
        <v>45</v>
      </c>
      <c r="H274" s="117"/>
      <c r="I274" s="37"/>
      <c r="J274" s="37"/>
      <c r="K274" s="37"/>
      <c r="L274" s="37"/>
      <c r="M274" s="37"/>
      <c r="N274" s="37"/>
      <c r="O274" s="37"/>
      <c r="P274" s="37"/>
      <c r="Q274" s="37"/>
      <c r="R274" s="37">
        <v>1200</v>
      </c>
      <c r="S274" s="37">
        <v>1200</v>
      </c>
      <c r="T274" s="37">
        <v>1200</v>
      </c>
      <c r="U274" s="37">
        <v>1200</v>
      </c>
      <c r="V274" s="37">
        <v>1200</v>
      </c>
      <c r="W274" s="37">
        <v>1200</v>
      </c>
      <c r="X274" s="37">
        <v>1200</v>
      </c>
      <c r="Y274" s="37">
        <v>1200</v>
      </c>
      <c r="Z274" s="37">
        <v>1200</v>
      </c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118"/>
    </row>
    <row r="275" spans="1:44" outlineLevel="2" x14ac:dyDescent="0.2">
      <c r="A275" s="24">
        <v>6100</v>
      </c>
      <c r="B275" s="25">
        <v>6140</v>
      </c>
      <c r="C275" s="24" t="s">
        <v>301</v>
      </c>
      <c r="D275" s="37">
        <f>VLOOKUP(B275,GBPBUD!A1:C260,3,0)</f>
        <v>5000</v>
      </c>
      <c r="E275" s="26">
        <f>SUM(H275:AX275)-D275</f>
        <v>0</v>
      </c>
      <c r="F275" s="24"/>
      <c r="G275" s="24" t="s">
        <v>45</v>
      </c>
      <c r="H275" s="117"/>
      <c r="I275" s="37"/>
      <c r="J275" s="37"/>
      <c r="K275" s="37"/>
      <c r="L275" s="37"/>
      <c r="M275" s="37"/>
      <c r="N275" s="37"/>
      <c r="O275" s="37"/>
      <c r="P275" s="37"/>
      <c r="Q275" s="37">
        <v>1500</v>
      </c>
      <c r="R275" s="37"/>
      <c r="S275" s="37"/>
      <c r="T275" s="37"/>
      <c r="U275" s="37">
        <v>1000</v>
      </c>
      <c r="V275" s="37"/>
      <c r="W275" s="37"/>
      <c r="X275" s="37">
        <v>1000</v>
      </c>
      <c r="Y275" s="37"/>
      <c r="Z275" s="37"/>
      <c r="AA275" s="37"/>
      <c r="AB275" s="37">
        <v>1500</v>
      </c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118"/>
    </row>
    <row r="276" spans="1:44" outlineLevel="1" x14ac:dyDescent="0.2">
      <c r="A276" s="41" t="s">
        <v>302</v>
      </c>
      <c r="B276" s="29">
        <v>6100</v>
      </c>
      <c r="C276" s="30" t="s">
        <v>303</v>
      </c>
      <c r="D276" s="31">
        <f>VLOOKUP(B276,GBPBUD!A1:C260,3,0)</f>
        <v>31300</v>
      </c>
      <c r="E276" s="32">
        <f>SUBTOTAL(9,E271:E275)</f>
        <v>0</v>
      </c>
      <c r="F276" s="30"/>
      <c r="G276" s="30"/>
      <c r="H276" s="120">
        <f t="shared" ref="H276:Z276" si="77">SUBTOTAL(9,H271:H275)</f>
        <v>0</v>
      </c>
      <c r="I276" s="121">
        <f t="shared" si="77"/>
        <v>0</v>
      </c>
      <c r="J276" s="121">
        <f t="shared" si="77"/>
        <v>0</v>
      </c>
      <c r="K276" s="121">
        <f t="shared" si="77"/>
        <v>0</v>
      </c>
      <c r="L276" s="121">
        <f t="shared" si="77"/>
        <v>0</v>
      </c>
      <c r="M276" s="121">
        <f t="shared" si="77"/>
        <v>0</v>
      </c>
      <c r="N276" s="121">
        <f t="shared" si="77"/>
        <v>0</v>
      </c>
      <c r="O276" s="121">
        <f t="shared" si="77"/>
        <v>0</v>
      </c>
      <c r="P276" s="121">
        <f t="shared" si="77"/>
        <v>0</v>
      </c>
      <c r="Q276" s="121">
        <f t="shared" si="77"/>
        <v>1500</v>
      </c>
      <c r="R276" s="121">
        <f t="shared" si="77"/>
        <v>3200</v>
      </c>
      <c r="S276" s="121">
        <f t="shared" si="77"/>
        <v>1200</v>
      </c>
      <c r="T276" s="121">
        <f t="shared" si="77"/>
        <v>1200</v>
      </c>
      <c r="U276" s="121">
        <f t="shared" si="77"/>
        <v>7950</v>
      </c>
      <c r="V276" s="121">
        <f t="shared" si="77"/>
        <v>1200</v>
      </c>
      <c r="W276" s="121">
        <f t="shared" si="77"/>
        <v>1200</v>
      </c>
      <c r="X276" s="121">
        <f t="shared" si="77"/>
        <v>4200</v>
      </c>
      <c r="Y276" s="121">
        <f t="shared" si="77"/>
        <v>1200</v>
      </c>
      <c r="Z276" s="121">
        <f t="shared" si="77"/>
        <v>1200</v>
      </c>
      <c r="AA276" s="31"/>
      <c r="AB276" s="121">
        <f t="shared" ref="AB276:AR276" si="78">SUBTOTAL(9,AB271:AB275)</f>
        <v>7250</v>
      </c>
      <c r="AC276" s="121">
        <f t="shared" si="78"/>
        <v>0</v>
      </c>
      <c r="AD276" s="121">
        <f t="shared" si="78"/>
        <v>0</v>
      </c>
      <c r="AE276" s="121">
        <f t="shared" si="78"/>
        <v>0</v>
      </c>
      <c r="AF276" s="121">
        <f t="shared" si="78"/>
        <v>0</v>
      </c>
      <c r="AG276" s="121">
        <f t="shared" si="78"/>
        <v>0</v>
      </c>
      <c r="AH276" s="121">
        <f t="shared" si="78"/>
        <v>0</v>
      </c>
      <c r="AI276" s="121">
        <f t="shared" si="78"/>
        <v>0</v>
      </c>
      <c r="AJ276" s="121">
        <f t="shared" si="78"/>
        <v>0</v>
      </c>
      <c r="AK276" s="121">
        <f t="shared" si="78"/>
        <v>0</v>
      </c>
      <c r="AL276" s="121">
        <f t="shared" si="78"/>
        <v>0</v>
      </c>
      <c r="AM276" s="121">
        <f t="shared" si="78"/>
        <v>0</v>
      </c>
      <c r="AN276" s="121">
        <f t="shared" si="78"/>
        <v>0</v>
      </c>
      <c r="AO276" s="121">
        <f t="shared" si="78"/>
        <v>0</v>
      </c>
      <c r="AP276" s="121">
        <f t="shared" si="78"/>
        <v>0</v>
      </c>
      <c r="AQ276" s="121">
        <f t="shared" si="78"/>
        <v>0</v>
      </c>
      <c r="AR276" s="122">
        <f t="shared" si="78"/>
        <v>0</v>
      </c>
    </row>
    <row r="277" spans="1:44" outlineLevel="2" x14ac:dyDescent="0.2">
      <c r="A277" s="24">
        <v>6200</v>
      </c>
      <c r="B277" s="25"/>
      <c r="C277" s="24"/>
      <c r="D277" s="37"/>
      <c r="E277" s="26"/>
      <c r="F277" s="24"/>
      <c r="G277" s="24"/>
      <c r="H277" s="11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118"/>
    </row>
    <row r="278" spans="1:44" outlineLevel="2" x14ac:dyDescent="0.2">
      <c r="A278" s="24">
        <v>6200</v>
      </c>
      <c r="B278" s="25">
        <v>6210</v>
      </c>
      <c r="C278" s="24" t="s">
        <v>304</v>
      </c>
      <c r="D278" s="37">
        <f>VLOOKUP(B278,GBPBUD!A1:C260,3,0)</f>
        <v>68400</v>
      </c>
      <c r="E278" s="26">
        <f>SUM(H278:AX278)-D278</f>
        <v>0</v>
      </c>
      <c r="F278" s="24"/>
      <c r="G278" s="24"/>
      <c r="H278" s="117"/>
      <c r="I278" s="37"/>
      <c r="J278" s="37"/>
      <c r="K278" s="37"/>
      <c r="L278" s="37"/>
      <c r="M278" s="37"/>
      <c r="N278" s="37"/>
      <c r="O278" s="37"/>
      <c r="P278" s="37"/>
      <c r="Q278" s="37">
        <v>68400</v>
      </c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118"/>
    </row>
    <row r="279" spans="1:44" outlineLevel="2" x14ac:dyDescent="0.2">
      <c r="A279" s="24">
        <v>6200</v>
      </c>
      <c r="B279" s="25">
        <v>6220</v>
      </c>
      <c r="C279" s="24" t="s">
        <v>305</v>
      </c>
      <c r="D279" s="37">
        <f>VLOOKUP(B279,GBPBUD!A1:C260,3,0)</f>
        <v>7647</v>
      </c>
      <c r="E279" s="26">
        <f>SUM(H279:AX279)-D279</f>
        <v>0</v>
      </c>
      <c r="F279" s="24"/>
      <c r="G279" s="24"/>
      <c r="H279" s="117"/>
      <c r="I279" s="37"/>
      <c r="J279" s="37"/>
      <c r="K279" s="37"/>
      <c r="L279" s="37"/>
      <c r="M279" s="37"/>
      <c r="N279" s="37"/>
      <c r="O279" s="37"/>
      <c r="P279" s="37"/>
      <c r="Q279" s="37">
        <v>7647</v>
      </c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118"/>
    </row>
    <row r="280" spans="1:44" outlineLevel="2" x14ac:dyDescent="0.2">
      <c r="A280" s="24">
        <v>6200</v>
      </c>
      <c r="B280" s="25">
        <v>6230</v>
      </c>
      <c r="C280" s="24" t="s">
        <v>306</v>
      </c>
      <c r="D280" s="37">
        <f>VLOOKUP(B280,GBPBUD!A1:C260,3,0)</f>
        <v>500</v>
      </c>
      <c r="E280" s="26">
        <f>SUM(H280:AX280)-D280</f>
        <v>0</v>
      </c>
      <c r="F280" s="24"/>
      <c r="G280" s="24"/>
      <c r="H280" s="117"/>
      <c r="I280" s="37"/>
      <c r="J280" s="37"/>
      <c r="K280" s="37"/>
      <c r="L280" s="37"/>
      <c r="M280" s="37"/>
      <c r="N280" s="37"/>
      <c r="O280" s="37">
        <v>250</v>
      </c>
      <c r="P280" s="37">
        <v>250</v>
      </c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118"/>
    </row>
    <row r="281" spans="1:44" outlineLevel="1" x14ac:dyDescent="0.2">
      <c r="A281" s="28" t="s">
        <v>307</v>
      </c>
      <c r="B281" s="29">
        <v>6200</v>
      </c>
      <c r="C281" s="30" t="s">
        <v>308</v>
      </c>
      <c r="D281" s="31">
        <f>VLOOKUP(B281,GBPBUD!A1:C260,3,0)</f>
        <v>76547</v>
      </c>
      <c r="E281" s="32">
        <f>SUBTOTAL(9,E277:E280)</f>
        <v>0</v>
      </c>
      <c r="F281" s="30"/>
      <c r="G281" s="30"/>
      <c r="H281" s="120">
        <f t="shared" ref="H281:Z281" si="79">SUBTOTAL(9,H277:H280)</f>
        <v>0</v>
      </c>
      <c r="I281" s="121">
        <f t="shared" si="79"/>
        <v>0</v>
      </c>
      <c r="J281" s="121">
        <f t="shared" si="79"/>
        <v>0</v>
      </c>
      <c r="K281" s="121">
        <f t="shared" si="79"/>
        <v>0</v>
      </c>
      <c r="L281" s="121">
        <f t="shared" si="79"/>
        <v>0</v>
      </c>
      <c r="M281" s="121">
        <f t="shared" si="79"/>
        <v>0</v>
      </c>
      <c r="N281" s="121">
        <f t="shared" si="79"/>
        <v>0</v>
      </c>
      <c r="O281" s="121">
        <f t="shared" si="79"/>
        <v>250</v>
      </c>
      <c r="P281" s="121">
        <f t="shared" si="79"/>
        <v>250</v>
      </c>
      <c r="Q281" s="121">
        <f t="shared" si="79"/>
        <v>76047</v>
      </c>
      <c r="R281" s="121">
        <f t="shared" si="79"/>
        <v>0</v>
      </c>
      <c r="S281" s="121">
        <f t="shared" si="79"/>
        <v>0</v>
      </c>
      <c r="T281" s="121">
        <f t="shared" si="79"/>
        <v>0</v>
      </c>
      <c r="U281" s="121">
        <f t="shared" si="79"/>
        <v>0</v>
      </c>
      <c r="V281" s="121">
        <f t="shared" si="79"/>
        <v>0</v>
      </c>
      <c r="W281" s="121">
        <f t="shared" si="79"/>
        <v>0</v>
      </c>
      <c r="X281" s="121">
        <f t="shared" si="79"/>
        <v>0</v>
      </c>
      <c r="Y281" s="121">
        <f t="shared" si="79"/>
        <v>0</v>
      </c>
      <c r="Z281" s="121">
        <f t="shared" si="79"/>
        <v>0</v>
      </c>
      <c r="AA281" s="31"/>
      <c r="AB281" s="121">
        <f t="shared" ref="AB281:AR281" si="80">SUBTOTAL(9,AB277:AB280)</f>
        <v>0</v>
      </c>
      <c r="AC281" s="121">
        <f t="shared" si="80"/>
        <v>0</v>
      </c>
      <c r="AD281" s="121">
        <f t="shared" si="80"/>
        <v>0</v>
      </c>
      <c r="AE281" s="121">
        <f t="shared" si="80"/>
        <v>0</v>
      </c>
      <c r="AF281" s="121">
        <f t="shared" si="80"/>
        <v>0</v>
      </c>
      <c r="AG281" s="121">
        <f t="shared" si="80"/>
        <v>0</v>
      </c>
      <c r="AH281" s="121">
        <f t="shared" si="80"/>
        <v>0</v>
      </c>
      <c r="AI281" s="121">
        <f t="shared" si="80"/>
        <v>0</v>
      </c>
      <c r="AJ281" s="121">
        <f t="shared" si="80"/>
        <v>0</v>
      </c>
      <c r="AK281" s="121">
        <f t="shared" si="80"/>
        <v>0</v>
      </c>
      <c r="AL281" s="121">
        <f t="shared" si="80"/>
        <v>0</v>
      </c>
      <c r="AM281" s="121">
        <f t="shared" si="80"/>
        <v>0</v>
      </c>
      <c r="AN281" s="121">
        <f t="shared" si="80"/>
        <v>0</v>
      </c>
      <c r="AO281" s="121">
        <f t="shared" si="80"/>
        <v>0</v>
      </c>
      <c r="AP281" s="121">
        <f t="shared" si="80"/>
        <v>0</v>
      </c>
      <c r="AQ281" s="121">
        <f t="shared" si="80"/>
        <v>0</v>
      </c>
      <c r="AR281" s="122">
        <f t="shared" si="80"/>
        <v>0</v>
      </c>
    </row>
    <row r="282" spans="1:44" outlineLevel="2" x14ac:dyDescent="0.2">
      <c r="A282" s="24">
        <v>6300</v>
      </c>
      <c r="B282" s="25"/>
      <c r="C282" s="24"/>
      <c r="D282" s="37"/>
      <c r="E282" s="26"/>
      <c r="F282" s="24"/>
      <c r="G282" s="24"/>
      <c r="H282" s="11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118"/>
    </row>
    <row r="283" spans="1:44" outlineLevel="2" x14ac:dyDescent="0.2">
      <c r="A283" s="24">
        <v>6300</v>
      </c>
      <c r="B283" s="25">
        <v>6310</v>
      </c>
      <c r="C283" s="24" t="s">
        <v>309</v>
      </c>
      <c r="D283" s="37">
        <f>VLOOKUP(B283,GBPBUD!A1:C260,3,0)</f>
        <v>700</v>
      </c>
      <c r="E283" s="26">
        <f t="shared" ref="E283:E288" si="81">SUM(H283:AX283)-D283</f>
        <v>0</v>
      </c>
      <c r="F283" s="24"/>
      <c r="G283" s="24"/>
      <c r="H283" s="117">
        <v>700</v>
      </c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118"/>
    </row>
    <row r="284" spans="1:44" outlineLevel="2" x14ac:dyDescent="0.2">
      <c r="A284" s="24">
        <v>6300</v>
      </c>
      <c r="B284" s="25">
        <v>6320</v>
      </c>
      <c r="C284" s="24" t="s">
        <v>310</v>
      </c>
      <c r="D284" s="37">
        <f>VLOOKUP(B284,GBPBUD!A1:C260,3,0)</f>
        <v>0</v>
      </c>
      <c r="E284" s="26">
        <f t="shared" si="81"/>
        <v>0</v>
      </c>
      <c r="F284" s="24"/>
      <c r="G284" s="24"/>
      <c r="H284" s="11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118"/>
    </row>
    <row r="285" spans="1:44" outlineLevel="2" x14ac:dyDescent="0.2">
      <c r="A285" s="24">
        <v>6300</v>
      </c>
      <c r="B285" s="25">
        <v>6330</v>
      </c>
      <c r="C285" s="24" t="s">
        <v>311</v>
      </c>
      <c r="D285" s="37">
        <f>VLOOKUP(B285,GBPBUD!A1:C260,3,0)</f>
        <v>8000</v>
      </c>
      <c r="E285" s="26">
        <f t="shared" si="81"/>
        <v>0</v>
      </c>
      <c r="F285" s="24"/>
      <c r="G285" s="24"/>
      <c r="H285" s="11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118">
        <v>8000</v>
      </c>
    </row>
    <row r="286" spans="1:44" outlineLevel="2" x14ac:dyDescent="0.2">
      <c r="A286" s="24">
        <v>6300</v>
      </c>
      <c r="B286" s="25">
        <v>6340</v>
      </c>
      <c r="C286" s="24" t="s">
        <v>312</v>
      </c>
      <c r="D286" s="37">
        <f>VLOOKUP(B286,GBPBUD!A1:C260,3,0)</f>
        <v>40000</v>
      </c>
      <c r="E286" s="26">
        <f t="shared" si="81"/>
        <v>0</v>
      </c>
      <c r="F286" s="24"/>
      <c r="G286" s="24"/>
      <c r="H286" s="117"/>
      <c r="I286" s="37"/>
      <c r="J286" s="37"/>
      <c r="K286" s="37"/>
      <c r="L286" s="37"/>
      <c r="M286" s="37"/>
      <c r="N286" s="37"/>
      <c r="O286" s="37"/>
      <c r="P286" s="37"/>
      <c r="Q286" s="37"/>
      <c r="R286" s="37">
        <v>40000</v>
      </c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118"/>
    </row>
    <row r="287" spans="1:44" outlineLevel="2" x14ac:dyDescent="0.2">
      <c r="A287" s="24">
        <v>6300</v>
      </c>
      <c r="B287" s="25">
        <v>6350</v>
      </c>
      <c r="C287" s="24" t="s">
        <v>313</v>
      </c>
      <c r="D287" s="37">
        <f>VLOOKUP(B287,GBPBUD!A1:C260,3,0)</f>
        <v>2082</v>
      </c>
      <c r="E287" s="26">
        <f t="shared" si="81"/>
        <v>0</v>
      </c>
      <c r="F287" s="24"/>
      <c r="G287" s="24"/>
      <c r="H287" s="117"/>
      <c r="I287" s="37"/>
      <c r="J287" s="37"/>
      <c r="K287" s="37"/>
      <c r="L287" s="37"/>
      <c r="M287" s="37"/>
      <c r="N287" s="37"/>
      <c r="O287" s="37"/>
      <c r="P287" s="37"/>
      <c r="Q287" s="37"/>
      <c r="R287" s="37">
        <v>2082</v>
      </c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118"/>
    </row>
    <row r="288" spans="1:44" outlineLevel="2" x14ac:dyDescent="0.2">
      <c r="A288" s="24">
        <v>6300</v>
      </c>
      <c r="B288" s="25">
        <v>6360</v>
      </c>
      <c r="C288" s="24" t="s">
        <v>314</v>
      </c>
      <c r="D288" s="37">
        <f>VLOOKUP(B288,GBPBUD!A1:C260,3,0)</f>
        <v>4000</v>
      </c>
      <c r="E288" s="26">
        <f t="shared" si="81"/>
        <v>0</v>
      </c>
      <c r="F288" s="24"/>
      <c r="G288" s="24"/>
      <c r="H288" s="117"/>
      <c r="I288" s="37"/>
      <c r="J288" s="37"/>
      <c r="K288" s="37"/>
      <c r="L288" s="37"/>
      <c r="M288" s="37">
        <v>150</v>
      </c>
      <c r="N288" s="37"/>
      <c r="O288" s="37"/>
      <c r="P288" s="37">
        <v>250</v>
      </c>
      <c r="Q288" s="37"/>
      <c r="R288" s="37"/>
      <c r="S288" s="37">
        <v>700</v>
      </c>
      <c r="T288" s="37"/>
      <c r="U288" s="37"/>
      <c r="V288" s="37">
        <v>700</v>
      </c>
      <c r="W288" s="37"/>
      <c r="X288" s="37"/>
      <c r="Y288" s="37">
        <v>700</v>
      </c>
      <c r="Z288" s="37"/>
      <c r="AA288" s="37"/>
      <c r="AB288" s="37">
        <v>400</v>
      </c>
      <c r="AC288" s="37"/>
      <c r="AD288" s="37"/>
      <c r="AE288" s="37"/>
      <c r="AF288" s="37">
        <v>300</v>
      </c>
      <c r="AG288" s="37"/>
      <c r="AH288" s="37"/>
      <c r="AI288" s="37"/>
      <c r="AJ288" s="37">
        <v>200</v>
      </c>
      <c r="AK288" s="37"/>
      <c r="AL288" s="37"/>
      <c r="AM288" s="37"/>
      <c r="AN288" s="37">
        <v>200</v>
      </c>
      <c r="AO288" s="37"/>
      <c r="AP288" s="37"/>
      <c r="AQ288" s="37"/>
      <c r="AR288" s="118">
        <v>400</v>
      </c>
    </row>
    <row r="289" spans="1:61" outlineLevel="1" x14ac:dyDescent="0.2">
      <c r="A289" s="28" t="s">
        <v>315</v>
      </c>
      <c r="B289" s="29">
        <v>6300</v>
      </c>
      <c r="C289" s="30" t="s">
        <v>316</v>
      </c>
      <c r="D289" s="31">
        <f>VLOOKUP(B289,GBPBUD!A1:C260,3,0)</f>
        <v>54782</v>
      </c>
      <c r="E289" s="32">
        <f>SUBTOTAL(9,E282:E288)</f>
        <v>0</v>
      </c>
      <c r="F289" s="30"/>
      <c r="G289" s="30"/>
      <c r="H289" s="120">
        <f t="shared" ref="H289:Z289" si="82">SUBTOTAL(9,H282:H288)</f>
        <v>700</v>
      </c>
      <c r="I289" s="121">
        <f t="shared" si="82"/>
        <v>0</v>
      </c>
      <c r="J289" s="121">
        <f t="shared" si="82"/>
        <v>0</v>
      </c>
      <c r="K289" s="121">
        <f t="shared" si="82"/>
        <v>0</v>
      </c>
      <c r="L289" s="121">
        <f t="shared" si="82"/>
        <v>0</v>
      </c>
      <c r="M289" s="121">
        <f t="shared" si="82"/>
        <v>150</v>
      </c>
      <c r="N289" s="121">
        <f t="shared" si="82"/>
        <v>0</v>
      </c>
      <c r="O289" s="121">
        <f t="shared" si="82"/>
        <v>0</v>
      </c>
      <c r="P289" s="121">
        <f t="shared" si="82"/>
        <v>250</v>
      </c>
      <c r="Q289" s="121">
        <f t="shared" si="82"/>
        <v>0</v>
      </c>
      <c r="R289" s="121">
        <f t="shared" si="82"/>
        <v>42082</v>
      </c>
      <c r="S289" s="121">
        <f t="shared" si="82"/>
        <v>700</v>
      </c>
      <c r="T289" s="121">
        <f t="shared" si="82"/>
        <v>0</v>
      </c>
      <c r="U289" s="121">
        <f t="shared" si="82"/>
        <v>0</v>
      </c>
      <c r="V289" s="121">
        <f t="shared" si="82"/>
        <v>700</v>
      </c>
      <c r="W289" s="121">
        <f t="shared" si="82"/>
        <v>0</v>
      </c>
      <c r="X289" s="121">
        <f t="shared" si="82"/>
        <v>0</v>
      </c>
      <c r="Y289" s="121">
        <f t="shared" si="82"/>
        <v>700</v>
      </c>
      <c r="Z289" s="121">
        <f t="shared" si="82"/>
        <v>0</v>
      </c>
      <c r="AA289" s="31"/>
      <c r="AB289" s="121">
        <f t="shared" ref="AB289:AR289" si="83">SUBTOTAL(9,AB282:AB288)</f>
        <v>400</v>
      </c>
      <c r="AC289" s="121">
        <f t="shared" si="83"/>
        <v>0</v>
      </c>
      <c r="AD289" s="121">
        <f t="shared" si="83"/>
        <v>0</v>
      </c>
      <c r="AE289" s="121">
        <f t="shared" si="83"/>
        <v>0</v>
      </c>
      <c r="AF289" s="121">
        <f t="shared" si="83"/>
        <v>300</v>
      </c>
      <c r="AG289" s="121">
        <f t="shared" si="83"/>
        <v>0</v>
      </c>
      <c r="AH289" s="121">
        <f t="shared" si="83"/>
        <v>0</v>
      </c>
      <c r="AI289" s="121">
        <f t="shared" si="83"/>
        <v>0</v>
      </c>
      <c r="AJ289" s="121">
        <f t="shared" si="83"/>
        <v>200</v>
      </c>
      <c r="AK289" s="121">
        <f t="shared" si="83"/>
        <v>0</v>
      </c>
      <c r="AL289" s="121">
        <f t="shared" si="83"/>
        <v>0</v>
      </c>
      <c r="AM289" s="121">
        <f t="shared" si="83"/>
        <v>0</v>
      </c>
      <c r="AN289" s="121">
        <f t="shared" si="83"/>
        <v>200</v>
      </c>
      <c r="AO289" s="121">
        <f t="shared" si="83"/>
        <v>0</v>
      </c>
      <c r="AP289" s="121">
        <f t="shared" si="83"/>
        <v>0</v>
      </c>
      <c r="AQ289" s="121">
        <f t="shared" si="83"/>
        <v>0</v>
      </c>
      <c r="AR289" s="122">
        <f t="shared" si="83"/>
        <v>8400</v>
      </c>
    </row>
    <row r="290" spans="1:61" outlineLevel="1" x14ac:dyDescent="0.2">
      <c r="A290" s="28"/>
      <c r="B290" s="47"/>
      <c r="C290" s="48" t="s">
        <v>317</v>
      </c>
      <c r="D290" s="52">
        <f>SUBTOTAL(9,D269:D289)/2</f>
        <v>164879</v>
      </c>
      <c r="E290" s="49"/>
      <c r="F290" s="48"/>
      <c r="G290" s="48"/>
      <c r="H290" s="126">
        <f t="shared" ref="H290:AR290" si="84">SUBTOTAL(9,H271:H289)</f>
        <v>700</v>
      </c>
      <c r="I290" s="126">
        <f t="shared" si="84"/>
        <v>0</v>
      </c>
      <c r="J290" s="126">
        <f t="shared" si="84"/>
        <v>0</v>
      </c>
      <c r="K290" s="126">
        <f t="shared" si="84"/>
        <v>0</v>
      </c>
      <c r="L290" s="126">
        <f t="shared" si="84"/>
        <v>0</v>
      </c>
      <c r="M290" s="126">
        <f t="shared" si="84"/>
        <v>150</v>
      </c>
      <c r="N290" s="126">
        <f t="shared" si="84"/>
        <v>0</v>
      </c>
      <c r="O290" s="126">
        <f t="shared" si="84"/>
        <v>250</v>
      </c>
      <c r="P290" s="126">
        <f t="shared" si="84"/>
        <v>500</v>
      </c>
      <c r="Q290" s="126">
        <f t="shared" si="84"/>
        <v>77547</v>
      </c>
      <c r="R290" s="126">
        <f t="shared" si="84"/>
        <v>45282</v>
      </c>
      <c r="S290" s="126">
        <f t="shared" si="84"/>
        <v>1900</v>
      </c>
      <c r="T290" s="126">
        <f t="shared" si="84"/>
        <v>1200</v>
      </c>
      <c r="U290" s="126">
        <f t="shared" si="84"/>
        <v>7950</v>
      </c>
      <c r="V290" s="126">
        <f t="shared" si="84"/>
        <v>1900</v>
      </c>
      <c r="W290" s="126">
        <f t="shared" si="84"/>
        <v>1200</v>
      </c>
      <c r="X290" s="126">
        <f t="shared" si="84"/>
        <v>4200</v>
      </c>
      <c r="Y290" s="126">
        <f t="shared" si="84"/>
        <v>1900</v>
      </c>
      <c r="Z290" s="126">
        <f t="shared" si="84"/>
        <v>1200</v>
      </c>
      <c r="AA290" s="126">
        <f t="shared" si="84"/>
        <v>0</v>
      </c>
      <c r="AB290" s="126">
        <f t="shared" si="84"/>
        <v>7650</v>
      </c>
      <c r="AC290" s="126">
        <f t="shared" si="84"/>
        <v>0</v>
      </c>
      <c r="AD290" s="126">
        <f t="shared" si="84"/>
        <v>0</v>
      </c>
      <c r="AE290" s="126">
        <f t="shared" si="84"/>
        <v>0</v>
      </c>
      <c r="AF290" s="126">
        <f t="shared" si="84"/>
        <v>300</v>
      </c>
      <c r="AG290" s="126">
        <f t="shared" si="84"/>
        <v>0</v>
      </c>
      <c r="AH290" s="126">
        <f t="shared" si="84"/>
        <v>0</v>
      </c>
      <c r="AI290" s="126">
        <f t="shared" si="84"/>
        <v>0</v>
      </c>
      <c r="AJ290" s="126">
        <f t="shared" si="84"/>
        <v>200</v>
      </c>
      <c r="AK290" s="126">
        <f t="shared" si="84"/>
        <v>0</v>
      </c>
      <c r="AL290" s="126">
        <f t="shared" si="84"/>
        <v>0</v>
      </c>
      <c r="AM290" s="126">
        <f t="shared" si="84"/>
        <v>0</v>
      </c>
      <c r="AN290" s="126">
        <f t="shared" si="84"/>
        <v>200</v>
      </c>
      <c r="AO290" s="126">
        <f t="shared" si="84"/>
        <v>0</v>
      </c>
      <c r="AP290" s="126">
        <f t="shared" si="84"/>
        <v>0</v>
      </c>
      <c r="AQ290" s="126">
        <f t="shared" si="84"/>
        <v>0</v>
      </c>
      <c r="AR290" s="126">
        <f t="shared" si="84"/>
        <v>8400</v>
      </c>
    </row>
    <row r="291" spans="1:61" hidden="1" x14ac:dyDescent="0.2">
      <c r="A291" s="28" t="s">
        <v>318</v>
      </c>
      <c r="B291" s="53"/>
      <c r="C291" s="54"/>
      <c r="D291" s="55">
        <f>SUBTOTAL(9,D10:D289)/2</f>
        <v>2820594</v>
      </c>
      <c r="E291" s="56">
        <f>SUBTOTAL(9,E10:E289)</f>
        <v>0</v>
      </c>
      <c r="F291" s="53"/>
      <c r="G291" s="53"/>
      <c r="H291" s="127">
        <f t="shared" ref="H291:Z291" si="85">SUBTOTAL(9,H10:H289)</f>
        <v>53038</v>
      </c>
      <c r="I291" s="55">
        <f t="shared" si="85"/>
        <v>15958</v>
      </c>
      <c r="J291" s="55">
        <f t="shared" si="85"/>
        <v>11838</v>
      </c>
      <c r="K291" s="55">
        <f t="shared" si="85"/>
        <v>17328</v>
      </c>
      <c r="L291" s="55">
        <f t="shared" si="85"/>
        <v>37482</v>
      </c>
      <c r="M291" s="55">
        <f t="shared" si="85"/>
        <v>27632</v>
      </c>
      <c r="N291" s="55">
        <f t="shared" si="85"/>
        <v>33430</v>
      </c>
      <c r="O291" s="55">
        <f t="shared" si="85"/>
        <v>66304</v>
      </c>
      <c r="P291" s="55">
        <f t="shared" si="85"/>
        <v>166918</v>
      </c>
      <c r="Q291" s="55">
        <f t="shared" si="85"/>
        <v>254283</v>
      </c>
      <c r="R291" s="55">
        <f t="shared" si="85"/>
        <v>279813</v>
      </c>
      <c r="S291" s="55">
        <f t="shared" si="85"/>
        <v>241364</v>
      </c>
      <c r="T291" s="55">
        <f t="shared" si="85"/>
        <v>260780</v>
      </c>
      <c r="U291" s="55">
        <f t="shared" si="85"/>
        <v>238855</v>
      </c>
      <c r="V291" s="55">
        <f t="shared" si="85"/>
        <v>221072</v>
      </c>
      <c r="W291" s="55">
        <f t="shared" si="85"/>
        <v>225447</v>
      </c>
      <c r="X291" s="55">
        <f t="shared" si="85"/>
        <v>214832</v>
      </c>
      <c r="Y291" s="55">
        <f t="shared" si="85"/>
        <v>202519</v>
      </c>
      <c r="Z291" s="55">
        <f t="shared" si="85"/>
        <v>225100</v>
      </c>
      <c r="AA291" s="128"/>
      <c r="AB291" s="55">
        <f t="shared" ref="AB291:AR291" si="86">SUBTOTAL(9,AB10:AB289)</f>
        <v>63481</v>
      </c>
      <c r="AC291" s="55">
        <f t="shared" si="86"/>
        <v>3800</v>
      </c>
      <c r="AD291" s="55">
        <f t="shared" si="86"/>
        <v>1800</v>
      </c>
      <c r="AE291" s="55">
        <f t="shared" si="86"/>
        <v>1800</v>
      </c>
      <c r="AF291" s="55">
        <f t="shared" si="86"/>
        <v>-66080</v>
      </c>
      <c r="AG291" s="55">
        <f t="shared" si="86"/>
        <v>0</v>
      </c>
      <c r="AH291" s="55">
        <f t="shared" si="86"/>
        <v>0</v>
      </c>
      <c r="AI291" s="55">
        <f t="shared" si="86"/>
        <v>8500</v>
      </c>
      <c r="AJ291" s="55">
        <f t="shared" si="86"/>
        <v>200</v>
      </c>
      <c r="AK291" s="55">
        <f t="shared" si="86"/>
        <v>0</v>
      </c>
      <c r="AL291" s="55">
        <f t="shared" si="86"/>
        <v>0</v>
      </c>
      <c r="AM291" s="55">
        <f t="shared" si="86"/>
        <v>0</v>
      </c>
      <c r="AN291" s="55">
        <f t="shared" si="86"/>
        <v>200</v>
      </c>
      <c r="AO291" s="55">
        <f t="shared" si="86"/>
        <v>0</v>
      </c>
      <c r="AP291" s="55">
        <f t="shared" si="86"/>
        <v>0</v>
      </c>
      <c r="AQ291" s="55">
        <f t="shared" si="86"/>
        <v>0</v>
      </c>
      <c r="AR291" s="129">
        <f t="shared" si="86"/>
        <v>12900</v>
      </c>
    </row>
    <row r="292" spans="1:61" ht="7.5" customHeight="1" x14ac:dyDescent="0.2">
      <c r="D292" s="61"/>
      <c r="E292" s="19"/>
      <c r="F292" s="19"/>
      <c r="G292" s="19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</row>
    <row r="293" spans="1:61" x14ac:dyDescent="0.2">
      <c r="B293" s="62">
        <v>6400</v>
      </c>
      <c r="C293" s="63" t="s">
        <v>319</v>
      </c>
      <c r="D293" s="64">
        <v>429709</v>
      </c>
      <c r="E293" s="65">
        <f>SUM(H293:AX293)-D293</f>
        <v>0</v>
      </c>
      <c r="F293" s="63"/>
      <c r="G293" s="63"/>
      <c r="H293" s="130"/>
      <c r="I293" s="64"/>
      <c r="J293" s="64"/>
      <c r="K293" s="64"/>
      <c r="L293" s="64"/>
      <c r="M293" s="64"/>
      <c r="N293" s="64"/>
      <c r="O293" s="64"/>
      <c r="P293" s="64"/>
      <c r="Q293" s="64"/>
      <c r="R293" s="64">
        <v>429709</v>
      </c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131"/>
    </row>
    <row r="294" spans="1:61" x14ac:dyDescent="0.2">
      <c r="B294" s="62">
        <v>6500</v>
      </c>
      <c r="C294" s="63" t="s">
        <v>320</v>
      </c>
      <c r="D294" s="64">
        <v>128913</v>
      </c>
      <c r="E294" s="65">
        <f>SUM(H294:AX294)-D294</f>
        <v>0</v>
      </c>
      <c r="F294" s="63"/>
      <c r="G294" s="63"/>
      <c r="H294" s="130"/>
      <c r="I294" s="64"/>
      <c r="J294" s="64"/>
      <c r="K294" s="64"/>
      <c r="L294" s="64"/>
      <c r="M294" s="64"/>
      <c r="N294" s="64"/>
      <c r="O294" s="64"/>
      <c r="P294" s="64"/>
      <c r="Q294" s="64"/>
      <c r="R294" s="64">
        <v>128913</v>
      </c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131"/>
    </row>
    <row r="295" spans="1:61" x14ac:dyDescent="0.2">
      <c r="B295" s="62">
        <v>6600</v>
      </c>
      <c r="C295" s="63" t="s">
        <v>321</v>
      </c>
      <c r="D295" s="64">
        <v>21485</v>
      </c>
      <c r="E295" s="65">
        <f>SUM(H295:AX295)-D295</f>
        <v>0</v>
      </c>
      <c r="F295" s="63"/>
      <c r="G295" s="63"/>
      <c r="H295" s="130"/>
      <c r="I295" s="64"/>
      <c r="J295" s="64"/>
      <c r="K295" s="64"/>
      <c r="L295" s="64"/>
      <c r="M295" s="64"/>
      <c r="N295" s="64"/>
      <c r="O295" s="64"/>
      <c r="P295" s="64"/>
      <c r="Q295" s="64"/>
      <c r="R295" s="64">
        <v>21485</v>
      </c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131"/>
    </row>
    <row r="296" spans="1:61" x14ac:dyDescent="0.2">
      <c r="B296" s="62">
        <v>6700</v>
      </c>
      <c r="C296" s="63" t="s">
        <v>322</v>
      </c>
      <c r="D296" s="64">
        <v>385963</v>
      </c>
      <c r="E296" s="65">
        <f>SUM(H296:AX296)-D296</f>
        <v>0</v>
      </c>
      <c r="F296" s="63"/>
      <c r="G296" s="63"/>
      <c r="H296" s="130"/>
      <c r="I296" s="64"/>
      <c r="J296" s="64"/>
      <c r="K296" s="64"/>
      <c r="L296" s="64"/>
      <c r="M296" s="64"/>
      <c r="N296" s="64"/>
      <c r="O296" s="64"/>
      <c r="P296" s="64"/>
      <c r="Q296" s="64"/>
      <c r="R296" s="171">
        <f t="shared" ref="R296:Z296" si="87">$D296*0.6/9</f>
        <v>25730.866666666672</v>
      </c>
      <c r="S296" s="171">
        <f t="shared" si="87"/>
        <v>25730.866666666672</v>
      </c>
      <c r="T296" s="171">
        <f t="shared" si="87"/>
        <v>25730.866666666672</v>
      </c>
      <c r="U296" s="171">
        <f t="shared" si="87"/>
        <v>25730.866666666672</v>
      </c>
      <c r="V296" s="171">
        <f t="shared" si="87"/>
        <v>25730.866666666672</v>
      </c>
      <c r="W296" s="171">
        <f t="shared" si="87"/>
        <v>25730.866666666672</v>
      </c>
      <c r="X296" s="171">
        <f t="shared" si="87"/>
        <v>25730.866666666672</v>
      </c>
      <c r="Y296" s="171">
        <f t="shared" si="87"/>
        <v>25730.866666666672</v>
      </c>
      <c r="Z296" s="171">
        <f t="shared" si="87"/>
        <v>25730.866666666672</v>
      </c>
      <c r="AA296" s="64"/>
      <c r="AB296" s="64"/>
      <c r="AC296" s="64"/>
      <c r="AD296" s="171">
        <f>$D296*0.1</f>
        <v>38596.300000000003</v>
      </c>
      <c r="AE296" s="64"/>
      <c r="AF296" s="64"/>
      <c r="AG296" s="171">
        <f>$D296*0.1</f>
        <v>38596.300000000003</v>
      </c>
      <c r="AH296" s="64"/>
      <c r="AI296" s="64"/>
      <c r="AJ296" s="171">
        <f>$D296*0.1</f>
        <v>38596.300000000003</v>
      </c>
      <c r="AK296" s="64"/>
      <c r="AL296" s="64"/>
      <c r="AM296" s="171">
        <f>$D296*0.1</f>
        <v>38596.300000000003</v>
      </c>
      <c r="AN296" s="64"/>
      <c r="AO296" s="64"/>
      <c r="AP296" s="64"/>
      <c r="AQ296" s="64"/>
      <c r="AR296" s="131"/>
    </row>
    <row r="297" spans="1:61" x14ac:dyDescent="0.2">
      <c r="B297" s="67"/>
      <c r="C297" s="67" t="s">
        <v>323</v>
      </c>
      <c r="D297" s="68">
        <f>SUM(D291:D296)</f>
        <v>3786664</v>
      </c>
      <c r="E297" s="69">
        <f>SUM(H297:AX297)-D297</f>
        <v>0</v>
      </c>
      <c r="F297" s="67"/>
      <c r="G297" s="67"/>
      <c r="H297" s="172">
        <f t="shared" ref="H297:AR297" si="88">SUM(H291:H296)</f>
        <v>53038</v>
      </c>
      <c r="I297" s="173">
        <f t="shared" si="88"/>
        <v>15958</v>
      </c>
      <c r="J297" s="173">
        <f t="shared" si="88"/>
        <v>11838</v>
      </c>
      <c r="K297" s="173">
        <f t="shared" si="88"/>
        <v>17328</v>
      </c>
      <c r="L297" s="173">
        <f t="shared" si="88"/>
        <v>37482</v>
      </c>
      <c r="M297" s="173">
        <f t="shared" si="88"/>
        <v>27632</v>
      </c>
      <c r="N297" s="173">
        <f t="shared" si="88"/>
        <v>33430</v>
      </c>
      <c r="O297" s="173">
        <f t="shared" si="88"/>
        <v>66304</v>
      </c>
      <c r="P297" s="173">
        <f t="shared" si="88"/>
        <v>166918</v>
      </c>
      <c r="Q297" s="173">
        <f t="shared" si="88"/>
        <v>254283</v>
      </c>
      <c r="R297" s="173">
        <f t="shared" si="88"/>
        <v>885650.8666666667</v>
      </c>
      <c r="S297" s="173">
        <f t="shared" si="88"/>
        <v>267094.8666666667</v>
      </c>
      <c r="T297" s="173">
        <f t="shared" si="88"/>
        <v>286510.8666666667</v>
      </c>
      <c r="U297" s="173">
        <f t="shared" si="88"/>
        <v>264585.8666666667</v>
      </c>
      <c r="V297" s="173">
        <f t="shared" si="88"/>
        <v>246802.86666666667</v>
      </c>
      <c r="W297" s="173">
        <f t="shared" si="88"/>
        <v>251177.86666666667</v>
      </c>
      <c r="X297" s="173">
        <f t="shared" si="88"/>
        <v>240562.86666666667</v>
      </c>
      <c r="Y297" s="173">
        <f t="shared" si="88"/>
        <v>228249.86666666667</v>
      </c>
      <c r="Z297" s="173">
        <f t="shared" si="88"/>
        <v>250830.86666666667</v>
      </c>
      <c r="AA297" s="173">
        <f t="shared" si="88"/>
        <v>0</v>
      </c>
      <c r="AB297" s="173">
        <f t="shared" si="88"/>
        <v>63481</v>
      </c>
      <c r="AC297" s="173">
        <f t="shared" si="88"/>
        <v>3800</v>
      </c>
      <c r="AD297" s="173">
        <f t="shared" si="88"/>
        <v>40396.300000000003</v>
      </c>
      <c r="AE297" s="173">
        <f t="shared" si="88"/>
        <v>1800</v>
      </c>
      <c r="AF297" s="173">
        <f t="shared" si="88"/>
        <v>-66080</v>
      </c>
      <c r="AG297" s="173">
        <f t="shared" si="88"/>
        <v>38596.300000000003</v>
      </c>
      <c r="AH297" s="173">
        <f t="shared" si="88"/>
        <v>0</v>
      </c>
      <c r="AI297" s="173">
        <f t="shared" si="88"/>
        <v>8500</v>
      </c>
      <c r="AJ297" s="173">
        <f t="shared" si="88"/>
        <v>38796.300000000003</v>
      </c>
      <c r="AK297" s="173">
        <f t="shared" si="88"/>
        <v>0</v>
      </c>
      <c r="AL297" s="173">
        <f t="shared" si="88"/>
        <v>0</v>
      </c>
      <c r="AM297" s="173">
        <f t="shared" si="88"/>
        <v>38596.300000000003</v>
      </c>
      <c r="AN297" s="173">
        <f t="shared" si="88"/>
        <v>200</v>
      </c>
      <c r="AO297" s="173">
        <f t="shared" si="88"/>
        <v>0</v>
      </c>
      <c r="AP297" s="173">
        <f t="shared" si="88"/>
        <v>0</v>
      </c>
      <c r="AQ297" s="173">
        <f t="shared" si="88"/>
        <v>0</v>
      </c>
      <c r="AR297" s="174">
        <f t="shared" si="88"/>
        <v>12900</v>
      </c>
    </row>
    <row r="299" spans="1:61" s="73" customFormat="1" x14ac:dyDescent="0.2">
      <c r="B299" s="74"/>
      <c r="C299" s="75" t="s">
        <v>324</v>
      </c>
      <c r="D299" s="134"/>
      <c r="E299" s="135"/>
      <c r="F299" s="135"/>
      <c r="G299" s="135"/>
      <c r="H299" s="136">
        <f>H297</f>
        <v>53038</v>
      </c>
      <c r="I299" s="137">
        <f t="shared" ref="I299:AR299" si="89">I297+H299</f>
        <v>68996</v>
      </c>
      <c r="J299" s="137">
        <f t="shared" si="89"/>
        <v>80834</v>
      </c>
      <c r="K299" s="137">
        <f t="shared" si="89"/>
        <v>98162</v>
      </c>
      <c r="L299" s="137">
        <f t="shared" si="89"/>
        <v>135644</v>
      </c>
      <c r="M299" s="137">
        <f t="shared" si="89"/>
        <v>163276</v>
      </c>
      <c r="N299" s="137">
        <f t="shared" si="89"/>
        <v>196706</v>
      </c>
      <c r="O299" s="137">
        <f t="shared" si="89"/>
        <v>263010</v>
      </c>
      <c r="P299" s="137">
        <f t="shared" si="89"/>
        <v>429928</v>
      </c>
      <c r="Q299" s="137">
        <f t="shared" si="89"/>
        <v>684211</v>
      </c>
      <c r="R299" s="137">
        <f t="shared" si="89"/>
        <v>1569861.8666666667</v>
      </c>
      <c r="S299" s="137">
        <f t="shared" si="89"/>
        <v>1836956.7333333334</v>
      </c>
      <c r="T299" s="137">
        <f t="shared" si="89"/>
        <v>2123467.6</v>
      </c>
      <c r="U299" s="137">
        <f t="shared" si="89"/>
        <v>2388053.4666666668</v>
      </c>
      <c r="V299" s="137">
        <f t="shared" si="89"/>
        <v>2634856.3333333335</v>
      </c>
      <c r="W299" s="137">
        <f t="shared" si="89"/>
        <v>2886034.2</v>
      </c>
      <c r="X299" s="137">
        <f t="shared" si="89"/>
        <v>3126597.0666666669</v>
      </c>
      <c r="Y299" s="137">
        <f t="shared" si="89"/>
        <v>3354846.9333333336</v>
      </c>
      <c r="Z299" s="137">
        <f t="shared" si="89"/>
        <v>3605677.8000000003</v>
      </c>
      <c r="AA299" s="137">
        <f t="shared" si="89"/>
        <v>3605677.8000000003</v>
      </c>
      <c r="AB299" s="137">
        <f t="shared" si="89"/>
        <v>3669158.8000000003</v>
      </c>
      <c r="AC299" s="137">
        <f t="shared" si="89"/>
        <v>3672958.8000000003</v>
      </c>
      <c r="AD299" s="137">
        <f t="shared" si="89"/>
        <v>3713355.1</v>
      </c>
      <c r="AE299" s="137">
        <f t="shared" si="89"/>
        <v>3715155.1</v>
      </c>
      <c r="AF299" s="137">
        <f t="shared" si="89"/>
        <v>3649075.1</v>
      </c>
      <c r="AG299" s="137">
        <f t="shared" si="89"/>
        <v>3687671.4</v>
      </c>
      <c r="AH299" s="137">
        <f t="shared" si="89"/>
        <v>3687671.4</v>
      </c>
      <c r="AI299" s="137">
        <f t="shared" si="89"/>
        <v>3696171.4</v>
      </c>
      <c r="AJ299" s="137">
        <f t="shared" si="89"/>
        <v>3734967.6999999997</v>
      </c>
      <c r="AK299" s="137">
        <f t="shared" si="89"/>
        <v>3734967.6999999997</v>
      </c>
      <c r="AL299" s="137">
        <f t="shared" si="89"/>
        <v>3734967.6999999997</v>
      </c>
      <c r="AM299" s="137">
        <f t="shared" si="89"/>
        <v>3773563.9999999995</v>
      </c>
      <c r="AN299" s="137">
        <f t="shared" si="89"/>
        <v>3773763.9999999995</v>
      </c>
      <c r="AO299" s="137">
        <f t="shared" si="89"/>
        <v>3773763.9999999995</v>
      </c>
      <c r="AP299" s="137">
        <f t="shared" si="89"/>
        <v>3773763.9999999995</v>
      </c>
      <c r="AQ299" s="137">
        <f t="shared" si="89"/>
        <v>3773763.9999999995</v>
      </c>
      <c r="AR299" s="137">
        <f t="shared" si="89"/>
        <v>3786663.9999999995</v>
      </c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1:61" ht="6" customHeight="1" x14ac:dyDescent="0.2"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</row>
    <row r="301" spans="1:61" x14ac:dyDescent="0.2">
      <c r="B301" s="79"/>
      <c r="C301" s="80" t="s">
        <v>325</v>
      </c>
      <c r="D301" s="139"/>
      <c r="E301" s="140"/>
      <c r="F301" s="141"/>
      <c r="G301" s="141"/>
      <c r="H301" s="142"/>
      <c r="I301" s="142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4"/>
      <c r="Z301" s="143"/>
      <c r="AA301" s="143"/>
      <c r="AB301" s="144"/>
      <c r="AC301" s="144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5"/>
      <c r="AQ301" s="145"/>
      <c r="AR301" s="145"/>
    </row>
    <row r="302" spans="1:61" x14ac:dyDescent="0.2">
      <c r="B302" s="88"/>
      <c r="C302" s="89" t="s">
        <v>326</v>
      </c>
      <c r="D302" s="146"/>
      <c r="E302" s="147">
        <f>SUM(H302:AX302)</f>
        <v>217774.19999999995</v>
      </c>
      <c r="F302" s="148"/>
      <c r="G302" s="148"/>
      <c r="H302" s="149">
        <f t="shared" ref="H302:AR302" si="90">SUMIF($G$10:$G$292,$G$9,H$10:H$292)*0.175</f>
        <v>3858.7500000000005</v>
      </c>
      <c r="I302" s="149">
        <f t="shared" si="90"/>
        <v>358.75000000000006</v>
      </c>
      <c r="J302" s="149">
        <f t="shared" si="90"/>
        <v>358.75000000000006</v>
      </c>
      <c r="K302" s="149">
        <f t="shared" si="90"/>
        <v>778.75000000000011</v>
      </c>
      <c r="L302" s="149">
        <f t="shared" si="90"/>
        <v>3062.5000000000005</v>
      </c>
      <c r="M302" s="149">
        <f t="shared" si="90"/>
        <v>2240</v>
      </c>
      <c r="N302" s="149">
        <f t="shared" si="90"/>
        <v>2712.5000000000005</v>
      </c>
      <c r="O302" s="149">
        <f t="shared" si="90"/>
        <v>6755.0000000000009</v>
      </c>
      <c r="P302" s="149">
        <f t="shared" si="90"/>
        <v>8622.25</v>
      </c>
      <c r="Q302" s="149">
        <f t="shared" si="90"/>
        <v>19531.750000000004</v>
      </c>
      <c r="R302" s="149">
        <f t="shared" si="90"/>
        <v>16362.500000000002</v>
      </c>
      <c r="S302" s="149">
        <f t="shared" si="90"/>
        <v>17197.425000000003</v>
      </c>
      <c r="T302" s="149">
        <f t="shared" si="90"/>
        <v>20272.175000000003</v>
      </c>
      <c r="U302" s="149">
        <f t="shared" si="90"/>
        <v>18334.925000000003</v>
      </c>
      <c r="V302" s="149">
        <f t="shared" si="90"/>
        <v>15744.925000000001</v>
      </c>
      <c r="W302" s="149">
        <f t="shared" si="90"/>
        <v>17297.175000000003</v>
      </c>
      <c r="X302" s="149">
        <f t="shared" si="90"/>
        <v>16024.925000000001</v>
      </c>
      <c r="Y302" s="149">
        <f t="shared" si="90"/>
        <v>15001.175000000001</v>
      </c>
      <c r="Z302" s="149">
        <f t="shared" si="90"/>
        <v>20631.800000000003</v>
      </c>
      <c r="AA302" s="149">
        <f t="shared" si="90"/>
        <v>0</v>
      </c>
      <c r="AB302" s="149">
        <f t="shared" si="90"/>
        <v>10230.675000000001</v>
      </c>
      <c r="AC302" s="149">
        <f t="shared" si="90"/>
        <v>665.00000000000011</v>
      </c>
      <c r="AD302" s="149">
        <f t="shared" si="90"/>
        <v>315.00000000000006</v>
      </c>
      <c r="AE302" s="149">
        <f t="shared" si="90"/>
        <v>315.00000000000006</v>
      </c>
      <c r="AF302" s="149">
        <f t="shared" si="90"/>
        <v>315.00000000000006</v>
      </c>
      <c r="AG302" s="149">
        <f t="shared" si="90"/>
        <v>0</v>
      </c>
      <c r="AH302" s="149">
        <f t="shared" si="90"/>
        <v>0</v>
      </c>
      <c r="AI302" s="149">
        <f t="shared" si="90"/>
        <v>0</v>
      </c>
      <c r="AJ302" s="149">
        <f t="shared" si="90"/>
        <v>0</v>
      </c>
      <c r="AK302" s="149">
        <f t="shared" si="90"/>
        <v>0</v>
      </c>
      <c r="AL302" s="149">
        <f t="shared" si="90"/>
        <v>0</v>
      </c>
      <c r="AM302" s="149">
        <f t="shared" si="90"/>
        <v>0</v>
      </c>
      <c r="AN302" s="149">
        <f t="shared" si="90"/>
        <v>0</v>
      </c>
      <c r="AO302" s="149">
        <f t="shared" si="90"/>
        <v>0</v>
      </c>
      <c r="AP302" s="149">
        <f t="shared" si="90"/>
        <v>0</v>
      </c>
      <c r="AQ302" s="149">
        <f t="shared" si="90"/>
        <v>0</v>
      </c>
      <c r="AR302" s="149">
        <f t="shared" si="90"/>
        <v>787.50000000000011</v>
      </c>
    </row>
    <row r="303" spans="1:61" x14ac:dyDescent="0.2">
      <c r="B303" s="9"/>
      <c r="C303" s="93" t="s">
        <v>327</v>
      </c>
      <c r="D303" s="150"/>
      <c r="E303" s="147">
        <f>SUM(H303:AW303)</f>
        <v>-217774.19999999995</v>
      </c>
      <c r="F303" s="151"/>
      <c r="G303" s="151"/>
      <c r="H303" s="152"/>
      <c r="I303" s="152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Z303" s="153"/>
      <c r="AA303" s="153"/>
      <c r="AB303" s="153"/>
      <c r="AC303" s="153"/>
      <c r="AE303" s="153"/>
      <c r="AF303" s="153">
        <f>SUM(H302:AA302)*-1</f>
        <v>-205146.02499999997</v>
      </c>
      <c r="AG303" s="153"/>
      <c r="AI303" s="153"/>
      <c r="AJ303" s="153">
        <f>SUM(AB302:AF302)*-1</f>
        <v>-11840.675000000001</v>
      </c>
      <c r="AK303" s="153"/>
      <c r="AM303" s="153"/>
      <c r="AN303" s="153">
        <f>SUM(AG302:AJ302)*-1</f>
        <v>0</v>
      </c>
      <c r="AO303" s="153"/>
      <c r="AP303" s="155"/>
      <c r="AR303" s="153">
        <f>SUM(AK302:AR302)*-1</f>
        <v>-787.50000000000011</v>
      </c>
    </row>
    <row r="304" spans="1:61" s="93" customFormat="1" x14ac:dyDescent="0.2">
      <c r="B304" s="96"/>
      <c r="C304" s="97" t="s">
        <v>328</v>
      </c>
      <c r="D304" s="156"/>
      <c r="E304"/>
      <c r="F304" s="158"/>
      <c r="G304" s="158"/>
      <c r="H304" s="159">
        <f t="shared" ref="H304:AR304" si="91">H303+H302+G304</f>
        <v>3858.7500000000005</v>
      </c>
      <c r="I304" s="159">
        <f t="shared" si="91"/>
        <v>4217.5000000000009</v>
      </c>
      <c r="J304" s="159">
        <f t="shared" si="91"/>
        <v>4576.2500000000009</v>
      </c>
      <c r="K304" s="159">
        <f t="shared" si="91"/>
        <v>5355.0000000000009</v>
      </c>
      <c r="L304" s="159">
        <f t="shared" si="91"/>
        <v>8417.5000000000018</v>
      </c>
      <c r="M304" s="159">
        <f t="shared" si="91"/>
        <v>10657.500000000002</v>
      </c>
      <c r="N304" s="159">
        <f t="shared" si="91"/>
        <v>13370.000000000002</v>
      </c>
      <c r="O304" s="159">
        <f t="shared" si="91"/>
        <v>20125.000000000004</v>
      </c>
      <c r="P304" s="159">
        <f t="shared" si="91"/>
        <v>28747.250000000004</v>
      </c>
      <c r="Q304" s="159">
        <f t="shared" si="91"/>
        <v>48279.000000000007</v>
      </c>
      <c r="R304" s="159">
        <f t="shared" si="91"/>
        <v>64641.500000000007</v>
      </c>
      <c r="S304" s="159">
        <f t="shared" si="91"/>
        <v>81838.925000000017</v>
      </c>
      <c r="T304" s="159">
        <f t="shared" si="91"/>
        <v>102111.10000000002</v>
      </c>
      <c r="U304" s="159">
        <f t="shared" si="91"/>
        <v>120446.02500000002</v>
      </c>
      <c r="V304" s="159">
        <f t="shared" si="91"/>
        <v>136190.95000000001</v>
      </c>
      <c r="W304" s="159">
        <f t="shared" si="91"/>
        <v>153488.125</v>
      </c>
      <c r="X304" s="159">
        <f t="shared" si="91"/>
        <v>169513.05</v>
      </c>
      <c r="Y304" s="160">
        <f t="shared" si="91"/>
        <v>184514.22499999998</v>
      </c>
      <c r="Z304" s="159">
        <f t="shared" si="91"/>
        <v>205146.02499999997</v>
      </c>
      <c r="AA304" s="159">
        <f t="shared" si="91"/>
        <v>205146.02499999997</v>
      </c>
      <c r="AB304" s="160">
        <f t="shared" si="91"/>
        <v>215376.69999999995</v>
      </c>
      <c r="AC304" s="159">
        <f t="shared" si="91"/>
        <v>216041.69999999995</v>
      </c>
      <c r="AD304" s="159">
        <f t="shared" si="91"/>
        <v>216356.69999999995</v>
      </c>
      <c r="AE304" s="159">
        <f t="shared" si="91"/>
        <v>216671.69999999995</v>
      </c>
      <c r="AF304" s="159">
        <f t="shared" si="91"/>
        <v>11840.674999999988</v>
      </c>
      <c r="AG304" s="159">
        <f t="shared" si="91"/>
        <v>11840.674999999988</v>
      </c>
      <c r="AH304" s="159">
        <f t="shared" si="91"/>
        <v>11840.674999999988</v>
      </c>
      <c r="AI304" s="159">
        <f t="shared" si="91"/>
        <v>11840.674999999988</v>
      </c>
      <c r="AJ304" s="159">
        <f t="shared" si="91"/>
        <v>0</v>
      </c>
      <c r="AK304" s="159">
        <f t="shared" si="91"/>
        <v>0</v>
      </c>
      <c r="AL304" s="159">
        <f t="shared" si="91"/>
        <v>0</v>
      </c>
      <c r="AM304" s="159">
        <f t="shared" si="91"/>
        <v>0</v>
      </c>
      <c r="AN304" s="159">
        <f t="shared" si="91"/>
        <v>0</v>
      </c>
      <c r="AO304" s="159">
        <f t="shared" si="91"/>
        <v>0</v>
      </c>
      <c r="AP304" s="161">
        <f t="shared" si="91"/>
        <v>0</v>
      </c>
      <c r="AQ304" s="161">
        <f t="shared" si="91"/>
        <v>0</v>
      </c>
      <c r="AR304" s="159">
        <f t="shared" si="91"/>
        <v>0</v>
      </c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2:61" ht="3.75" customHeight="1" x14ac:dyDescent="0.2"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</row>
    <row r="306" spans="2:61" s="101" customFormat="1" x14ac:dyDescent="0.2">
      <c r="B306" s="102"/>
      <c r="C306" s="76" t="s">
        <v>329</v>
      </c>
      <c r="D306" s="162"/>
      <c r="E306" s="163"/>
      <c r="F306" s="164"/>
      <c r="G306" s="164"/>
      <c r="H306" s="165">
        <f t="shared" ref="H306:AR306" si="92">IF(H303+H302+H297+G325&gt;0,H303+H302+H297+G325,0)</f>
        <v>56896.75</v>
      </c>
      <c r="I306" s="165">
        <f t="shared" si="92"/>
        <v>16316.75</v>
      </c>
      <c r="J306" s="165">
        <f t="shared" si="92"/>
        <v>12196.75</v>
      </c>
      <c r="K306" s="165">
        <f t="shared" si="92"/>
        <v>18106.75</v>
      </c>
      <c r="L306" s="165">
        <f t="shared" si="92"/>
        <v>40544.5</v>
      </c>
      <c r="M306" s="165">
        <f t="shared" si="92"/>
        <v>29872</v>
      </c>
      <c r="N306" s="165">
        <f t="shared" si="92"/>
        <v>36142.5</v>
      </c>
      <c r="O306" s="165">
        <f t="shared" si="92"/>
        <v>73059</v>
      </c>
      <c r="P306" s="165">
        <f t="shared" si="92"/>
        <v>175540.25</v>
      </c>
      <c r="Q306" s="165">
        <f t="shared" si="92"/>
        <v>273814.75</v>
      </c>
      <c r="R306" s="165">
        <f t="shared" si="92"/>
        <v>902013.3666666667</v>
      </c>
      <c r="S306" s="165">
        <f t="shared" si="92"/>
        <v>284292.29166666669</v>
      </c>
      <c r="T306" s="165">
        <f t="shared" si="92"/>
        <v>306783.04166666669</v>
      </c>
      <c r="U306" s="165">
        <f t="shared" si="92"/>
        <v>282920.79166666669</v>
      </c>
      <c r="V306" s="165">
        <f t="shared" si="92"/>
        <v>262547.79166666669</v>
      </c>
      <c r="W306" s="165">
        <f t="shared" si="92"/>
        <v>268475.04166666669</v>
      </c>
      <c r="X306" s="165">
        <f t="shared" si="92"/>
        <v>256587.79166666666</v>
      </c>
      <c r="Y306" s="165">
        <f t="shared" si="92"/>
        <v>243251.04166666666</v>
      </c>
      <c r="Z306" s="165">
        <f t="shared" si="92"/>
        <v>271462.66666666669</v>
      </c>
      <c r="AA306" s="165">
        <f t="shared" si="92"/>
        <v>0</v>
      </c>
      <c r="AB306" s="165">
        <f t="shared" si="92"/>
        <v>73711.675000000003</v>
      </c>
      <c r="AC306" s="165">
        <f t="shared" si="92"/>
        <v>4465</v>
      </c>
      <c r="AD306" s="165">
        <f t="shared" si="92"/>
        <v>40711.300000000003</v>
      </c>
      <c r="AE306" s="165">
        <f t="shared" si="92"/>
        <v>2115</v>
      </c>
      <c r="AF306" s="165">
        <f t="shared" si="92"/>
        <v>0</v>
      </c>
      <c r="AG306" s="165">
        <f t="shared" si="92"/>
        <v>38596.300000000003</v>
      </c>
      <c r="AH306" s="165">
        <f t="shared" si="92"/>
        <v>0</v>
      </c>
      <c r="AI306" s="165">
        <f t="shared" si="92"/>
        <v>8500</v>
      </c>
      <c r="AJ306" s="165">
        <f t="shared" si="92"/>
        <v>26955.625</v>
      </c>
      <c r="AK306" s="165">
        <f t="shared" si="92"/>
        <v>0</v>
      </c>
      <c r="AL306" s="165">
        <f t="shared" si="92"/>
        <v>0</v>
      </c>
      <c r="AM306" s="165">
        <f t="shared" si="92"/>
        <v>38596.300000000003</v>
      </c>
      <c r="AN306" s="165">
        <f t="shared" si="92"/>
        <v>200</v>
      </c>
      <c r="AO306" s="165">
        <f t="shared" si="92"/>
        <v>0</v>
      </c>
      <c r="AP306" s="165">
        <f t="shared" si="92"/>
        <v>0</v>
      </c>
      <c r="AQ306" s="165">
        <f t="shared" si="92"/>
        <v>0</v>
      </c>
      <c r="AR306" s="165">
        <f t="shared" si="92"/>
        <v>12900</v>
      </c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</row>
    <row r="307" spans="2:61" s="93" customFormat="1" ht="3" customHeight="1" x14ac:dyDescent="0.2">
      <c r="B307" s="97"/>
      <c r="C307" s="97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66"/>
      <c r="Z307" s="158"/>
      <c r="AA307" s="158"/>
      <c r="AB307" s="166"/>
      <c r="AC307" s="158"/>
      <c r="AD307" s="158"/>
      <c r="AE307" s="158"/>
      <c r="AF307" s="158"/>
      <c r="AG307" s="158"/>
      <c r="AH307" s="158"/>
      <c r="AI307" s="158"/>
      <c r="AJ307" s="158"/>
      <c r="AK307" s="158"/>
      <c r="AL307" s="158"/>
      <c r="AM307" s="158"/>
      <c r="AN307" s="158"/>
      <c r="AO307" s="158"/>
      <c r="AP307" s="158"/>
      <c r="AQ307" s="158"/>
      <c r="AR307" s="158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2:61" s="101" customFormat="1" x14ac:dyDescent="0.2">
      <c r="B308" s="108"/>
      <c r="C308" s="109" t="s">
        <v>330</v>
      </c>
      <c r="D308" s="167"/>
      <c r="E308" s="168"/>
      <c r="F308" s="109"/>
      <c r="G308" s="109"/>
      <c r="H308" s="169">
        <f t="shared" ref="H308:AR308" si="93">G308+H306</f>
        <v>56896.75</v>
      </c>
      <c r="I308" s="169">
        <f t="shared" si="93"/>
        <v>73213.5</v>
      </c>
      <c r="J308" s="169">
        <f t="shared" si="93"/>
        <v>85410.25</v>
      </c>
      <c r="K308" s="169">
        <f t="shared" si="93"/>
        <v>103517</v>
      </c>
      <c r="L308" s="169">
        <f t="shared" si="93"/>
        <v>144061.5</v>
      </c>
      <c r="M308" s="169">
        <f t="shared" si="93"/>
        <v>173933.5</v>
      </c>
      <c r="N308" s="169">
        <f t="shared" si="93"/>
        <v>210076</v>
      </c>
      <c r="O308" s="169">
        <f t="shared" si="93"/>
        <v>283135</v>
      </c>
      <c r="P308" s="169">
        <f t="shared" si="93"/>
        <v>458675.25</v>
      </c>
      <c r="Q308" s="169">
        <f t="shared" si="93"/>
        <v>732490</v>
      </c>
      <c r="R308" s="169">
        <f t="shared" si="93"/>
        <v>1634503.3666666667</v>
      </c>
      <c r="S308" s="169">
        <f t="shared" si="93"/>
        <v>1918795.6583333334</v>
      </c>
      <c r="T308" s="169">
        <f t="shared" si="93"/>
        <v>2225578.7000000002</v>
      </c>
      <c r="U308" s="169">
        <f t="shared" si="93"/>
        <v>2508499.4916666667</v>
      </c>
      <c r="V308" s="169">
        <f t="shared" si="93"/>
        <v>2771047.2833333332</v>
      </c>
      <c r="W308" s="169">
        <f t="shared" si="93"/>
        <v>3039522.3249999997</v>
      </c>
      <c r="X308" s="169">
        <f t="shared" si="93"/>
        <v>3296110.1166666662</v>
      </c>
      <c r="Y308" s="170">
        <f t="shared" si="93"/>
        <v>3539361.1583333327</v>
      </c>
      <c r="Z308" s="169">
        <f t="shared" si="93"/>
        <v>3810823.8249999993</v>
      </c>
      <c r="AA308" s="169">
        <f t="shared" si="93"/>
        <v>3810823.8249999993</v>
      </c>
      <c r="AB308" s="170">
        <f t="shared" si="93"/>
        <v>3884535.4999999991</v>
      </c>
      <c r="AC308" s="169">
        <f t="shared" si="93"/>
        <v>3889000.4999999991</v>
      </c>
      <c r="AD308" s="169">
        <f t="shared" si="93"/>
        <v>3929711.7999999989</v>
      </c>
      <c r="AE308" s="169">
        <f t="shared" si="93"/>
        <v>3931826.7999999989</v>
      </c>
      <c r="AF308" s="169">
        <f t="shared" si="93"/>
        <v>3931826.7999999989</v>
      </c>
      <c r="AG308" s="169">
        <f t="shared" si="93"/>
        <v>3970423.0999999987</v>
      </c>
      <c r="AH308" s="169">
        <f t="shared" si="93"/>
        <v>3970423.0999999987</v>
      </c>
      <c r="AI308" s="169">
        <f t="shared" si="93"/>
        <v>3978923.0999999987</v>
      </c>
      <c r="AJ308" s="169">
        <f t="shared" si="93"/>
        <v>4005878.7249999987</v>
      </c>
      <c r="AK308" s="169">
        <f t="shared" si="93"/>
        <v>4005878.7249999987</v>
      </c>
      <c r="AL308" s="169">
        <f t="shared" si="93"/>
        <v>4005878.7249999987</v>
      </c>
      <c r="AM308" s="169">
        <f t="shared" si="93"/>
        <v>4044475.0249999985</v>
      </c>
      <c r="AN308" s="169">
        <f t="shared" si="93"/>
        <v>4044675.0249999985</v>
      </c>
      <c r="AO308" s="169">
        <f t="shared" si="93"/>
        <v>4044675.0249999985</v>
      </c>
      <c r="AP308" s="169">
        <f t="shared" si="93"/>
        <v>4044675.0249999985</v>
      </c>
      <c r="AQ308" s="169">
        <f t="shared" si="93"/>
        <v>4044675.0249999985</v>
      </c>
      <c r="AR308" s="169">
        <f t="shared" si="93"/>
        <v>4057575.0249999985</v>
      </c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</sheetData>
  <sheetProtection selectLockedCells="1" selectUnlockedCells="1"/>
  <pageMargins left="0.78749999999999998" right="0.78749999999999998" top="0.39374999999999999" bottom="0.39374999999999999" header="0.51180555555555551" footer="0.51180555555555551"/>
  <pageSetup paperSize="9" firstPageNumber="0" fitToWidth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60"/>
  <sheetViews>
    <sheetView workbookViewId="0"/>
  </sheetViews>
  <sheetFormatPr defaultColWidth="11.7109375" defaultRowHeight="12.75" x14ac:dyDescent="0.2"/>
  <cols>
    <col min="1" max="1" width="5.5703125" customWidth="1"/>
    <col min="2" max="2" width="36.140625" customWidth="1"/>
    <col min="3" max="3" width="7.5703125" customWidth="1"/>
  </cols>
  <sheetData>
    <row r="1" spans="1:3" x14ac:dyDescent="0.2">
      <c r="A1">
        <v>1100</v>
      </c>
      <c r="B1" t="s">
        <v>52</v>
      </c>
      <c r="C1">
        <v>126553</v>
      </c>
    </row>
    <row r="2" spans="1:3" x14ac:dyDescent="0.2">
      <c r="A2">
        <v>1101</v>
      </c>
      <c r="B2" t="s">
        <v>47</v>
      </c>
      <c r="C2">
        <v>4138</v>
      </c>
    </row>
    <row r="3" spans="1:3" x14ac:dyDescent="0.2">
      <c r="A3">
        <v>1110</v>
      </c>
      <c r="B3" t="s">
        <v>48</v>
      </c>
      <c r="C3">
        <v>36897</v>
      </c>
    </row>
    <row r="4" spans="1:3" x14ac:dyDescent="0.2">
      <c r="A4">
        <v>1120</v>
      </c>
      <c r="B4" t="s">
        <v>49</v>
      </c>
      <c r="C4">
        <v>82759</v>
      </c>
    </row>
    <row r="5" spans="1:3" x14ac:dyDescent="0.2">
      <c r="A5">
        <v>1130</v>
      </c>
      <c r="B5" t="s">
        <v>50</v>
      </c>
      <c r="C5">
        <v>2759</v>
      </c>
    </row>
    <row r="6" spans="1:3" x14ac:dyDescent="0.2">
      <c r="A6">
        <v>1200</v>
      </c>
      <c r="B6" t="s">
        <v>58</v>
      </c>
      <c r="C6">
        <v>121658</v>
      </c>
    </row>
    <row r="7" spans="1:3" x14ac:dyDescent="0.2">
      <c r="A7">
        <v>1210</v>
      </c>
      <c r="B7" t="s">
        <v>53</v>
      </c>
      <c r="C7">
        <v>103448</v>
      </c>
    </row>
    <row r="8" spans="1:3" x14ac:dyDescent="0.2">
      <c r="A8">
        <v>1260</v>
      </c>
      <c r="B8" t="s">
        <v>54</v>
      </c>
      <c r="C8">
        <v>4960</v>
      </c>
    </row>
    <row r="9" spans="1:3" x14ac:dyDescent="0.2">
      <c r="A9">
        <v>1270</v>
      </c>
      <c r="B9" t="s">
        <v>55</v>
      </c>
      <c r="C9">
        <v>10250</v>
      </c>
    </row>
    <row r="10" spans="1:3" x14ac:dyDescent="0.2">
      <c r="A10">
        <v>1290</v>
      </c>
      <c r="B10" t="s">
        <v>56</v>
      </c>
      <c r="C10">
        <v>3000</v>
      </c>
    </row>
    <row r="11" spans="1:3" x14ac:dyDescent="0.2">
      <c r="A11">
        <v>1300</v>
      </c>
      <c r="B11" t="s">
        <v>63</v>
      </c>
      <c r="C11">
        <v>271263</v>
      </c>
    </row>
    <row r="12" spans="1:3" x14ac:dyDescent="0.2">
      <c r="A12">
        <v>1310</v>
      </c>
      <c r="B12" t="s">
        <v>59</v>
      </c>
      <c r="C12">
        <v>211207</v>
      </c>
    </row>
    <row r="13" spans="1:3" x14ac:dyDescent="0.2">
      <c r="A13">
        <v>1320</v>
      </c>
      <c r="B13" t="s">
        <v>60</v>
      </c>
      <c r="C13">
        <v>7661</v>
      </c>
    </row>
    <row r="14" spans="1:3" x14ac:dyDescent="0.2">
      <c r="A14">
        <v>1330</v>
      </c>
      <c r="B14" t="s">
        <v>61</v>
      </c>
      <c r="C14">
        <v>10345</v>
      </c>
    </row>
    <row r="15" spans="1:3" x14ac:dyDescent="0.2">
      <c r="A15">
        <v>1360</v>
      </c>
      <c r="B15" t="s">
        <v>54</v>
      </c>
      <c r="C15">
        <v>10040</v>
      </c>
    </row>
    <row r="16" spans="1:3" x14ac:dyDescent="0.2">
      <c r="A16">
        <v>1370</v>
      </c>
      <c r="B16" t="s">
        <v>55</v>
      </c>
      <c r="C16">
        <v>30010</v>
      </c>
    </row>
    <row r="17" spans="1:3" x14ac:dyDescent="0.2">
      <c r="A17">
        <v>1390</v>
      </c>
      <c r="B17" t="s">
        <v>56</v>
      </c>
      <c r="C17">
        <v>2000</v>
      </c>
    </row>
    <row r="18" spans="1:3" x14ac:dyDescent="0.2">
      <c r="A18">
        <v>1400</v>
      </c>
      <c r="B18" t="s">
        <v>67</v>
      </c>
      <c r="C18">
        <v>422148</v>
      </c>
    </row>
    <row r="19" spans="1:3" x14ac:dyDescent="0.2">
      <c r="A19">
        <v>1410</v>
      </c>
      <c r="B19" t="s">
        <v>64</v>
      </c>
      <c r="C19">
        <v>373138</v>
      </c>
    </row>
    <row r="20" spans="1:3" x14ac:dyDescent="0.2">
      <c r="A20">
        <v>1420</v>
      </c>
      <c r="B20" t="s">
        <v>54</v>
      </c>
      <c r="C20">
        <v>6160</v>
      </c>
    </row>
    <row r="21" spans="1:3" x14ac:dyDescent="0.2">
      <c r="A21">
        <v>1430</v>
      </c>
      <c r="B21" t="s">
        <v>55</v>
      </c>
      <c r="C21">
        <v>27850</v>
      </c>
    </row>
    <row r="22" spans="1:3" x14ac:dyDescent="0.2">
      <c r="A22">
        <v>1450</v>
      </c>
      <c r="B22" t="s">
        <v>65</v>
      </c>
      <c r="C22">
        <v>15000</v>
      </c>
    </row>
    <row r="23" spans="1:3" x14ac:dyDescent="0.2">
      <c r="C23">
        <v>0</v>
      </c>
    </row>
    <row r="24" spans="1:3" x14ac:dyDescent="0.2">
      <c r="A24">
        <v>1600</v>
      </c>
      <c r="B24" t="s">
        <v>80</v>
      </c>
      <c r="C24">
        <v>381516</v>
      </c>
    </row>
    <row r="25" spans="1:3" x14ac:dyDescent="0.2">
      <c r="A25">
        <v>1610</v>
      </c>
      <c r="B25" t="s">
        <v>69</v>
      </c>
      <c r="C25">
        <v>113680</v>
      </c>
    </row>
    <row r="26" spans="1:3" x14ac:dyDescent="0.2">
      <c r="A26">
        <v>1615</v>
      </c>
      <c r="B26" t="s">
        <v>70</v>
      </c>
      <c r="C26">
        <v>32816</v>
      </c>
    </row>
    <row r="27" spans="1:3" x14ac:dyDescent="0.2">
      <c r="A27">
        <v>1620</v>
      </c>
      <c r="B27" t="s">
        <v>71</v>
      </c>
      <c r="C27">
        <v>10000</v>
      </c>
    </row>
    <row r="28" spans="1:3" x14ac:dyDescent="0.2">
      <c r="A28">
        <v>1630</v>
      </c>
      <c r="B28" t="s">
        <v>72</v>
      </c>
      <c r="C28">
        <v>20000</v>
      </c>
    </row>
    <row r="29" spans="1:3" x14ac:dyDescent="0.2">
      <c r="A29">
        <v>1635</v>
      </c>
      <c r="B29" t="s">
        <v>73</v>
      </c>
      <c r="C29">
        <v>6000</v>
      </c>
    </row>
    <row r="30" spans="1:3" x14ac:dyDescent="0.2">
      <c r="A30">
        <v>1650</v>
      </c>
      <c r="B30" t="s">
        <v>74</v>
      </c>
      <c r="C30">
        <v>12000</v>
      </c>
    </row>
    <row r="31" spans="1:3" x14ac:dyDescent="0.2">
      <c r="A31">
        <v>1655</v>
      </c>
      <c r="B31" t="s">
        <v>75</v>
      </c>
      <c r="C31">
        <v>23800</v>
      </c>
    </row>
    <row r="32" spans="1:3" x14ac:dyDescent="0.2">
      <c r="A32">
        <v>1670</v>
      </c>
      <c r="B32" t="s">
        <v>54</v>
      </c>
      <c r="C32">
        <v>5500</v>
      </c>
    </row>
    <row r="33" spans="1:3" x14ac:dyDescent="0.2">
      <c r="A33">
        <v>1675</v>
      </c>
      <c r="B33" t="s">
        <v>76</v>
      </c>
      <c r="C33">
        <v>4200</v>
      </c>
    </row>
    <row r="34" spans="1:3" x14ac:dyDescent="0.2">
      <c r="A34">
        <v>1680</v>
      </c>
      <c r="B34" t="s">
        <v>77</v>
      </c>
      <c r="C34">
        <v>1560</v>
      </c>
    </row>
    <row r="35" spans="1:3" x14ac:dyDescent="0.2">
      <c r="A35">
        <v>1690</v>
      </c>
      <c r="B35" t="s">
        <v>78</v>
      </c>
      <c r="C35">
        <v>151960</v>
      </c>
    </row>
    <row r="36" spans="1:3" x14ac:dyDescent="0.2">
      <c r="A36">
        <v>2000</v>
      </c>
      <c r="B36" t="s">
        <v>92</v>
      </c>
      <c r="C36">
        <v>203240</v>
      </c>
    </row>
    <row r="37" spans="1:3" x14ac:dyDescent="0.2">
      <c r="A37">
        <v>2010</v>
      </c>
      <c r="B37" t="s">
        <v>81</v>
      </c>
      <c r="C37">
        <v>58000</v>
      </c>
    </row>
    <row r="38" spans="1:3" x14ac:dyDescent="0.2">
      <c r="A38">
        <v>2030</v>
      </c>
      <c r="B38" t="s">
        <v>82</v>
      </c>
      <c r="C38">
        <v>37200</v>
      </c>
    </row>
    <row r="39" spans="1:3" x14ac:dyDescent="0.2">
      <c r="A39">
        <v>2040</v>
      </c>
      <c r="B39" t="s">
        <v>83</v>
      </c>
      <c r="C39">
        <v>13104</v>
      </c>
    </row>
    <row r="40" spans="1:3" x14ac:dyDescent="0.2">
      <c r="A40">
        <v>2045</v>
      </c>
      <c r="B40" t="s">
        <v>84</v>
      </c>
      <c r="C40">
        <v>4704</v>
      </c>
    </row>
    <row r="41" spans="1:3" x14ac:dyDescent="0.2">
      <c r="A41">
        <v>2050</v>
      </c>
      <c r="B41" t="s">
        <v>85</v>
      </c>
      <c r="C41">
        <v>23408</v>
      </c>
    </row>
    <row r="42" spans="1:3" x14ac:dyDescent="0.2">
      <c r="A42">
        <v>2060</v>
      </c>
      <c r="B42" t="s">
        <v>86</v>
      </c>
      <c r="C42">
        <v>5880</v>
      </c>
    </row>
    <row r="43" spans="1:3" x14ac:dyDescent="0.2">
      <c r="A43">
        <v>2070</v>
      </c>
      <c r="B43" t="s">
        <v>87</v>
      </c>
      <c r="C43">
        <v>4704</v>
      </c>
    </row>
    <row r="44" spans="1:3" x14ac:dyDescent="0.2">
      <c r="A44">
        <v>2080</v>
      </c>
      <c r="B44" t="s">
        <v>88</v>
      </c>
      <c r="C44">
        <v>37800</v>
      </c>
    </row>
    <row r="45" spans="1:3" x14ac:dyDescent="0.2">
      <c r="A45">
        <v>2085</v>
      </c>
      <c r="B45" t="s">
        <v>89</v>
      </c>
      <c r="C45">
        <v>13440</v>
      </c>
    </row>
    <row r="46" spans="1:3" x14ac:dyDescent="0.2">
      <c r="A46">
        <v>2095</v>
      </c>
      <c r="B46" t="s">
        <v>90</v>
      </c>
      <c r="C46">
        <v>5000</v>
      </c>
    </row>
    <row r="47" spans="1:3" x14ac:dyDescent="0.2">
      <c r="A47">
        <v>2100</v>
      </c>
      <c r="B47" t="s">
        <v>100</v>
      </c>
      <c r="C47">
        <v>76148</v>
      </c>
    </row>
    <row r="48" spans="1:3" x14ac:dyDescent="0.2">
      <c r="A48">
        <v>2110</v>
      </c>
      <c r="B48" t="s">
        <v>93</v>
      </c>
      <c r="C48">
        <v>32400</v>
      </c>
    </row>
    <row r="49" spans="1:3" x14ac:dyDescent="0.2">
      <c r="A49">
        <v>2120</v>
      </c>
      <c r="B49" t="s">
        <v>94</v>
      </c>
      <c r="C49">
        <v>15568</v>
      </c>
    </row>
    <row r="50" spans="1:3" x14ac:dyDescent="0.2">
      <c r="A50">
        <v>2130</v>
      </c>
      <c r="B50" t="s">
        <v>95</v>
      </c>
      <c r="C50">
        <v>8624</v>
      </c>
    </row>
    <row r="51" spans="1:3" x14ac:dyDescent="0.2">
      <c r="A51">
        <v>2150</v>
      </c>
      <c r="B51" t="s">
        <v>96</v>
      </c>
      <c r="C51">
        <v>3920</v>
      </c>
    </row>
    <row r="52" spans="1:3" x14ac:dyDescent="0.2">
      <c r="A52">
        <v>2160</v>
      </c>
      <c r="B52" t="s">
        <v>97</v>
      </c>
      <c r="C52">
        <v>3136</v>
      </c>
    </row>
    <row r="53" spans="1:3" x14ac:dyDescent="0.2">
      <c r="A53">
        <v>2190</v>
      </c>
      <c r="B53" t="s">
        <v>98</v>
      </c>
      <c r="C53">
        <v>12500</v>
      </c>
    </row>
    <row r="54" spans="1:3" x14ac:dyDescent="0.2">
      <c r="A54">
        <v>2200</v>
      </c>
      <c r="B54" t="s">
        <v>116</v>
      </c>
      <c r="C54">
        <v>248444</v>
      </c>
    </row>
    <row r="55" spans="1:3" x14ac:dyDescent="0.2">
      <c r="A55">
        <v>2210</v>
      </c>
      <c r="B55" t="s">
        <v>101</v>
      </c>
      <c r="C55">
        <v>31586</v>
      </c>
    </row>
    <row r="56" spans="1:3" x14ac:dyDescent="0.2">
      <c r="A56">
        <v>2220</v>
      </c>
      <c r="B56" t="s">
        <v>102</v>
      </c>
      <c r="C56">
        <v>18700</v>
      </c>
    </row>
    <row r="57" spans="1:3" x14ac:dyDescent="0.2">
      <c r="A57">
        <v>2230</v>
      </c>
      <c r="B57" t="s">
        <v>103</v>
      </c>
      <c r="C57">
        <v>9655</v>
      </c>
    </row>
    <row r="58" spans="1:3" x14ac:dyDescent="0.2">
      <c r="A58">
        <v>2240</v>
      </c>
      <c r="B58" t="s">
        <v>104</v>
      </c>
      <c r="C58">
        <v>5517</v>
      </c>
    </row>
    <row r="59" spans="1:3" x14ac:dyDescent="0.2">
      <c r="A59">
        <v>2250</v>
      </c>
      <c r="B59" t="s">
        <v>105</v>
      </c>
      <c r="C59">
        <v>0</v>
      </c>
    </row>
    <row r="60" spans="1:3" x14ac:dyDescent="0.2">
      <c r="A60">
        <v>2260</v>
      </c>
      <c r="B60" t="s">
        <v>106</v>
      </c>
      <c r="C60">
        <v>13440</v>
      </c>
    </row>
    <row r="61" spans="1:3" x14ac:dyDescent="0.2">
      <c r="A61">
        <v>2270</v>
      </c>
      <c r="B61" t="s">
        <v>107</v>
      </c>
      <c r="C61">
        <v>78500</v>
      </c>
    </row>
    <row r="62" spans="1:3" x14ac:dyDescent="0.2">
      <c r="A62">
        <v>2271</v>
      </c>
      <c r="B62" t="s">
        <v>108</v>
      </c>
      <c r="C62">
        <v>20000</v>
      </c>
    </row>
    <row r="63" spans="1:3" x14ac:dyDescent="0.2">
      <c r="A63">
        <v>2272</v>
      </c>
      <c r="B63" t="s">
        <v>109</v>
      </c>
      <c r="C63">
        <v>20000</v>
      </c>
    </row>
    <row r="64" spans="1:3" x14ac:dyDescent="0.2">
      <c r="A64">
        <v>2273</v>
      </c>
      <c r="B64" t="s">
        <v>110</v>
      </c>
      <c r="C64">
        <v>2250</v>
      </c>
    </row>
    <row r="65" spans="1:3" x14ac:dyDescent="0.2">
      <c r="A65">
        <v>2280</v>
      </c>
      <c r="B65" t="s">
        <v>111</v>
      </c>
      <c r="C65">
        <v>16500</v>
      </c>
    </row>
    <row r="66" spans="1:3" x14ac:dyDescent="0.2">
      <c r="A66">
        <v>2290</v>
      </c>
      <c r="B66" t="s">
        <v>112</v>
      </c>
      <c r="C66">
        <v>12096</v>
      </c>
    </row>
    <row r="67" spans="1:3" x14ac:dyDescent="0.2">
      <c r="A67">
        <v>2291</v>
      </c>
      <c r="B67" t="s">
        <v>113</v>
      </c>
      <c r="C67">
        <v>19200</v>
      </c>
    </row>
    <row r="68" spans="1:3" x14ac:dyDescent="0.2">
      <c r="A68">
        <v>2292</v>
      </c>
      <c r="B68" t="s">
        <v>114</v>
      </c>
      <c r="C68">
        <v>1000</v>
      </c>
    </row>
    <row r="69" spans="1:3" x14ac:dyDescent="0.2">
      <c r="A69">
        <v>2300</v>
      </c>
      <c r="B69" t="s">
        <v>128</v>
      </c>
      <c r="C69">
        <v>165220</v>
      </c>
    </row>
    <row r="70" spans="1:3" x14ac:dyDescent="0.2">
      <c r="A70">
        <v>2310</v>
      </c>
      <c r="B70" t="s">
        <v>117</v>
      </c>
      <c r="C70">
        <v>18000</v>
      </c>
    </row>
    <row r="71" spans="1:3" x14ac:dyDescent="0.2">
      <c r="A71">
        <v>2320</v>
      </c>
      <c r="B71" t="s">
        <v>118</v>
      </c>
      <c r="C71">
        <v>14560</v>
      </c>
    </row>
    <row r="72" spans="1:3" x14ac:dyDescent="0.2">
      <c r="A72">
        <v>2330</v>
      </c>
      <c r="B72" t="s">
        <v>119</v>
      </c>
      <c r="C72">
        <v>22400</v>
      </c>
    </row>
    <row r="73" spans="1:3" x14ac:dyDescent="0.2">
      <c r="A73">
        <v>2340</v>
      </c>
      <c r="B73" t="s">
        <v>120</v>
      </c>
      <c r="C73">
        <v>10080</v>
      </c>
    </row>
    <row r="74" spans="1:3" x14ac:dyDescent="0.2">
      <c r="A74">
        <v>2350</v>
      </c>
      <c r="B74" t="s">
        <v>121</v>
      </c>
      <c r="C74">
        <v>15680</v>
      </c>
    </row>
    <row r="75" spans="1:3" x14ac:dyDescent="0.2">
      <c r="A75">
        <v>2360</v>
      </c>
      <c r="B75" t="s">
        <v>122</v>
      </c>
      <c r="C75">
        <v>54000</v>
      </c>
    </row>
    <row r="76" spans="1:3" x14ac:dyDescent="0.2">
      <c r="A76">
        <v>2361</v>
      </c>
      <c r="B76" t="s">
        <v>123</v>
      </c>
      <c r="C76">
        <v>10000</v>
      </c>
    </row>
    <row r="77" spans="1:3" x14ac:dyDescent="0.2">
      <c r="A77">
        <v>2362</v>
      </c>
      <c r="B77" t="s">
        <v>124</v>
      </c>
      <c r="C77">
        <v>4000</v>
      </c>
    </row>
    <row r="78" spans="1:3" x14ac:dyDescent="0.2">
      <c r="A78">
        <v>2363</v>
      </c>
      <c r="B78" t="s">
        <v>125</v>
      </c>
      <c r="C78">
        <v>4500</v>
      </c>
    </row>
    <row r="79" spans="1:3" x14ac:dyDescent="0.2">
      <c r="A79">
        <v>2380</v>
      </c>
      <c r="B79" t="s">
        <v>126</v>
      </c>
      <c r="C79">
        <v>12000</v>
      </c>
    </row>
    <row r="80" spans="1:3" x14ac:dyDescent="0.2">
      <c r="A80">
        <v>2400</v>
      </c>
      <c r="B80" t="s">
        <v>136</v>
      </c>
      <c r="C80">
        <v>47830</v>
      </c>
    </row>
    <row r="81" spans="1:3" x14ac:dyDescent="0.2">
      <c r="A81">
        <v>2410</v>
      </c>
      <c r="B81" t="s">
        <v>129</v>
      </c>
      <c r="C81">
        <v>15000</v>
      </c>
    </row>
    <row r="82" spans="1:3" x14ac:dyDescent="0.2">
      <c r="A82">
        <v>2420</v>
      </c>
      <c r="B82" t="s">
        <v>130</v>
      </c>
      <c r="C82">
        <v>10340</v>
      </c>
    </row>
    <row r="83" spans="1:3" x14ac:dyDescent="0.2">
      <c r="A83">
        <v>2430</v>
      </c>
      <c r="B83" t="s">
        <v>131</v>
      </c>
      <c r="C83">
        <v>5040</v>
      </c>
    </row>
    <row r="84" spans="1:3" x14ac:dyDescent="0.2">
      <c r="A84">
        <v>2460</v>
      </c>
      <c r="B84" t="s">
        <v>132</v>
      </c>
      <c r="C84">
        <v>10800</v>
      </c>
    </row>
    <row r="85" spans="1:3" x14ac:dyDescent="0.2">
      <c r="A85">
        <v>2461</v>
      </c>
      <c r="B85" t="s">
        <v>123</v>
      </c>
      <c r="C85">
        <v>1200</v>
      </c>
    </row>
    <row r="86" spans="1:3" x14ac:dyDescent="0.2">
      <c r="A86">
        <v>2462</v>
      </c>
      <c r="B86" t="s">
        <v>133</v>
      </c>
      <c r="C86">
        <v>1350</v>
      </c>
    </row>
    <row r="87" spans="1:3" x14ac:dyDescent="0.2">
      <c r="A87">
        <v>2470</v>
      </c>
      <c r="B87" t="s">
        <v>134</v>
      </c>
      <c r="C87">
        <v>4100</v>
      </c>
    </row>
    <row r="88" spans="1:3" x14ac:dyDescent="0.2">
      <c r="A88">
        <v>2500</v>
      </c>
      <c r="B88" t="s">
        <v>147</v>
      </c>
      <c r="C88">
        <v>165796</v>
      </c>
    </row>
    <row r="89" spans="1:3" x14ac:dyDescent="0.2">
      <c r="A89">
        <v>2510</v>
      </c>
      <c r="B89" t="s">
        <v>137</v>
      </c>
      <c r="C89">
        <v>39600</v>
      </c>
    </row>
    <row r="90" spans="1:3" x14ac:dyDescent="0.2">
      <c r="A90">
        <v>2520</v>
      </c>
      <c r="B90" t="s">
        <v>138</v>
      </c>
      <c r="C90">
        <v>22400</v>
      </c>
    </row>
    <row r="91" spans="1:3" x14ac:dyDescent="0.2">
      <c r="A91">
        <v>2530</v>
      </c>
      <c r="B91" t="s">
        <v>139</v>
      </c>
      <c r="C91">
        <v>12000</v>
      </c>
    </row>
    <row r="92" spans="1:3" x14ac:dyDescent="0.2">
      <c r="A92">
        <v>2535</v>
      </c>
      <c r="B92" t="s">
        <v>140</v>
      </c>
      <c r="C92">
        <v>11200</v>
      </c>
    </row>
    <row r="93" spans="1:3" x14ac:dyDescent="0.2">
      <c r="A93">
        <v>2540</v>
      </c>
      <c r="B93" t="s">
        <v>141</v>
      </c>
      <c r="C93">
        <v>5880</v>
      </c>
    </row>
    <row r="94" spans="1:3" x14ac:dyDescent="0.2">
      <c r="A94">
        <v>2550</v>
      </c>
      <c r="B94" t="s">
        <v>142</v>
      </c>
      <c r="C94">
        <v>21000</v>
      </c>
    </row>
    <row r="95" spans="1:3" x14ac:dyDescent="0.2">
      <c r="A95">
        <v>2570</v>
      </c>
      <c r="B95" t="s">
        <v>143</v>
      </c>
      <c r="C95">
        <v>16900</v>
      </c>
    </row>
    <row r="96" spans="1:3" x14ac:dyDescent="0.2">
      <c r="A96">
        <v>2575</v>
      </c>
      <c r="B96" t="s">
        <v>144</v>
      </c>
      <c r="C96">
        <v>10640</v>
      </c>
    </row>
    <row r="97" spans="1:3" x14ac:dyDescent="0.2">
      <c r="A97">
        <v>2580</v>
      </c>
      <c r="B97" t="s">
        <v>145</v>
      </c>
      <c r="C97">
        <v>22176</v>
      </c>
    </row>
    <row r="98" spans="1:3" x14ac:dyDescent="0.2">
      <c r="A98">
        <v>2590</v>
      </c>
      <c r="B98" t="s">
        <v>97</v>
      </c>
      <c r="C98">
        <v>4000</v>
      </c>
    </row>
    <row r="99" spans="1:3" x14ac:dyDescent="0.2">
      <c r="A99">
        <v>2600</v>
      </c>
      <c r="B99" t="s">
        <v>153</v>
      </c>
      <c r="C99">
        <v>77840</v>
      </c>
    </row>
    <row r="100" spans="1:3" x14ac:dyDescent="0.2">
      <c r="A100">
        <v>2610</v>
      </c>
      <c r="B100" t="s">
        <v>148</v>
      </c>
      <c r="C100">
        <v>10800</v>
      </c>
    </row>
    <row r="101" spans="1:3" x14ac:dyDescent="0.2">
      <c r="A101">
        <v>2620</v>
      </c>
      <c r="B101" t="s">
        <v>149</v>
      </c>
      <c r="C101">
        <v>5040</v>
      </c>
    </row>
    <row r="102" spans="1:3" x14ac:dyDescent="0.2">
      <c r="A102">
        <v>2650</v>
      </c>
      <c r="B102" t="s">
        <v>150</v>
      </c>
      <c r="C102">
        <v>60000</v>
      </c>
    </row>
    <row r="103" spans="1:3" x14ac:dyDescent="0.2">
      <c r="A103">
        <v>2670</v>
      </c>
      <c r="B103" t="s">
        <v>151</v>
      </c>
      <c r="C103">
        <v>2000</v>
      </c>
    </row>
    <row r="104" spans="1:3" x14ac:dyDescent="0.2">
      <c r="A104">
        <v>2700</v>
      </c>
      <c r="B104" t="s">
        <v>165</v>
      </c>
      <c r="C104">
        <v>136000</v>
      </c>
    </row>
    <row r="105" spans="1:3" x14ac:dyDescent="0.2">
      <c r="A105">
        <v>2710</v>
      </c>
      <c r="B105" t="s">
        <v>154</v>
      </c>
      <c r="C105">
        <v>80000</v>
      </c>
    </row>
    <row r="106" spans="1:3" x14ac:dyDescent="0.2">
      <c r="A106">
        <v>2720</v>
      </c>
      <c r="B106" t="s">
        <v>155</v>
      </c>
      <c r="C106">
        <v>0</v>
      </c>
    </row>
    <row r="107" spans="1:3" x14ac:dyDescent="0.2">
      <c r="A107">
        <v>2730</v>
      </c>
      <c r="B107" t="s">
        <v>156</v>
      </c>
      <c r="C107">
        <v>40000</v>
      </c>
    </row>
    <row r="108" spans="1:3" x14ac:dyDescent="0.2">
      <c r="A108">
        <v>2740</v>
      </c>
      <c r="B108" t="s">
        <v>157</v>
      </c>
      <c r="C108">
        <v>0</v>
      </c>
    </row>
    <row r="109" spans="1:3" x14ac:dyDescent="0.2">
      <c r="A109">
        <v>2750</v>
      </c>
      <c r="B109" t="s">
        <v>158</v>
      </c>
      <c r="C109">
        <v>3000</v>
      </c>
    </row>
    <row r="110" spans="1:3" x14ac:dyDescent="0.2">
      <c r="A110">
        <v>2755</v>
      </c>
      <c r="B110" t="s">
        <v>159</v>
      </c>
      <c r="C110">
        <v>2000</v>
      </c>
    </row>
    <row r="111" spans="1:3" x14ac:dyDescent="0.2">
      <c r="A111">
        <v>2760</v>
      </c>
      <c r="B111" t="s">
        <v>160</v>
      </c>
      <c r="C111">
        <v>3000</v>
      </c>
    </row>
    <row r="112" spans="1:3" x14ac:dyDescent="0.2">
      <c r="A112">
        <v>2770</v>
      </c>
      <c r="B112" t="s">
        <v>161</v>
      </c>
      <c r="C112">
        <v>1500</v>
      </c>
    </row>
    <row r="113" spans="1:3" x14ac:dyDescent="0.2">
      <c r="A113">
        <v>2780</v>
      </c>
      <c r="B113" t="s">
        <v>162</v>
      </c>
      <c r="C113">
        <v>1500</v>
      </c>
    </row>
    <row r="114" spans="1:3" x14ac:dyDescent="0.2">
      <c r="A114">
        <v>2790</v>
      </c>
      <c r="B114" t="s">
        <v>163</v>
      </c>
      <c r="C114">
        <v>5000</v>
      </c>
    </row>
    <row r="115" spans="1:3" x14ac:dyDescent="0.2">
      <c r="A115">
        <v>2800</v>
      </c>
      <c r="B115" t="s">
        <v>169</v>
      </c>
      <c r="C115">
        <v>80000</v>
      </c>
    </row>
    <row r="116" spans="1:3" x14ac:dyDescent="0.2">
      <c r="A116">
        <v>2810</v>
      </c>
      <c r="B116" t="s">
        <v>166</v>
      </c>
      <c r="C116">
        <v>40000</v>
      </c>
    </row>
    <row r="117" spans="1:3" x14ac:dyDescent="0.2">
      <c r="A117">
        <v>2850</v>
      </c>
      <c r="B117" t="s">
        <v>167</v>
      </c>
      <c r="C117">
        <v>40000</v>
      </c>
    </row>
    <row r="118" spans="1:3" x14ac:dyDescent="0.2">
      <c r="A118">
        <v>3000</v>
      </c>
      <c r="B118" t="s">
        <v>176</v>
      </c>
      <c r="C118">
        <v>91002</v>
      </c>
    </row>
    <row r="119" spans="1:3" x14ac:dyDescent="0.2">
      <c r="A119">
        <v>3010</v>
      </c>
      <c r="B119" t="s">
        <v>170</v>
      </c>
      <c r="C119">
        <v>22828</v>
      </c>
    </row>
    <row r="120" spans="1:3" x14ac:dyDescent="0.2">
      <c r="A120">
        <v>3030</v>
      </c>
      <c r="B120" t="s">
        <v>171</v>
      </c>
      <c r="C120">
        <v>16240</v>
      </c>
    </row>
    <row r="121" spans="1:3" x14ac:dyDescent="0.2">
      <c r="A121">
        <v>3050</v>
      </c>
      <c r="B121" t="s">
        <v>172</v>
      </c>
      <c r="C121">
        <v>8624</v>
      </c>
    </row>
    <row r="122" spans="1:3" x14ac:dyDescent="0.2">
      <c r="A122">
        <v>3090</v>
      </c>
      <c r="B122" t="s">
        <v>173</v>
      </c>
      <c r="C122">
        <v>40000</v>
      </c>
    </row>
    <row r="123" spans="1:3" x14ac:dyDescent="0.2">
      <c r="A123">
        <v>3095</v>
      </c>
      <c r="B123" t="s">
        <v>174</v>
      </c>
      <c r="C123">
        <v>3310</v>
      </c>
    </row>
    <row r="124" spans="1:3" x14ac:dyDescent="0.2">
      <c r="C124">
        <v>0</v>
      </c>
    </row>
    <row r="125" spans="1:3" x14ac:dyDescent="0.2">
      <c r="A125">
        <v>3100</v>
      </c>
      <c r="B125" t="s">
        <v>183</v>
      </c>
      <c r="C125">
        <v>35800</v>
      </c>
    </row>
    <row r="126" spans="1:3" x14ac:dyDescent="0.2">
      <c r="A126">
        <v>3110</v>
      </c>
      <c r="B126" t="s">
        <v>177</v>
      </c>
      <c r="C126">
        <v>18000</v>
      </c>
    </row>
    <row r="127" spans="1:3" x14ac:dyDescent="0.2">
      <c r="A127">
        <v>3120</v>
      </c>
      <c r="B127" t="s">
        <v>178</v>
      </c>
      <c r="C127">
        <v>9900</v>
      </c>
    </row>
    <row r="128" spans="1:3" x14ac:dyDescent="0.2">
      <c r="A128">
        <v>3130</v>
      </c>
      <c r="B128" t="s">
        <v>97</v>
      </c>
      <c r="C128">
        <v>2500</v>
      </c>
    </row>
    <row r="129" spans="1:3" x14ac:dyDescent="0.2">
      <c r="A129">
        <v>3150</v>
      </c>
      <c r="B129" t="s">
        <v>179</v>
      </c>
      <c r="C129">
        <v>3000</v>
      </c>
    </row>
    <row r="130" spans="1:3" x14ac:dyDescent="0.2">
      <c r="A130">
        <v>3160</v>
      </c>
      <c r="B130" t="s">
        <v>180</v>
      </c>
      <c r="C130">
        <v>1500</v>
      </c>
    </row>
    <row r="131" spans="1:3" x14ac:dyDescent="0.2">
      <c r="A131">
        <v>3170</v>
      </c>
      <c r="B131" t="s">
        <v>181</v>
      </c>
      <c r="C131">
        <v>900</v>
      </c>
    </row>
    <row r="132" spans="1:3" x14ac:dyDescent="0.2">
      <c r="A132">
        <v>4200</v>
      </c>
      <c r="B132" t="s">
        <v>193</v>
      </c>
      <c r="C132">
        <v>218700</v>
      </c>
    </row>
    <row r="133" spans="1:3" x14ac:dyDescent="0.2">
      <c r="A133">
        <v>4210</v>
      </c>
      <c r="B133" t="s">
        <v>184</v>
      </c>
      <c r="C133">
        <v>12000</v>
      </c>
    </row>
    <row r="134" spans="1:3" x14ac:dyDescent="0.2">
      <c r="A134">
        <v>4220</v>
      </c>
      <c r="B134" t="s">
        <v>185</v>
      </c>
      <c r="C134">
        <v>131900</v>
      </c>
    </row>
    <row r="135" spans="1:3" x14ac:dyDescent="0.2">
      <c r="A135">
        <v>4230</v>
      </c>
      <c r="B135" t="s">
        <v>186</v>
      </c>
      <c r="C135">
        <v>13500</v>
      </c>
    </row>
    <row r="136" spans="1:3" x14ac:dyDescent="0.2">
      <c r="A136">
        <v>4240</v>
      </c>
      <c r="B136" t="s">
        <v>187</v>
      </c>
      <c r="C136">
        <v>2700</v>
      </c>
    </row>
    <row r="137" spans="1:3" x14ac:dyDescent="0.2">
      <c r="A137">
        <v>4250</v>
      </c>
      <c r="B137" t="s">
        <v>188</v>
      </c>
      <c r="C137">
        <v>1500</v>
      </c>
    </row>
    <row r="138" spans="1:3" x14ac:dyDescent="0.2">
      <c r="A138">
        <v>4260</v>
      </c>
      <c r="B138" t="s">
        <v>189</v>
      </c>
      <c r="C138">
        <v>15000</v>
      </c>
    </row>
    <row r="139" spans="1:3" x14ac:dyDescent="0.2">
      <c r="A139">
        <v>4270</v>
      </c>
      <c r="B139" t="s">
        <v>190</v>
      </c>
      <c r="C139">
        <v>36000</v>
      </c>
    </row>
    <row r="140" spans="1:3" x14ac:dyDescent="0.2">
      <c r="A140">
        <v>4280</v>
      </c>
      <c r="B140" t="s">
        <v>191</v>
      </c>
      <c r="C140">
        <v>6100</v>
      </c>
    </row>
    <row r="141" spans="1:3" x14ac:dyDescent="0.2">
      <c r="A141">
        <v>4300</v>
      </c>
      <c r="B141" t="s">
        <v>200</v>
      </c>
      <c r="C141">
        <v>153594</v>
      </c>
    </row>
    <row r="142" spans="1:3" x14ac:dyDescent="0.2">
      <c r="A142">
        <v>4310</v>
      </c>
      <c r="B142" t="s">
        <v>194</v>
      </c>
      <c r="C142">
        <v>65394</v>
      </c>
    </row>
    <row r="143" spans="1:3" x14ac:dyDescent="0.2">
      <c r="A143">
        <v>4320</v>
      </c>
      <c r="B143" t="s">
        <v>195</v>
      </c>
      <c r="C143">
        <v>3000</v>
      </c>
    </row>
    <row r="144" spans="1:3" x14ac:dyDescent="0.2">
      <c r="A144">
        <v>4350</v>
      </c>
      <c r="B144" t="s">
        <v>196</v>
      </c>
      <c r="C144">
        <v>3000</v>
      </c>
    </row>
    <row r="145" spans="1:3" x14ac:dyDescent="0.2">
      <c r="A145">
        <v>4360</v>
      </c>
      <c r="B145" t="s">
        <v>197</v>
      </c>
      <c r="C145">
        <v>57980</v>
      </c>
    </row>
    <row r="146" spans="1:3" x14ac:dyDescent="0.2">
      <c r="A146">
        <v>4370</v>
      </c>
      <c r="B146" t="s">
        <v>77</v>
      </c>
      <c r="C146">
        <v>19220</v>
      </c>
    </row>
    <row r="147" spans="1:3" x14ac:dyDescent="0.2">
      <c r="A147">
        <v>4390</v>
      </c>
      <c r="B147" t="s">
        <v>198</v>
      </c>
      <c r="C147">
        <v>5000</v>
      </c>
    </row>
    <row r="148" spans="1:3" x14ac:dyDescent="0.2">
      <c r="A148">
        <v>4400</v>
      </c>
      <c r="B148" t="s">
        <v>212</v>
      </c>
      <c r="C148">
        <v>65075</v>
      </c>
    </row>
    <row r="149" spans="1:3" x14ac:dyDescent="0.2">
      <c r="A149">
        <v>4410</v>
      </c>
      <c r="B149" t="s">
        <v>201</v>
      </c>
      <c r="C149">
        <v>31300</v>
      </c>
    </row>
    <row r="150" spans="1:3" x14ac:dyDescent="0.2">
      <c r="A150">
        <v>4412</v>
      </c>
      <c r="B150" t="s">
        <v>202</v>
      </c>
      <c r="C150">
        <v>2200</v>
      </c>
    </row>
    <row r="151" spans="1:3" x14ac:dyDescent="0.2">
      <c r="A151">
        <v>4430</v>
      </c>
      <c r="B151" t="s">
        <v>203</v>
      </c>
      <c r="C151">
        <v>6000</v>
      </c>
    </row>
    <row r="152" spans="1:3" x14ac:dyDescent="0.2">
      <c r="A152">
        <v>4435</v>
      </c>
      <c r="B152" t="s">
        <v>204</v>
      </c>
      <c r="C152">
        <v>8000</v>
      </c>
    </row>
    <row r="153" spans="1:3" x14ac:dyDescent="0.2">
      <c r="A153">
        <v>4440</v>
      </c>
      <c r="B153" t="s">
        <v>205</v>
      </c>
      <c r="C153">
        <v>2975</v>
      </c>
    </row>
    <row r="154" spans="1:3" x14ac:dyDescent="0.2">
      <c r="A154">
        <v>4450</v>
      </c>
      <c r="B154" t="s">
        <v>206</v>
      </c>
      <c r="C154">
        <v>1000</v>
      </c>
    </row>
    <row r="155" spans="1:3" x14ac:dyDescent="0.2">
      <c r="A155">
        <v>4460</v>
      </c>
      <c r="B155" t="s">
        <v>207</v>
      </c>
      <c r="C155">
        <v>3000</v>
      </c>
    </row>
    <row r="156" spans="1:3" x14ac:dyDescent="0.2">
      <c r="A156">
        <v>4470</v>
      </c>
      <c r="B156" t="s">
        <v>208</v>
      </c>
      <c r="C156">
        <v>3000</v>
      </c>
    </row>
    <row r="157" spans="1:3" x14ac:dyDescent="0.2">
      <c r="A157">
        <v>4480</v>
      </c>
      <c r="B157" t="s">
        <v>209</v>
      </c>
      <c r="C157">
        <v>5700</v>
      </c>
    </row>
    <row r="158" spans="1:3" x14ac:dyDescent="0.2">
      <c r="A158">
        <v>4490</v>
      </c>
      <c r="B158" t="s">
        <v>210</v>
      </c>
      <c r="C158">
        <v>1900</v>
      </c>
    </row>
    <row r="159" spans="1:3" x14ac:dyDescent="0.2">
      <c r="A159">
        <v>4500</v>
      </c>
      <c r="B159" t="s">
        <v>225</v>
      </c>
      <c r="C159">
        <v>201804</v>
      </c>
    </row>
    <row r="160" spans="1:3" x14ac:dyDescent="0.2">
      <c r="A160">
        <v>4510</v>
      </c>
      <c r="B160" t="s">
        <v>213</v>
      </c>
      <c r="C160">
        <v>20950</v>
      </c>
    </row>
    <row r="161" spans="1:3" x14ac:dyDescent="0.2">
      <c r="A161">
        <v>4520</v>
      </c>
      <c r="B161" t="s">
        <v>214</v>
      </c>
      <c r="C161">
        <v>20000</v>
      </c>
    </row>
    <row r="162" spans="1:3" x14ac:dyDescent="0.2">
      <c r="A162">
        <v>4530</v>
      </c>
      <c r="B162" t="s">
        <v>215</v>
      </c>
      <c r="C162">
        <v>21880</v>
      </c>
    </row>
    <row r="163" spans="1:3" x14ac:dyDescent="0.2">
      <c r="A163">
        <v>4540</v>
      </c>
      <c r="B163" t="s">
        <v>216</v>
      </c>
      <c r="C163">
        <v>67500</v>
      </c>
    </row>
    <row r="164" spans="1:3" x14ac:dyDescent="0.2">
      <c r="A164">
        <v>4550</v>
      </c>
      <c r="B164" t="s">
        <v>217</v>
      </c>
      <c r="C164">
        <v>22000</v>
      </c>
    </row>
    <row r="165" spans="1:3" x14ac:dyDescent="0.2">
      <c r="A165">
        <v>4560</v>
      </c>
      <c r="B165" t="s">
        <v>218</v>
      </c>
      <c r="C165">
        <v>15000</v>
      </c>
    </row>
    <row r="166" spans="1:3" x14ac:dyDescent="0.2">
      <c r="A166">
        <v>4565</v>
      </c>
      <c r="B166" t="s">
        <v>219</v>
      </c>
      <c r="C166">
        <v>9000</v>
      </c>
    </row>
    <row r="167" spans="1:3" x14ac:dyDescent="0.2">
      <c r="A167">
        <v>4570</v>
      </c>
      <c r="B167" t="s">
        <v>220</v>
      </c>
      <c r="C167">
        <v>8000</v>
      </c>
    </row>
    <row r="168" spans="1:3" x14ac:dyDescent="0.2">
      <c r="A168">
        <v>4575</v>
      </c>
      <c r="B168" t="s">
        <v>221</v>
      </c>
      <c r="C168">
        <v>9974</v>
      </c>
    </row>
    <row r="169" spans="1:3" x14ac:dyDescent="0.2">
      <c r="A169">
        <v>4580</v>
      </c>
      <c r="B169" t="s">
        <v>222</v>
      </c>
      <c r="C169">
        <v>3000</v>
      </c>
    </row>
    <row r="170" spans="1:3" x14ac:dyDescent="0.2">
      <c r="A170">
        <v>4590</v>
      </c>
      <c r="B170" t="s">
        <v>223</v>
      </c>
      <c r="C170">
        <v>4500</v>
      </c>
    </row>
    <row r="171" spans="1:3" x14ac:dyDescent="0.2">
      <c r="A171">
        <v>4800</v>
      </c>
      <c r="B171" t="s">
        <v>233</v>
      </c>
      <c r="C171">
        <v>86335</v>
      </c>
    </row>
    <row r="172" spans="1:3" x14ac:dyDescent="0.2">
      <c r="A172">
        <v>4810</v>
      </c>
      <c r="B172" t="s">
        <v>226</v>
      </c>
      <c r="C172">
        <v>42480</v>
      </c>
    </row>
    <row r="173" spans="1:3" x14ac:dyDescent="0.2">
      <c r="A173">
        <v>4820</v>
      </c>
      <c r="B173" t="s">
        <v>227</v>
      </c>
      <c r="C173">
        <v>17010</v>
      </c>
    </row>
    <row r="174" spans="1:3" x14ac:dyDescent="0.2">
      <c r="A174">
        <v>4830</v>
      </c>
      <c r="B174" t="s">
        <v>228</v>
      </c>
      <c r="C174">
        <v>3000</v>
      </c>
    </row>
    <row r="175" spans="1:3" x14ac:dyDescent="0.2">
      <c r="A175">
        <v>4840</v>
      </c>
      <c r="B175" t="s">
        <v>229</v>
      </c>
      <c r="C175">
        <v>19845</v>
      </c>
    </row>
    <row r="176" spans="1:3" x14ac:dyDescent="0.2">
      <c r="A176">
        <v>4850</v>
      </c>
      <c r="B176" t="s">
        <v>230</v>
      </c>
      <c r="C176">
        <v>2000</v>
      </c>
    </row>
    <row r="177" spans="1:3" x14ac:dyDescent="0.2">
      <c r="A177">
        <v>4890</v>
      </c>
      <c r="B177" t="s">
        <v>231</v>
      </c>
      <c r="C177">
        <v>2000</v>
      </c>
    </row>
    <row r="178" spans="1:3" x14ac:dyDescent="0.2">
      <c r="C178">
        <v>0</v>
      </c>
    </row>
    <row r="179" spans="1:3" x14ac:dyDescent="0.2">
      <c r="A179">
        <v>5000</v>
      </c>
      <c r="B179" t="s">
        <v>241</v>
      </c>
      <c r="C179">
        <v>52173</v>
      </c>
    </row>
    <row r="180" spans="1:3" x14ac:dyDescent="0.2">
      <c r="A180">
        <v>5010</v>
      </c>
      <c r="B180" t="s">
        <v>235</v>
      </c>
      <c r="C180">
        <v>10483</v>
      </c>
    </row>
    <row r="181" spans="1:3" x14ac:dyDescent="0.2">
      <c r="A181">
        <v>5020</v>
      </c>
      <c r="B181" t="s">
        <v>236</v>
      </c>
      <c r="C181">
        <v>26724</v>
      </c>
    </row>
    <row r="182" spans="1:3" x14ac:dyDescent="0.2">
      <c r="A182">
        <v>5030</v>
      </c>
      <c r="B182" t="s">
        <v>237</v>
      </c>
      <c r="C182">
        <v>11793</v>
      </c>
    </row>
    <row r="183" spans="1:3" x14ac:dyDescent="0.2">
      <c r="A183">
        <v>5050</v>
      </c>
      <c r="B183" t="s">
        <v>238</v>
      </c>
      <c r="C183">
        <v>2483</v>
      </c>
    </row>
    <row r="184" spans="1:3" x14ac:dyDescent="0.2">
      <c r="A184">
        <v>5090</v>
      </c>
      <c r="B184" t="s">
        <v>239</v>
      </c>
      <c r="C184">
        <v>690</v>
      </c>
    </row>
    <row r="185" spans="1:3" x14ac:dyDescent="0.2">
      <c r="A185">
        <v>5100</v>
      </c>
      <c r="B185" t="s">
        <v>264</v>
      </c>
      <c r="C185">
        <v>173349</v>
      </c>
    </row>
    <row r="186" spans="1:3" x14ac:dyDescent="0.2">
      <c r="A186">
        <v>5110</v>
      </c>
      <c r="B186" t="s">
        <v>242</v>
      </c>
      <c r="C186">
        <v>4310</v>
      </c>
    </row>
    <row r="187" spans="1:3" x14ac:dyDescent="0.2">
      <c r="A187">
        <v>5120</v>
      </c>
      <c r="B187" t="s">
        <v>243</v>
      </c>
      <c r="C187">
        <v>25862</v>
      </c>
    </row>
    <row r="188" spans="1:3" x14ac:dyDescent="0.2">
      <c r="A188">
        <v>5130</v>
      </c>
      <c r="B188" t="s">
        <v>244</v>
      </c>
      <c r="C188">
        <v>1724</v>
      </c>
    </row>
    <row r="189" spans="1:3" x14ac:dyDescent="0.2">
      <c r="A189">
        <v>5140</v>
      </c>
      <c r="B189" t="s">
        <v>245</v>
      </c>
      <c r="C189">
        <v>1531</v>
      </c>
    </row>
    <row r="190" spans="1:3" x14ac:dyDescent="0.2">
      <c r="A190">
        <v>5150</v>
      </c>
      <c r="B190" t="s">
        <v>246</v>
      </c>
      <c r="C190">
        <v>6484</v>
      </c>
    </row>
    <row r="191" spans="1:3" x14ac:dyDescent="0.2">
      <c r="A191">
        <v>5160</v>
      </c>
      <c r="B191" t="s">
        <v>247</v>
      </c>
      <c r="C191">
        <v>20312</v>
      </c>
    </row>
    <row r="192" spans="1:3" x14ac:dyDescent="0.2">
      <c r="A192">
        <v>5161</v>
      </c>
      <c r="B192" t="s">
        <v>248</v>
      </c>
      <c r="C192">
        <v>5862</v>
      </c>
    </row>
    <row r="193" spans="1:3" x14ac:dyDescent="0.2">
      <c r="A193">
        <v>5162</v>
      </c>
      <c r="B193" t="s">
        <v>249</v>
      </c>
      <c r="C193">
        <v>19345</v>
      </c>
    </row>
    <row r="194" spans="1:3" x14ac:dyDescent="0.2">
      <c r="A194">
        <v>5163</v>
      </c>
      <c r="B194" t="s">
        <v>250</v>
      </c>
      <c r="C194">
        <v>0</v>
      </c>
    </row>
    <row r="195" spans="1:3" x14ac:dyDescent="0.2">
      <c r="A195">
        <v>5164</v>
      </c>
      <c r="B195" t="s">
        <v>251</v>
      </c>
      <c r="C195">
        <v>0</v>
      </c>
    </row>
    <row r="196" spans="1:3" x14ac:dyDescent="0.2">
      <c r="A196">
        <v>5165</v>
      </c>
      <c r="B196" t="s">
        <v>252</v>
      </c>
      <c r="C196">
        <v>24806</v>
      </c>
    </row>
    <row r="197" spans="1:3" x14ac:dyDescent="0.2">
      <c r="A197">
        <v>5166</v>
      </c>
      <c r="B197" t="s">
        <v>253</v>
      </c>
      <c r="C197">
        <v>964</v>
      </c>
    </row>
    <row r="198" spans="1:3" x14ac:dyDescent="0.2">
      <c r="A198">
        <v>5180</v>
      </c>
      <c r="B198" t="s">
        <v>254</v>
      </c>
      <c r="C198">
        <v>6050</v>
      </c>
    </row>
    <row r="199" spans="1:3" x14ac:dyDescent="0.2">
      <c r="A199">
        <v>5181</v>
      </c>
      <c r="B199" t="s">
        <v>255</v>
      </c>
      <c r="C199">
        <v>1708</v>
      </c>
    </row>
    <row r="200" spans="1:3" x14ac:dyDescent="0.2">
      <c r="A200">
        <v>5182</v>
      </c>
      <c r="B200" t="s">
        <v>256</v>
      </c>
      <c r="C200">
        <v>4151</v>
      </c>
    </row>
    <row r="201" spans="1:3" x14ac:dyDescent="0.2">
      <c r="A201">
        <v>5183</v>
      </c>
      <c r="B201" t="s">
        <v>257</v>
      </c>
      <c r="C201">
        <v>0</v>
      </c>
    </row>
    <row r="202" spans="1:3" x14ac:dyDescent="0.2">
      <c r="A202">
        <v>5184</v>
      </c>
      <c r="B202" t="s">
        <v>258</v>
      </c>
      <c r="C202">
        <v>8314</v>
      </c>
    </row>
    <row r="203" spans="1:3" x14ac:dyDescent="0.2">
      <c r="A203">
        <v>5185</v>
      </c>
      <c r="B203" t="s">
        <v>259</v>
      </c>
      <c r="C203">
        <v>16319</v>
      </c>
    </row>
    <row r="204" spans="1:3" x14ac:dyDescent="0.2">
      <c r="A204">
        <v>5186</v>
      </c>
      <c r="B204" t="s">
        <v>260</v>
      </c>
      <c r="C204">
        <v>1469</v>
      </c>
    </row>
    <row r="205" spans="1:3" x14ac:dyDescent="0.2">
      <c r="A205">
        <v>5190</v>
      </c>
      <c r="B205" t="s">
        <v>261</v>
      </c>
      <c r="C205">
        <v>24138</v>
      </c>
    </row>
    <row r="206" spans="1:3" x14ac:dyDescent="0.2">
      <c r="A206">
        <v>5195</v>
      </c>
      <c r="B206" t="s">
        <v>262</v>
      </c>
      <c r="C206">
        <v>0</v>
      </c>
    </row>
    <row r="207" spans="1:3" x14ac:dyDescent="0.2">
      <c r="A207">
        <v>5200</v>
      </c>
      <c r="B207" t="s">
        <v>278</v>
      </c>
      <c r="C207">
        <v>118459</v>
      </c>
    </row>
    <row r="208" spans="1:3" x14ac:dyDescent="0.2">
      <c r="A208">
        <v>5210</v>
      </c>
      <c r="B208" t="s">
        <v>265</v>
      </c>
      <c r="C208">
        <v>17241</v>
      </c>
    </row>
    <row r="209" spans="1:3" x14ac:dyDescent="0.2">
      <c r="A209">
        <v>5220</v>
      </c>
      <c r="B209" t="s">
        <v>266</v>
      </c>
      <c r="C209">
        <v>0</v>
      </c>
    </row>
    <row r="210" spans="1:3" x14ac:dyDescent="0.2">
      <c r="A210">
        <v>5230</v>
      </c>
      <c r="B210" t="s">
        <v>267</v>
      </c>
      <c r="C210">
        <v>0</v>
      </c>
    </row>
    <row r="211" spans="1:3" x14ac:dyDescent="0.2">
      <c r="A211">
        <v>5240</v>
      </c>
      <c r="B211" t="s">
        <v>268</v>
      </c>
      <c r="C211">
        <v>2069</v>
      </c>
    </row>
    <row r="212" spans="1:3" x14ac:dyDescent="0.2">
      <c r="A212">
        <v>5250</v>
      </c>
      <c r="B212" t="s">
        <v>269</v>
      </c>
      <c r="C212">
        <v>5517</v>
      </c>
    </row>
    <row r="213" spans="1:3" x14ac:dyDescent="0.2">
      <c r="A213">
        <v>5251</v>
      </c>
      <c r="B213" t="s">
        <v>270</v>
      </c>
      <c r="C213">
        <v>10345</v>
      </c>
    </row>
    <row r="214" spans="1:3" x14ac:dyDescent="0.2">
      <c r="A214">
        <v>5252</v>
      </c>
      <c r="B214" t="s">
        <v>271</v>
      </c>
      <c r="C214">
        <v>12414</v>
      </c>
    </row>
    <row r="215" spans="1:3" x14ac:dyDescent="0.2">
      <c r="A215">
        <v>5253</v>
      </c>
      <c r="B215" t="s">
        <v>272</v>
      </c>
      <c r="C215">
        <v>19862</v>
      </c>
    </row>
    <row r="216" spans="1:3" x14ac:dyDescent="0.2">
      <c r="A216">
        <v>5275</v>
      </c>
      <c r="B216" t="s">
        <v>273</v>
      </c>
      <c r="C216">
        <v>5959</v>
      </c>
    </row>
    <row r="217" spans="1:3" x14ac:dyDescent="0.2">
      <c r="A217">
        <v>5280</v>
      </c>
      <c r="B217" t="s">
        <v>274</v>
      </c>
      <c r="C217">
        <v>2069</v>
      </c>
    </row>
    <row r="218" spans="1:3" x14ac:dyDescent="0.2">
      <c r="A218">
        <v>5285</v>
      </c>
      <c r="B218" t="s">
        <v>275</v>
      </c>
      <c r="C218">
        <v>34483</v>
      </c>
    </row>
    <row r="219" spans="1:3" x14ac:dyDescent="0.2">
      <c r="A219">
        <v>5290</v>
      </c>
      <c r="B219" t="s">
        <v>276</v>
      </c>
      <c r="C219">
        <v>8500</v>
      </c>
    </row>
    <row r="220" spans="1:3" x14ac:dyDescent="0.2">
      <c r="A220">
        <v>5300</v>
      </c>
      <c r="B220" t="s">
        <v>282</v>
      </c>
      <c r="C220">
        <v>55172</v>
      </c>
    </row>
    <row r="221" spans="1:3" x14ac:dyDescent="0.2">
      <c r="A221">
        <v>5310</v>
      </c>
      <c r="B221" t="s">
        <v>279</v>
      </c>
      <c r="C221">
        <v>41379</v>
      </c>
    </row>
    <row r="222" spans="1:3" x14ac:dyDescent="0.2">
      <c r="A222">
        <v>5330</v>
      </c>
      <c r="B222" t="s">
        <v>280</v>
      </c>
      <c r="C222">
        <v>13793</v>
      </c>
    </row>
    <row r="223" spans="1:3" x14ac:dyDescent="0.2">
      <c r="A223">
        <v>5400</v>
      </c>
      <c r="B223" t="s">
        <v>288</v>
      </c>
      <c r="C223">
        <v>67586</v>
      </c>
    </row>
    <row r="224" spans="1:3" x14ac:dyDescent="0.2">
      <c r="A224">
        <v>5410</v>
      </c>
      <c r="B224" t="s">
        <v>283</v>
      </c>
      <c r="C224">
        <v>48276</v>
      </c>
    </row>
    <row r="225" spans="1:3" x14ac:dyDescent="0.2">
      <c r="A225">
        <v>5420</v>
      </c>
      <c r="B225" t="s">
        <v>284</v>
      </c>
      <c r="C225">
        <v>3448</v>
      </c>
    </row>
    <row r="226" spans="1:3" x14ac:dyDescent="0.2">
      <c r="A226">
        <v>5430</v>
      </c>
      <c r="B226" t="s">
        <v>285</v>
      </c>
      <c r="C226">
        <v>13793</v>
      </c>
    </row>
    <row r="227" spans="1:3" x14ac:dyDescent="0.2">
      <c r="A227">
        <v>5440</v>
      </c>
      <c r="B227" t="s">
        <v>286</v>
      </c>
      <c r="C227">
        <v>2069</v>
      </c>
    </row>
    <row r="228" spans="1:3" x14ac:dyDescent="0.2">
      <c r="A228">
        <v>5500</v>
      </c>
      <c r="B228" t="s">
        <v>296</v>
      </c>
      <c r="C228">
        <v>19341</v>
      </c>
    </row>
    <row r="229" spans="1:3" x14ac:dyDescent="0.2">
      <c r="A229">
        <v>5510</v>
      </c>
      <c r="B229" t="s">
        <v>289</v>
      </c>
      <c r="C229">
        <v>3310</v>
      </c>
    </row>
    <row r="230" spans="1:3" x14ac:dyDescent="0.2">
      <c r="A230">
        <v>5520</v>
      </c>
      <c r="B230" t="s">
        <v>290</v>
      </c>
      <c r="C230">
        <v>2207</v>
      </c>
    </row>
    <row r="231" spans="1:3" x14ac:dyDescent="0.2">
      <c r="A231">
        <v>5530</v>
      </c>
      <c r="B231" t="s">
        <v>291</v>
      </c>
      <c r="C231">
        <v>1324</v>
      </c>
    </row>
    <row r="232" spans="1:3" x14ac:dyDescent="0.2">
      <c r="A232">
        <v>5540</v>
      </c>
      <c r="B232" t="s">
        <v>292</v>
      </c>
      <c r="C232">
        <v>1379</v>
      </c>
    </row>
    <row r="233" spans="1:3" x14ac:dyDescent="0.2">
      <c r="A233">
        <v>5550</v>
      </c>
      <c r="B233" t="s">
        <v>293</v>
      </c>
      <c r="C233">
        <v>6621</v>
      </c>
    </row>
    <row r="234" spans="1:3" x14ac:dyDescent="0.2">
      <c r="A234">
        <v>5560</v>
      </c>
      <c r="B234" t="s">
        <v>294</v>
      </c>
      <c r="C234">
        <v>4500</v>
      </c>
    </row>
    <row r="235" spans="1:3" x14ac:dyDescent="0.2">
      <c r="C235">
        <v>0</v>
      </c>
    </row>
    <row r="236" spans="1:3" x14ac:dyDescent="0.2">
      <c r="A236">
        <v>6100</v>
      </c>
      <c r="B236" t="s">
        <v>303</v>
      </c>
      <c r="C236">
        <v>31300</v>
      </c>
    </row>
    <row r="237" spans="1:3" x14ac:dyDescent="0.2">
      <c r="A237">
        <v>6110</v>
      </c>
      <c r="B237" t="s">
        <v>298</v>
      </c>
      <c r="C237">
        <v>8000</v>
      </c>
    </row>
    <row r="238" spans="1:3" x14ac:dyDescent="0.2">
      <c r="A238">
        <v>6120</v>
      </c>
      <c r="B238" t="s">
        <v>299</v>
      </c>
      <c r="C238">
        <v>7500</v>
      </c>
    </row>
    <row r="239" spans="1:3" x14ac:dyDescent="0.2">
      <c r="A239">
        <v>6130</v>
      </c>
      <c r="B239" t="s">
        <v>300</v>
      </c>
      <c r="C239">
        <v>10800</v>
      </c>
    </row>
    <row r="240" spans="1:3" x14ac:dyDescent="0.2">
      <c r="A240">
        <v>6140</v>
      </c>
      <c r="B240" t="s">
        <v>301</v>
      </c>
      <c r="C240">
        <v>5000</v>
      </c>
    </row>
    <row r="241" spans="1:3" x14ac:dyDescent="0.2">
      <c r="A241">
        <v>6200</v>
      </c>
      <c r="B241" t="s">
        <v>308</v>
      </c>
      <c r="C241">
        <v>76547</v>
      </c>
    </row>
    <row r="242" spans="1:3" x14ac:dyDescent="0.2">
      <c r="A242">
        <v>6210</v>
      </c>
      <c r="B242" t="s">
        <v>304</v>
      </c>
      <c r="C242">
        <v>68400</v>
      </c>
    </row>
    <row r="243" spans="1:3" x14ac:dyDescent="0.2">
      <c r="A243">
        <v>6220</v>
      </c>
      <c r="B243" t="s">
        <v>305</v>
      </c>
      <c r="C243">
        <v>7647</v>
      </c>
    </row>
    <row r="244" spans="1:3" x14ac:dyDescent="0.2">
      <c r="A244">
        <v>6230</v>
      </c>
      <c r="B244" t="s">
        <v>306</v>
      </c>
      <c r="C244">
        <v>500</v>
      </c>
    </row>
    <row r="245" spans="1:3" x14ac:dyDescent="0.2">
      <c r="A245">
        <v>6300</v>
      </c>
      <c r="B245" t="s">
        <v>316</v>
      </c>
      <c r="C245">
        <v>327196</v>
      </c>
    </row>
    <row r="246" spans="1:3" x14ac:dyDescent="0.2">
      <c r="A246">
        <v>6310</v>
      </c>
      <c r="B246" t="s">
        <v>309</v>
      </c>
      <c r="C246">
        <v>700</v>
      </c>
    </row>
    <row r="247" spans="1:3" x14ac:dyDescent="0.2">
      <c r="A247">
        <v>6320</v>
      </c>
      <c r="B247" t="s">
        <v>310</v>
      </c>
      <c r="C247">
        <v>248276</v>
      </c>
    </row>
    <row r="248" spans="1:3" x14ac:dyDescent="0.2">
      <c r="A248">
        <v>6330</v>
      </c>
      <c r="B248" t="s">
        <v>311</v>
      </c>
      <c r="C248">
        <v>8000</v>
      </c>
    </row>
    <row r="249" spans="1:3" x14ac:dyDescent="0.2">
      <c r="A249">
        <v>6340</v>
      </c>
      <c r="B249" t="s">
        <v>312</v>
      </c>
      <c r="C249">
        <v>64138</v>
      </c>
    </row>
    <row r="250" spans="1:3" x14ac:dyDescent="0.2">
      <c r="A250">
        <v>6350</v>
      </c>
      <c r="B250" t="s">
        <v>313</v>
      </c>
      <c r="C250">
        <v>2082</v>
      </c>
    </row>
    <row r="251" spans="1:3" x14ac:dyDescent="0.2">
      <c r="A251">
        <v>6360</v>
      </c>
      <c r="B251" t="s">
        <v>314</v>
      </c>
      <c r="C251">
        <v>4000</v>
      </c>
    </row>
    <row r="252" spans="1:3" x14ac:dyDescent="0.2">
      <c r="C252">
        <v>0</v>
      </c>
    </row>
    <row r="253" spans="1:3" x14ac:dyDescent="0.2">
      <c r="A253">
        <v>6400</v>
      </c>
      <c r="B253" t="s">
        <v>319</v>
      </c>
      <c r="C253">
        <v>429709</v>
      </c>
    </row>
    <row r="254" spans="1:3" x14ac:dyDescent="0.2">
      <c r="C254">
        <v>0</v>
      </c>
    </row>
    <row r="255" spans="1:3" x14ac:dyDescent="0.2">
      <c r="A255">
        <v>6500</v>
      </c>
      <c r="B255" t="s">
        <v>320</v>
      </c>
      <c r="C255">
        <v>128913</v>
      </c>
    </row>
    <row r="256" spans="1:3" x14ac:dyDescent="0.2">
      <c r="C256">
        <v>0</v>
      </c>
    </row>
    <row r="257" spans="1:3" x14ac:dyDescent="0.2">
      <c r="A257">
        <v>6600</v>
      </c>
      <c r="B257" t="s">
        <v>321</v>
      </c>
      <c r="C257">
        <v>21485</v>
      </c>
    </row>
    <row r="258" spans="1:3" x14ac:dyDescent="0.2">
      <c r="C258">
        <v>0</v>
      </c>
    </row>
    <row r="259" spans="1:3" x14ac:dyDescent="0.2">
      <c r="A259">
        <v>6700</v>
      </c>
      <c r="B259" t="s">
        <v>322</v>
      </c>
      <c r="C259">
        <v>385963</v>
      </c>
    </row>
    <row r="260" spans="1:3" x14ac:dyDescent="0.2">
      <c r="C260">
        <v>0</v>
      </c>
    </row>
  </sheetData>
  <sheetProtection selectLockedCells="1" selectUnlockedCells="1"/>
  <pageMargins left="0.78749999999999998" right="0.78749999999999998" top="0.39374999999999999" bottom="0.39374999999999999" header="0.51180555555555551" footer="0.51180555555555551"/>
  <pageSetup paperSize="9" firstPageNumber="0" fitToWidth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workbookViewId="0">
      <selection activeCell="B15" sqref="B15"/>
    </sheetView>
  </sheetViews>
  <sheetFormatPr defaultColWidth="11.5703125" defaultRowHeight="12.75" x14ac:dyDescent="0.2"/>
  <cols>
    <col min="1" max="1" width="5.5703125" customWidth="1"/>
    <col min="2" max="2" width="35.7109375" customWidth="1"/>
    <col min="3" max="3" width="7.5703125" customWidth="1"/>
  </cols>
  <sheetData>
    <row r="1" spans="1:3" x14ac:dyDescent="0.2">
      <c r="A1">
        <v>1100</v>
      </c>
      <c r="B1" t="s">
        <v>52</v>
      </c>
      <c r="C1">
        <v>0</v>
      </c>
    </row>
    <row r="2" spans="1:3" x14ac:dyDescent="0.2">
      <c r="A2">
        <v>1101</v>
      </c>
      <c r="B2" t="s">
        <v>47</v>
      </c>
      <c r="C2">
        <v>0</v>
      </c>
    </row>
    <row r="3" spans="1:3" x14ac:dyDescent="0.2">
      <c r="A3">
        <v>1110</v>
      </c>
      <c r="B3" t="s">
        <v>48</v>
      </c>
      <c r="C3">
        <v>0</v>
      </c>
    </row>
    <row r="4" spans="1:3" x14ac:dyDescent="0.2">
      <c r="A4">
        <v>1120</v>
      </c>
      <c r="B4" t="s">
        <v>49</v>
      </c>
      <c r="C4">
        <v>0</v>
      </c>
    </row>
    <row r="5" spans="1:3" x14ac:dyDescent="0.2">
      <c r="A5">
        <v>1130</v>
      </c>
      <c r="B5" t="s">
        <v>50</v>
      </c>
      <c r="C5">
        <v>0</v>
      </c>
    </row>
    <row r="6" spans="1:3" x14ac:dyDescent="0.2">
      <c r="A6">
        <v>1200</v>
      </c>
      <c r="B6" t="s">
        <v>58</v>
      </c>
      <c r="C6">
        <v>18210</v>
      </c>
    </row>
    <row r="7" spans="1:3" x14ac:dyDescent="0.2">
      <c r="A7">
        <v>1210</v>
      </c>
      <c r="B7" t="s">
        <v>53</v>
      </c>
      <c r="C7">
        <v>0</v>
      </c>
    </row>
    <row r="8" spans="1:3" x14ac:dyDescent="0.2">
      <c r="A8">
        <v>1260</v>
      </c>
      <c r="B8" t="s">
        <v>54</v>
      </c>
      <c r="C8">
        <v>4960</v>
      </c>
    </row>
    <row r="9" spans="1:3" x14ac:dyDescent="0.2">
      <c r="A9">
        <v>1270</v>
      </c>
      <c r="B9" t="s">
        <v>55</v>
      </c>
      <c r="C9">
        <v>10250</v>
      </c>
    </row>
    <row r="10" spans="1:3" x14ac:dyDescent="0.2">
      <c r="A10">
        <v>1290</v>
      </c>
      <c r="B10" t="s">
        <v>56</v>
      </c>
      <c r="C10">
        <v>3000</v>
      </c>
    </row>
    <row r="11" spans="1:3" x14ac:dyDescent="0.2">
      <c r="A11">
        <v>1300</v>
      </c>
      <c r="B11" t="s">
        <v>63</v>
      </c>
      <c r="C11">
        <v>49711</v>
      </c>
    </row>
    <row r="12" spans="1:3" x14ac:dyDescent="0.2">
      <c r="A12">
        <v>1310</v>
      </c>
      <c r="B12" t="s">
        <v>59</v>
      </c>
      <c r="C12">
        <v>0</v>
      </c>
    </row>
    <row r="13" spans="1:3" x14ac:dyDescent="0.2">
      <c r="A13">
        <v>1320</v>
      </c>
      <c r="B13" t="s">
        <v>60</v>
      </c>
      <c r="C13">
        <v>7661</v>
      </c>
    </row>
    <row r="14" spans="1:3" x14ac:dyDescent="0.2">
      <c r="A14">
        <v>1330</v>
      </c>
      <c r="B14" t="s">
        <v>61</v>
      </c>
      <c r="C14">
        <v>0</v>
      </c>
    </row>
    <row r="15" spans="1:3" x14ac:dyDescent="0.2">
      <c r="A15">
        <v>1360</v>
      </c>
      <c r="B15" t="s">
        <v>54</v>
      </c>
      <c r="C15">
        <v>10040</v>
      </c>
    </row>
    <row r="16" spans="1:3" x14ac:dyDescent="0.2">
      <c r="A16">
        <v>1370</v>
      </c>
      <c r="B16" t="s">
        <v>55</v>
      </c>
      <c r="C16">
        <v>30010</v>
      </c>
    </row>
    <row r="17" spans="1:3" x14ac:dyDescent="0.2">
      <c r="A17">
        <v>1390</v>
      </c>
      <c r="B17" t="s">
        <v>56</v>
      </c>
      <c r="C17">
        <v>2000</v>
      </c>
    </row>
    <row r="18" spans="1:3" x14ac:dyDescent="0.2">
      <c r="A18">
        <v>1400</v>
      </c>
      <c r="B18" t="s">
        <v>67</v>
      </c>
      <c r="C18">
        <v>214010</v>
      </c>
    </row>
    <row r="19" spans="1:3" x14ac:dyDescent="0.2">
      <c r="A19">
        <v>1410</v>
      </c>
      <c r="B19" t="s">
        <v>64</v>
      </c>
      <c r="C19">
        <v>165000</v>
      </c>
    </row>
    <row r="20" spans="1:3" x14ac:dyDescent="0.2">
      <c r="A20">
        <v>1420</v>
      </c>
      <c r="B20" t="s">
        <v>54</v>
      </c>
      <c r="C20">
        <v>6160</v>
      </c>
    </row>
    <row r="21" spans="1:3" x14ac:dyDescent="0.2">
      <c r="A21">
        <v>1430</v>
      </c>
      <c r="B21" t="s">
        <v>55</v>
      </c>
      <c r="C21">
        <v>27850</v>
      </c>
    </row>
    <row r="22" spans="1:3" x14ac:dyDescent="0.2">
      <c r="A22">
        <v>1450</v>
      </c>
      <c r="B22" t="s">
        <v>65</v>
      </c>
      <c r="C22">
        <v>15000</v>
      </c>
    </row>
    <row r="23" spans="1:3" x14ac:dyDescent="0.2">
      <c r="C23">
        <v>0</v>
      </c>
    </row>
    <row r="24" spans="1:3" x14ac:dyDescent="0.2">
      <c r="A24">
        <v>1600</v>
      </c>
      <c r="B24" t="s">
        <v>80</v>
      </c>
      <c r="C24">
        <v>381516</v>
      </c>
    </row>
    <row r="25" spans="1:3" x14ac:dyDescent="0.2">
      <c r="A25">
        <v>1610</v>
      </c>
      <c r="B25" t="s">
        <v>69</v>
      </c>
      <c r="C25">
        <v>113680</v>
      </c>
    </row>
    <row r="26" spans="1:3" x14ac:dyDescent="0.2">
      <c r="A26">
        <v>1615</v>
      </c>
      <c r="B26" t="s">
        <v>70</v>
      </c>
      <c r="C26">
        <v>32816</v>
      </c>
    </row>
    <row r="27" spans="1:3" x14ac:dyDescent="0.2">
      <c r="A27">
        <v>1620</v>
      </c>
      <c r="B27" t="s">
        <v>71</v>
      </c>
      <c r="C27">
        <v>10000</v>
      </c>
    </row>
    <row r="28" spans="1:3" x14ac:dyDescent="0.2">
      <c r="A28">
        <v>1630</v>
      </c>
      <c r="B28" t="s">
        <v>72</v>
      </c>
      <c r="C28">
        <v>20000</v>
      </c>
    </row>
    <row r="29" spans="1:3" x14ac:dyDescent="0.2">
      <c r="A29">
        <v>1635</v>
      </c>
      <c r="B29" t="s">
        <v>73</v>
      </c>
      <c r="C29">
        <v>6000</v>
      </c>
    </row>
    <row r="30" spans="1:3" x14ac:dyDescent="0.2">
      <c r="A30">
        <v>1650</v>
      </c>
      <c r="B30" t="s">
        <v>74</v>
      </c>
      <c r="C30">
        <v>12000</v>
      </c>
    </row>
    <row r="31" spans="1:3" x14ac:dyDescent="0.2">
      <c r="A31">
        <v>1655</v>
      </c>
      <c r="B31" t="s">
        <v>75</v>
      </c>
      <c r="C31">
        <v>23800</v>
      </c>
    </row>
    <row r="32" spans="1:3" x14ac:dyDescent="0.2">
      <c r="A32">
        <v>1670</v>
      </c>
      <c r="B32" t="s">
        <v>54</v>
      </c>
      <c r="C32">
        <v>5500</v>
      </c>
    </row>
    <row r="33" spans="1:3" x14ac:dyDescent="0.2">
      <c r="A33">
        <v>1675</v>
      </c>
      <c r="B33" t="s">
        <v>76</v>
      </c>
      <c r="C33">
        <v>4200</v>
      </c>
    </row>
    <row r="34" spans="1:3" x14ac:dyDescent="0.2">
      <c r="A34">
        <v>1680</v>
      </c>
      <c r="B34" t="s">
        <v>77</v>
      </c>
      <c r="C34">
        <v>1560</v>
      </c>
    </row>
    <row r="35" spans="1:3" x14ac:dyDescent="0.2">
      <c r="A35">
        <v>1690</v>
      </c>
      <c r="B35" t="s">
        <v>78</v>
      </c>
      <c r="C35">
        <v>151960</v>
      </c>
    </row>
    <row r="36" spans="1:3" x14ac:dyDescent="0.2">
      <c r="A36">
        <v>2000</v>
      </c>
      <c r="B36" t="s">
        <v>92</v>
      </c>
      <c r="C36">
        <v>203240</v>
      </c>
    </row>
    <row r="37" spans="1:3" x14ac:dyDescent="0.2">
      <c r="A37">
        <v>2010</v>
      </c>
      <c r="B37" t="s">
        <v>81</v>
      </c>
      <c r="C37">
        <v>58000</v>
      </c>
    </row>
    <row r="38" spans="1:3" x14ac:dyDescent="0.2">
      <c r="A38">
        <v>2030</v>
      </c>
      <c r="B38" t="s">
        <v>82</v>
      </c>
      <c r="C38">
        <v>37200</v>
      </c>
    </row>
    <row r="39" spans="1:3" x14ac:dyDescent="0.2">
      <c r="A39">
        <v>2040</v>
      </c>
      <c r="B39" t="s">
        <v>83</v>
      </c>
      <c r="C39">
        <v>13104</v>
      </c>
    </row>
    <row r="40" spans="1:3" x14ac:dyDescent="0.2">
      <c r="A40">
        <v>2045</v>
      </c>
      <c r="B40" t="s">
        <v>84</v>
      </c>
      <c r="C40">
        <v>4704</v>
      </c>
    </row>
    <row r="41" spans="1:3" x14ac:dyDescent="0.2">
      <c r="A41">
        <v>2050</v>
      </c>
      <c r="B41" t="s">
        <v>85</v>
      </c>
      <c r="C41">
        <v>23408</v>
      </c>
    </row>
    <row r="42" spans="1:3" x14ac:dyDescent="0.2">
      <c r="A42">
        <v>2060</v>
      </c>
      <c r="B42" t="s">
        <v>86</v>
      </c>
      <c r="C42">
        <v>5880</v>
      </c>
    </row>
    <row r="43" spans="1:3" x14ac:dyDescent="0.2">
      <c r="A43">
        <v>2070</v>
      </c>
      <c r="B43" t="s">
        <v>87</v>
      </c>
      <c r="C43">
        <v>4704</v>
      </c>
    </row>
    <row r="44" spans="1:3" x14ac:dyDescent="0.2">
      <c r="A44">
        <v>2080</v>
      </c>
      <c r="B44" t="s">
        <v>88</v>
      </c>
      <c r="C44">
        <v>37800</v>
      </c>
    </row>
    <row r="45" spans="1:3" x14ac:dyDescent="0.2">
      <c r="A45">
        <v>2085</v>
      </c>
      <c r="B45" t="s">
        <v>89</v>
      </c>
      <c r="C45">
        <v>13440</v>
      </c>
    </row>
    <row r="46" spans="1:3" x14ac:dyDescent="0.2">
      <c r="A46">
        <v>2095</v>
      </c>
      <c r="B46" t="s">
        <v>90</v>
      </c>
      <c r="C46">
        <v>5000</v>
      </c>
    </row>
    <row r="47" spans="1:3" x14ac:dyDescent="0.2">
      <c r="A47">
        <v>2100</v>
      </c>
      <c r="B47" t="s">
        <v>100</v>
      </c>
      <c r="C47">
        <v>76148</v>
      </c>
    </row>
    <row r="48" spans="1:3" x14ac:dyDescent="0.2">
      <c r="A48">
        <v>2110</v>
      </c>
      <c r="B48" t="s">
        <v>93</v>
      </c>
      <c r="C48">
        <v>32400</v>
      </c>
    </row>
    <row r="49" spans="1:3" x14ac:dyDescent="0.2">
      <c r="A49">
        <v>2120</v>
      </c>
      <c r="B49" t="s">
        <v>94</v>
      </c>
      <c r="C49">
        <v>15568</v>
      </c>
    </row>
    <row r="50" spans="1:3" x14ac:dyDescent="0.2">
      <c r="A50">
        <v>2130</v>
      </c>
      <c r="B50" t="s">
        <v>95</v>
      </c>
      <c r="C50">
        <v>8624</v>
      </c>
    </row>
    <row r="51" spans="1:3" x14ac:dyDescent="0.2">
      <c r="A51">
        <v>2150</v>
      </c>
      <c r="B51" t="s">
        <v>96</v>
      </c>
      <c r="C51">
        <v>3920</v>
      </c>
    </row>
    <row r="52" spans="1:3" x14ac:dyDescent="0.2">
      <c r="A52">
        <v>2160</v>
      </c>
      <c r="B52" t="s">
        <v>97</v>
      </c>
      <c r="C52">
        <v>3136</v>
      </c>
    </row>
    <row r="53" spans="1:3" x14ac:dyDescent="0.2">
      <c r="A53">
        <v>2190</v>
      </c>
      <c r="B53" t="s">
        <v>98</v>
      </c>
      <c r="C53">
        <v>12500</v>
      </c>
    </row>
    <row r="54" spans="1:3" x14ac:dyDescent="0.2">
      <c r="A54">
        <v>2200</v>
      </c>
      <c r="B54" t="s">
        <v>116</v>
      </c>
      <c r="C54">
        <v>201686</v>
      </c>
    </row>
    <row r="55" spans="1:3" x14ac:dyDescent="0.2">
      <c r="A55">
        <v>2210</v>
      </c>
      <c r="B55" t="s">
        <v>101</v>
      </c>
      <c r="C55">
        <v>0</v>
      </c>
    </row>
    <row r="56" spans="1:3" x14ac:dyDescent="0.2">
      <c r="A56">
        <v>2220</v>
      </c>
      <c r="B56" t="s">
        <v>102</v>
      </c>
      <c r="C56">
        <v>18700</v>
      </c>
    </row>
    <row r="57" spans="1:3" x14ac:dyDescent="0.2">
      <c r="A57">
        <v>2230</v>
      </c>
      <c r="B57" t="s">
        <v>103</v>
      </c>
      <c r="C57">
        <v>0</v>
      </c>
    </row>
    <row r="58" spans="1:3" x14ac:dyDescent="0.2">
      <c r="A58">
        <v>2240</v>
      </c>
      <c r="B58" t="s">
        <v>104</v>
      </c>
      <c r="C58">
        <v>0</v>
      </c>
    </row>
    <row r="59" spans="1:3" x14ac:dyDescent="0.2">
      <c r="A59">
        <v>2250</v>
      </c>
      <c r="B59" t="s">
        <v>105</v>
      </c>
      <c r="C59">
        <v>0</v>
      </c>
    </row>
    <row r="60" spans="1:3" x14ac:dyDescent="0.2">
      <c r="A60">
        <v>2260</v>
      </c>
      <c r="B60" t="s">
        <v>106</v>
      </c>
      <c r="C60">
        <v>13440</v>
      </c>
    </row>
    <row r="61" spans="1:3" x14ac:dyDescent="0.2">
      <c r="A61">
        <v>2270</v>
      </c>
      <c r="B61" t="s">
        <v>107</v>
      </c>
      <c r="C61">
        <v>78500</v>
      </c>
    </row>
    <row r="62" spans="1:3" x14ac:dyDescent="0.2">
      <c r="A62">
        <v>2271</v>
      </c>
      <c r="B62" t="s">
        <v>108</v>
      </c>
      <c r="C62">
        <v>20000</v>
      </c>
    </row>
    <row r="63" spans="1:3" x14ac:dyDescent="0.2">
      <c r="A63">
        <v>2272</v>
      </c>
      <c r="B63" t="s">
        <v>109</v>
      </c>
      <c r="C63">
        <v>20000</v>
      </c>
    </row>
    <row r="64" spans="1:3" x14ac:dyDescent="0.2">
      <c r="A64">
        <v>2273</v>
      </c>
      <c r="B64" t="s">
        <v>110</v>
      </c>
      <c r="C64">
        <v>2250</v>
      </c>
    </row>
    <row r="65" spans="1:3" x14ac:dyDescent="0.2">
      <c r="A65">
        <v>2280</v>
      </c>
      <c r="B65" t="s">
        <v>111</v>
      </c>
      <c r="C65">
        <v>16500</v>
      </c>
    </row>
    <row r="66" spans="1:3" x14ac:dyDescent="0.2">
      <c r="A66">
        <v>2290</v>
      </c>
      <c r="B66" t="s">
        <v>112</v>
      </c>
      <c r="C66">
        <v>12096</v>
      </c>
    </row>
    <row r="67" spans="1:3" x14ac:dyDescent="0.2">
      <c r="A67">
        <v>2291</v>
      </c>
      <c r="B67" t="s">
        <v>113</v>
      </c>
      <c r="C67">
        <v>19200</v>
      </c>
    </row>
    <row r="68" spans="1:3" x14ac:dyDescent="0.2">
      <c r="A68">
        <v>2292</v>
      </c>
      <c r="B68" t="s">
        <v>114</v>
      </c>
      <c r="C68">
        <v>1000</v>
      </c>
    </row>
    <row r="69" spans="1:3" x14ac:dyDescent="0.2">
      <c r="A69">
        <v>2300</v>
      </c>
      <c r="B69" t="s">
        <v>128</v>
      </c>
      <c r="C69">
        <v>165220</v>
      </c>
    </row>
    <row r="70" spans="1:3" x14ac:dyDescent="0.2">
      <c r="A70">
        <v>2310</v>
      </c>
      <c r="B70" t="s">
        <v>117</v>
      </c>
      <c r="C70">
        <v>18000</v>
      </c>
    </row>
    <row r="71" spans="1:3" x14ac:dyDescent="0.2">
      <c r="A71">
        <v>2320</v>
      </c>
      <c r="B71" t="s">
        <v>118</v>
      </c>
      <c r="C71">
        <v>14560</v>
      </c>
    </row>
    <row r="72" spans="1:3" x14ac:dyDescent="0.2">
      <c r="A72">
        <v>2330</v>
      </c>
      <c r="B72" t="s">
        <v>119</v>
      </c>
      <c r="C72">
        <v>22400</v>
      </c>
    </row>
    <row r="73" spans="1:3" x14ac:dyDescent="0.2">
      <c r="A73">
        <v>2340</v>
      </c>
      <c r="B73" t="s">
        <v>120</v>
      </c>
      <c r="C73">
        <v>10080</v>
      </c>
    </row>
    <row r="74" spans="1:3" x14ac:dyDescent="0.2">
      <c r="A74">
        <v>2350</v>
      </c>
      <c r="B74" t="s">
        <v>121</v>
      </c>
      <c r="C74">
        <v>15680</v>
      </c>
    </row>
    <row r="75" spans="1:3" x14ac:dyDescent="0.2">
      <c r="A75">
        <v>2360</v>
      </c>
      <c r="B75" t="s">
        <v>122</v>
      </c>
      <c r="C75">
        <v>54000</v>
      </c>
    </row>
    <row r="76" spans="1:3" x14ac:dyDescent="0.2">
      <c r="A76">
        <v>2361</v>
      </c>
      <c r="B76" t="s">
        <v>123</v>
      </c>
      <c r="C76">
        <v>10000</v>
      </c>
    </row>
    <row r="77" spans="1:3" x14ac:dyDescent="0.2">
      <c r="A77">
        <v>2362</v>
      </c>
      <c r="B77" t="s">
        <v>124</v>
      </c>
      <c r="C77">
        <v>4000</v>
      </c>
    </row>
    <row r="78" spans="1:3" x14ac:dyDescent="0.2">
      <c r="A78">
        <v>2363</v>
      </c>
      <c r="B78" t="s">
        <v>125</v>
      </c>
      <c r="C78">
        <v>4500</v>
      </c>
    </row>
    <row r="79" spans="1:3" x14ac:dyDescent="0.2">
      <c r="A79">
        <v>2380</v>
      </c>
      <c r="B79" t="s">
        <v>126</v>
      </c>
      <c r="C79">
        <v>12000</v>
      </c>
    </row>
    <row r="80" spans="1:3" x14ac:dyDescent="0.2">
      <c r="A80">
        <v>2400</v>
      </c>
      <c r="B80" t="s">
        <v>136</v>
      </c>
      <c r="C80">
        <v>47830</v>
      </c>
    </row>
    <row r="81" spans="1:3" x14ac:dyDescent="0.2">
      <c r="A81">
        <v>2410</v>
      </c>
      <c r="B81" t="s">
        <v>129</v>
      </c>
      <c r="C81">
        <v>15000</v>
      </c>
    </row>
    <row r="82" spans="1:3" x14ac:dyDescent="0.2">
      <c r="A82">
        <v>2420</v>
      </c>
      <c r="B82" t="s">
        <v>130</v>
      </c>
      <c r="C82">
        <v>10340</v>
      </c>
    </row>
    <row r="83" spans="1:3" x14ac:dyDescent="0.2">
      <c r="A83">
        <v>2430</v>
      </c>
      <c r="B83" t="s">
        <v>131</v>
      </c>
      <c r="C83">
        <v>5040</v>
      </c>
    </row>
    <row r="84" spans="1:3" x14ac:dyDescent="0.2">
      <c r="A84">
        <v>2460</v>
      </c>
      <c r="B84" t="s">
        <v>132</v>
      </c>
      <c r="C84">
        <v>10800</v>
      </c>
    </row>
    <row r="85" spans="1:3" x14ac:dyDescent="0.2">
      <c r="A85">
        <v>2461</v>
      </c>
      <c r="B85" t="s">
        <v>123</v>
      </c>
      <c r="C85">
        <v>1200</v>
      </c>
    </row>
    <row r="86" spans="1:3" x14ac:dyDescent="0.2">
      <c r="A86">
        <v>2462</v>
      </c>
      <c r="B86" t="s">
        <v>133</v>
      </c>
      <c r="C86">
        <v>1350</v>
      </c>
    </row>
    <row r="87" spans="1:3" x14ac:dyDescent="0.2">
      <c r="A87">
        <v>2470</v>
      </c>
      <c r="B87" t="s">
        <v>134</v>
      </c>
      <c r="C87">
        <v>4100</v>
      </c>
    </row>
    <row r="88" spans="1:3" x14ac:dyDescent="0.2">
      <c r="A88">
        <v>2500</v>
      </c>
      <c r="B88" t="s">
        <v>147</v>
      </c>
      <c r="C88">
        <v>165796</v>
      </c>
    </row>
    <row r="89" spans="1:3" x14ac:dyDescent="0.2">
      <c r="A89">
        <v>2510</v>
      </c>
      <c r="B89" t="s">
        <v>137</v>
      </c>
      <c r="C89">
        <v>39600</v>
      </c>
    </row>
    <row r="90" spans="1:3" x14ac:dyDescent="0.2">
      <c r="A90">
        <v>2520</v>
      </c>
      <c r="B90" t="s">
        <v>138</v>
      </c>
      <c r="C90">
        <v>22400</v>
      </c>
    </row>
    <row r="91" spans="1:3" x14ac:dyDescent="0.2">
      <c r="A91">
        <v>2530</v>
      </c>
      <c r="B91" t="s">
        <v>139</v>
      </c>
      <c r="C91">
        <v>12000</v>
      </c>
    </row>
    <row r="92" spans="1:3" x14ac:dyDescent="0.2">
      <c r="A92">
        <v>2535</v>
      </c>
      <c r="B92" t="s">
        <v>140</v>
      </c>
      <c r="C92">
        <v>11200</v>
      </c>
    </row>
    <row r="93" spans="1:3" x14ac:dyDescent="0.2">
      <c r="A93">
        <v>2540</v>
      </c>
      <c r="B93" t="s">
        <v>141</v>
      </c>
      <c r="C93">
        <v>5880</v>
      </c>
    </row>
    <row r="94" spans="1:3" x14ac:dyDescent="0.2">
      <c r="A94">
        <v>2550</v>
      </c>
      <c r="B94" t="s">
        <v>142</v>
      </c>
      <c r="C94">
        <v>21000</v>
      </c>
    </row>
    <row r="95" spans="1:3" x14ac:dyDescent="0.2">
      <c r="A95">
        <v>2570</v>
      </c>
      <c r="B95" t="s">
        <v>143</v>
      </c>
      <c r="C95">
        <v>16900</v>
      </c>
    </row>
    <row r="96" spans="1:3" x14ac:dyDescent="0.2">
      <c r="A96">
        <v>2575</v>
      </c>
      <c r="B96" t="s">
        <v>144</v>
      </c>
      <c r="C96">
        <v>10640</v>
      </c>
    </row>
    <row r="97" spans="1:3" x14ac:dyDescent="0.2">
      <c r="A97">
        <v>2580</v>
      </c>
      <c r="B97" t="s">
        <v>145</v>
      </c>
      <c r="C97">
        <v>22176</v>
      </c>
    </row>
    <row r="98" spans="1:3" x14ac:dyDescent="0.2">
      <c r="A98">
        <v>2590</v>
      </c>
      <c r="B98" t="s">
        <v>97</v>
      </c>
      <c r="C98">
        <v>4000</v>
      </c>
    </row>
    <row r="99" spans="1:3" x14ac:dyDescent="0.2">
      <c r="A99">
        <v>2600</v>
      </c>
      <c r="B99" t="s">
        <v>153</v>
      </c>
      <c r="C99">
        <v>77840</v>
      </c>
    </row>
    <row r="100" spans="1:3" x14ac:dyDescent="0.2">
      <c r="A100">
        <v>2610</v>
      </c>
      <c r="B100" t="s">
        <v>148</v>
      </c>
      <c r="C100">
        <v>10800</v>
      </c>
    </row>
    <row r="101" spans="1:3" x14ac:dyDescent="0.2">
      <c r="A101">
        <v>2620</v>
      </c>
      <c r="B101" t="s">
        <v>149</v>
      </c>
      <c r="C101">
        <v>5040</v>
      </c>
    </row>
    <row r="102" spans="1:3" x14ac:dyDescent="0.2">
      <c r="A102">
        <v>2650</v>
      </c>
      <c r="B102" t="s">
        <v>150</v>
      </c>
      <c r="C102">
        <v>60000</v>
      </c>
    </row>
    <row r="103" spans="1:3" x14ac:dyDescent="0.2">
      <c r="A103">
        <v>2670</v>
      </c>
      <c r="B103" t="s">
        <v>151</v>
      </c>
      <c r="C103">
        <v>2000</v>
      </c>
    </row>
    <row r="104" spans="1:3" x14ac:dyDescent="0.2">
      <c r="A104">
        <v>2700</v>
      </c>
      <c r="B104" t="s">
        <v>165</v>
      </c>
      <c r="C104">
        <v>136000</v>
      </c>
    </row>
    <row r="105" spans="1:3" x14ac:dyDescent="0.2">
      <c r="A105">
        <v>2710</v>
      </c>
      <c r="B105" t="s">
        <v>154</v>
      </c>
      <c r="C105">
        <v>80000</v>
      </c>
    </row>
    <row r="106" spans="1:3" x14ac:dyDescent="0.2">
      <c r="A106">
        <v>2720</v>
      </c>
      <c r="B106" t="s">
        <v>155</v>
      </c>
      <c r="C106">
        <v>0</v>
      </c>
    </row>
    <row r="107" spans="1:3" x14ac:dyDescent="0.2">
      <c r="A107">
        <v>2730</v>
      </c>
      <c r="B107" t="s">
        <v>156</v>
      </c>
      <c r="C107">
        <v>40000</v>
      </c>
    </row>
    <row r="108" spans="1:3" x14ac:dyDescent="0.2">
      <c r="A108">
        <v>2740</v>
      </c>
      <c r="B108" t="s">
        <v>157</v>
      </c>
      <c r="C108">
        <v>0</v>
      </c>
    </row>
    <row r="109" spans="1:3" x14ac:dyDescent="0.2">
      <c r="A109">
        <v>2750</v>
      </c>
      <c r="B109" t="s">
        <v>158</v>
      </c>
      <c r="C109">
        <v>3000</v>
      </c>
    </row>
    <row r="110" spans="1:3" x14ac:dyDescent="0.2">
      <c r="A110">
        <v>2755</v>
      </c>
      <c r="B110" t="s">
        <v>159</v>
      </c>
      <c r="C110">
        <v>2000</v>
      </c>
    </row>
    <row r="111" spans="1:3" x14ac:dyDescent="0.2">
      <c r="A111">
        <v>2760</v>
      </c>
      <c r="B111" t="s">
        <v>160</v>
      </c>
      <c r="C111">
        <v>3000</v>
      </c>
    </row>
    <row r="112" spans="1:3" x14ac:dyDescent="0.2">
      <c r="A112">
        <v>2770</v>
      </c>
      <c r="B112" t="s">
        <v>161</v>
      </c>
      <c r="C112">
        <v>1500</v>
      </c>
    </row>
    <row r="113" spans="1:3" x14ac:dyDescent="0.2">
      <c r="A113">
        <v>2780</v>
      </c>
      <c r="B113" t="s">
        <v>162</v>
      </c>
      <c r="C113">
        <v>1500</v>
      </c>
    </row>
    <row r="114" spans="1:3" x14ac:dyDescent="0.2">
      <c r="A114">
        <v>2790</v>
      </c>
      <c r="B114" t="s">
        <v>163</v>
      </c>
      <c r="C114">
        <v>5000</v>
      </c>
    </row>
    <row r="115" spans="1:3" x14ac:dyDescent="0.2">
      <c r="A115">
        <v>2800</v>
      </c>
      <c r="B115" t="s">
        <v>169</v>
      </c>
      <c r="C115">
        <v>80000</v>
      </c>
    </row>
    <row r="116" spans="1:3" x14ac:dyDescent="0.2">
      <c r="A116">
        <v>2810</v>
      </c>
      <c r="B116" t="s">
        <v>166</v>
      </c>
      <c r="C116">
        <v>40000</v>
      </c>
    </row>
    <row r="117" spans="1:3" x14ac:dyDescent="0.2">
      <c r="A117">
        <v>2850</v>
      </c>
      <c r="B117" t="s">
        <v>167</v>
      </c>
      <c r="C117">
        <v>40000</v>
      </c>
    </row>
    <row r="118" spans="1:3" x14ac:dyDescent="0.2">
      <c r="A118">
        <v>3000</v>
      </c>
      <c r="B118" t="s">
        <v>176</v>
      </c>
      <c r="C118">
        <v>68174</v>
      </c>
    </row>
    <row r="119" spans="1:3" x14ac:dyDescent="0.2">
      <c r="A119">
        <v>3010</v>
      </c>
      <c r="B119" t="s">
        <v>170</v>
      </c>
      <c r="C119">
        <v>0</v>
      </c>
    </row>
    <row r="120" spans="1:3" x14ac:dyDescent="0.2">
      <c r="A120">
        <v>3030</v>
      </c>
      <c r="B120" t="s">
        <v>171</v>
      </c>
      <c r="C120">
        <v>16240</v>
      </c>
    </row>
    <row r="121" spans="1:3" x14ac:dyDescent="0.2">
      <c r="A121">
        <v>3050</v>
      </c>
      <c r="B121" t="s">
        <v>172</v>
      </c>
      <c r="C121">
        <v>8624</v>
      </c>
    </row>
    <row r="122" spans="1:3" x14ac:dyDescent="0.2">
      <c r="A122">
        <v>3090</v>
      </c>
      <c r="B122" t="s">
        <v>173</v>
      </c>
      <c r="C122">
        <v>40000</v>
      </c>
    </row>
    <row r="123" spans="1:3" x14ac:dyDescent="0.2">
      <c r="A123">
        <v>3095</v>
      </c>
      <c r="B123" t="s">
        <v>174</v>
      </c>
      <c r="C123">
        <v>3310</v>
      </c>
    </row>
    <row r="124" spans="1:3" x14ac:dyDescent="0.2">
      <c r="C124">
        <v>0</v>
      </c>
    </row>
    <row r="125" spans="1:3" x14ac:dyDescent="0.2">
      <c r="A125">
        <v>3100</v>
      </c>
      <c r="B125" t="s">
        <v>183</v>
      </c>
      <c r="C125">
        <v>35800</v>
      </c>
    </row>
    <row r="126" spans="1:3" x14ac:dyDescent="0.2">
      <c r="A126">
        <v>3110</v>
      </c>
      <c r="B126" t="s">
        <v>177</v>
      </c>
      <c r="C126">
        <v>18000</v>
      </c>
    </row>
    <row r="127" spans="1:3" x14ac:dyDescent="0.2">
      <c r="A127">
        <v>3120</v>
      </c>
      <c r="B127" t="s">
        <v>178</v>
      </c>
      <c r="C127">
        <v>9900</v>
      </c>
    </row>
    <row r="128" spans="1:3" x14ac:dyDescent="0.2">
      <c r="A128">
        <v>3130</v>
      </c>
      <c r="B128" t="s">
        <v>97</v>
      </c>
      <c r="C128">
        <v>2500</v>
      </c>
    </row>
    <row r="129" spans="1:3" x14ac:dyDescent="0.2">
      <c r="A129">
        <v>3150</v>
      </c>
      <c r="B129" t="s">
        <v>179</v>
      </c>
      <c r="C129">
        <v>3000</v>
      </c>
    </row>
    <row r="130" spans="1:3" x14ac:dyDescent="0.2">
      <c r="A130">
        <v>3160</v>
      </c>
      <c r="B130" t="s">
        <v>180</v>
      </c>
      <c r="C130">
        <v>1500</v>
      </c>
    </row>
    <row r="131" spans="1:3" x14ac:dyDescent="0.2">
      <c r="A131">
        <v>3170</v>
      </c>
      <c r="B131" t="s">
        <v>181</v>
      </c>
      <c r="C131">
        <v>900</v>
      </c>
    </row>
    <row r="132" spans="1:3" x14ac:dyDescent="0.2">
      <c r="A132">
        <v>4200</v>
      </c>
      <c r="B132" t="s">
        <v>193</v>
      </c>
      <c r="C132">
        <v>218700</v>
      </c>
    </row>
    <row r="133" spans="1:3" x14ac:dyDescent="0.2">
      <c r="A133">
        <v>4210</v>
      </c>
      <c r="B133" t="s">
        <v>184</v>
      </c>
      <c r="C133">
        <v>12000</v>
      </c>
    </row>
    <row r="134" spans="1:3" x14ac:dyDescent="0.2">
      <c r="A134">
        <v>4220</v>
      </c>
      <c r="B134" t="s">
        <v>185</v>
      </c>
      <c r="C134">
        <v>131900</v>
      </c>
    </row>
    <row r="135" spans="1:3" x14ac:dyDescent="0.2">
      <c r="A135">
        <v>4230</v>
      </c>
      <c r="B135" t="s">
        <v>186</v>
      </c>
      <c r="C135">
        <v>13500</v>
      </c>
    </row>
    <row r="136" spans="1:3" x14ac:dyDescent="0.2">
      <c r="A136">
        <v>4240</v>
      </c>
      <c r="B136" t="s">
        <v>187</v>
      </c>
      <c r="C136">
        <v>2700</v>
      </c>
    </row>
    <row r="137" spans="1:3" x14ac:dyDescent="0.2">
      <c r="A137">
        <v>4250</v>
      </c>
      <c r="B137" t="s">
        <v>188</v>
      </c>
      <c r="C137">
        <v>1500</v>
      </c>
    </row>
    <row r="138" spans="1:3" x14ac:dyDescent="0.2">
      <c r="A138">
        <v>4260</v>
      </c>
      <c r="B138" t="s">
        <v>189</v>
      </c>
      <c r="C138">
        <v>15000</v>
      </c>
    </row>
    <row r="139" spans="1:3" x14ac:dyDescent="0.2">
      <c r="A139">
        <v>4270</v>
      </c>
      <c r="B139" t="s">
        <v>190</v>
      </c>
      <c r="C139">
        <v>36000</v>
      </c>
    </row>
    <row r="140" spans="1:3" x14ac:dyDescent="0.2">
      <c r="A140">
        <v>4280</v>
      </c>
      <c r="B140" t="s">
        <v>191</v>
      </c>
      <c r="C140">
        <v>6100</v>
      </c>
    </row>
    <row r="141" spans="1:3" x14ac:dyDescent="0.2">
      <c r="A141">
        <v>4300</v>
      </c>
      <c r="B141" t="s">
        <v>200</v>
      </c>
      <c r="C141">
        <v>153594</v>
      </c>
    </row>
    <row r="142" spans="1:3" x14ac:dyDescent="0.2">
      <c r="A142">
        <v>4310</v>
      </c>
      <c r="B142" t="s">
        <v>194</v>
      </c>
      <c r="C142">
        <v>65394</v>
      </c>
    </row>
    <row r="143" spans="1:3" x14ac:dyDescent="0.2">
      <c r="A143">
        <v>4320</v>
      </c>
      <c r="B143" t="s">
        <v>195</v>
      </c>
      <c r="C143">
        <v>3000</v>
      </c>
    </row>
    <row r="144" spans="1:3" x14ac:dyDescent="0.2">
      <c r="A144">
        <v>4350</v>
      </c>
      <c r="B144" t="s">
        <v>196</v>
      </c>
      <c r="C144">
        <v>3000</v>
      </c>
    </row>
    <row r="145" spans="1:3" x14ac:dyDescent="0.2">
      <c r="A145">
        <v>4360</v>
      </c>
      <c r="B145" t="s">
        <v>197</v>
      </c>
      <c r="C145">
        <v>57980</v>
      </c>
    </row>
    <row r="146" spans="1:3" x14ac:dyDescent="0.2">
      <c r="A146">
        <v>4370</v>
      </c>
      <c r="B146" t="s">
        <v>77</v>
      </c>
      <c r="C146">
        <v>19220</v>
      </c>
    </row>
    <row r="147" spans="1:3" x14ac:dyDescent="0.2">
      <c r="A147">
        <v>4390</v>
      </c>
      <c r="B147" t="s">
        <v>198</v>
      </c>
      <c r="C147">
        <v>5000</v>
      </c>
    </row>
    <row r="148" spans="1:3" x14ac:dyDescent="0.2">
      <c r="A148">
        <v>4400</v>
      </c>
      <c r="B148" t="s">
        <v>212</v>
      </c>
      <c r="C148">
        <v>65075</v>
      </c>
    </row>
    <row r="149" spans="1:3" x14ac:dyDescent="0.2">
      <c r="A149">
        <v>4410</v>
      </c>
      <c r="B149" t="s">
        <v>201</v>
      </c>
      <c r="C149">
        <v>31300</v>
      </c>
    </row>
    <row r="150" spans="1:3" x14ac:dyDescent="0.2">
      <c r="A150">
        <v>4412</v>
      </c>
      <c r="B150" t="s">
        <v>202</v>
      </c>
      <c r="C150">
        <v>2200</v>
      </c>
    </row>
    <row r="151" spans="1:3" x14ac:dyDescent="0.2">
      <c r="A151">
        <v>4430</v>
      </c>
      <c r="B151" t="s">
        <v>203</v>
      </c>
      <c r="C151">
        <v>6000</v>
      </c>
    </row>
    <row r="152" spans="1:3" x14ac:dyDescent="0.2">
      <c r="A152">
        <v>4435</v>
      </c>
      <c r="B152" t="s">
        <v>204</v>
      </c>
      <c r="C152">
        <v>8000</v>
      </c>
    </row>
    <row r="153" spans="1:3" x14ac:dyDescent="0.2">
      <c r="A153">
        <v>4440</v>
      </c>
      <c r="B153" t="s">
        <v>205</v>
      </c>
      <c r="C153">
        <v>2975</v>
      </c>
    </row>
    <row r="154" spans="1:3" x14ac:dyDescent="0.2">
      <c r="A154">
        <v>4450</v>
      </c>
      <c r="B154" t="s">
        <v>206</v>
      </c>
      <c r="C154">
        <v>1000</v>
      </c>
    </row>
    <row r="155" spans="1:3" x14ac:dyDescent="0.2">
      <c r="A155">
        <v>4460</v>
      </c>
      <c r="B155" t="s">
        <v>207</v>
      </c>
      <c r="C155">
        <v>3000</v>
      </c>
    </row>
    <row r="156" spans="1:3" x14ac:dyDescent="0.2">
      <c r="A156">
        <v>4470</v>
      </c>
      <c r="B156" t="s">
        <v>208</v>
      </c>
      <c r="C156">
        <v>3000</v>
      </c>
    </row>
    <row r="157" spans="1:3" x14ac:dyDescent="0.2">
      <c r="A157">
        <v>4480</v>
      </c>
      <c r="B157" t="s">
        <v>209</v>
      </c>
      <c r="C157">
        <v>5700</v>
      </c>
    </row>
    <row r="158" spans="1:3" x14ac:dyDescent="0.2">
      <c r="A158">
        <v>4490</v>
      </c>
      <c r="B158" t="s">
        <v>210</v>
      </c>
      <c r="C158">
        <v>1900</v>
      </c>
    </row>
    <row r="159" spans="1:3" x14ac:dyDescent="0.2">
      <c r="A159">
        <v>4500</v>
      </c>
      <c r="B159" t="s">
        <v>225</v>
      </c>
      <c r="C159">
        <v>200080</v>
      </c>
    </row>
    <row r="160" spans="1:3" x14ac:dyDescent="0.2">
      <c r="A160">
        <v>4510</v>
      </c>
      <c r="B160" t="s">
        <v>213</v>
      </c>
      <c r="C160">
        <v>20950</v>
      </c>
    </row>
    <row r="161" spans="1:3" x14ac:dyDescent="0.2">
      <c r="A161">
        <v>4520</v>
      </c>
      <c r="B161" t="s">
        <v>214</v>
      </c>
      <c r="C161">
        <v>20000</v>
      </c>
    </row>
    <row r="162" spans="1:3" x14ac:dyDescent="0.2">
      <c r="A162">
        <v>4530</v>
      </c>
      <c r="B162" t="s">
        <v>215</v>
      </c>
      <c r="C162">
        <v>21880</v>
      </c>
    </row>
    <row r="163" spans="1:3" x14ac:dyDescent="0.2">
      <c r="A163">
        <v>4540</v>
      </c>
      <c r="B163" t="s">
        <v>216</v>
      </c>
      <c r="C163">
        <v>67500</v>
      </c>
    </row>
    <row r="164" spans="1:3" x14ac:dyDescent="0.2">
      <c r="A164">
        <v>4550</v>
      </c>
      <c r="B164" t="s">
        <v>217</v>
      </c>
      <c r="C164">
        <v>22000</v>
      </c>
    </row>
    <row r="165" spans="1:3" x14ac:dyDescent="0.2">
      <c r="A165">
        <v>4560</v>
      </c>
      <c r="B165" t="s">
        <v>218</v>
      </c>
      <c r="C165">
        <v>15000</v>
      </c>
    </row>
    <row r="166" spans="1:3" x14ac:dyDescent="0.2">
      <c r="A166">
        <v>4565</v>
      </c>
      <c r="B166" t="s">
        <v>219</v>
      </c>
      <c r="C166">
        <v>9000</v>
      </c>
    </row>
    <row r="167" spans="1:3" x14ac:dyDescent="0.2">
      <c r="A167">
        <v>4570</v>
      </c>
      <c r="B167" t="s">
        <v>220</v>
      </c>
      <c r="C167">
        <v>8000</v>
      </c>
    </row>
    <row r="168" spans="1:3" x14ac:dyDescent="0.2">
      <c r="A168">
        <v>4575</v>
      </c>
      <c r="B168" t="s">
        <v>221</v>
      </c>
      <c r="C168">
        <v>8250</v>
      </c>
    </row>
    <row r="169" spans="1:3" x14ac:dyDescent="0.2">
      <c r="A169">
        <v>4580</v>
      </c>
      <c r="B169" t="s">
        <v>222</v>
      </c>
      <c r="C169">
        <v>3000</v>
      </c>
    </row>
    <row r="170" spans="1:3" x14ac:dyDescent="0.2">
      <c r="A170">
        <v>4590</v>
      </c>
      <c r="B170" t="s">
        <v>223</v>
      </c>
      <c r="C170">
        <v>4500</v>
      </c>
    </row>
    <row r="171" spans="1:3" x14ac:dyDescent="0.2">
      <c r="A171">
        <v>4800</v>
      </c>
      <c r="B171" t="s">
        <v>233</v>
      </c>
      <c r="C171">
        <v>86335</v>
      </c>
    </row>
    <row r="172" spans="1:3" x14ac:dyDescent="0.2">
      <c r="A172">
        <v>4810</v>
      </c>
      <c r="B172" t="s">
        <v>226</v>
      </c>
      <c r="C172">
        <v>42480</v>
      </c>
    </row>
    <row r="173" spans="1:3" x14ac:dyDescent="0.2">
      <c r="A173">
        <v>4820</v>
      </c>
      <c r="B173" t="s">
        <v>227</v>
      </c>
      <c r="C173">
        <v>17010</v>
      </c>
    </row>
    <row r="174" spans="1:3" x14ac:dyDescent="0.2">
      <c r="A174">
        <v>4830</v>
      </c>
      <c r="B174" t="s">
        <v>228</v>
      </c>
      <c r="C174">
        <v>3000</v>
      </c>
    </row>
    <row r="175" spans="1:3" x14ac:dyDescent="0.2">
      <c r="A175">
        <v>4840</v>
      </c>
      <c r="B175" t="s">
        <v>229</v>
      </c>
      <c r="C175">
        <v>19845</v>
      </c>
    </row>
    <row r="176" spans="1:3" x14ac:dyDescent="0.2">
      <c r="A176">
        <v>4850</v>
      </c>
      <c r="B176" t="s">
        <v>230</v>
      </c>
      <c r="C176">
        <v>2000</v>
      </c>
    </row>
    <row r="177" spans="1:3" x14ac:dyDescent="0.2">
      <c r="A177">
        <v>4890</v>
      </c>
      <c r="B177" t="s">
        <v>231</v>
      </c>
      <c r="C177">
        <v>2000</v>
      </c>
    </row>
    <row r="178" spans="1:3" x14ac:dyDescent="0.2">
      <c r="C178">
        <v>0</v>
      </c>
    </row>
    <row r="179" spans="1:3" x14ac:dyDescent="0.2">
      <c r="A179">
        <v>5000</v>
      </c>
      <c r="B179" t="s">
        <v>241</v>
      </c>
      <c r="C179">
        <v>0</v>
      </c>
    </row>
    <row r="180" spans="1:3" x14ac:dyDescent="0.2">
      <c r="A180">
        <v>5010</v>
      </c>
      <c r="B180" t="s">
        <v>235</v>
      </c>
      <c r="C180">
        <v>0</v>
      </c>
    </row>
    <row r="181" spans="1:3" x14ac:dyDescent="0.2">
      <c r="A181">
        <v>5020</v>
      </c>
      <c r="B181" t="s">
        <v>236</v>
      </c>
      <c r="C181">
        <v>0</v>
      </c>
    </row>
    <row r="182" spans="1:3" x14ac:dyDescent="0.2">
      <c r="A182">
        <v>5030</v>
      </c>
      <c r="B182" t="s">
        <v>237</v>
      </c>
      <c r="C182">
        <v>0</v>
      </c>
    </row>
    <row r="183" spans="1:3" x14ac:dyDescent="0.2">
      <c r="A183">
        <v>5050</v>
      </c>
      <c r="B183" t="s">
        <v>238</v>
      </c>
      <c r="C183">
        <v>0</v>
      </c>
    </row>
    <row r="184" spans="1:3" x14ac:dyDescent="0.2">
      <c r="A184">
        <v>5090</v>
      </c>
      <c r="B184" t="s">
        <v>239</v>
      </c>
      <c r="C184">
        <v>0</v>
      </c>
    </row>
    <row r="185" spans="1:3" x14ac:dyDescent="0.2">
      <c r="A185">
        <v>5100</v>
      </c>
      <c r="B185" t="s">
        <v>264</v>
      </c>
      <c r="C185">
        <v>0</v>
      </c>
    </row>
    <row r="186" spans="1:3" x14ac:dyDescent="0.2">
      <c r="A186">
        <v>5110</v>
      </c>
      <c r="B186" t="s">
        <v>242</v>
      </c>
      <c r="C186">
        <v>0</v>
      </c>
    </row>
    <row r="187" spans="1:3" x14ac:dyDescent="0.2">
      <c r="A187">
        <v>5120</v>
      </c>
      <c r="B187" t="s">
        <v>243</v>
      </c>
      <c r="C187">
        <v>0</v>
      </c>
    </row>
    <row r="188" spans="1:3" x14ac:dyDescent="0.2">
      <c r="A188">
        <v>5130</v>
      </c>
      <c r="B188" t="s">
        <v>244</v>
      </c>
      <c r="C188">
        <v>0</v>
      </c>
    </row>
    <row r="189" spans="1:3" x14ac:dyDescent="0.2">
      <c r="A189">
        <v>5140</v>
      </c>
      <c r="B189" t="s">
        <v>245</v>
      </c>
      <c r="C189">
        <v>0</v>
      </c>
    </row>
    <row r="190" spans="1:3" x14ac:dyDescent="0.2">
      <c r="A190">
        <v>5150</v>
      </c>
      <c r="B190" t="s">
        <v>246</v>
      </c>
      <c r="C190">
        <v>0</v>
      </c>
    </row>
    <row r="191" spans="1:3" x14ac:dyDescent="0.2">
      <c r="A191">
        <v>5160</v>
      </c>
      <c r="B191" t="s">
        <v>247</v>
      </c>
      <c r="C191">
        <v>0</v>
      </c>
    </row>
    <row r="192" spans="1:3" x14ac:dyDescent="0.2">
      <c r="A192">
        <v>5161</v>
      </c>
      <c r="B192" t="s">
        <v>248</v>
      </c>
      <c r="C192">
        <v>0</v>
      </c>
    </row>
    <row r="193" spans="1:3" x14ac:dyDescent="0.2">
      <c r="A193">
        <v>5162</v>
      </c>
      <c r="B193" t="s">
        <v>249</v>
      </c>
      <c r="C193">
        <v>0</v>
      </c>
    </row>
    <row r="194" spans="1:3" x14ac:dyDescent="0.2">
      <c r="A194">
        <v>5163</v>
      </c>
      <c r="B194" t="s">
        <v>250</v>
      </c>
      <c r="C194">
        <v>0</v>
      </c>
    </row>
    <row r="195" spans="1:3" x14ac:dyDescent="0.2">
      <c r="A195">
        <v>5164</v>
      </c>
      <c r="B195" t="s">
        <v>251</v>
      </c>
      <c r="C195">
        <v>0</v>
      </c>
    </row>
    <row r="196" spans="1:3" x14ac:dyDescent="0.2">
      <c r="A196">
        <v>5165</v>
      </c>
      <c r="B196" t="s">
        <v>252</v>
      </c>
      <c r="C196">
        <v>0</v>
      </c>
    </row>
    <row r="197" spans="1:3" x14ac:dyDescent="0.2">
      <c r="A197">
        <v>5166</v>
      </c>
      <c r="B197" t="s">
        <v>253</v>
      </c>
      <c r="C197">
        <v>0</v>
      </c>
    </row>
    <row r="198" spans="1:3" x14ac:dyDescent="0.2">
      <c r="A198">
        <v>5180</v>
      </c>
      <c r="B198" t="s">
        <v>254</v>
      </c>
      <c r="C198">
        <v>0</v>
      </c>
    </row>
    <row r="199" spans="1:3" x14ac:dyDescent="0.2">
      <c r="A199">
        <v>5181</v>
      </c>
      <c r="B199" t="s">
        <v>255</v>
      </c>
      <c r="C199">
        <v>0</v>
      </c>
    </row>
    <row r="200" spans="1:3" x14ac:dyDescent="0.2">
      <c r="A200">
        <v>5182</v>
      </c>
      <c r="B200" t="s">
        <v>256</v>
      </c>
      <c r="C200">
        <v>0</v>
      </c>
    </row>
    <row r="201" spans="1:3" x14ac:dyDescent="0.2">
      <c r="A201">
        <v>5183</v>
      </c>
      <c r="B201" t="s">
        <v>257</v>
      </c>
      <c r="C201">
        <v>0</v>
      </c>
    </row>
    <row r="202" spans="1:3" x14ac:dyDescent="0.2">
      <c r="A202">
        <v>5184</v>
      </c>
      <c r="B202" t="s">
        <v>258</v>
      </c>
      <c r="C202">
        <v>0</v>
      </c>
    </row>
    <row r="203" spans="1:3" x14ac:dyDescent="0.2">
      <c r="A203">
        <v>5185</v>
      </c>
      <c r="B203" t="s">
        <v>259</v>
      </c>
      <c r="C203">
        <v>0</v>
      </c>
    </row>
    <row r="204" spans="1:3" x14ac:dyDescent="0.2">
      <c r="A204">
        <v>5186</v>
      </c>
      <c r="B204" t="s">
        <v>260</v>
      </c>
      <c r="C204">
        <v>0</v>
      </c>
    </row>
    <row r="205" spans="1:3" x14ac:dyDescent="0.2">
      <c r="A205">
        <v>5190</v>
      </c>
      <c r="B205" t="s">
        <v>261</v>
      </c>
      <c r="C205">
        <v>0</v>
      </c>
    </row>
    <row r="206" spans="1:3" x14ac:dyDescent="0.2">
      <c r="A206">
        <v>5195</v>
      </c>
      <c r="B206" t="s">
        <v>262</v>
      </c>
      <c r="C206">
        <v>0</v>
      </c>
    </row>
    <row r="207" spans="1:3" x14ac:dyDescent="0.2">
      <c r="A207">
        <v>5200</v>
      </c>
      <c r="B207" t="s">
        <v>278</v>
      </c>
      <c r="C207">
        <v>8500</v>
      </c>
    </row>
    <row r="208" spans="1:3" x14ac:dyDescent="0.2">
      <c r="A208">
        <v>5210</v>
      </c>
      <c r="B208" t="s">
        <v>265</v>
      </c>
      <c r="C208">
        <v>0</v>
      </c>
    </row>
    <row r="209" spans="1:3" x14ac:dyDescent="0.2">
      <c r="A209">
        <v>5220</v>
      </c>
      <c r="B209" t="s">
        <v>266</v>
      </c>
      <c r="C209">
        <v>0</v>
      </c>
    </row>
    <row r="210" spans="1:3" x14ac:dyDescent="0.2">
      <c r="A210">
        <v>5230</v>
      </c>
      <c r="B210" t="s">
        <v>267</v>
      </c>
      <c r="C210">
        <v>0</v>
      </c>
    </row>
    <row r="211" spans="1:3" x14ac:dyDescent="0.2">
      <c r="A211">
        <v>5240</v>
      </c>
      <c r="B211" t="s">
        <v>268</v>
      </c>
      <c r="C211">
        <v>0</v>
      </c>
    </row>
    <row r="212" spans="1:3" x14ac:dyDescent="0.2">
      <c r="A212">
        <v>5250</v>
      </c>
      <c r="B212" t="s">
        <v>269</v>
      </c>
      <c r="C212">
        <v>0</v>
      </c>
    </row>
    <row r="213" spans="1:3" x14ac:dyDescent="0.2">
      <c r="A213">
        <v>5251</v>
      </c>
      <c r="B213" t="s">
        <v>270</v>
      </c>
      <c r="C213">
        <v>0</v>
      </c>
    </row>
    <row r="214" spans="1:3" x14ac:dyDescent="0.2">
      <c r="A214">
        <v>5252</v>
      </c>
      <c r="B214" t="s">
        <v>271</v>
      </c>
      <c r="C214">
        <v>0</v>
      </c>
    </row>
    <row r="215" spans="1:3" x14ac:dyDescent="0.2">
      <c r="A215">
        <v>5253</v>
      </c>
      <c r="B215" t="s">
        <v>272</v>
      </c>
      <c r="C215">
        <v>0</v>
      </c>
    </row>
    <row r="216" spans="1:3" x14ac:dyDescent="0.2">
      <c r="A216">
        <v>5275</v>
      </c>
      <c r="B216" t="s">
        <v>273</v>
      </c>
      <c r="C216">
        <v>0</v>
      </c>
    </row>
    <row r="217" spans="1:3" x14ac:dyDescent="0.2">
      <c r="A217">
        <v>5280</v>
      </c>
      <c r="B217" t="s">
        <v>274</v>
      </c>
      <c r="C217">
        <v>0</v>
      </c>
    </row>
    <row r="218" spans="1:3" x14ac:dyDescent="0.2">
      <c r="A218">
        <v>5285</v>
      </c>
      <c r="B218" t="s">
        <v>275</v>
      </c>
      <c r="C218">
        <v>0</v>
      </c>
    </row>
    <row r="219" spans="1:3" x14ac:dyDescent="0.2">
      <c r="A219">
        <v>5290</v>
      </c>
      <c r="B219" t="s">
        <v>276</v>
      </c>
      <c r="C219">
        <v>8500</v>
      </c>
    </row>
    <row r="220" spans="1:3" x14ac:dyDescent="0.2">
      <c r="A220">
        <v>5300</v>
      </c>
      <c r="B220" t="s">
        <v>282</v>
      </c>
      <c r="C220">
        <v>0</v>
      </c>
    </row>
    <row r="221" spans="1:3" x14ac:dyDescent="0.2">
      <c r="A221">
        <v>5310</v>
      </c>
      <c r="B221" t="s">
        <v>279</v>
      </c>
      <c r="C221">
        <v>0</v>
      </c>
    </row>
    <row r="222" spans="1:3" x14ac:dyDescent="0.2">
      <c r="A222">
        <v>5330</v>
      </c>
      <c r="B222" t="s">
        <v>280</v>
      </c>
      <c r="C222">
        <v>0</v>
      </c>
    </row>
    <row r="223" spans="1:3" x14ac:dyDescent="0.2">
      <c r="A223">
        <v>5400</v>
      </c>
      <c r="B223" t="s">
        <v>288</v>
      </c>
      <c r="C223">
        <v>0</v>
      </c>
    </row>
    <row r="224" spans="1:3" x14ac:dyDescent="0.2">
      <c r="A224">
        <v>5410</v>
      </c>
      <c r="B224" t="s">
        <v>283</v>
      </c>
      <c r="C224">
        <v>0</v>
      </c>
    </row>
    <row r="225" spans="1:3" x14ac:dyDescent="0.2">
      <c r="A225">
        <v>5420</v>
      </c>
      <c r="B225" t="s">
        <v>284</v>
      </c>
      <c r="C225">
        <v>0</v>
      </c>
    </row>
    <row r="226" spans="1:3" x14ac:dyDescent="0.2">
      <c r="A226">
        <v>5430</v>
      </c>
      <c r="B226" t="s">
        <v>285</v>
      </c>
      <c r="C226">
        <v>0</v>
      </c>
    </row>
    <row r="227" spans="1:3" x14ac:dyDescent="0.2">
      <c r="A227">
        <v>5440</v>
      </c>
      <c r="B227" t="s">
        <v>286</v>
      </c>
      <c r="C227">
        <v>0</v>
      </c>
    </row>
    <row r="228" spans="1:3" x14ac:dyDescent="0.2">
      <c r="A228">
        <v>5500</v>
      </c>
      <c r="B228" t="s">
        <v>296</v>
      </c>
      <c r="C228">
        <v>4500</v>
      </c>
    </row>
    <row r="229" spans="1:3" x14ac:dyDescent="0.2">
      <c r="A229">
        <v>5510</v>
      </c>
      <c r="B229" t="s">
        <v>289</v>
      </c>
      <c r="C229">
        <v>0</v>
      </c>
    </row>
    <row r="230" spans="1:3" x14ac:dyDescent="0.2">
      <c r="A230">
        <v>5520</v>
      </c>
      <c r="B230" t="s">
        <v>290</v>
      </c>
      <c r="C230">
        <v>0</v>
      </c>
    </row>
    <row r="231" spans="1:3" x14ac:dyDescent="0.2">
      <c r="A231">
        <v>5530</v>
      </c>
      <c r="B231" t="s">
        <v>291</v>
      </c>
      <c r="C231">
        <v>0</v>
      </c>
    </row>
    <row r="232" spans="1:3" x14ac:dyDescent="0.2">
      <c r="A232">
        <v>5540</v>
      </c>
      <c r="B232" t="s">
        <v>292</v>
      </c>
      <c r="C232">
        <v>0</v>
      </c>
    </row>
    <row r="233" spans="1:3" x14ac:dyDescent="0.2">
      <c r="A233">
        <v>5550</v>
      </c>
      <c r="B233" t="s">
        <v>293</v>
      </c>
      <c r="C233">
        <v>0</v>
      </c>
    </row>
    <row r="234" spans="1:3" x14ac:dyDescent="0.2">
      <c r="A234">
        <v>5560</v>
      </c>
      <c r="B234" t="s">
        <v>294</v>
      </c>
      <c r="C234">
        <v>4500</v>
      </c>
    </row>
    <row r="235" spans="1:3" x14ac:dyDescent="0.2">
      <c r="C235">
        <v>0</v>
      </c>
    </row>
    <row r="236" spans="1:3" x14ac:dyDescent="0.2">
      <c r="A236">
        <v>6100</v>
      </c>
      <c r="B236" t="s">
        <v>303</v>
      </c>
      <c r="C236">
        <v>31300</v>
      </c>
    </row>
    <row r="237" spans="1:3" x14ac:dyDescent="0.2">
      <c r="A237">
        <v>6110</v>
      </c>
      <c r="B237" t="s">
        <v>298</v>
      </c>
      <c r="C237">
        <v>8000</v>
      </c>
    </row>
    <row r="238" spans="1:3" x14ac:dyDescent="0.2">
      <c r="A238">
        <v>6120</v>
      </c>
      <c r="B238" t="s">
        <v>299</v>
      </c>
      <c r="C238">
        <v>7500</v>
      </c>
    </row>
    <row r="239" spans="1:3" x14ac:dyDescent="0.2">
      <c r="A239">
        <v>6130</v>
      </c>
      <c r="B239" t="s">
        <v>300</v>
      </c>
      <c r="C239">
        <v>10800</v>
      </c>
    </row>
    <row r="240" spans="1:3" x14ac:dyDescent="0.2">
      <c r="A240">
        <v>6140</v>
      </c>
      <c r="B240" t="s">
        <v>301</v>
      </c>
      <c r="C240">
        <v>5000</v>
      </c>
    </row>
    <row r="241" spans="1:3" x14ac:dyDescent="0.2">
      <c r="A241">
        <v>6200</v>
      </c>
      <c r="B241" t="s">
        <v>308</v>
      </c>
      <c r="C241">
        <v>76547</v>
      </c>
    </row>
    <row r="242" spans="1:3" x14ac:dyDescent="0.2">
      <c r="A242">
        <v>6210</v>
      </c>
      <c r="B242" t="s">
        <v>304</v>
      </c>
      <c r="C242">
        <v>68400</v>
      </c>
    </row>
    <row r="243" spans="1:3" x14ac:dyDescent="0.2">
      <c r="A243">
        <v>6220</v>
      </c>
      <c r="B243" t="s">
        <v>305</v>
      </c>
      <c r="C243">
        <v>7647</v>
      </c>
    </row>
    <row r="244" spans="1:3" x14ac:dyDescent="0.2">
      <c r="A244">
        <v>6230</v>
      </c>
      <c r="B244" t="s">
        <v>306</v>
      </c>
      <c r="C244">
        <v>500</v>
      </c>
    </row>
    <row r="245" spans="1:3" x14ac:dyDescent="0.2">
      <c r="A245">
        <v>6300</v>
      </c>
      <c r="B245" t="s">
        <v>316</v>
      </c>
      <c r="C245">
        <v>54782</v>
      </c>
    </row>
    <row r="246" spans="1:3" x14ac:dyDescent="0.2">
      <c r="A246">
        <v>6310</v>
      </c>
      <c r="B246" t="s">
        <v>309</v>
      </c>
      <c r="C246">
        <v>700</v>
      </c>
    </row>
    <row r="247" spans="1:3" x14ac:dyDescent="0.2">
      <c r="A247">
        <v>6320</v>
      </c>
      <c r="B247" t="s">
        <v>310</v>
      </c>
      <c r="C247">
        <v>0</v>
      </c>
    </row>
    <row r="248" spans="1:3" x14ac:dyDescent="0.2">
      <c r="A248">
        <v>6330</v>
      </c>
      <c r="B248" t="s">
        <v>311</v>
      </c>
      <c r="C248">
        <v>8000</v>
      </c>
    </row>
    <row r="249" spans="1:3" x14ac:dyDescent="0.2">
      <c r="A249">
        <v>6340</v>
      </c>
      <c r="B249" t="s">
        <v>312</v>
      </c>
      <c r="C249">
        <v>40000</v>
      </c>
    </row>
    <row r="250" spans="1:3" x14ac:dyDescent="0.2">
      <c r="A250">
        <v>6350</v>
      </c>
      <c r="B250" t="s">
        <v>313</v>
      </c>
      <c r="C250">
        <v>2082</v>
      </c>
    </row>
    <row r="251" spans="1:3" x14ac:dyDescent="0.2">
      <c r="A251">
        <v>6360</v>
      </c>
      <c r="B251" t="s">
        <v>314</v>
      </c>
      <c r="C251">
        <v>4000</v>
      </c>
    </row>
    <row r="252" spans="1:3" x14ac:dyDescent="0.2">
      <c r="C252">
        <v>0</v>
      </c>
    </row>
    <row r="253" spans="1:3" x14ac:dyDescent="0.2">
      <c r="A253">
        <v>6400</v>
      </c>
      <c r="B253" t="s">
        <v>319</v>
      </c>
      <c r="C253">
        <v>282059</v>
      </c>
    </row>
    <row r="254" spans="1:3" x14ac:dyDescent="0.2">
      <c r="C254">
        <v>0</v>
      </c>
    </row>
    <row r="255" spans="1:3" x14ac:dyDescent="0.2">
      <c r="A255">
        <v>6500</v>
      </c>
      <c r="B255" t="s">
        <v>320</v>
      </c>
      <c r="C255">
        <v>84618</v>
      </c>
    </row>
    <row r="256" spans="1:3" x14ac:dyDescent="0.2">
      <c r="C256">
        <v>0</v>
      </c>
    </row>
    <row r="257" spans="1:3" x14ac:dyDescent="0.2">
      <c r="A257">
        <v>6600</v>
      </c>
      <c r="B257" t="s">
        <v>321</v>
      </c>
      <c r="C257">
        <v>14103</v>
      </c>
    </row>
    <row r="258" spans="1:3" x14ac:dyDescent="0.2">
      <c r="C258">
        <v>0</v>
      </c>
    </row>
    <row r="259" spans="1:3" x14ac:dyDescent="0.2">
      <c r="A259">
        <v>6700</v>
      </c>
      <c r="B259" t="s">
        <v>322</v>
      </c>
      <c r="C259">
        <v>238314</v>
      </c>
    </row>
    <row r="260" spans="1:3" x14ac:dyDescent="0.2">
      <c r="C260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workbookViewId="0">
      <selection activeCell="B11" sqref="B11"/>
    </sheetView>
  </sheetViews>
  <sheetFormatPr defaultColWidth="11.5703125" defaultRowHeight="12.75" x14ac:dyDescent="0.2"/>
  <cols>
    <col min="1" max="1" width="5.5703125" customWidth="1"/>
    <col min="2" max="2" width="35.7109375" customWidth="1"/>
    <col min="3" max="3" width="7.5703125" customWidth="1"/>
  </cols>
  <sheetData>
    <row r="1" spans="1:3" x14ac:dyDescent="0.2">
      <c r="A1">
        <v>1100</v>
      </c>
      <c r="B1" t="s">
        <v>52</v>
      </c>
      <c r="C1">
        <v>183500</v>
      </c>
    </row>
    <row r="2" spans="1:3" x14ac:dyDescent="0.2">
      <c r="A2">
        <v>1101</v>
      </c>
      <c r="B2" t="s">
        <v>47</v>
      </c>
      <c r="C2">
        <v>6000</v>
      </c>
    </row>
    <row r="3" spans="1:3" x14ac:dyDescent="0.2">
      <c r="A3">
        <v>1110</v>
      </c>
      <c r="B3" t="s">
        <v>48</v>
      </c>
      <c r="C3">
        <v>53500</v>
      </c>
    </row>
    <row r="4" spans="1:3" x14ac:dyDescent="0.2">
      <c r="A4">
        <v>1120</v>
      </c>
      <c r="B4" t="s">
        <v>49</v>
      </c>
      <c r="C4">
        <v>120000</v>
      </c>
    </row>
    <row r="5" spans="1:3" x14ac:dyDescent="0.2">
      <c r="A5">
        <v>1130</v>
      </c>
      <c r="B5" t="s">
        <v>50</v>
      </c>
      <c r="C5">
        <v>4000</v>
      </c>
    </row>
    <row r="6" spans="1:3" x14ac:dyDescent="0.2">
      <c r="A6">
        <v>1200</v>
      </c>
      <c r="B6" t="s">
        <v>58</v>
      </c>
      <c r="C6">
        <v>150000</v>
      </c>
    </row>
    <row r="7" spans="1:3" x14ac:dyDescent="0.2">
      <c r="A7">
        <v>1210</v>
      </c>
      <c r="B7" t="s">
        <v>53</v>
      </c>
      <c r="C7">
        <v>150000</v>
      </c>
    </row>
    <row r="8" spans="1:3" x14ac:dyDescent="0.2">
      <c r="A8">
        <v>1260</v>
      </c>
      <c r="B8" t="s">
        <v>54</v>
      </c>
      <c r="C8">
        <v>0</v>
      </c>
    </row>
    <row r="9" spans="1:3" x14ac:dyDescent="0.2">
      <c r="A9">
        <v>1270</v>
      </c>
      <c r="B9" t="s">
        <v>55</v>
      </c>
      <c r="C9">
        <v>0</v>
      </c>
    </row>
    <row r="10" spans="1:3" x14ac:dyDescent="0.2">
      <c r="A10">
        <v>1290</v>
      </c>
      <c r="B10" t="s">
        <v>56</v>
      </c>
      <c r="C10">
        <v>0</v>
      </c>
    </row>
    <row r="11" spans="1:3" x14ac:dyDescent="0.2">
      <c r="A11">
        <v>1300</v>
      </c>
      <c r="B11" t="s">
        <v>63</v>
      </c>
      <c r="C11">
        <v>321250</v>
      </c>
    </row>
    <row r="12" spans="1:3" x14ac:dyDescent="0.2">
      <c r="A12">
        <v>1310</v>
      </c>
      <c r="B12" t="s">
        <v>59</v>
      </c>
      <c r="C12">
        <v>306250</v>
      </c>
    </row>
    <row r="13" spans="1:3" x14ac:dyDescent="0.2">
      <c r="A13">
        <v>1320</v>
      </c>
      <c r="B13" t="s">
        <v>60</v>
      </c>
      <c r="C13">
        <v>0</v>
      </c>
    </row>
    <row r="14" spans="1:3" x14ac:dyDescent="0.2">
      <c r="A14">
        <v>1330</v>
      </c>
      <c r="B14" t="s">
        <v>61</v>
      </c>
      <c r="C14">
        <v>15000</v>
      </c>
    </row>
    <row r="15" spans="1:3" x14ac:dyDescent="0.2">
      <c r="A15">
        <v>1360</v>
      </c>
      <c r="B15" t="s">
        <v>54</v>
      </c>
      <c r="C15">
        <v>0</v>
      </c>
    </row>
    <row r="16" spans="1:3" x14ac:dyDescent="0.2">
      <c r="A16">
        <v>1370</v>
      </c>
      <c r="B16" t="s">
        <v>55</v>
      </c>
      <c r="C16">
        <v>0</v>
      </c>
    </row>
    <row r="17" spans="1:3" x14ac:dyDescent="0.2">
      <c r="A17">
        <v>1390</v>
      </c>
      <c r="B17" t="s">
        <v>56</v>
      </c>
      <c r="C17">
        <v>0</v>
      </c>
    </row>
    <row r="18" spans="1:3" x14ac:dyDescent="0.2">
      <c r="A18">
        <v>1400</v>
      </c>
      <c r="B18" t="s">
        <v>67</v>
      </c>
      <c r="C18">
        <v>301800</v>
      </c>
    </row>
    <row r="19" spans="1:3" x14ac:dyDescent="0.2">
      <c r="A19">
        <v>1410</v>
      </c>
      <c r="B19" t="s">
        <v>64</v>
      </c>
      <c r="C19">
        <v>301800</v>
      </c>
    </row>
    <row r="20" spans="1:3" x14ac:dyDescent="0.2">
      <c r="A20">
        <v>1420</v>
      </c>
      <c r="B20" t="s">
        <v>54</v>
      </c>
      <c r="C20">
        <v>0</v>
      </c>
    </row>
    <row r="21" spans="1:3" x14ac:dyDescent="0.2">
      <c r="A21">
        <v>1430</v>
      </c>
      <c r="B21" t="s">
        <v>55</v>
      </c>
      <c r="C21">
        <v>0</v>
      </c>
    </row>
    <row r="22" spans="1:3" x14ac:dyDescent="0.2">
      <c r="A22">
        <v>1450</v>
      </c>
      <c r="B22" t="s">
        <v>65</v>
      </c>
      <c r="C22">
        <v>0</v>
      </c>
    </row>
    <row r="23" spans="1:3" x14ac:dyDescent="0.2">
      <c r="C23">
        <v>0</v>
      </c>
    </row>
    <row r="24" spans="1:3" x14ac:dyDescent="0.2">
      <c r="A24">
        <v>1600</v>
      </c>
      <c r="B24" t="s">
        <v>80</v>
      </c>
      <c r="C24">
        <v>0</v>
      </c>
    </row>
    <row r="25" spans="1:3" x14ac:dyDescent="0.2">
      <c r="A25">
        <v>1610</v>
      </c>
      <c r="B25" t="s">
        <v>69</v>
      </c>
      <c r="C25">
        <v>0</v>
      </c>
    </row>
    <row r="26" spans="1:3" x14ac:dyDescent="0.2">
      <c r="A26">
        <v>1615</v>
      </c>
      <c r="B26" t="s">
        <v>70</v>
      </c>
      <c r="C26">
        <v>0</v>
      </c>
    </row>
    <row r="27" spans="1:3" x14ac:dyDescent="0.2">
      <c r="A27">
        <v>1620</v>
      </c>
      <c r="B27" t="s">
        <v>71</v>
      </c>
      <c r="C27">
        <v>0</v>
      </c>
    </row>
    <row r="28" spans="1:3" x14ac:dyDescent="0.2">
      <c r="A28">
        <v>1630</v>
      </c>
      <c r="B28" t="s">
        <v>72</v>
      </c>
      <c r="C28">
        <v>0</v>
      </c>
    </row>
    <row r="29" spans="1:3" x14ac:dyDescent="0.2">
      <c r="A29">
        <v>1635</v>
      </c>
      <c r="B29" t="s">
        <v>73</v>
      </c>
      <c r="C29">
        <v>0</v>
      </c>
    </row>
    <row r="30" spans="1:3" x14ac:dyDescent="0.2">
      <c r="A30">
        <v>1650</v>
      </c>
      <c r="B30" t="s">
        <v>74</v>
      </c>
      <c r="C30">
        <v>0</v>
      </c>
    </row>
    <row r="31" spans="1:3" x14ac:dyDescent="0.2">
      <c r="A31">
        <v>1655</v>
      </c>
      <c r="B31" t="s">
        <v>75</v>
      </c>
      <c r="C31">
        <v>0</v>
      </c>
    </row>
    <row r="32" spans="1:3" x14ac:dyDescent="0.2">
      <c r="A32">
        <v>1670</v>
      </c>
      <c r="B32" t="s">
        <v>54</v>
      </c>
      <c r="C32">
        <v>0</v>
      </c>
    </row>
    <row r="33" spans="1:3" x14ac:dyDescent="0.2">
      <c r="A33">
        <v>1675</v>
      </c>
      <c r="B33" t="s">
        <v>76</v>
      </c>
      <c r="C33">
        <v>0</v>
      </c>
    </row>
    <row r="34" spans="1:3" x14ac:dyDescent="0.2">
      <c r="A34">
        <v>1680</v>
      </c>
      <c r="B34" t="s">
        <v>77</v>
      </c>
      <c r="C34">
        <v>0</v>
      </c>
    </row>
    <row r="35" spans="1:3" x14ac:dyDescent="0.2">
      <c r="A35">
        <v>1690</v>
      </c>
      <c r="B35" t="s">
        <v>78</v>
      </c>
      <c r="C35">
        <v>0</v>
      </c>
    </row>
    <row r="36" spans="1:3" x14ac:dyDescent="0.2">
      <c r="A36">
        <v>2000</v>
      </c>
      <c r="B36" t="s">
        <v>92</v>
      </c>
      <c r="C36">
        <v>0</v>
      </c>
    </row>
    <row r="37" spans="1:3" x14ac:dyDescent="0.2">
      <c r="A37">
        <v>2010</v>
      </c>
      <c r="B37" t="s">
        <v>81</v>
      </c>
      <c r="C37">
        <v>0</v>
      </c>
    </row>
    <row r="38" spans="1:3" x14ac:dyDescent="0.2">
      <c r="A38">
        <v>2030</v>
      </c>
      <c r="B38" t="s">
        <v>82</v>
      </c>
      <c r="C38">
        <v>0</v>
      </c>
    </row>
    <row r="39" spans="1:3" x14ac:dyDescent="0.2">
      <c r="A39">
        <v>2040</v>
      </c>
      <c r="B39" t="s">
        <v>83</v>
      </c>
      <c r="C39">
        <v>0</v>
      </c>
    </row>
    <row r="40" spans="1:3" x14ac:dyDescent="0.2">
      <c r="A40">
        <v>2045</v>
      </c>
      <c r="B40" t="s">
        <v>84</v>
      </c>
      <c r="C40">
        <v>0</v>
      </c>
    </row>
    <row r="41" spans="1:3" x14ac:dyDescent="0.2">
      <c r="A41">
        <v>2050</v>
      </c>
      <c r="B41" t="s">
        <v>85</v>
      </c>
      <c r="C41">
        <v>0</v>
      </c>
    </row>
    <row r="42" spans="1:3" x14ac:dyDescent="0.2">
      <c r="A42">
        <v>2060</v>
      </c>
      <c r="B42" t="s">
        <v>86</v>
      </c>
      <c r="C42">
        <v>0</v>
      </c>
    </row>
    <row r="43" spans="1:3" x14ac:dyDescent="0.2">
      <c r="A43">
        <v>2070</v>
      </c>
      <c r="B43" t="s">
        <v>87</v>
      </c>
      <c r="C43">
        <v>0</v>
      </c>
    </row>
    <row r="44" spans="1:3" x14ac:dyDescent="0.2">
      <c r="A44">
        <v>2080</v>
      </c>
      <c r="B44" t="s">
        <v>88</v>
      </c>
      <c r="C44">
        <v>0</v>
      </c>
    </row>
    <row r="45" spans="1:3" x14ac:dyDescent="0.2">
      <c r="A45">
        <v>2085</v>
      </c>
      <c r="B45" t="s">
        <v>89</v>
      </c>
      <c r="C45">
        <v>0</v>
      </c>
    </row>
    <row r="46" spans="1:3" x14ac:dyDescent="0.2">
      <c r="A46">
        <v>2095</v>
      </c>
      <c r="B46" t="s">
        <v>90</v>
      </c>
      <c r="C46">
        <v>0</v>
      </c>
    </row>
    <row r="47" spans="1:3" x14ac:dyDescent="0.2">
      <c r="A47">
        <v>2100</v>
      </c>
      <c r="B47" t="s">
        <v>100</v>
      </c>
      <c r="C47">
        <v>0</v>
      </c>
    </row>
    <row r="48" spans="1:3" x14ac:dyDescent="0.2">
      <c r="A48">
        <v>2110</v>
      </c>
      <c r="B48" t="s">
        <v>93</v>
      </c>
      <c r="C48">
        <v>0</v>
      </c>
    </row>
    <row r="49" spans="1:3" x14ac:dyDescent="0.2">
      <c r="A49">
        <v>2120</v>
      </c>
      <c r="B49" t="s">
        <v>94</v>
      </c>
      <c r="C49">
        <v>0</v>
      </c>
    </row>
    <row r="50" spans="1:3" x14ac:dyDescent="0.2">
      <c r="A50">
        <v>2130</v>
      </c>
      <c r="B50" t="s">
        <v>95</v>
      </c>
      <c r="C50">
        <v>0</v>
      </c>
    </row>
    <row r="51" spans="1:3" x14ac:dyDescent="0.2">
      <c r="A51">
        <v>2150</v>
      </c>
      <c r="B51" t="s">
        <v>96</v>
      </c>
      <c r="C51">
        <v>0</v>
      </c>
    </row>
    <row r="52" spans="1:3" x14ac:dyDescent="0.2">
      <c r="A52">
        <v>2160</v>
      </c>
      <c r="B52" t="s">
        <v>97</v>
      </c>
      <c r="C52">
        <v>0</v>
      </c>
    </row>
    <row r="53" spans="1:3" x14ac:dyDescent="0.2">
      <c r="A53">
        <v>2190</v>
      </c>
      <c r="B53" t="s">
        <v>98</v>
      </c>
      <c r="C53">
        <v>0</v>
      </c>
    </row>
    <row r="54" spans="1:3" x14ac:dyDescent="0.2">
      <c r="A54">
        <v>2200</v>
      </c>
      <c r="B54" t="s">
        <v>116</v>
      </c>
      <c r="C54">
        <v>67800</v>
      </c>
    </row>
    <row r="55" spans="1:3" x14ac:dyDescent="0.2">
      <c r="A55">
        <v>2210</v>
      </c>
      <c r="B55" t="s">
        <v>101</v>
      </c>
      <c r="C55">
        <v>45800</v>
      </c>
    </row>
    <row r="56" spans="1:3" x14ac:dyDescent="0.2">
      <c r="A56">
        <v>2220</v>
      </c>
      <c r="B56" t="s">
        <v>102</v>
      </c>
      <c r="C56">
        <v>0</v>
      </c>
    </row>
    <row r="57" spans="1:3" x14ac:dyDescent="0.2">
      <c r="A57">
        <v>2230</v>
      </c>
      <c r="B57" t="s">
        <v>103</v>
      </c>
      <c r="C57">
        <v>14000</v>
      </c>
    </row>
    <row r="58" spans="1:3" x14ac:dyDescent="0.2">
      <c r="A58">
        <v>2240</v>
      </c>
      <c r="B58" t="s">
        <v>104</v>
      </c>
      <c r="C58">
        <v>8000</v>
      </c>
    </row>
    <row r="59" spans="1:3" x14ac:dyDescent="0.2">
      <c r="A59">
        <v>2250</v>
      </c>
      <c r="B59" t="s">
        <v>105</v>
      </c>
      <c r="C59">
        <v>0</v>
      </c>
    </row>
    <row r="60" spans="1:3" x14ac:dyDescent="0.2">
      <c r="A60">
        <v>2260</v>
      </c>
      <c r="B60" t="s">
        <v>106</v>
      </c>
      <c r="C60">
        <v>0</v>
      </c>
    </row>
    <row r="61" spans="1:3" x14ac:dyDescent="0.2">
      <c r="A61">
        <v>2270</v>
      </c>
      <c r="B61" t="s">
        <v>107</v>
      </c>
      <c r="C61">
        <v>0</v>
      </c>
    </row>
    <row r="62" spans="1:3" x14ac:dyDescent="0.2">
      <c r="A62">
        <v>2271</v>
      </c>
      <c r="B62" t="s">
        <v>108</v>
      </c>
      <c r="C62">
        <v>0</v>
      </c>
    </row>
    <row r="63" spans="1:3" x14ac:dyDescent="0.2">
      <c r="A63">
        <v>2272</v>
      </c>
      <c r="B63" t="s">
        <v>109</v>
      </c>
      <c r="C63">
        <v>0</v>
      </c>
    </row>
    <row r="64" spans="1:3" x14ac:dyDescent="0.2">
      <c r="A64">
        <v>2273</v>
      </c>
      <c r="B64" t="s">
        <v>110</v>
      </c>
      <c r="C64">
        <v>0</v>
      </c>
    </row>
    <row r="65" spans="1:3" x14ac:dyDescent="0.2">
      <c r="A65">
        <v>2280</v>
      </c>
      <c r="B65" t="s">
        <v>111</v>
      </c>
      <c r="C65">
        <v>0</v>
      </c>
    </row>
    <row r="66" spans="1:3" x14ac:dyDescent="0.2">
      <c r="A66">
        <v>2290</v>
      </c>
      <c r="B66" t="s">
        <v>112</v>
      </c>
      <c r="C66">
        <v>0</v>
      </c>
    </row>
    <row r="67" spans="1:3" x14ac:dyDescent="0.2">
      <c r="A67">
        <v>2291</v>
      </c>
      <c r="B67" t="s">
        <v>113</v>
      </c>
      <c r="C67">
        <v>0</v>
      </c>
    </row>
    <row r="68" spans="1:3" x14ac:dyDescent="0.2">
      <c r="A68">
        <v>2292</v>
      </c>
      <c r="B68" t="s">
        <v>114</v>
      </c>
      <c r="C68">
        <v>0</v>
      </c>
    </row>
    <row r="69" spans="1:3" x14ac:dyDescent="0.2">
      <c r="A69">
        <v>2300</v>
      </c>
      <c r="B69" t="s">
        <v>128</v>
      </c>
      <c r="C69">
        <v>0</v>
      </c>
    </row>
    <row r="70" spans="1:3" x14ac:dyDescent="0.2">
      <c r="A70">
        <v>2310</v>
      </c>
      <c r="B70" t="s">
        <v>117</v>
      </c>
      <c r="C70">
        <v>0</v>
      </c>
    </row>
    <row r="71" spans="1:3" x14ac:dyDescent="0.2">
      <c r="A71">
        <v>2320</v>
      </c>
      <c r="B71" t="s">
        <v>118</v>
      </c>
      <c r="C71">
        <v>0</v>
      </c>
    </row>
    <row r="72" spans="1:3" x14ac:dyDescent="0.2">
      <c r="A72">
        <v>2330</v>
      </c>
      <c r="B72" t="s">
        <v>119</v>
      </c>
      <c r="C72">
        <v>0</v>
      </c>
    </row>
    <row r="73" spans="1:3" x14ac:dyDescent="0.2">
      <c r="A73">
        <v>2340</v>
      </c>
      <c r="B73" t="s">
        <v>120</v>
      </c>
      <c r="C73">
        <v>0</v>
      </c>
    </row>
    <row r="74" spans="1:3" x14ac:dyDescent="0.2">
      <c r="A74">
        <v>2350</v>
      </c>
      <c r="B74" t="s">
        <v>121</v>
      </c>
      <c r="C74">
        <v>0</v>
      </c>
    </row>
    <row r="75" spans="1:3" x14ac:dyDescent="0.2">
      <c r="A75">
        <v>2360</v>
      </c>
      <c r="B75" t="s">
        <v>122</v>
      </c>
      <c r="C75">
        <v>0</v>
      </c>
    </row>
    <row r="76" spans="1:3" x14ac:dyDescent="0.2">
      <c r="A76">
        <v>2361</v>
      </c>
      <c r="B76" t="s">
        <v>123</v>
      </c>
      <c r="C76">
        <v>0</v>
      </c>
    </row>
    <row r="77" spans="1:3" x14ac:dyDescent="0.2">
      <c r="A77">
        <v>2362</v>
      </c>
      <c r="B77" t="s">
        <v>124</v>
      </c>
      <c r="C77">
        <v>0</v>
      </c>
    </row>
    <row r="78" spans="1:3" x14ac:dyDescent="0.2">
      <c r="A78">
        <v>2363</v>
      </c>
      <c r="B78" t="s">
        <v>125</v>
      </c>
      <c r="C78">
        <v>0</v>
      </c>
    </row>
    <row r="79" spans="1:3" x14ac:dyDescent="0.2">
      <c r="A79">
        <v>2380</v>
      </c>
      <c r="B79" t="s">
        <v>126</v>
      </c>
      <c r="C79">
        <v>0</v>
      </c>
    </row>
    <row r="80" spans="1:3" x14ac:dyDescent="0.2">
      <c r="A80">
        <v>2400</v>
      </c>
      <c r="B80" t="s">
        <v>136</v>
      </c>
      <c r="C80">
        <v>0</v>
      </c>
    </row>
    <row r="81" spans="1:3" x14ac:dyDescent="0.2">
      <c r="A81">
        <v>2410</v>
      </c>
      <c r="B81" t="s">
        <v>129</v>
      </c>
      <c r="C81">
        <v>0</v>
      </c>
    </row>
    <row r="82" spans="1:3" x14ac:dyDescent="0.2">
      <c r="A82">
        <v>2420</v>
      </c>
      <c r="B82" t="s">
        <v>130</v>
      </c>
      <c r="C82">
        <v>0</v>
      </c>
    </row>
    <row r="83" spans="1:3" x14ac:dyDescent="0.2">
      <c r="A83">
        <v>2430</v>
      </c>
      <c r="B83" t="s">
        <v>131</v>
      </c>
      <c r="C83">
        <v>0</v>
      </c>
    </row>
    <row r="84" spans="1:3" x14ac:dyDescent="0.2">
      <c r="A84">
        <v>2460</v>
      </c>
      <c r="B84" t="s">
        <v>132</v>
      </c>
      <c r="C84">
        <v>0</v>
      </c>
    </row>
    <row r="85" spans="1:3" x14ac:dyDescent="0.2">
      <c r="A85">
        <v>2461</v>
      </c>
      <c r="B85" t="s">
        <v>123</v>
      </c>
      <c r="C85">
        <v>0</v>
      </c>
    </row>
    <row r="86" spans="1:3" x14ac:dyDescent="0.2">
      <c r="A86">
        <v>2462</v>
      </c>
      <c r="B86" t="s">
        <v>133</v>
      </c>
      <c r="C86">
        <v>0</v>
      </c>
    </row>
    <row r="87" spans="1:3" x14ac:dyDescent="0.2">
      <c r="A87">
        <v>2470</v>
      </c>
      <c r="B87" t="s">
        <v>134</v>
      </c>
      <c r="C87">
        <v>0</v>
      </c>
    </row>
    <row r="88" spans="1:3" x14ac:dyDescent="0.2">
      <c r="A88">
        <v>2500</v>
      </c>
      <c r="B88" t="s">
        <v>147</v>
      </c>
      <c r="C88">
        <v>0</v>
      </c>
    </row>
    <row r="89" spans="1:3" x14ac:dyDescent="0.2">
      <c r="A89">
        <v>2510</v>
      </c>
      <c r="B89" t="s">
        <v>137</v>
      </c>
      <c r="C89">
        <v>0</v>
      </c>
    </row>
    <row r="90" spans="1:3" x14ac:dyDescent="0.2">
      <c r="A90">
        <v>2520</v>
      </c>
      <c r="B90" t="s">
        <v>138</v>
      </c>
      <c r="C90">
        <v>0</v>
      </c>
    </row>
    <row r="91" spans="1:3" x14ac:dyDescent="0.2">
      <c r="A91">
        <v>2530</v>
      </c>
      <c r="B91" t="s">
        <v>139</v>
      </c>
      <c r="C91">
        <v>0</v>
      </c>
    </row>
    <row r="92" spans="1:3" x14ac:dyDescent="0.2">
      <c r="A92">
        <v>2535</v>
      </c>
      <c r="B92" t="s">
        <v>140</v>
      </c>
      <c r="C92">
        <v>0</v>
      </c>
    </row>
    <row r="93" spans="1:3" x14ac:dyDescent="0.2">
      <c r="A93">
        <v>2540</v>
      </c>
      <c r="B93" t="s">
        <v>141</v>
      </c>
      <c r="C93">
        <v>0</v>
      </c>
    </row>
    <row r="94" spans="1:3" x14ac:dyDescent="0.2">
      <c r="A94">
        <v>2550</v>
      </c>
      <c r="B94" t="s">
        <v>142</v>
      </c>
      <c r="C94">
        <v>0</v>
      </c>
    </row>
    <row r="95" spans="1:3" x14ac:dyDescent="0.2">
      <c r="A95">
        <v>2570</v>
      </c>
      <c r="B95" t="s">
        <v>143</v>
      </c>
      <c r="C95">
        <v>0</v>
      </c>
    </row>
    <row r="96" spans="1:3" x14ac:dyDescent="0.2">
      <c r="A96">
        <v>2575</v>
      </c>
      <c r="B96" t="s">
        <v>144</v>
      </c>
      <c r="C96">
        <v>0</v>
      </c>
    </row>
    <row r="97" spans="1:3" x14ac:dyDescent="0.2">
      <c r="A97">
        <v>2580</v>
      </c>
      <c r="B97" t="s">
        <v>145</v>
      </c>
      <c r="C97">
        <v>0</v>
      </c>
    </row>
    <row r="98" spans="1:3" x14ac:dyDescent="0.2">
      <c r="A98">
        <v>2590</v>
      </c>
      <c r="B98" t="s">
        <v>97</v>
      </c>
      <c r="C98">
        <v>0</v>
      </c>
    </row>
    <row r="99" spans="1:3" x14ac:dyDescent="0.2">
      <c r="A99">
        <v>2600</v>
      </c>
      <c r="B99" t="s">
        <v>153</v>
      </c>
      <c r="C99">
        <v>0</v>
      </c>
    </row>
    <row r="100" spans="1:3" x14ac:dyDescent="0.2">
      <c r="A100">
        <v>2610</v>
      </c>
      <c r="B100" t="s">
        <v>148</v>
      </c>
      <c r="C100">
        <v>0</v>
      </c>
    </row>
    <row r="101" spans="1:3" x14ac:dyDescent="0.2">
      <c r="A101">
        <v>2620</v>
      </c>
      <c r="B101" t="s">
        <v>149</v>
      </c>
      <c r="C101">
        <v>0</v>
      </c>
    </row>
    <row r="102" spans="1:3" x14ac:dyDescent="0.2">
      <c r="A102">
        <v>2650</v>
      </c>
      <c r="B102" t="s">
        <v>150</v>
      </c>
      <c r="C102">
        <v>0</v>
      </c>
    </row>
    <row r="103" spans="1:3" x14ac:dyDescent="0.2">
      <c r="A103">
        <v>2670</v>
      </c>
      <c r="B103" t="s">
        <v>151</v>
      </c>
      <c r="C103">
        <v>0</v>
      </c>
    </row>
    <row r="104" spans="1:3" x14ac:dyDescent="0.2">
      <c r="A104">
        <v>2700</v>
      </c>
      <c r="B104" t="s">
        <v>165</v>
      </c>
      <c r="C104">
        <v>0</v>
      </c>
    </row>
    <row r="105" spans="1:3" x14ac:dyDescent="0.2">
      <c r="A105">
        <v>2710</v>
      </c>
      <c r="B105" t="s">
        <v>154</v>
      </c>
      <c r="C105">
        <v>0</v>
      </c>
    </row>
    <row r="106" spans="1:3" x14ac:dyDescent="0.2">
      <c r="A106">
        <v>2720</v>
      </c>
      <c r="B106" t="s">
        <v>155</v>
      </c>
      <c r="C106">
        <v>0</v>
      </c>
    </row>
    <row r="107" spans="1:3" x14ac:dyDescent="0.2">
      <c r="A107">
        <v>2730</v>
      </c>
      <c r="B107" t="s">
        <v>156</v>
      </c>
      <c r="C107">
        <v>0</v>
      </c>
    </row>
    <row r="108" spans="1:3" x14ac:dyDescent="0.2">
      <c r="A108">
        <v>2740</v>
      </c>
      <c r="B108" t="s">
        <v>157</v>
      </c>
      <c r="C108">
        <v>0</v>
      </c>
    </row>
    <row r="109" spans="1:3" x14ac:dyDescent="0.2">
      <c r="A109">
        <v>2750</v>
      </c>
      <c r="B109" t="s">
        <v>158</v>
      </c>
      <c r="C109">
        <v>0</v>
      </c>
    </row>
    <row r="110" spans="1:3" x14ac:dyDescent="0.2">
      <c r="A110">
        <v>2755</v>
      </c>
      <c r="B110" t="s">
        <v>159</v>
      </c>
      <c r="C110">
        <v>0</v>
      </c>
    </row>
    <row r="111" spans="1:3" x14ac:dyDescent="0.2">
      <c r="A111">
        <v>2760</v>
      </c>
      <c r="B111" t="s">
        <v>160</v>
      </c>
      <c r="C111">
        <v>0</v>
      </c>
    </row>
    <row r="112" spans="1:3" x14ac:dyDescent="0.2">
      <c r="A112">
        <v>2770</v>
      </c>
      <c r="B112" t="s">
        <v>161</v>
      </c>
      <c r="C112">
        <v>0</v>
      </c>
    </row>
    <row r="113" spans="1:3" x14ac:dyDescent="0.2">
      <c r="A113">
        <v>2780</v>
      </c>
      <c r="B113" t="s">
        <v>162</v>
      </c>
      <c r="C113">
        <v>0</v>
      </c>
    </row>
    <row r="114" spans="1:3" x14ac:dyDescent="0.2">
      <c r="A114">
        <v>2790</v>
      </c>
      <c r="B114" t="s">
        <v>163</v>
      </c>
      <c r="C114">
        <v>0</v>
      </c>
    </row>
    <row r="115" spans="1:3" x14ac:dyDescent="0.2">
      <c r="A115">
        <v>2800</v>
      </c>
      <c r="B115" t="s">
        <v>169</v>
      </c>
      <c r="C115">
        <v>0</v>
      </c>
    </row>
    <row r="116" spans="1:3" x14ac:dyDescent="0.2">
      <c r="A116">
        <v>2810</v>
      </c>
      <c r="B116" t="s">
        <v>166</v>
      </c>
      <c r="C116">
        <v>0</v>
      </c>
    </row>
    <row r="117" spans="1:3" x14ac:dyDescent="0.2">
      <c r="A117">
        <v>2850</v>
      </c>
      <c r="B117" t="s">
        <v>167</v>
      </c>
      <c r="C117">
        <v>0</v>
      </c>
    </row>
    <row r="118" spans="1:3" x14ac:dyDescent="0.2">
      <c r="A118">
        <v>3000</v>
      </c>
      <c r="B118" t="s">
        <v>176</v>
      </c>
      <c r="C118">
        <v>33100</v>
      </c>
    </row>
    <row r="119" spans="1:3" x14ac:dyDescent="0.2">
      <c r="A119">
        <v>3010</v>
      </c>
      <c r="B119" t="s">
        <v>170</v>
      </c>
      <c r="C119">
        <v>33100</v>
      </c>
    </row>
    <row r="120" spans="1:3" x14ac:dyDescent="0.2">
      <c r="A120">
        <v>3030</v>
      </c>
      <c r="B120" t="s">
        <v>171</v>
      </c>
      <c r="C120">
        <v>0</v>
      </c>
    </row>
    <row r="121" spans="1:3" x14ac:dyDescent="0.2">
      <c r="A121">
        <v>3050</v>
      </c>
      <c r="B121" t="s">
        <v>172</v>
      </c>
      <c r="C121">
        <v>0</v>
      </c>
    </row>
    <row r="122" spans="1:3" x14ac:dyDescent="0.2">
      <c r="A122">
        <v>3090</v>
      </c>
      <c r="B122" t="s">
        <v>173</v>
      </c>
      <c r="C122">
        <v>0</v>
      </c>
    </row>
    <row r="123" spans="1:3" x14ac:dyDescent="0.2">
      <c r="A123">
        <v>3095</v>
      </c>
      <c r="B123" t="s">
        <v>174</v>
      </c>
      <c r="C123">
        <v>0</v>
      </c>
    </row>
    <row r="124" spans="1:3" x14ac:dyDescent="0.2">
      <c r="C124">
        <v>0</v>
      </c>
    </row>
    <row r="125" spans="1:3" x14ac:dyDescent="0.2">
      <c r="A125">
        <v>3100</v>
      </c>
      <c r="B125" t="s">
        <v>183</v>
      </c>
      <c r="C125">
        <v>0</v>
      </c>
    </row>
    <row r="126" spans="1:3" x14ac:dyDescent="0.2">
      <c r="A126">
        <v>3110</v>
      </c>
      <c r="B126" t="s">
        <v>177</v>
      </c>
      <c r="C126">
        <v>0</v>
      </c>
    </row>
    <row r="127" spans="1:3" x14ac:dyDescent="0.2">
      <c r="A127">
        <v>3120</v>
      </c>
      <c r="B127" t="s">
        <v>178</v>
      </c>
      <c r="C127">
        <v>0</v>
      </c>
    </row>
    <row r="128" spans="1:3" x14ac:dyDescent="0.2">
      <c r="A128">
        <v>3130</v>
      </c>
      <c r="B128" t="s">
        <v>97</v>
      </c>
      <c r="C128">
        <v>0</v>
      </c>
    </row>
    <row r="129" spans="1:3" x14ac:dyDescent="0.2">
      <c r="A129">
        <v>3150</v>
      </c>
      <c r="B129" t="s">
        <v>179</v>
      </c>
      <c r="C129">
        <v>0</v>
      </c>
    </row>
    <row r="130" spans="1:3" x14ac:dyDescent="0.2">
      <c r="A130">
        <v>3160</v>
      </c>
      <c r="B130" t="s">
        <v>180</v>
      </c>
      <c r="C130">
        <v>0</v>
      </c>
    </row>
    <row r="131" spans="1:3" x14ac:dyDescent="0.2">
      <c r="A131">
        <v>3170</v>
      </c>
      <c r="B131" t="s">
        <v>181</v>
      </c>
      <c r="C131">
        <v>0</v>
      </c>
    </row>
    <row r="132" spans="1:3" x14ac:dyDescent="0.2">
      <c r="A132">
        <v>4200</v>
      </c>
      <c r="B132" t="s">
        <v>193</v>
      </c>
      <c r="C132">
        <v>0</v>
      </c>
    </row>
    <row r="133" spans="1:3" x14ac:dyDescent="0.2">
      <c r="A133">
        <v>4210</v>
      </c>
      <c r="B133" t="s">
        <v>184</v>
      </c>
      <c r="C133">
        <v>0</v>
      </c>
    </row>
    <row r="134" spans="1:3" x14ac:dyDescent="0.2">
      <c r="A134">
        <v>4220</v>
      </c>
      <c r="B134" t="s">
        <v>185</v>
      </c>
      <c r="C134">
        <v>0</v>
      </c>
    </row>
    <row r="135" spans="1:3" x14ac:dyDescent="0.2">
      <c r="A135">
        <v>4230</v>
      </c>
      <c r="B135" t="s">
        <v>186</v>
      </c>
      <c r="C135">
        <v>0</v>
      </c>
    </row>
    <row r="136" spans="1:3" x14ac:dyDescent="0.2">
      <c r="A136">
        <v>4240</v>
      </c>
      <c r="B136" t="s">
        <v>187</v>
      </c>
      <c r="C136">
        <v>0</v>
      </c>
    </row>
    <row r="137" spans="1:3" x14ac:dyDescent="0.2">
      <c r="A137">
        <v>4250</v>
      </c>
      <c r="B137" t="s">
        <v>188</v>
      </c>
      <c r="C137">
        <v>0</v>
      </c>
    </row>
    <row r="138" spans="1:3" x14ac:dyDescent="0.2">
      <c r="A138">
        <v>4260</v>
      </c>
      <c r="B138" t="s">
        <v>189</v>
      </c>
      <c r="C138">
        <v>0</v>
      </c>
    </row>
    <row r="139" spans="1:3" x14ac:dyDescent="0.2">
      <c r="A139">
        <v>4270</v>
      </c>
      <c r="B139" t="s">
        <v>190</v>
      </c>
      <c r="C139">
        <v>0</v>
      </c>
    </row>
    <row r="140" spans="1:3" x14ac:dyDescent="0.2">
      <c r="A140">
        <v>4280</v>
      </c>
      <c r="B140" t="s">
        <v>191</v>
      </c>
      <c r="C140">
        <v>0</v>
      </c>
    </row>
    <row r="141" spans="1:3" x14ac:dyDescent="0.2">
      <c r="A141">
        <v>4300</v>
      </c>
      <c r="B141" t="s">
        <v>200</v>
      </c>
      <c r="C141">
        <v>0</v>
      </c>
    </row>
    <row r="142" spans="1:3" x14ac:dyDescent="0.2">
      <c r="A142">
        <v>4310</v>
      </c>
      <c r="B142" t="s">
        <v>194</v>
      </c>
      <c r="C142">
        <v>0</v>
      </c>
    </row>
    <row r="143" spans="1:3" x14ac:dyDescent="0.2">
      <c r="A143">
        <v>4320</v>
      </c>
      <c r="B143" t="s">
        <v>195</v>
      </c>
      <c r="C143">
        <v>0</v>
      </c>
    </row>
    <row r="144" spans="1:3" x14ac:dyDescent="0.2">
      <c r="A144">
        <v>4350</v>
      </c>
      <c r="B144" t="s">
        <v>196</v>
      </c>
      <c r="C144">
        <v>0</v>
      </c>
    </row>
    <row r="145" spans="1:3" x14ac:dyDescent="0.2">
      <c r="A145">
        <v>4360</v>
      </c>
      <c r="B145" t="s">
        <v>197</v>
      </c>
      <c r="C145">
        <v>0</v>
      </c>
    </row>
    <row r="146" spans="1:3" x14ac:dyDescent="0.2">
      <c r="A146">
        <v>4370</v>
      </c>
      <c r="B146" t="s">
        <v>77</v>
      </c>
      <c r="C146">
        <v>0</v>
      </c>
    </row>
    <row r="147" spans="1:3" x14ac:dyDescent="0.2">
      <c r="A147">
        <v>4390</v>
      </c>
      <c r="B147" t="s">
        <v>198</v>
      </c>
      <c r="C147">
        <v>0</v>
      </c>
    </row>
    <row r="148" spans="1:3" x14ac:dyDescent="0.2">
      <c r="A148">
        <v>4400</v>
      </c>
      <c r="B148" t="s">
        <v>212</v>
      </c>
      <c r="C148">
        <v>0</v>
      </c>
    </row>
    <row r="149" spans="1:3" x14ac:dyDescent="0.2">
      <c r="A149">
        <v>4410</v>
      </c>
      <c r="B149" t="s">
        <v>201</v>
      </c>
      <c r="C149">
        <v>0</v>
      </c>
    </row>
    <row r="150" spans="1:3" x14ac:dyDescent="0.2">
      <c r="A150">
        <v>4412</v>
      </c>
      <c r="B150" t="s">
        <v>202</v>
      </c>
      <c r="C150">
        <v>0</v>
      </c>
    </row>
    <row r="151" spans="1:3" x14ac:dyDescent="0.2">
      <c r="A151">
        <v>4430</v>
      </c>
      <c r="B151" t="s">
        <v>203</v>
      </c>
      <c r="C151">
        <v>0</v>
      </c>
    </row>
    <row r="152" spans="1:3" x14ac:dyDescent="0.2">
      <c r="A152">
        <v>4435</v>
      </c>
      <c r="B152" t="s">
        <v>204</v>
      </c>
      <c r="C152">
        <v>0</v>
      </c>
    </row>
    <row r="153" spans="1:3" x14ac:dyDescent="0.2">
      <c r="A153">
        <v>4440</v>
      </c>
      <c r="B153" t="s">
        <v>205</v>
      </c>
      <c r="C153">
        <v>0</v>
      </c>
    </row>
    <row r="154" spans="1:3" x14ac:dyDescent="0.2">
      <c r="A154">
        <v>4450</v>
      </c>
      <c r="B154" t="s">
        <v>206</v>
      </c>
      <c r="C154">
        <v>0</v>
      </c>
    </row>
    <row r="155" spans="1:3" x14ac:dyDescent="0.2">
      <c r="A155">
        <v>4460</v>
      </c>
      <c r="B155" t="s">
        <v>207</v>
      </c>
      <c r="C155">
        <v>0</v>
      </c>
    </row>
    <row r="156" spans="1:3" x14ac:dyDescent="0.2">
      <c r="A156">
        <v>4470</v>
      </c>
      <c r="B156" t="s">
        <v>208</v>
      </c>
      <c r="C156">
        <v>0</v>
      </c>
    </row>
    <row r="157" spans="1:3" x14ac:dyDescent="0.2">
      <c r="A157">
        <v>4480</v>
      </c>
      <c r="B157" t="s">
        <v>209</v>
      </c>
      <c r="C157">
        <v>0</v>
      </c>
    </row>
    <row r="158" spans="1:3" x14ac:dyDescent="0.2">
      <c r="A158">
        <v>4490</v>
      </c>
      <c r="B158" t="s">
        <v>210</v>
      </c>
      <c r="C158">
        <v>0</v>
      </c>
    </row>
    <row r="159" spans="1:3" x14ac:dyDescent="0.2">
      <c r="A159">
        <v>4500</v>
      </c>
      <c r="B159" t="s">
        <v>225</v>
      </c>
      <c r="C159">
        <v>2500</v>
      </c>
    </row>
    <row r="160" spans="1:3" x14ac:dyDescent="0.2">
      <c r="A160">
        <v>4510</v>
      </c>
      <c r="B160" t="s">
        <v>213</v>
      </c>
      <c r="C160">
        <v>0</v>
      </c>
    </row>
    <row r="161" spans="1:3" x14ac:dyDescent="0.2">
      <c r="A161">
        <v>4520</v>
      </c>
      <c r="B161" t="s">
        <v>214</v>
      </c>
      <c r="C161">
        <v>0</v>
      </c>
    </row>
    <row r="162" spans="1:3" x14ac:dyDescent="0.2">
      <c r="A162">
        <v>4530</v>
      </c>
      <c r="B162" t="s">
        <v>215</v>
      </c>
      <c r="C162">
        <v>0</v>
      </c>
    </row>
    <row r="163" spans="1:3" x14ac:dyDescent="0.2">
      <c r="A163">
        <v>4540</v>
      </c>
      <c r="B163" t="s">
        <v>216</v>
      </c>
      <c r="C163">
        <v>0</v>
      </c>
    </row>
    <row r="164" spans="1:3" x14ac:dyDescent="0.2">
      <c r="A164">
        <v>4550</v>
      </c>
      <c r="B164" t="s">
        <v>217</v>
      </c>
      <c r="C164">
        <v>0</v>
      </c>
    </row>
    <row r="165" spans="1:3" x14ac:dyDescent="0.2">
      <c r="A165">
        <v>4560</v>
      </c>
      <c r="B165" t="s">
        <v>218</v>
      </c>
      <c r="C165">
        <v>0</v>
      </c>
    </row>
    <row r="166" spans="1:3" x14ac:dyDescent="0.2">
      <c r="A166">
        <v>4565</v>
      </c>
      <c r="B166" t="s">
        <v>219</v>
      </c>
      <c r="C166">
        <v>0</v>
      </c>
    </row>
    <row r="167" spans="1:3" x14ac:dyDescent="0.2">
      <c r="A167">
        <v>4570</v>
      </c>
      <c r="B167" t="s">
        <v>220</v>
      </c>
      <c r="C167">
        <v>0</v>
      </c>
    </row>
    <row r="168" spans="1:3" x14ac:dyDescent="0.2">
      <c r="A168">
        <v>4575</v>
      </c>
      <c r="B168" t="s">
        <v>221</v>
      </c>
      <c r="C168">
        <v>2500</v>
      </c>
    </row>
    <row r="169" spans="1:3" x14ac:dyDescent="0.2">
      <c r="A169">
        <v>4580</v>
      </c>
      <c r="B169" t="s">
        <v>222</v>
      </c>
      <c r="C169">
        <v>0</v>
      </c>
    </row>
    <row r="170" spans="1:3" x14ac:dyDescent="0.2">
      <c r="A170">
        <v>4590</v>
      </c>
      <c r="B170" t="s">
        <v>223</v>
      </c>
      <c r="C170">
        <v>0</v>
      </c>
    </row>
    <row r="171" spans="1:3" x14ac:dyDescent="0.2">
      <c r="A171">
        <v>4800</v>
      </c>
      <c r="B171" t="s">
        <v>233</v>
      </c>
      <c r="C171">
        <v>0</v>
      </c>
    </row>
    <row r="172" spans="1:3" x14ac:dyDescent="0.2">
      <c r="A172">
        <v>4810</v>
      </c>
      <c r="B172" t="s">
        <v>226</v>
      </c>
      <c r="C172">
        <v>0</v>
      </c>
    </row>
    <row r="173" spans="1:3" x14ac:dyDescent="0.2">
      <c r="A173">
        <v>4820</v>
      </c>
      <c r="B173" t="s">
        <v>227</v>
      </c>
      <c r="C173">
        <v>0</v>
      </c>
    </row>
    <row r="174" spans="1:3" x14ac:dyDescent="0.2">
      <c r="A174">
        <v>4830</v>
      </c>
      <c r="B174" t="s">
        <v>228</v>
      </c>
      <c r="C174">
        <v>0</v>
      </c>
    </row>
    <row r="175" spans="1:3" x14ac:dyDescent="0.2">
      <c r="A175">
        <v>4840</v>
      </c>
      <c r="B175" t="s">
        <v>229</v>
      </c>
      <c r="C175">
        <v>0</v>
      </c>
    </row>
    <row r="176" spans="1:3" x14ac:dyDescent="0.2">
      <c r="A176">
        <v>4850</v>
      </c>
      <c r="B176" t="s">
        <v>230</v>
      </c>
      <c r="C176">
        <v>0</v>
      </c>
    </row>
    <row r="177" spans="1:3" x14ac:dyDescent="0.2">
      <c r="A177">
        <v>4890</v>
      </c>
      <c r="B177" t="s">
        <v>231</v>
      </c>
      <c r="C177">
        <v>0</v>
      </c>
    </row>
    <row r="178" spans="1:3" x14ac:dyDescent="0.2">
      <c r="C178">
        <v>0</v>
      </c>
    </row>
    <row r="179" spans="1:3" x14ac:dyDescent="0.2">
      <c r="A179">
        <v>5000</v>
      </c>
      <c r="B179" t="s">
        <v>241</v>
      </c>
      <c r="C179">
        <v>75650</v>
      </c>
    </row>
    <row r="180" spans="1:3" x14ac:dyDescent="0.2">
      <c r="A180">
        <v>5010</v>
      </c>
      <c r="B180" t="s">
        <v>235</v>
      </c>
      <c r="C180">
        <v>15200</v>
      </c>
    </row>
    <row r="181" spans="1:3" x14ac:dyDescent="0.2">
      <c r="A181">
        <v>5020</v>
      </c>
      <c r="B181" t="s">
        <v>236</v>
      </c>
      <c r="C181">
        <v>38750</v>
      </c>
    </row>
    <row r="182" spans="1:3" x14ac:dyDescent="0.2">
      <c r="A182">
        <v>5030</v>
      </c>
      <c r="B182" t="s">
        <v>237</v>
      </c>
      <c r="C182">
        <v>17100</v>
      </c>
    </row>
    <row r="183" spans="1:3" x14ac:dyDescent="0.2">
      <c r="A183">
        <v>5050</v>
      </c>
      <c r="B183" t="s">
        <v>238</v>
      </c>
      <c r="C183">
        <v>3600</v>
      </c>
    </row>
    <row r="184" spans="1:3" x14ac:dyDescent="0.2">
      <c r="A184">
        <v>5090</v>
      </c>
      <c r="B184" t="s">
        <v>239</v>
      </c>
      <c r="C184">
        <v>1000</v>
      </c>
    </row>
    <row r="185" spans="1:3" x14ac:dyDescent="0.2">
      <c r="A185">
        <v>5100</v>
      </c>
      <c r="B185" t="s">
        <v>264</v>
      </c>
      <c r="C185">
        <v>251356</v>
      </c>
    </row>
    <row r="186" spans="1:3" x14ac:dyDescent="0.2">
      <c r="A186">
        <v>5110</v>
      </c>
      <c r="B186" t="s">
        <v>242</v>
      </c>
      <c r="C186">
        <v>6250</v>
      </c>
    </row>
    <row r="187" spans="1:3" x14ac:dyDescent="0.2">
      <c r="A187">
        <v>5120</v>
      </c>
      <c r="B187" t="s">
        <v>243</v>
      </c>
      <c r="C187">
        <v>37500</v>
      </c>
    </row>
    <row r="188" spans="1:3" x14ac:dyDescent="0.2">
      <c r="A188">
        <v>5130</v>
      </c>
      <c r="B188" t="s">
        <v>244</v>
      </c>
      <c r="C188">
        <v>2500</v>
      </c>
    </row>
    <row r="189" spans="1:3" x14ac:dyDescent="0.2">
      <c r="A189">
        <v>5140</v>
      </c>
      <c r="B189" t="s">
        <v>245</v>
      </c>
      <c r="C189">
        <v>2220</v>
      </c>
    </row>
    <row r="190" spans="1:3" x14ac:dyDescent="0.2">
      <c r="A190">
        <v>5150</v>
      </c>
      <c r="B190" t="s">
        <v>246</v>
      </c>
      <c r="C190">
        <v>9402</v>
      </c>
    </row>
    <row r="191" spans="1:3" x14ac:dyDescent="0.2">
      <c r="A191">
        <v>5160</v>
      </c>
      <c r="B191" t="s">
        <v>247</v>
      </c>
      <c r="C191">
        <v>29453</v>
      </c>
    </row>
    <row r="192" spans="1:3" x14ac:dyDescent="0.2">
      <c r="A192">
        <v>5161</v>
      </c>
      <c r="B192" t="s">
        <v>248</v>
      </c>
      <c r="C192">
        <v>8500</v>
      </c>
    </row>
    <row r="193" spans="1:3" x14ac:dyDescent="0.2">
      <c r="A193">
        <v>5162</v>
      </c>
      <c r="B193" t="s">
        <v>249</v>
      </c>
      <c r="C193">
        <v>28050</v>
      </c>
    </row>
    <row r="194" spans="1:3" x14ac:dyDescent="0.2">
      <c r="A194">
        <v>5163</v>
      </c>
      <c r="B194" t="s">
        <v>250</v>
      </c>
      <c r="C194">
        <v>0</v>
      </c>
    </row>
    <row r="195" spans="1:3" x14ac:dyDescent="0.2">
      <c r="A195">
        <v>5164</v>
      </c>
      <c r="B195" t="s">
        <v>251</v>
      </c>
      <c r="C195">
        <v>0</v>
      </c>
    </row>
    <row r="196" spans="1:3" x14ac:dyDescent="0.2">
      <c r="A196">
        <v>5165</v>
      </c>
      <c r="B196" t="s">
        <v>252</v>
      </c>
      <c r="C196">
        <v>35968</v>
      </c>
    </row>
    <row r="197" spans="1:3" x14ac:dyDescent="0.2">
      <c r="A197">
        <v>5166</v>
      </c>
      <c r="B197" t="s">
        <v>253</v>
      </c>
      <c r="C197">
        <v>1398</v>
      </c>
    </row>
    <row r="198" spans="1:3" x14ac:dyDescent="0.2">
      <c r="A198">
        <v>5180</v>
      </c>
      <c r="B198" t="s">
        <v>254</v>
      </c>
      <c r="C198">
        <v>8772</v>
      </c>
    </row>
    <row r="199" spans="1:3" x14ac:dyDescent="0.2">
      <c r="A199">
        <v>5181</v>
      </c>
      <c r="B199" t="s">
        <v>255</v>
      </c>
      <c r="C199">
        <v>2477</v>
      </c>
    </row>
    <row r="200" spans="1:3" x14ac:dyDescent="0.2">
      <c r="A200">
        <v>5182</v>
      </c>
      <c r="B200" t="s">
        <v>256</v>
      </c>
      <c r="C200">
        <v>6018</v>
      </c>
    </row>
    <row r="201" spans="1:3" x14ac:dyDescent="0.2">
      <c r="A201">
        <v>5183</v>
      </c>
      <c r="B201" t="s">
        <v>257</v>
      </c>
      <c r="C201">
        <v>0</v>
      </c>
    </row>
    <row r="202" spans="1:3" x14ac:dyDescent="0.2">
      <c r="A202">
        <v>5184</v>
      </c>
      <c r="B202" t="s">
        <v>258</v>
      </c>
      <c r="C202">
        <v>12055</v>
      </c>
    </row>
    <row r="203" spans="1:3" x14ac:dyDescent="0.2">
      <c r="A203">
        <v>5185</v>
      </c>
      <c r="B203" t="s">
        <v>259</v>
      </c>
      <c r="C203">
        <v>23663</v>
      </c>
    </row>
    <row r="204" spans="1:3" x14ac:dyDescent="0.2">
      <c r="A204">
        <v>5186</v>
      </c>
      <c r="B204" t="s">
        <v>260</v>
      </c>
      <c r="C204">
        <v>2130</v>
      </c>
    </row>
    <row r="205" spans="1:3" x14ac:dyDescent="0.2">
      <c r="A205">
        <v>5190</v>
      </c>
      <c r="B205" t="s">
        <v>261</v>
      </c>
      <c r="C205">
        <v>35000</v>
      </c>
    </row>
    <row r="206" spans="1:3" x14ac:dyDescent="0.2">
      <c r="A206">
        <v>5195</v>
      </c>
      <c r="B206" t="s">
        <v>262</v>
      </c>
      <c r="C206">
        <v>0</v>
      </c>
    </row>
    <row r="207" spans="1:3" x14ac:dyDescent="0.2">
      <c r="A207">
        <v>5200</v>
      </c>
      <c r="B207" t="s">
        <v>278</v>
      </c>
      <c r="C207">
        <v>159440</v>
      </c>
    </row>
    <row r="208" spans="1:3" x14ac:dyDescent="0.2">
      <c r="A208">
        <v>5210</v>
      </c>
      <c r="B208" t="s">
        <v>265</v>
      </c>
      <c r="C208">
        <v>25000</v>
      </c>
    </row>
    <row r="209" spans="1:3" x14ac:dyDescent="0.2">
      <c r="A209">
        <v>5220</v>
      </c>
      <c r="B209" t="s">
        <v>266</v>
      </c>
      <c r="C209">
        <v>0</v>
      </c>
    </row>
    <row r="210" spans="1:3" x14ac:dyDescent="0.2">
      <c r="A210">
        <v>5230</v>
      </c>
      <c r="B210" t="s">
        <v>267</v>
      </c>
      <c r="C210">
        <v>0</v>
      </c>
    </row>
    <row r="211" spans="1:3" x14ac:dyDescent="0.2">
      <c r="A211">
        <v>5240</v>
      </c>
      <c r="B211" t="s">
        <v>268</v>
      </c>
      <c r="C211">
        <v>3000</v>
      </c>
    </row>
    <row r="212" spans="1:3" x14ac:dyDescent="0.2">
      <c r="A212">
        <v>5250</v>
      </c>
      <c r="B212" t="s">
        <v>269</v>
      </c>
      <c r="C212">
        <v>8000</v>
      </c>
    </row>
    <row r="213" spans="1:3" x14ac:dyDescent="0.2">
      <c r="A213">
        <v>5251</v>
      </c>
      <c r="B213" t="s">
        <v>270</v>
      </c>
      <c r="C213">
        <v>15000</v>
      </c>
    </row>
    <row r="214" spans="1:3" x14ac:dyDescent="0.2">
      <c r="A214">
        <v>5252</v>
      </c>
      <c r="B214" t="s">
        <v>271</v>
      </c>
      <c r="C214">
        <v>18000</v>
      </c>
    </row>
    <row r="215" spans="1:3" x14ac:dyDescent="0.2">
      <c r="A215">
        <v>5253</v>
      </c>
      <c r="B215" t="s">
        <v>272</v>
      </c>
      <c r="C215">
        <v>28800</v>
      </c>
    </row>
    <row r="216" spans="1:3" x14ac:dyDescent="0.2">
      <c r="A216">
        <v>5275</v>
      </c>
      <c r="B216" t="s">
        <v>273</v>
      </c>
      <c r="C216">
        <v>8640</v>
      </c>
    </row>
    <row r="217" spans="1:3" x14ac:dyDescent="0.2">
      <c r="A217">
        <v>5280</v>
      </c>
      <c r="B217" t="s">
        <v>274</v>
      </c>
      <c r="C217">
        <v>3000</v>
      </c>
    </row>
    <row r="218" spans="1:3" x14ac:dyDescent="0.2">
      <c r="A218">
        <v>5285</v>
      </c>
      <c r="B218" t="s">
        <v>275</v>
      </c>
      <c r="C218">
        <v>50000</v>
      </c>
    </row>
    <row r="219" spans="1:3" x14ac:dyDescent="0.2">
      <c r="A219">
        <v>5290</v>
      </c>
      <c r="B219" t="s">
        <v>276</v>
      </c>
      <c r="C219">
        <v>0</v>
      </c>
    </row>
    <row r="220" spans="1:3" x14ac:dyDescent="0.2">
      <c r="A220">
        <v>5300</v>
      </c>
      <c r="B220" t="s">
        <v>282</v>
      </c>
      <c r="C220">
        <v>80000</v>
      </c>
    </row>
    <row r="221" spans="1:3" x14ac:dyDescent="0.2">
      <c r="A221">
        <v>5310</v>
      </c>
      <c r="B221" t="s">
        <v>279</v>
      </c>
      <c r="C221">
        <v>60000</v>
      </c>
    </row>
    <row r="222" spans="1:3" x14ac:dyDescent="0.2">
      <c r="A222">
        <v>5330</v>
      </c>
      <c r="B222" t="s">
        <v>280</v>
      </c>
      <c r="C222">
        <v>20000</v>
      </c>
    </row>
    <row r="223" spans="1:3" x14ac:dyDescent="0.2">
      <c r="A223">
        <v>5400</v>
      </c>
      <c r="B223" t="s">
        <v>288</v>
      </c>
      <c r="C223">
        <v>98000</v>
      </c>
    </row>
    <row r="224" spans="1:3" x14ac:dyDescent="0.2">
      <c r="A224">
        <v>5410</v>
      </c>
      <c r="B224" t="s">
        <v>283</v>
      </c>
      <c r="C224">
        <v>70000</v>
      </c>
    </row>
    <row r="225" spans="1:3" x14ac:dyDescent="0.2">
      <c r="A225">
        <v>5420</v>
      </c>
      <c r="B225" t="s">
        <v>284</v>
      </c>
      <c r="C225">
        <v>5000</v>
      </c>
    </row>
    <row r="226" spans="1:3" x14ac:dyDescent="0.2">
      <c r="A226">
        <v>5430</v>
      </c>
      <c r="B226" t="s">
        <v>285</v>
      </c>
      <c r="C226">
        <v>20000</v>
      </c>
    </row>
    <row r="227" spans="1:3" x14ac:dyDescent="0.2">
      <c r="A227">
        <v>5440</v>
      </c>
      <c r="B227" t="s">
        <v>286</v>
      </c>
      <c r="C227">
        <v>3000</v>
      </c>
    </row>
    <row r="228" spans="1:3" x14ac:dyDescent="0.2">
      <c r="A228">
        <v>5500</v>
      </c>
      <c r="B228" t="s">
        <v>296</v>
      </c>
      <c r="C228">
        <v>21520</v>
      </c>
    </row>
    <row r="229" spans="1:3" x14ac:dyDescent="0.2">
      <c r="A229">
        <v>5510</v>
      </c>
      <c r="B229" t="s">
        <v>289</v>
      </c>
      <c r="C229">
        <v>4800</v>
      </c>
    </row>
    <row r="230" spans="1:3" x14ac:dyDescent="0.2">
      <c r="A230">
        <v>5520</v>
      </c>
      <c r="B230" t="s">
        <v>290</v>
      </c>
      <c r="C230">
        <v>3200</v>
      </c>
    </row>
    <row r="231" spans="1:3" x14ac:dyDescent="0.2">
      <c r="A231">
        <v>5530</v>
      </c>
      <c r="B231" t="s">
        <v>291</v>
      </c>
      <c r="C231">
        <v>1920</v>
      </c>
    </row>
    <row r="232" spans="1:3" x14ac:dyDescent="0.2">
      <c r="A232">
        <v>5540</v>
      </c>
      <c r="B232" t="s">
        <v>292</v>
      </c>
      <c r="C232">
        <v>2000</v>
      </c>
    </row>
    <row r="233" spans="1:3" x14ac:dyDescent="0.2">
      <c r="A233">
        <v>5550</v>
      </c>
      <c r="B233" t="s">
        <v>293</v>
      </c>
      <c r="C233">
        <v>9600</v>
      </c>
    </row>
    <row r="234" spans="1:3" x14ac:dyDescent="0.2">
      <c r="A234">
        <v>5560</v>
      </c>
      <c r="B234" t="s">
        <v>294</v>
      </c>
      <c r="C234">
        <v>0</v>
      </c>
    </row>
    <row r="235" spans="1:3" x14ac:dyDescent="0.2">
      <c r="C235">
        <v>0</v>
      </c>
    </row>
    <row r="236" spans="1:3" x14ac:dyDescent="0.2">
      <c r="A236">
        <v>6100</v>
      </c>
      <c r="B236" t="s">
        <v>303</v>
      </c>
      <c r="C236">
        <v>0</v>
      </c>
    </row>
    <row r="237" spans="1:3" x14ac:dyDescent="0.2">
      <c r="A237">
        <v>6110</v>
      </c>
      <c r="B237" t="s">
        <v>298</v>
      </c>
      <c r="C237">
        <v>0</v>
      </c>
    </row>
    <row r="238" spans="1:3" x14ac:dyDescent="0.2">
      <c r="A238">
        <v>6120</v>
      </c>
      <c r="B238" t="s">
        <v>299</v>
      </c>
      <c r="C238">
        <v>0</v>
      </c>
    </row>
    <row r="239" spans="1:3" x14ac:dyDescent="0.2">
      <c r="A239">
        <v>6130</v>
      </c>
      <c r="B239" t="s">
        <v>300</v>
      </c>
      <c r="C239">
        <v>0</v>
      </c>
    </row>
    <row r="240" spans="1:3" x14ac:dyDescent="0.2">
      <c r="A240">
        <v>6140</v>
      </c>
      <c r="B240" t="s">
        <v>301</v>
      </c>
      <c r="C240">
        <v>0</v>
      </c>
    </row>
    <row r="241" spans="1:3" x14ac:dyDescent="0.2">
      <c r="A241">
        <v>6200</v>
      </c>
      <c r="B241" t="s">
        <v>308</v>
      </c>
      <c r="C241">
        <v>0</v>
      </c>
    </row>
    <row r="242" spans="1:3" x14ac:dyDescent="0.2">
      <c r="A242">
        <v>6210</v>
      </c>
      <c r="B242" t="s">
        <v>304</v>
      </c>
      <c r="C242">
        <v>0</v>
      </c>
    </row>
    <row r="243" spans="1:3" x14ac:dyDescent="0.2">
      <c r="A243">
        <v>6220</v>
      </c>
      <c r="B243" t="s">
        <v>305</v>
      </c>
      <c r="C243">
        <v>0</v>
      </c>
    </row>
    <row r="244" spans="1:3" x14ac:dyDescent="0.2">
      <c r="A244">
        <v>6230</v>
      </c>
      <c r="B244" t="s">
        <v>306</v>
      </c>
      <c r="C244">
        <v>0</v>
      </c>
    </row>
    <row r="245" spans="1:3" x14ac:dyDescent="0.2">
      <c r="A245">
        <v>6300</v>
      </c>
      <c r="B245" t="s">
        <v>316</v>
      </c>
      <c r="C245">
        <v>395000</v>
      </c>
    </row>
    <row r="246" spans="1:3" x14ac:dyDescent="0.2">
      <c r="A246">
        <v>6310</v>
      </c>
      <c r="B246" t="s">
        <v>309</v>
      </c>
      <c r="C246">
        <v>0</v>
      </c>
    </row>
    <row r="247" spans="1:3" x14ac:dyDescent="0.2">
      <c r="A247">
        <v>6320</v>
      </c>
      <c r="B247" t="s">
        <v>310</v>
      </c>
      <c r="C247">
        <v>360000</v>
      </c>
    </row>
    <row r="248" spans="1:3" x14ac:dyDescent="0.2">
      <c r="A248">
        <v>6330</v>
      </c>
      <c r="B248" t="s">
        <v>311</v>
      </c>
      <c r="C248">
        <v>0</v>
      </c>
    </row>
    <row r="249" spans="1:3" x14ac:dyDescent="0.2">
      <c r="A249">
        <v>6340</v>
      </c>
      <c r="B249" t="s">
        <v>312</v>
      </c>
      <c r="C249">
        <v>35000</v>
      </c>
    </row>
    <row r="250" spans="1:3" x14ac:dyDescent="0.2">
      <c r="A250">
        <v>6350</v>
      </c>
      <c r="B250" t="s">
        <v>313</v>
      </c>
      <c r="C250">
        <v>0</v>
      </c>
    </row>
    <row r="251" spans="1:3" x14ac:dyDescent="0.2">
      <c r="A251">
        <v>6360</v>
      </c>
      <c r="B251" t="s">
        <v>314</v>
      </c>
      <c r="C251">
        <v>0</v>
      </c>
    </row>
    <row r="252" spans="1:3" x14ac:dyDescent="0.2">
      <c r="C252">
        <v>0</v>
      </c>
    </row>
    <row r="253" spans="1:3" x14ac:dyDescent="0.2">
      <c r="A253">
        <v>6400</v>
      </c>
      <c r="B253" t="s">
        <v>319</v>
      </c>
      <c r="C253">
        <v>214092</v>
      </c>
    </row>
    <row r="254" spans="1:3" x14ac:dyDescent="0.2">
      <c r="C254">
        <v>0</v>
      </c>
    </row>
    <row r="255" spans="1:3" x14ac:dyDescent="0.2">
      <c r="A255">
        <v>6500</v>
      </c>
      <c r="B255" t="s">
        <v>320</v>
      </c>
      <c r="C255">
        <v>64227</v>
      </c>
    </row>
    <row r="256" spans="1:3" x14ac:dyDescent="0.2">
      <c r="C256">
        <v>0</v>
      </c>
    </row>
    <row r="257" spans="1:3" x14ac:dyDescent="0.2">
      <c r="A257">
        <v>6600</v>
      </c>
      <c r="B257" t="s">
        <v>321</v>
      </c>
      <c r="C257">
        <v>10705</v>
      </c>
    </row>
    <row r="258" spans="1:3" x14ac:dyDescent="0.2">
      <c r="C258">
        <v>0</v>
      </c>
    </row>
    <row r="259" spans="1:3" x14ac:dyDescent="0.2">
      <c r="A259">
        <v>6700</v>
      </c>
      <c r="B259" t="s">
        <v>322</v>
      </c>
      <c r="C259">
        <v>170346</v>
      </c>
    </row>
    <row r="260" spans="1:3" x14ac:dyDescent="0.2">
      <c r="C260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workbookViewId="0">
      <selection activeCell="C3" sqref="C3"/>
    </sheetView>
  </sheetViews>
  <sheetFormatPr defaultColWidth="11.5703125" defaultRowHeight="12.75" x14ac:dyDescent="0.2"/>
  <cols>
    <col min="1" max="1" width="5.5703125" customWidth="1"/>
    <col min="2" max="2" width="35.7109375" customWidth="1"/>
    <col min="3" max="3" width="7.5703125" customWidth="1"/>
  </cols>
  <sheetData>
    <row r="1" spans="1:3" x14ac:dyDescent="0.2">
      <c r="A1">
        <v>1100</v>
      </c>
      <c r="B1" t="s">
        <v>52</v>
      </c>
      <c r="C1">
        <v>126553</v>
      </c>
    </row>
    <row r="2" spans="1:3" x14ac:dyDescent="0.2">
      <c r="A2">
        <v>1101</v>
      </c>
      <c r="B2" t="s">
        <v>47</v>
      </c>
      <c r="C2">
        <v>4138</v>
      </c>
    </row>
    <row r="3" spans="1:3" x14ac:dyDescent="0.2">
      <c r="A3">
        <v>1110</v>
      </c>
      <c r="B3" t="s">
        <v>48</v>
      </c>
      <c r="C3">
        <v>36897</v>
      </c>
    </row>
    <row r="4" spans="1:3" x14ac:dyDescent="0.2">
      <c r="A4">
        <v>1120</v>
      </c>
      <c r="B4" t="s">
        <v>49</v>
      </c>
      <c r="C4">
        <v>82759</v>
      </c>
    </row>
    <row r="5" spans="1:3" x14ac:dyDescent="0.2">
      <c r="A5">
        <v>1130</v>
      </c>
      <c r="B5" t="s">
        <v>50</v>
      </c>
      <c r="C5">
        <v>2759</v>
      </c>
    </row>
    <row r="6" spans="1:3" x14ac:dyDescent="0.2">
      <c r="A6">
        <v>1200</v>
      </c>
      <c r="B6" t="s">
        <v>58</v>
      </c>
      <c r="C6">
        <v>121658</v>
      </c>
    </row>
    <row r="7" spans="1:3" x14ac:dyDescent="0.2">
      <c r="A7">
        <v>1210</v>
      </c>
      <c r="B7" t="s">
        <v>53</v>
      </c>
      <c r="C7">
        <v>103448</v>
      </c>
    </row>
    <row r="8" spans="1:3" x14ac:dyDescent="0.2">
      <c r="A8">
        <v>1260</v>
      </c>
      <c r="B8" t="s">
        <v>54</v>
      </c>
      <c r="C8">
        <v>4960</v>
      </c>
    </row>
    <row r="9" spans="1:3" x14ac:dyDescent="0.2">
      <c r="A9">
        <v>1270</v>
      </c>
      <c r="B9" t="s">
        <v>55</v>
      </c>
      <c r="C9">
        <v>10250</v>
      </c>
    </row>
    <row r="10" spans="1:3" x14ac:dyDescent="0.2">
      <c r="A10">
        <v>1290</v>
      </c>
      <c r="B10" t="s">
        <v>56</v>
      </c>
      <c r="C10">
        <v>3000</v>
      </c>
    </row>
    <row r="11" spans="1:3" x14ac:dyDescent="0.2">
      <c r="A11">
        <v>1300</v>
      </c>
      <c r="B11" t="s">
        <v>63</v>
      </c>
      <c r="C11">
        <v>271263</v>
      </c>
    </row>
    <row r="12" spans="1:3" x14ac:dyDescent="0.2">
      <c r="A12">
        <v>1310</v>
      </c>
      <c r="B12" t="s">
        <v>59</v>
      </c>
      <c r="C12">
        <v>211207</v>
      </c>
    </row>
    <row r="13" spans="1:3" x14ac:dyDescent="0.2">
      <c r="A13">
        <v>1320</v>
      </c>
      <c r="B13" t="s">
        <v>60</v>
      </c>
      <c r="C13">
        <v>7661</v>
      </c>
    </row>
    <row r="14" spans="1:3" x14ac:dyDescent="0.2">
      <c r="A14">
        <v>1330</v>
      </c>
      <c r="B14" t="s">
        <v>61</v>
      </c>
      <c r="C14">
        <v>10345</v>
      </c>
    </row>
    <row r="15" spans="1:3" x14ac:dyDescent="0.2">
      <c r="A15">
        <v>1360</v>
      </c>
      <c r="B15" t="s">
        <v>54</v>
      </c>
      <c r="C15">
        <v>10040</v>
      </c>
    </row>
    <row r="16" spans="1:3" x14ac:dyDescent="0.2">
      <c r="A16">
        <v>1370</v>
      </c>
      <c r="B16" t="s">
        <v>55</v>
      </c>
      <c r="C16">
        <v>30010</v>
      </c>
    </row>
    <row r="17" spans="1:3" x14ac:dyDescent="0.2">
      <c r="A17">
        <v>1390</v>
      </c>
      <c r="B17" t="s">
        <v>56</v>
      </c>
      <c r="C17">
        <v>2000</v>
      </c>
    </row>
    <row r="18" spans="1:3" x14ac:dyDescent="0.2">
      <c r="A18">
        <v>1400</v>
      </c>
      <c r="B18" t="s">
        <v>67</v>
      </c>
      <c r="C18">
        <v>422148</v>
      </c>
    </row>
    <row r="19" spans="1:3" x14ac:dyDescent="0.2">
      <c r="A19">
        <v>1410</v>
      </c>
      <c r="B19" t="s">
        <v>64</v>
      </c>
      <c r="C19">
        <v>373138</v>
      </c>
    </row>
    <row r="20" spans="1:3" x14ac:dyDescent="0.2">
      <c r="A20">
        <v>1420</v>
      </c>
      <c r="B20" t="s">
        <v>54</v>
      </c>
      <c r="C20">
        <v>6160</v>
      </c>
    </row>
    <row r="21" spans="1:3" x14ac:dyDescent="0.2">
      <c r="A21">
        <v>1430</v>
      </c>
      <c r="B21" t="s">
        <v>55</v>
      </c>
      <c r="C21">
        <v>27850</v>
      </c>
    </row>
    <row r="22" spans="1:3" x14ac:dyDescent="0.2">
      <c r="A22">
        <v>1450</v>
      </c>
      <c r="B22" t="s">
        <v>65</v>
      </c>
      <c r="C22">
        <v>15000</v>
      </c>
    </row>
    <row r="23" spans="1:3" x14ac:dyDescent="0.2">
      <c r="A23">
        <v>1600</v>
      </c>
      <c r="B23" t="s">
        <v>80</v>
      </c>
      <c r="C23">
        <v>381516</v>
      </c>
    </row>
    <row r="24" spans="1:3" x14ac:dyDescent="0.2">
      <c r="A24">
        <v>1610</v>
      </c>
      <c r="B24" t="s">
        <v>69</v>
      </c>
      <c r="C24">
        <v>113680</v>
      </c>
    </row>
    <row r="25" spans="1:3" x14ac:dyDescent="0.2">
      <c r="A25">
        <v>1615</v>
      </c>
      <c r="B25" t="s">
        <v>70</v>
      </c>
      <c r="C25">
        <v>32816</v>
      </c>
    </row>
    <row r="26" spans="1:3" x14ac:dyDescent="0.2">
      <c r="A26">
        <v>1620</v>
      </c>
      <c r="B26" t="s">
        <v>71</v>
      </c>
      <c r="C26">
        <v>10000</v>
      </c>
    </row>
    <row r="27" spans="1:3" x14ac:dyDescent="0.2">
      <c r="A27">
        <v>1630</v>
      </c>
      <c r="B27" t="s">
        <v>72</v>
      </c>
      <c r="C27">
        <v>20000</v>
      </c>
    </row>
    <row r="28" spans="1:3" x14ac:dyDescent="0.2">
      <c r="A28">
        <v>1635</v>
      </c>
      <c r="B28" t="s">
        <v>73</v>
      </c>
      <c r="C28">
        <v>6000</v>
      </c>
    </row>
    <row r="29" spans="1:3" x14ac:dyDescent="0.2">
      <c r="A29">
        <v>1650</v>
      </c>
      <c r="B29" t="s">
        <v>74</v>
      </c>
      <c r="C29">
        <v>12000</v>
      </c>
    </row>
    <row r="30" spans="1:3" x14ac:dyDescent="0.2">
      <c r="A30">
        <v>1655</v>
      </c>
      <c r="B30" t="s">
        <v>75</v>
      </c>
      <c r="C30">
        <v>23800</v>
      </c>
    </row>
    <row r="31" spans="1:3" x14ac:dyDescent="0.2">
      <c r="A31">
        <v>1670</v>
      </c>
      <c r="B31" t="s">
        <v>54</v>
      </c>
      <c r="C31">
        <v>5500</v>
      </c>
    </row>
    <row r="32" spans="1:3" x14ac:dyDescent="0.2">
      <c r="A32">
        <v>1675</v>
      </c>
      <c r="B32" t="s">
        <v>76</v>
      </c>
      <c r="C32">
        <v>4200</v>
      </c>
    </row>
    <row r="33" spans="1:3" x14ac:dyDescent="0.2">
      <c r="A33">
        <v>1680</v>
      </c>
      <c r="B33" t="s">
        <v>77</v>
      </c>
      <c r="C33">
        <v>1560</v>
      </c>
    </row>
    <row r="34" spans="1:3" x14ac:dyDescent="0.2">
      <c r="A34">
        <v>1690</v>
      </c>
      <c r="B34" t="s">
        <v>78</v>
      </c>
      <c r="C34">
        <v>151960</v>
      </c>
    </row>
    <row r="35" spans="1:3" x14ac:dyDescent="0.2">
      <c r="A35">
        <v>2000</v>
      </c>
      <c r="B35" t="s">
        <v>92</v>
      </c>
      <c r="C35">
        <v>203240</v>
      </c>
    </row>
    <row r="36" spans="1:3" x14ac:dyDescent="0.2">
      <c r="A36">
        <v>2010</v>
      </c>
      <c r="B36" t="s">
        <v>81</v>
      </c>
      <c r="C36">
        <v>58000</v>
      </c>
    </row>
    <row r="37" spans="1:3" x14ac:dyDescent="0.2">
      <c r="A37">
        <v>2030</v>
      </c>
      <c r="B37" t="s">
        <v>82</v>
      </c>
      <c r="C37">
        <v>37200</v>
      </c>
    </row>
    <row r="38" spans="1:3" x14ac:dyDescent="0.2">
      <c r="A38">
        <v>2040</v>
      </c>
      <c r="B38" t="s">
        <v>83</v>
      </c>
      <c r="C38">
        <v>13104</v>
      </c>
    </row>
    <row r="39" spans="1:3" x14ac:dyDescent="0.2">
      <c r="A39">
        <v>2045</v>
      </c>
      <c r="B39" t="s">
        <v>84</v>
      </c>
      <c r="C39">
        <v>4704</v>
      </c>
    </row>
    <row r="40" spans="1:3" x14ac:dyDescent="0.2">
      <c r="A40">
        <v>2050</v>
      </c>
      <c r="B40" t="s">
        <v>85</v>
      </c>
      <c r="C40">
        <v>23408</v>
      </c>
    </row>
    <row r="41" spans="1:3" x14ac:dyDescent="0.2">
      <c r="A41">
        <v>2060</v>
      </c>
      <c r="B41" t="s">
        <v>86</v>
      </c>
      <c r="C41">
        <v>5880</v>
      </c>
    </row>
    <row r="42" spans="1:3" x14ac:dyDescent="0.2">
      <c r="A42">
        <v>2070</v>
      </c>
      <c r="B42" t="s">
        <v>87</v>
      </c>
      <c r="C42">
        <v>4704</v>
      </c>
    </row>
    <row r="43" spans="1:3" x14ac:dyDescent="0.2">
      <c r="A43">
        <v>2080</v>
      </c>
      <c r="B43" t="s">
        <v>88</v>
      </c>
      <c r="C43">
        <v>37800</v>
      </c>
    </row>
    <row r="44" spans="1:3" x14ac:dyDescent="0.2">
      <c r="A44">
        <v>2085</v>
      </c>
      <c r="B44" t="s">
        <v>89</v>
      </c>
      <c r="C44">
        <v>13440</v>
      </c>
    </row>
    <row r="45" spans="1:3" x14ac:dyDescent="0.2">
      <c r="A45">
        <v>2095</v>
      </c>
      <c r="B45" t="s">
        <v>90</v>
      </c>
      <c r="C45">
        <v>5000</v>
      </c>
    </row>
    <row r="46" spans="1:3" x14ac:dyDescent="0.2">
      <c r="A46">
        <v>2100</v>
      </c>
      <c r="B46" t="s">
        <v>100</v>
      </c>
      <c r="C46">
        <v>76148</v>
      </c>
    </row>
    <row r="47" spans="1:3" x14ac:dyDescent="0.2">
      <c r="A47">
        <v>2110</v>
      </c>
      <c r="B47" t="s">
        <v>93</v>
      </c>
      <c r="C47">
        <v>32400</v>
      </c>
    </row>
    <row r="48" spans="1:3" x14ac:dyDescent="0.2">
      <c r="A48">
        <v>2120</v>
      </c>
      <c r="B48" t="s">
        <v>94</v>
      </c>
      <c r="C48">
        <v>15568</v>
      </c>
    </row>
    <row r="49" spans="1:3" x14ac:dyDescent="0.2">
      <c r="A49">
        <v>2130</v>
      </c>
      <c r="B49" t="s">
        <v>95</v>
      </c>
      <c r="C49">
        <v>8624</v>
      </c>
    </row>
    <row r="50" spans="1:3" x14ac:dyDescent="0.2">
      <c r="A50">
        <v>2150</v>
      </c>
      <c r="B50" t="s">
        <v>96</v>
      </c>
      <c r="C50">
        <v>3920</v>
      </c>
    </row>
    <row r="51" spans="1:3" x14ac:dyDescent="0.2">
      <c r="A51">
        <v>2160</v>
      </c>
      <c r="B51" t="s">
        <v>97</v>
      </c>
      <c r="C51">
        <v>3136</v>
      </c>
    </row>
    <row r="52" spans="1:3" x14ac:dyDescent="0.2">
      <c r="A52">
        <v>2190</v>
      </c>
      <c r="B52" t="s">
        <v>98</v>
      </c>
      <c r="C52">
        <v>12500</v>
      </c>
    </row>
    <row r="53" spans="1:3" x14ac:dyDescent="0.2">
      <c r="A53">
        <v>2200</v>
      </c>
      <c r="B53" t="s">
        <v>116</v>
      </c>
      <c r="C53">
        <v>248444</v>
      </c>
    </row>
    <row r="54" spans="1:3" x14ac:dyDescent="0.2">
      <c r="A54">
        <v>2210</v>
      </c>
      <c r="B54" t="s">
        <v>101</v>
      </c>
      <c r="C54">
        <v>31586</v>
      </c>
    </row>
    <row r="55" spans="1:3" x14ac:dyDescent="0.2">
      <c r="A55">
        <v>2220</v>
      </c>
      <c r="B55" t="s">
        <v>102</v>
      </c>
      <c r="C55">
        <v>18700</v>
      </c>
    </row>
    <row r="56" spans="1:3" x14ac:dyDescent="0.2">
      <c r="A56">
        <v>2230</v>
      </c>
      <c r="B56" t="s">
        <v>103</v>
      </c>
      <c r="C56">
        <v>9655</v>
      </c>
    </row>
    <row r="57" spans="1:3" x14ac:dyDescent="0.2">
      <c r="A57">
        <v>2240</v>
      </c>
      <c r="B57" t="s">
        <v>104</v>
      </c>
      <c r="C57">
        <v>5517</v>
      </c>
    </row>
    <row r="58" spans="1:3" x14ac:dyDescent="0.2">
      <c r="A58">
        <v>2250</v>
      </c>
      <c r="B58" t="s">
        <v>105</v>
      </c>
      <c r="C58">
        <v>0</v>
      </c>
    </row>
    <row r="59" spans="1:3" x14ac:dyDescent="0.2">
      <c r="A59">
        <v>2260</v>
      </c>
      <c r="B59" t="s">
        <v>106</v>
      </c>
      <c r="C59">
        <v>13440</v>
      </c>
    </row>
    <row r="60" spans="1:3" x14ac:dyDescent="0.2">
      <c r="A60">
        <v>2270</v>
      </c>
      <c r="B60" t="s">
        <v>107</v>
      </c>
      <c r="C60">
        <v>78500</v>
      </c>
    </row>
    <row r="61" spans="1:3" x14ac:dyDescent="0.2">
      <c r="A61">
        <v>2271</v>
      </c>
      <c r="B61" t="s">
        <v>108</v>
      </c>
      <c r="C61">
        <v>20000</v>
      </c>
    </row>
    <row r="62" spans="1:3" x14ac:dyDescent="0.2">
      <c r="A62">
        <v>2272</v>
      </c>
      <c r="B62" t="s">
        <v>109</v>
      </c>
      <c r="C62">
        <v>20000</v>
      </c>
    </row>
    <row r="63" spans="1:3" x14ac:dyDescent="0.2">
      <c r="A63">
        <v>2273</v>
      </c>
      <c r="B63" t="s">
        <v>110</v>
      </c>
      <c r="C63">
        <v>2250</v>
      </c>
    </row>
    <row r="64" spans="1:3" x14ac:dyDescent="0.2">
      <c r="A64">
        <v>2280</v>
      </c>
      <c r="B64" t="s">
        <v>111</v>
      </c>
      <c r="C64">
        <v>16500</v>
      </c>
    </row>
    <row r="65" spans="1:3" x14ac:dyDescent="0.2">
      <c r="A65">
        <v>2290</v>
      </c>
      <c r="B65" t="s">
        <v>112</v>
      </c>
      <c r="C65">
        <v>12096</v>
      </c>
    </row>
    <row r="66" spans="1:3" x14ac:dyDescent="0.2">
      <c r="A66">
        <v>2291</v>
      </c>
      <c r="B66" t="s">
        <v>113</v>
      </c>
      <c r="C66">
        <v>19200</v>
      </c>
    </row>
    <row r="67" spans="1:3" x14ac:dyDescent="0.2">
      <c r="A67">
        <v>2292</v>
      </c>
      <c r="B67" t="s">
        <v>114</v>
      </c>
      <c r="C67">
        <v>1000</v>
      </c>
    </row>
    <row r="68" spans="1:3" x14ac:dyDescent="0.2">
      <c r="A68">
        <v>2300</v>
      </c>
      <c r="B68" t="s">
        <v>128</v>
      </c>
      <c r="C68">
        <v>165220</v>
      </c>
    </row>
    <row r="69" spans="1:3" x14ac:dyDescent="0.2">
      <c r="A69">
        <v>2310</v>
      </c>
      <c r="B69" t="s">
        <v>117</v>
      </c>
      <c r="C69">
        <v>18000</v>
      </c>
    </row>
    <row r="70" spans="1:3" x14ac:dyDescent="0.2">
      <c r="A70">
        <v>2320</v>
      </c>
      <c r="B70" t="s">
        <v>118</v>
      </c>
      <c r="C70">
        <v>14560</v>
      </c>
    </row>
    <row r="71" spans="1:3" x14ac:dyDescent="0.2">
      <c r="A71">
        <v>2330</v>
      </c>
      <c r="B71" t="s">
        <v>119</v>
      </c>
      <c r="C71">
        <v>22400</v>
      </c>
    </row>
    <row r="72" spans="1:3" x14ac:dyDescent="0.2">
      <c r="A72">
        <v>2340</v>
      </c>
      <c r="B72" t="s">
        <v>120</v>
      </c>
      <c r="C72">
        <v>10080</v>
      </c>
    </row>
    <row r="73" spans="1:3" x14ac:dyDescent="0.2">
      <c r="A73">
        <v>2350</v>
      </c>
      <c r="B73" t="s">
        <v>121</v>
      </c>
      <c r="C73">
        <v>15680</v>
      </c>
    </row>
    <row r="74" spans="1:3" x14ac:dyDescent="0.2">
      <c r="A74">
        <v>2360</v>
      </c>
      <c r="B74" t="s">
        <v>122</v>
      </c>
      <c r="C74">
        <v>54000</v>
      </c>
    </row>
    <row r="75" spans="1:3" x14ac:dyDescent="0.2">
      <c r="A75">
        <v>2361</v>
      </c>
      <c r="B75" t="s">
        <v>123</v>
      </c>
      <c r="C75">
        <v>10000</v>
      </c>
    </row>
    <row r="76" spans="1:3" x14ac:dyDescent="0.2">
      <c r="A76">
        <v>2362</v>
      </c>
      <c r="B76" t="s">
        <v>124</v>
      </c>
      <c r="C76">
        <v>4000</v>
      </c>
    </row>
    <row r="77" spans="1:3" x14ac:dyDescent="0.2">
      <c r="A77">
        <v>2363</v>
      </c>
      <c r="B77" t="s">
        <v>125</v>
      </c>
      <c r="C77">
        <v>4500</v>
      </c>
    </row>
    <row r="78" spans="1:3" x14ac:dyDescent="0.2">
      <c r="A78">
        <v>2380</v>
      </c>
      <c r="B78" t="s">
        <v>126</v>
      </c>
      <c r="C78">
        <v>12000</v>
      </c>
    </row>
    <row r="79" spans="1:3" x14ac:dyDescent="0.2">
      <c r="A79">
        <v>2400</v>
      </c>
      <c r="B79" t="s">
        <v>136</v>
      </c>
      <c r="C79">
        <v>47830</v>
      </c>
    </row>
    <row r="80" spans="1:3" x14ac:dyDescent="0.2">
      <c r="A80">
        <v>2410</v>
      </c>
      <c r="B80" t="s">
        <v>129</v>
      </c>
      <c r="C80">
        <v>15000</v>
      </c>
    </row>
    <row r="81" spans="1:3" x14ac:dyDescent="0.2">
      <c r="A81">
        <v>2420</v>
      </c>
      <c r="B81" t="s">
        <v>130</v>
      </c>
      <c r="C81">
        <v>10340</v>
      </c>
    </row>
    <row r="82" spans="1:3" x14ac:dyDescent="0.2">
      <c r="A82">
        <v>2430</v>
      </c>
      <c r="B82" t="s">
        <v>131</v>
      </c>
      <c r="C82">
        <v>5040</v>
      </c>
    </row>
    <row r="83" spans="1:3" x14ac:dyDescent="0.2">
      <c r="A83">
        <v>2460</v>
      </c>
      <c r="B83" t="s">
        <v>132</v>
      </c>
      <c r="C83">
        <v>10800</v>
      </c>
    </row>
    <row r="84" spans="1:3" x14ac:dyDescent="0.2">
      <c r="A84">
        <v>2461</v>
      </c>
      <c r="B84" t="s">
        <v>123</v>
      </c>
      <c r="C84">
        <v>1200</v>
      </c>
    </row>
    <row r="85" spans="1:3" x14ac:dyDescent="0.2">
      <c r="A85">
        <v>2462</v>
      </c>
      <c r="B85" t="s">
        <v>133</v>
      </c>
      <c r="C85">
        <v>1350</v>
      </c>
    </row>
    <row r="86" spans="1:3" x14ac:dyDescent="0.2">
      <c r="A86">
        <v>2470</v>
      </c>
      <c r="B86" t="s">
        <v>134</v>
      </c>
      <c r="C86">
        <v>4100</v>
      </c>
    </row>
    <row r="87" spans="1:3" x14ac:dyDescent="0.2">
      <c r="A87">
        <v>2500</v>
      </c>
      <c r="B87" t="s">
        <v>147</v>
      </c>
      <c r="C87">
        <v>165796</v>
      </c>
    </row>
    <row r="88" spans="1:3" x14ac:dyDescent="0.2">
      <c r="A88">
        <v>2510</v>
      </c>
      <c r="B88" t="s">
        <v>137</v>
      </c>
      <c r="C88">
        <v>39600</v>
      </c>
    </row>
    <row r="89" spans="1:3" x14ac:dyDescent="0.2">
      <c r="A89">
        <v>2520</v>
      </c>
      <c r="B89" t="s">
        <v>138</v>
      </c>
      <c r="C89">
        <v>22400</v>
      </c>
    </row>
    <row r="90" spans="1:3" x14ac:dyDescent="0.2">
      <c r="A90">
        <v>2530</v>
      </c>
      <c r="B90" t="s">
        <v>139</v>
      </c>
      <c r="C90">
        <v>12000</v>
      </c>
    </row>
    <row r="91" spans="1:3" x14ac:dyDescent="0.2">
      <c r="A91">
        <v>2535</v>
      </c>
      <c r="B91" t="s">
        <v>140</v>
      </c>
      <c r="C91">
        <v>11200</v>
      </c>
    </row>
    <row r="92" spans="1:3" x14ac:dyDescent="0.2">
      <c r="A92">
        <v>2540</v>
      </c>
      <c r="B92" t="s">
        <v>141</v>
      </c>
      <c r="C92">
        <v>5880</v>
      </c>
    </row>
    <row r="93" spans="1:3" x14ac:dyDescent="0.2">
      <c r="A93">
        <v>2550</v>
      </c>
      <c r="B93" t="s">
        <v>142</v>
      </c>
      <c r="C93">
        <v>21000</v>
      </c>
    </row>
    <row r="94" spans="1:3" x14ac:dyDescent="0.2">
      <c r="A94">
        <v>2570</v>
      </c>
      <c r="B94" t="s">
        <v>143</v>
      </c>
      <c r="C94">
        <v>16900</v>
      </c>
    </row>
    <row r="95" spans="1:3" x14ac:dyDescent="0.2">
      <c r="A95">
        <v>2575</v>
      </c>
      <c r="B95" t="s">
        <v>144</v>
      </c>
      <c r="C95">
        <v>10640</v>
      </c>
    </row>
    <row r="96" spans="1:3" x14ac:dyDescent="0.2">
      <c r="A96">
        <v>2580</v>
      </c>
      <c r="B96" t="s">
        <v>145</v>
      </c>
      <c r="C96">
        <v>22176</v>
      </c>
    </row>
    <row r="97" spans="1:3" x14ac:dyDescent="0.2">
      <c r="A97">
        <v>2590</v>
      </c>
      <c r="B97" t="s">
        <v>97</v>
      </c>
      <c r="C97">
        <v>4000</v>
      </c>
    </row>
    <row r="98" spans="1:3" x14ac:dyDescent="0.2">
      <c r="A98">
        <v>2600</v>
      </c>
      <c r="B98" t="s">
        <v>153</v>
      </c>
      <c r="C98">
        <v>77840</v>
      </c>
    </row>
    <row r="99" spans="1:3" x14ac:dyDescent="0.2">
      <c r="A99">
        <v>2610</v>
      </c>
      <c r="B99" t="s">
        <v>148</v>
      </c>
      <c r="C99">
        <v>10800</v>
      </c>
    </row>
    <row r="100" spans="1:3" x14ac:dyDescent="0.2">
      <c r="A100">
        <v>2620</v>
      </c>
      <c r="B100" t="s">
        <v>149</v>
      </c>
      <c r="C100">
        <v>5040</v>
      </c>
    </row>
    <row r="101" spans="1:3" x14ac:dyDescent="0.2">
      <c r="A101">
        <v>2650</v>
      </c>
      <c r="B101" t="s">
        <v>150</v>
      </c>
      <c r="C101">
        <v>60000</v>
      </c>
    </row>
    <row r="102" spans="1:3" x14ac:dyDescent="0.2">
      <c r="A102">
        <v>2670</v>
      </c>
      <c r="B102" t="s">
        <v>151</v>
      </c>
      <c r="C102">
        <v>2000</v>
      </c>
    </row>
    <row r="103" spans="1:3" x14ac:dyDescent="0.2">
      <c r="A103">
        <v>2700</v>
      </c>
      <c r="B103" t="s">
        <v>165</v>
      </c>
      <c r="C103">
        <v>136000</v>
      </c>
    </row>
    <row r="104" spans="1:3" x14ac:dyDescent="0.2">
      <c r="A104">
        <v>2710</v>
      </c>
      <c r="B104" t="s">
        <v>154</v>
      </c>
      <c r="C104">
        <v>80000</v>
      </c>
    </row>
    <row r="105" spans="1:3" x14ac:dyDescent="0.2">
      <c r="A105">
        <v>2720</v>
      </c>
      <c r="B105" t="s">
        <v>155</v>
      </c>
      <c r="C105">
        <v>0</v>
      </c>
    </row>
    <row r="106" spans="1:3" x14ac:dyDescent="0.2">
      <c r="A106">
        <v>2730</v>
      </c>
      <c r="B106" t="s">
        <v>156</v>
      </c>
      <c r="C106">
        <v>40000</v>
      </c>
    </row>
    <row r="107" spans="1:3" x14ac:dyDescent="0.2">
      <c r="A107">
        <v>2740</v>
      </c>
      <c r="B107" t="s">
        <v>157</v>
      </c>
      <c r="C107">
        <v>0</v>
      </c>
    </row>
    <row r="108" spans="1:3" x14ac:dyDescent="0.2">
      <c r="A108">
        <v>2750</v>
      </c>
      <c r="B108" t="s">
        <v>158</v>
      </c>
      <c r="C108">
        <v>3000</v>
      </c>
    </row>
    <row r="109" spans="1:3" x14ac:dyDescent="0.2">
      <c r="A109">
        <v>2755</v>
      </c>
      <c r="B109" t="s">
        <v>159</v>
      </c>
      <c r="C109">
        <v>2000</v>
      </c>
    </row>
    <row r="110" spans="1:3" x14ac:dyDescent="0.2">
      <c r="A110">
        <v>2760</v>
      </c>
      <c r="B110" t="s">
        <v>160</v>
      </c>
      <c r="C110">
        <v>3000</v>
      </c>
    </row>
    <row r="111" spans="1:3" x14ac:dyDescent="0.2">
      <c r="A111">
        <v>2770</v>
      </c>
      <c r="B111" t="s">
        <v>161</v>
      </c>
      <c r="C111">
        <v>1500</v>
      </c>
    </row>
    <row r="112" spans="1:3" x14ac:dyDescent="0.2">
      <c r="A112">
        <v>2780</v>
      </c>
      <c r="B112" t="s">
        <v>162</v>
      </c>
      <c r="C112">
        <v>1500</v>
      </c>
    </row>
    <row r="113" spans="1:3" x14ac:dyDescent="0.2">
      <c r="A113">
        <v>2790</v>
      </c>
      <c r="B113" t="s">
        <v>163</v>
      </c>
      <c r="C113">
        <v>5000</v>
      </c>
    </row>
    <row r="114" spans="1:3" x14ac:dyDescent="0.2">
      <c r="A114">
        <v>2800</v>
      </c>
      <c r="B114" t="s">
        <v>169</v>
      </c>
      <c r="C114">
        <v>80000</v>
      </c>
    </row>
    <row r="115" spans="1:3" x14ac:dyDescent="0.2">
      <c r="A115">
        <v>2810</v>
      </c>
      <c r="B115" t="s">
        <v>166</v>
      </c>
      <c r="C115">
        <v>40000</v>
      </c>
    </row>
    <row r="116" spans="1:3" x14ac:dyDescent="0.2">
      <c r="A116">
        <v>2850</v>
      </c>
      <c r="B116" t="s">
        <v>167</v>
      </c>
      <c r="C116">
        <v>40000</v>
      </c>
    </row>
    <row r="117" spans="1:3" x14ac:dyDescent="0.2">
      <c r="A117">
        <v>3000</v>
      </c>
      <c r="B117" t="s">
        <v>176</v>
      </c>
      <c r="C117">
        <v>91002</v>
      </c>
    </row>
    <row r="118" spans="1:3" x14ac:dyDescent="0.2">
      <c r="A118">
        <v>3010</v>
      </c>
      <c r="B118" t="s">
        <v>170</v>
      </c>
      <c r="C118">
        <v>22828</v>
      </c>
    </row>
    <row r="119" spans="1:3" x14ac:dyDescent="0.2">
      <c r="A119">
        <v>3030</v>
      </c>
      <c r="B119" t="s">
        <v>171</v>
      </c>
      <c r="C119">
        <v>16240</v>
      </c>
    </row>
    <row r="120" spans="1:3" x14ac:dyDescent="0.2">
      <c r="A120">
        <v>3050</v>
      </c>
      <c r="B120" t="s">
        <v>172</v>
      </c>
      <c r="C120">
        <v>8624</v>
      </c>
    </row>
    <row r="121" spans="1:3" x14ac:dyDescent="0.2">
      <c r="A121">
        <v>3090</v>
      </c>
      <c r="B121" t="s">
        <v>173</v>
      </c>
      <c r="C121">
        <v>40000</v>
      </c>
    </row>
    <row r="122" spans="1:3" x14ac:dyDescent="0.2">
      <c r="A122">
        <v>3095</v>
      </c>
      <c r="B122" t="s">
        <v>174</v>
      </c>
      <c r="C122">
        <v>3310</v>
      </c>
    </row>
    <row r="123" spans="1:3" x14ac:dyDescent="0.2">
      <c r="A123">
        <v>3100</v>
      </c>
      <c r="B123" t="s">
        <v>183</v>
      </c>
      <c r="C123">
        <v>35800</v>
      </c>
    </row>
    <row r="124" spans="1:3" x14ac:dyDescent="0.2">
      <c r="A124">
        <v>3110</v>
      </c>
      <c r="B124" t="s">
        <v>177</v>
      </c>
      <c r="C124">
        <v>18000</v>
      </c>
    </row>
    <row r="125" spans="1:3" x14ac:dyDescent="0.2">
      <c r="A125">
        <v>3120</v>
      </c>
      <c r="B125" t="s">
        <v>178</v>
      </c>
      <c r="C125">
        <v>9900</v>
      </c>
    </row>
    <row r="126" spans="1:3" x14ac:dyDescent="0.2">
      <c r="A126">
        <v>3130</v>
      </c>
      <c r="B126" t="s">
        <v>97</v>
      </c>
      <c r="C126">
        <v>2500</v>
      </c>
    </row>
    <row r="127" spans="1:3" x14ac:dyDescent="0.2">
      <c r="A127">
        <v>3150</v>
      </c>
      <c r="B127" t="s">
        <v>179</v>
      </c>
      <c r="C127">
        <v>3000</v>
      </c>
    </row>
    <row r="128" spans="1:3" x14ac:dyDescent="0.2">
      <c r="A128">
        <v>3160</v>
      </c>
      <c r="B128" t="s">
        <v>180</v>
      </c>
      <c r="C128">
        <v>1500</v>
      </c>
    </row>
    <row r="129" spans="1:3" x14ac:dyDescent="0.2">
      <c r="A129">
        <v>3170</v>
      </c>
      <c r="B129" t="s">
        <v>181</v>
      </c>
      <c r="C129">
        <v>900</v>
      </c>
    </row>
    <row r="130" spans="1:3" x14ac:dyDescent="0.2">
      <c r="A130">
        <v>4200</v>
      </c>
      <c r="B130" t="s">
        <v>193</v>
      </c>
      <c r="C130">
        <v>218700</v>
      </c>
    </row>
    <row r="131" spans="1:3" x14ac:dyDescent="0.2">
      <c r="A131">
        <v>4210</v>
      </c>
      <c r="B131" t="s">
        <v>184</v>
      </c>
      <c r="C131">
        <v>12000</v>
      </c>
    </row>
    <row r="132" spans="1:3" x14ac:dyDescent="0.2">
      <c r="A132">
        <v>4220</v>
      </c>
      <c r="B132" t="s">
        <v>185</v>
      </c>
      <c r="C132">
        <v>131900</v>
      </c>
    </row>
    <row r="133" spans="1:3" x14ac:dyDescent="0.2">
      <c r="A133">
        <v>4230</v>
      </c>
      <c r="B133" t="s">
        <v>186</v>
      </c>
      <c r="C133">
        <v>13500</v>
      </c>
    </row>
    <row r="134" spans="1:3" x14ac:dyDescent="0.2">
      <c r="A134">
        <v>4240</v>
      </c>
      <c r="B134" t="s">
        <v>187</v>
      </c>
      <c r="C134">
        <v>2700</v>
      </c>
    </row>
    <row r="135" spans="1:3" x14ac:dyDescent="0.2">
      <c r="A135">
        <v>4250</v>
      </c>
      <c r="B135" t="s">
        <v>188</v>
      </c>
      <c r="C135">
        <v>1500</v>
      </c>
    </row>
    <row r="136" spans="1:3" x14ac:dyDescent="0.2">
      <c r="A136">
        <v>4260</v>
      </c>
      <c r="B136" t="s">
        <v>189</v>
      </c>
      <c r="C136">
        <v>15000</v>
      </c>
    </row>
    <row r="137" spans="1:3" x14ac:dyDescent="0.2">
      <c r="A137">
        <v>4270</v>
      </c>
      <c r="B137" t="s">
        <v>190</v>
      </c>
      <c r="C137">
        <v>36000</v>
      </c>
    </row>
    <row r="138" spans="1:3" x14ac:dyDescent="0.2">
      <c r="A138">
        <v>4280</v>
      </c>
      <c r="B138" t="s">
        <v>191</v>
      </c>
      <c r="C138">
        <v>6100</v>
      </c>
    </row>
    <row r="139" spans="1:3" x14ac:dyDescent="0.2">
      <c r="A139">
        <v>4300</v>
      </c>
      <c r="B139" t="s">
        <v>200</v>
      </c>
      <c r="C139">
        <v>153594</v>
      </c>
    </row>
    <row r="140" spans="1:3" x14ac:dyDescent="0.2">
      <c r="A140">
        <v>4310</v>
      </c>
      <c r="B140" t="s">
        <v>194</v>
      </c>
      <c r="C140">
        <v>65394</v>
      </c>
    </row>
    <row r="141" spans="1:3" x14ac:dyDescent="0.2">
      <c r="A141">
        <v>4320</v>
      </c>
      <c r="B141" t="s">
        <v>195</v>
      </c>
      <c r="C141">
        <v>3000</v>
      </c>
    </row>
    <row r="142" spans="1:3" x14ac:dyDescent="0.2">
      <c r="A142">
        <v>4350</v>
      </c>
      <c r="B142" t="s">
        <v>196</v>
      </c>
      <c r="C142">
        <v>3000</v>
      </c>
    </row>
    <row r="143" spans="1:3" x14ac:dyDescent="0.2">
      <c r="A143">
        <v>4360</v>
      </c>
      <c r="B143" t="s">
        <v>197</v>
      </c>
      <c r="C143">
        <v>57980</v>
      </c>
    </row>
    <row r="144" spans="1:3" x14ac:dyDescent="0.2">
      <c r="A144">
        <v>4370</v>
      </c>
      <c r="B144" t="s">
        <v>77</v>
      </c>
      <c r="C144">
        <v>19220</v>
      </c>
    </row>
    <row r="145" spans="1:3" x14ac:dyDescent="0.2">
      <c r="A145">
        <v>4390</v>
      </c>
      <c r="B145" t="s">
        <v>198</v>
      </c>
      <c r="C145">
        <v>5000</v>
      </c>
    </row>
    <row r="146" spans="1:3" x14ac:dyDescent="0.2">
      <c r="A146">
        <v>4400</v>
      </c>
      <c r="B146" t="s">
        <v>212</v>
      </c>
      <c r="C146">
        <v>65075</v>
      </c>
    </row>
    <row r="147" spans="1:3" x14ac:dyDescent="0.2">
      <c r="A147">
        <v>4410</v>
      </c>
      <c r="B147" t="s">
        <v>201</v>
      </c>
      <c r="C147">
        <v>31300</v>
      </c>
    </row>
    <row r="148" spans="1:3" x14ac:dyDescent="0.2">
      <c r="A148">
        <v>4412</v>
      </c>
      <c r="B148" t="s">
        <v>202</v>
      </c>
      <c r="C148">
        <v>2200</v>
      </c>
    </row>
    <row r="149" spans="1:3" x14ac:dyDescent="0.2">
      <c r="A149">
        <v>4430</v>
      </c>
      <c r="B149" t="s">
        <v>203</v>
      </c>
      <c r="C149">
        <v>6000</v>
      </c>
    </row>
    <row r="150" spans="1:3" x14ac:dyDescent="0.2">
      <c r="A150">
        <v>4435</v>
      </c>
      <c r="B150" t="s">
        <v>204</v>
      </c>
      <c r="C150">
        <v>8000</v>
      </c>
    </row>
    <row r="151" spans="1:3" x14ac:dyDescent="0.2">
      <c r="A151">
        <v>4440</v>
      </c>
      <c r="B151" t="s">
        <v>205</v>
      </c>
      <c r="C151">
        <v>2975</v>
      </c>
    </row>
    <row r="152" spans="1:3" x14ac:dyDescent="0.2">
      <c r="A152">
        <v>4450</v>
      </c>
      <c r="B152" t="s">
        <v>206</v>
      </c>
      <c r="C152">
        <v>1000</v>
      </c>
    </row>
    <row r="153" spans="1:3" x14ac:dyDescent="0.2">
      <c r="A153">
        <v>4460</v>
      </c>
      <c r="B153" t="s">
        <v>207</v>
      </c>
      <c r="C153">
        <v>3000</v>
      </c>
    </row>
    <row r="154" spans="1:3" x14ac:dyDescent="0.2">
      <c r="A154">
        <v>4470</v>
      </c>
      <c r="B154" t="s">
        <v>208</v>
      </c>
      <c r="C154">
        <v>3000</v>
      </c>
    </row>
    <row r="155" spans="1:3" x14ac:dyDescent="0.2">
      <c r="A155">
        <v>4480</v>
      </c>
      <c r="B155" t="s">
        <v>209</v>
      </c>
      <c r="C155">
        <v>5700</v>
      </c>
    </row>
    <row r="156" spans="1:3" x14ac:dyDescent="0.2">
      <c r="A156">
        <v>4490</v>
      </c>
      <c r="B156" t="s">
        <v>210</v>
      </c>
      <c r="C156">
        <v>1900</v>
      </c>
    </row>
    <row r="157" spans="1:3" x14ac:dyDescent="0.2">
      <c r="A157">
        <v>4500</v>
      </c>
      <c r="B157" t="s">
        <v>225</v>
      </c>
      <c r="C157">
        <v>201804</v>
      </c>
    </row>
    <row r="158" spans="1:3" x14ac:dyDescent="0.2">
      <c r="A158">
        <v>4510</v>
      </c>
      <c r="B158" t="s">
        <v>213</v>
      </c>
      <c r="C158">
        <v>20950</v>
      </c>
    </row>
    <row r="159" spans="1:3" x14ac:dyDescent="0.2">
      <c r="A159">
        <v>4520</v>
      </c>
      <c r="B159" t="s">
        <v>214</v>
      </c>
      <c r="C159">
        <v>20000</v>
      </c>
    </row>
    <row r="160" spans="1:3" x14ac:dyDescent="0.2">
      <c r="A160">
        <v>4530</v>
      </c>
      <c r="B160" t="s">
        <v>215</v>
      </c>
      <c r="C160">
        <v>21880</v>
      </c>
    </row>
    <row r="161" spans="1:3" x14ac:dyDescent="0.2">
      <c r="A161">
        <v>4540</v>
      </c>
      <c r="B161" t="s">
        <v>216</v>
      </c>
      <c r="C161">
        <v>67500</v>
      </c>
    </row>
    <row r="162" spans="1:3" x14ac:dyDescent="0.2">
      <c r="A162">
        <v>4550</v>
      </c>
      <c r="B162" t="s">
        <v>217</v>
      </c>
      <c r="C162">
        <v>22000</v>
      </c>
    </row>
    <row r="163" spans="1:3" x14ac:dyDescent="0.2">
      <c r="A163">
        <v>4560</v>
      </c>
      <c r="B163" t="s">
        <v>218</v>
      </c>
      <c r="C163">
        <v>15000</v>
      </c>
    </row>
    <row r="164" spans="1:3" x14ac:dyDescent="0.2">
      <c r="A164">
        <v>4565</v>
      </c>
      <c r="B164" t="s">
        <v>219</v>
      </c>
      <c r="C164">
        <v>9000</v>
      </c>
    </row>
    <row r="165" spans="1:3" x14ac:dyDescent="0.2">
      <c r="A165">
        <v>4570</v>
      </c>
      <c r="B165" t="s">
        <v>220</v>
      </c>
      <c r="C165">
        <v>8000</v>
      </c>
    </row>
    <row r="166" spans="1:3" x14ac:dyDescent="0.2">
      <c r="A166">
        <v>4575</v>
      </c>
      <c r="B166" t="s">
        <v>221</v>
      </c>
      <c r="C166">
        <v>9974</v>
      </c>
    </row>
    <row r="167" spans="1:3" x14ac:dyDescent="0.2">
      <c r="A167">
        <v>4580</v>
      </c>
      <c r="B167" t="s">
        <v>222</v>
      </c>
      <c r="C167">
        <v>3000</v>
      </c>
    </row>
    <row r="168" spans="1:3" x14ac:dyDescent="0.2">
      <c r="A168">
        <v>4590</v>
      </c>
      <c r="B168" t="s">
        <v>223</v>
      </c>
      <c r="C168">
        <v>4500</v>
      </c>
    </row>
    <row r="169" spans="1:3" x14ac:dyDescent="0.2">
      <c r="A169">
        <v>4800</v>
      </c>
      <c r="B169" t="s">
        <v>233</v>
      </c>
      <c r="C169">
        <v>86335</v>
      </c>
    </row>
    <row r="170" spans="1:3" x14ac:dyDescent="0.2">
      <c r="A170">
        <v>4810</v>
      </c>
      <c r="B170" t="s">
        <v>226</v>
      </c>
      <c r="C170">
        <v>42480</v>
      </c>
    </row>
    <row r="171" spans="1:3" x14ac:dyDescent="0.2">
      <c r="A171">
        <v>4820</v>
      </c>
      <c r="B171" t="s">
        <v>227</v>
      </c>
      <c r="C171">
        <v>17010</v>
      </c>
    </row>
    <row r="172" spans="1:3" x14ac:dyDescent="0.2">
      <c r="A172">
        <v>4830</v>
      </c>
      <c r="B172" t="s">
        <v>228</v>
      </c>
      <c r="C172">
        <v>3000</v>
      </c>
    </row>
    <row r="173" spans="1:3" x14ac:dyDescent="0.2">
      <c r="A173">
        <v>4840</v>
      </c>
      <c r="B173" t="s">
        <v>229</v>
      </c>
      <c r="C173">
        <v>19845</v>
      </c>
    </row>
    <row r="174" spans="1:3" x14ac:dyDescent="0.2">
      <c r="A174">
        <v>4850</v>
      </c>
      <c r="B174" t="s">
        <v>230</v>
      </c>
      <c r="C174">
        <v>2000</v>
      </c>
    </row>
    <row r="175" spans="1:3" x14ac:dyDescent="0.2">
      <c r="A175">
        <v>4890</v>
      </c>
      <c r="B175" t="s">
        <v>231</v>
      </c>
      <c r="C175">
        <v>2000</v>
      </c>
    </row>
    <row r="176" spans="1:3" x14ac:dyDescent="0.2">
      <c r="A176">
        <v>5000</v>
      </c>
      <c r="B176" t="s">
        <v>241</v>
      </c>
      <c r="C176">
        <v>52173</v>
      </c>
    </row>
    <row r="177" spans="1:3" x14ac:dyDescent="0.2">
      <c r="A177">
        <v>5010</v>
      </c>
      <c r="B177" t="s">
        <v>235</v>
      </c>
      <c r="C177">
        <v>10483</v>
      </c>
    </row>
    <row r="178" spans="1:3" x14ac:dyDescent="0.2">
      <c r="A178">
        <v>5020</v>
      </c>
      <c r="B178" t="s">
        <v>236</v>
      </c>
      <c r="C178">
        <v>26724</v>
      </c>
    </row>
    <row r="179" spans="1:3" x14ac:dyDescent="0.2">
      <c r="A179">
        <v>5030</v>
      </c>
      <c r="B179" t="s">
        <v>237</v>
      </c>
      <c r="C179">
        <v>11793</v>
      </c>
    </row>
    <row r="180" spans="1:3" x14ac:dyDescent="0.2">
      <c r="A180">
        <v>5050</v>
      </c>
      <c r="B180" t="s">
        <v>238</v>
      </c>
      <c r="C180">
        <v>2483</v>
      </c>
    </row>
    <row r="181" spans="1:3" x14ac:dyDescent="0.2">
      <c r="A181">
        <v>5090</v>
      </c>
      <c r="B181" t="s">
        <v>239</v>
      </c>
      <c r="C181">
        <v>690</v>
      </c>
    </row>
    <row r="182" spans="1:3" x14ac:dyDescent="0.2">
      <c r="A182">
        <v>5100</v>
      </c>
      <c r="B182" t="s">
        <v>264</v>
      </c>
      <c r="C182">
        <v>173349</v>
      </c>
    </row>
    <row r="183" spans="1:3" x14ac:dyDescent="0.2">
      <c r="A183">
        <v>5110</v>
      </c>
      <c r="B183" t="s">
        <v>242</v>
      </c>
      <c r="C183">
        <v>4310</v>
      </c>
    </row>
    <row r="184" spans="1:3" x14ac:dyDescent="0.2">
      <c r="A184">
        <v>5120</v>
      </c>
      <c r="B184" t="s">
        <v>243</v>
      </c>
      <c r="C184">
        <v>25862</v>
      </c>
    </row>
    <row r="185" spans="1:3" x14ac:dyDescent="0.2">
      <c r="A185">
        <v>5130</v>
      </c>
      <c r="B185" t="s">
        <v>244</v>
      </c>
      <c r="C185">
        <v>1724</v>
      </c>
    </row>
    <row r="186" spans="1:3" x14ac:dyDescent="0.2">
      <c r="A186">
        <v>5140</v>
      </c>
      <c r="B186" t="s">
        <v>245</v>
      </c>
      <c r="C186">
        <v>1531</v>
      </c>
    </row>
    <row r="187" spans="1:3" x14ac:dyDescent="0.2">
      <c r="A187">
        <v>5150</v>
      </c>
      <c r="B187" t="s">
        <v>246</v>
      </c>
      <c r="C187">
        <v>6484</v>
      </c>
    </row>
    <row r="188" spans="1:3" x14ac:dyDescent="0.2">
      <c r="A188">
        <v>5160</v>
      </c>
      <c r="B188" t="s">
        <v>247</v>
      </c>
      <c r="C188">
        <v>20312</v>
      </c>
    </row>
    <row r="189" spans="1:3" x14ac:dyDescent="0.2">
      <c r="A189">
        <v>5161</v>
      </c>
      <c r="B189" t="s">
        <v>248</v>
      </c>
      <c r="C189">
        <v>5862</v>
      </c>
    </row>
    <row r="190" spans="1:3" x14ac:dyDescent="0.2">
      <c r="A190">
        <v>5162</v>
      </c>
      <c r="B190" t="s">
        <v>249</v>
      </c>
      <c r="C190">
        <v>19345</v>
      </c>
    </row>
    <row r="191" spans="1:3" x14ac:dyDescent="0.2">
      <c r="A191">
        <v>5163</v>
      </c>
      <c r="B191" t="s">
        <v>250</v>
      </c>
      <c r="C191">
        <v>0</v>
      </c>
    </row>
    <row r="192" spans="1:3" x14ac:dyDescent="0.2">
      <c r="A192">
        <v>5164</v>
      </c>
      <c r="B192" t="s">
        <v>251</v>
      </c>
      <c r="C192">
        <v>0</v>
      </c>
    </row>
    <row r="193" spans="1:3" x14ac:dyDescent="0.2">
      <c r="A193">
        <v>5165</v>
      </c>
      <c r="B193" t="s">
        <v>252</v>
      </c>
      <c r="C193">
        <v>24806</v>
      </c>
    </row>
    <row r="194" spans="1:3" x14ac:dyDescent="0.2">
      <c r="A194">
        <v>5166</v>
      </c>
      <c r="B194" t="s">
        <v>253</v>
      </c>
      <c r="C194">
        <v>964</v>
      </c>
    </row>
    <row r="195" spans="1:3" x14ac:dyDescent="0.2">
      <c r="A195">
        <v>5180</v>
      </c>
      <c r="B195" t="s">
        <v>254</v>
      </c>
      <c r="C195">
        <v>6050</v>
      </c>
    </row>
    <row r="196" spans="1:3" x14ac:dyDescent="0.2">
      <c r="A196">
        <v>5181</v>
      </c>
      <c r="B196" t="s">
        <v>255</v>
      </c>
      <c r="C196">
        <v>1708</v>
      </c>
    </row>
    <row r="197" spans="1:3" x14ac:dyDescent="0.2">
      <c r="A197">
        <v>5182</v>
      </c>
      <c r="B197" t="s">
        <v>256</v>
      </c>
      <c r="C197">
        <v>4151</v>
      </c>
    </row>
    <row r="198" spans="1:3" x14ac:dyDescent="0.2">
      <c r="A198">
        <v>5183</v>
      </c>
      <c r="B198" t="s">
        <v>257</v>
      </c>
      <c r="C198">
        <v>0</v>
      </c>
    </row>
    <row r="199" spans="1:3" x14ac:dyDescent="0.2">
      <c r="A199">
        <v>5184</v>
      </c>
      <c r="B199" t="s">
        <v>258</v>
      </c>
      <c r="C199">
        <v>8314</v>
      </c>
    </row>
    <row r="200" spans="1:3" x14ac:dyDescent="0.2">
      <c r="A200">
        <v>5185</v>
      </c>
      <c r="B200" t="s">
        <v>259</v>
      </c>
      <c r="C200">
        <v>16319</v>
      </c>
    </row>
    <row r="201" spans="1:3" x14ac:dyDescent="0.2">
      <c r="A201">
        <v>5186</v>
      </c>
      <c r="B201" t="s">
        <v>260</v>
      </c>
      <c r="C201">
        <v>1469</v>
      </c>
    </row>
    <row r="202" spans="1:3" x14ac:dyDescent="0.2">
      <c r="A202">
        <v>5190</v>
      </c>
      <c r="B202" t="s">
        <v>261</v>
      </c>
      <c r="C202">
        <v>24138</v>
      </c>
    </row>
    <row r="203" spans="1:3" x14ac:dyDescent="0.2">
      <c r="A203">
        <v>5195</v>
      </c>
      <c r="B203" t="s">
        <v>262</v>
      </c>
      <c r="C203">
        <v>0</v>
      </c>
    </row>
    <row r="204" spans="1:3" x14ac:dyDescent="0.2">
      <c r="A204">
        <v>5200</v>
      </c>
      <c r="B204" t="s">
        <v>278</v>
      </c>
      <c r="C204">
        <v>118459</v>
      </c>
    </row>
    <row r="205" spans="1:3" x14ac:dyDescent="0.2">
      <c r="A205">
        <v>5210</v>
      </c>
      <c r="B205" t="s">
        <v>265</v>
      </c>
      <c r="C205">
        <v>17241</v>
      </c>
    </row>
    <row r="206" spans="1:3" x14ac:dyDescent="0.2">
      <c r="A206">
        <v>5220</v>
      </c>
      <c r="B206" t="s">
        <v>266</v>
      </c>
      <c r="C206">
        <v>0</v>
      </c>
    </row>
    <row r="207" spans="1:3" x14ac:dyDescent="0.2">
      <c r="A207">
        <v>5230</v>
      </c>
      <c r="B207" t="s">
        <v>267</v>
      </c>
      <c r="C207">
        <v>0</v>
      </c>
    </row>
    <row r="208" spans="1:3" x14ac:dyDescent="0.2">
      <c r="A208">
        <v>5240</v>
      </c>
      <c r="B208" t="s">
        <v>268</v>
      </c>
      <c r="C208">
        <v>2069</v>
      </c>
    </row>
    <row r="209" spans="1:3" x14ac:dyDescent="0.2">
      <c r="A209">
        <v>5250</v>
      </c>
      <c r="B209" t="s">
        <v>269</v>
      </c>
      <c r="C209">
        <v>5517</v>
      </c>
    </row>
    <row r="210" spans="1:3" x14ac:dyDescent="0.2">
      <c r="A210">
        <v>5251</v>
      </c>
      <c r="B210" t="s">
        <v>270</v>
      </c>
      <c r="C210">
        <v>10345</v>
      </c>
    </row>
    <row r="211" spans="1:3" x14ac:dyDescent="0.2">
      <c r="A211">
        <v>5252</v>
      </c>
      <c r="B211" t="s">
        <v>271</v>
      </c>
      <c r="C211">
        <v>12414</v>
      </c>
    </row>
    <row r="212" spans="1:3" x14ac:dyDescent="0.2">
      <c r="A212">
        <v>5253</v>
      </c>
      <c r="B212" t="s">
        <v>272</v>
      </c>
      <c r="C212">
        <v>19862</v>
      </c>
    </row>
    <row r="213" spans="1:3" x14ac:dyDescent="0.2">
      <c r="A213">
        <v>5275</v>
      </c>
      <c r="B213" t="s">
        <v>273</v>
      </c>
      <c r="C213">
        <v>5959</v>
      </c>
    </row>
    <row r="214" spans="1:3" x14ac:dyDescent="0.2">
      <c r="A214">
        <v>5280</v>
      </c>
      <c r="B214" t="s">
        <v>274</v>
      </c>
      <c r="C214">
        <v>2069</v>
      </c>
    </row>
    <row r="215" spans="1:3" x14ac:dyDescent="0.2">
      <c r="A215">
        <v>5285</v>
      </c>
      <c r="B215" t="s">
        <v>275</v>
      </c>
      <c r="C215">
        <v>34483</v>
      </c>
    </row>
    <row r="216" spans="1:3" x14ac:dyDescent="0.2">
      <c r="A216">
        <v>5290</v>
      </c>
      <c r="B216" t="s">
        <v>276</v>
      </c>
      <c r="C216">
        <v>8500</v>
      </c>
    </row>
    <row r="217" spans="1:3" x14ac:dyDescent="0.2">
      <c r="A217">
        <v>5300</v>
      </c>
      <c r="B217" t="s">
        <v>282</v>
      </c>
      <c r="C217">
        <v>55172</v>
      </c>
    </row>
    <row r="218" spans="1:3" x14ac:dyDescent="0.2">
      <c r="A218">
        <v>5310</v>
      </c>
      <c r="B218" t="s">
        <v>279</v>
      </c>
      <c r="C218">
        <v>41379</v>
      </c>
    </row>
    <row r="219" spans="1:3" x14ac:dyDescent="0.2">
      <c r="A219">
        <v>5330</v>
      </c>
      <c r="B219" t="s">
        <v>280</v>
      </c>
      <c r="C219">
        <v>13793</v>
      </c>
    </row>
    <row r="220" spans="1:3" x14ac:dyDescent="0.2">
      <c r="A220">
        <v>5400</v>
      </c>
      <c r="B220" t="s">
        <v>288</v>
      </c>
      <c r="C220">
        <v>67586</v>
      </c>
    </row>
    <row r="221" spans="1:3" x14ac:dyDescent="0.2">
      <c r="A221">
        <v>5410</v>
      </c>
      <c r="B221" t="s">
        <v>283</v>
      </c>
      <c r="C221">
        <v>48276</v>
      </c>
    </row>
    <row r="222" spans="1:3" x14ac:dyDescent="0.2">
      <c r="A222">
        <v>5420</v>
      </c>
      <c r="B222" t="s">
        <v>284</v>
      </c>
      <c r="C222">
        <v>3448</v>
      </c>
    </row>
    <row r="223" spans="1:3" x14ac:dyDescent="0.2">
      <c r="A223">
        <v>5430</v>
      </c>
      <c r="B223" t="s">
        <v>285</v>
      </c>
      <c r="C223">
        <v>13793</v>
      </c>
    </row>
    <row r="224" spans="1:3" x14ac:dyDescent="0.2">
      <c r="A224">
        <v>5440</v>
      </c>
      <c r="B224" t="s">
        <v>286</v>
      </c>
      <c r="C224">
        <v>2069</v>
      </c>
    </row>
    <row r="225" spans="1:3" x14ac:dyDescent="0.2">
      <c r="A225">
        <v>5500</v>
      </c>
      <c r="B225" t="s">
        <v>296</v>
      </c>
      <c r="C225">
        <v>19341</v>
      </c>
    </row>
    <row r="226" spans="1:3" x14ac:dyDescent="0.2">
      <c r="A226">
        <v>5510</v>
      </c>
      <c r="B226" t="s">
        <v>289</v>
      </c>
      <c r="C226">
        <v>3310</v>
      </c>
    </row>
    <row r="227" spans="1:3" x14ac:dyDescent="0.2">
      <c r="A227">
        <v>5520</v>
      </c>
      <c r="B227" t="s">
        <v>290</v>
      </c>
      <c r="C227">
        <v>2207</v>
      </c>
    </row>
    <row r="228" spans="1:3" x14ac:dyDescent="0.2">
      <c r="A228">
        <v>5530</v>
      </c>
      <c r="B228" t="s">
        <v>291</v>
      </c>
      <c r="C228">
        <v>1324</v>
      </c>
    </row>
    <row r="229" spans="1:3" x14ac:dyDescent="0.2">
      <c r="A229">
        <v>5540</v>
      </c>
      <c r="B229" t="s">
        <v>292</v>
      </c>
      <c r="C229">
        <v>1379</v>
      </c>
    </row>
    <row r="230" spans="1:3" x14ac:dyDescent="0.2">
      <c r="A230">
        <v>5550</v>
      </c>
      <c r="B230" t="s">
        <v>293</v>
      </c>
      <c r="C230">
        <v>6621</v>
      </c>
    </row>
    <row r="231" spans="1:3" x14ac:dyDescent="0.2">
      <c r="A231">
        <v>5560</v>
      </c>
      <c r="B231" t="s">
        <v>294</v>
      </c>
      <c r="C231">
        <v>4500</v>
      </c>
    </row>
    <row r="232" spans="1:3" x14ac:dyDescent="0.2">
      <c r="A232">
        <v>6100</v>
      </c>
      <c r="B232" t="s">
        <v>303</v>
      </c>
      <c r="C232">
        <v>31300</v>
      </c>
    </row>
    <row r="233" spans="1:3" x14ac:dyDescent="0.2">
      <c r="A233">
        <v>6110</v>
      </c>
      <c r="B233" t="s">
        <v>298</v>
      </c>
      <c r="C233">
        <v>8000</v>
      </c>
    </row>
    <row r="234" spans="1:3" x14ac:dyDescent="0.2">
      <c r="A234">
        <v>6120</v>
      </c>
      <c r="B234" t="s">
        <v>299</v>
      </c>
      <c r="C234">
        <v>7500</v>
      </c>
    </row>
    <row r="235" spans="1:3" x14ac:dyDescent="0.2">
      <c r="A235">
        <v>6130</v>
      </c>
      <c r="B235" t="s">
        <v>300</v>
      </c>
      <c r="C235">
        <v>10800</v>
      </c>
    </row>
    <row r="236" spans="1:3" x14ac:dyDescent="0.2">
      <c r="A236">
        <v>6140</v>
      </c>
      <c r="B236" t="s">
        <v>301</v>
      </c>
      <c r="C236">
        <v>5000</v>
      </c>
    </row>
    <row r="237" spans="1:3" x14ac:dyDescent="0.2">
      <c r="A237">
        <v>6200</v>
      </c>
      <c r="B237" t="s">
        <v>308</v>
      </c>
      <c r="C237">
        <v>76547</v>
      </c>
    </row>
    <row r="238" spans="1:3" x14ac:dyDescent="0.2">
      <c r="A238">
        <v>6210</v>
      </c>
      <c r="B238" t="s">
        <v>304</v>
      </c>
      <c r="C238">
        <v>68400</v>
      </c>
    </row>
    <row r="239" spans="1:3" x14ac:dyDescent="0.2">
      <c r="A239">
        <v>6220</v>
      </c>
      <c r="B239" t="s">
        <v>305</v>
      </c>
      <c r="C239">
        <v>7647</v>
      </c>
    </row>
    <row r="240" spans="1:3" x14ac:dyDescent="0.2">
      <c r="A240">
        <v>6230</v>
      </c>
      <c r="B240" t="s">
        <v>306</v>
      </c>
      <c r="C240">
        <v>500</v>
      </c>
    </row>
    <row r="241" spans="1:3" x14ac:dyDescent="0.2">
      <c r="A241">
        <v>6300</v>
      </c>
      <c r="B241" t="s">
        <v>316</v>
      </c>
      <c r="C241">
        <v>327196</v>
      </c>
    </row>
    <row r="242" spans="1:3" x14ac:dyDescent="0.2">
      <c r="A242">
        <v>6310</v>
      </c>
      <c r="B242" t="s">
        <v>309</v>
      </c>
      <c r="C242">
        <v>700</v>
      </c>
    </row>
    <row r="243" spans="1:3" x14ac:dyDescent="0.2">
      <c r="A243">
        <v>6320</v>
      </c>
      <c r="B243" t="s">
        <v>310</v>
      </c>
      <c r="C243">
        <v>248276</v>
      </c>
    </row>
    <row r="244" spans="1:3" x14ac:dyDescent="0.2">
      <c r="A244">
        <v>6330</v>
      </c>
      <c r="B244" t="s">
        <v>311</v>
      </c>
      <c r="C244">
        <v>8000</v>
      </c>
    </row>
    <row r="245" spans="1:3" x14ac:dyDescent="0.2">
      <c r="A245">
        <v>6340</v>
      </c>
      <c r="B245" t="s">
        <v>312</v>
      </c>
      <c r="C245">
        <v>64138</v>
      </c>
    </row>
    <row r="246" spans="1:3" x14ac:dyDescent="0.2">
      <c r="A246">
        <v>6350</v>
      </c>
      <c r="B246" t="s">
        <v>313</v>
      </c>
      <c r="C246">
        <v>2082</v>
      </c>
    </row>
    <row r="247" spans="1:3" x14ac:dyDescent="0.2">
      <c r="A247">
        <v>6360</v>
      </c>
      <c r="B247" t="s">
        <v>314</v>
      </c>
      <c r="C247">
        <v>4000</v>
      </c>
    </row>
    <row r="248" spans="1:3" x14ac:dyDescent="0.2">
      <c r="A248">
        <v>6400</v>
      </c>
      <c r="B248" t="s">
        <v>319</v>
      </c>
      <c r="C248">
        <v>429709</v>
      </c>
    </row>
    <row r="249" spans="1:3" x14ac:dyDescent="0.2">
      <c r="A249">
        <v>6500</v>
      </c>
      <c r="B249" t="s">
        <v>320</v>
      </c>
      <c r="C249">
        <v>128913</v>
      </c>
    </row>
    <row r="250" spans="1:3" x14ac:dyDescent="0.2">
      <c r="A250">
        <v>6600</v>
      </c>
      <c r="B250" t="s">
        <v>321</v>
      </c>
      <c r="C250">
        <v>21485</v>
      </c>
    </row>
    <row r="251" spans="1:3" x14ac:dyDescent="0.2">
      <c r="A251">
        <v>6700</v>
      </c>
      <c r="B251" t="s">
        <v>322</v>
      </c>
      <c r="C251">
        <v>385963</v>
      </c>
    </row>
    <row r="252" spans="1:3" x14ac:dyDescent="0.2">
      <c r="C252">
        <v>0</v>
      </c>
    </row>
    <row r="253" spans="1:3" x14ac:dyDescent="0.2">
      <c r="C253">
        <v>0</v>
      </c>
    </row>
    <row r="254" spans="1:3" x14ac:dyDescent="0.2">
      <c r="C254">
        <v>0</v>
      </c>
    </row>
    <row r="255" spans="1:3" x14ac:dyDescent="0.2">
      <c r="C255">
        <v>0</v>
      </c>
    </row>
    <row r="256" spans="1:3" x14ac:dyDescent="0.2">
      <c r="C256">
        <v>0</v>
      </c>
    </row>
    <row r="257" spans="3:3" x14ac:dyDescent="0.2">
      <c r="C257">
        <v>0</v>
      </c>
    </row>
    <row r="258" spans="3:3" x14ac:dyDescent="0.2">
      <c r="C258">
        <v>0</v>
      </c>
    </row>
    <row r="259" spans="3:3" x14ac:dyDescent="0.2">
      <c r="C259">
        <v>0</v>
      </c>
    </row>
    <row r="260" spans="3:3" x14ac:dyDescent="0.2">
      <c r="C260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Consolidated Cashflow</vt:lpstr>
      <vt:lpstr>Euro Cashflow</vt:lpstr>
      <vt:lpstr>GBP Cashflow</vt:lpstr>
      <vt:lpstr>Sheet5</vt:lpstr>
      <vt:lpstr>GBPBUD</vt:lpstr>
      <vt:lpstr>EURBUD</vt:lpstr>
      <vt:lpstr>TOTALBUD</vt:lpstr>
      <vt:lpstr>'Consolidated Cashflow'!Print_Area</vt:lpstr>
      <vt:lpstr>'Euro Cashflow'!Print_Area</vt:lpstr>
      <vt:lpstr>'GBP Cashflow'!Print_Area</vt:lpstr>
      <vt:lpstr>'Consolidated Cashflow'!Print_Titles</vt:lpstr>
      <vt:lpstr>'Euro Cashflow'!Print_Titles</vt:lpstr>
      <vt:lpstr>'GBP Cashflow'!Print_Titles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USER06</dc:creator>
  <cp:lastModifiedBy>HP</cp:lastModifiedBy>
  <dcterms:created xsi:type="dcterms:W3CDTF">2013-02-12T20:51:44Z</dcterms:created>
  <dcterms:modified xsi:type="dcterms:W3CDTF">2013-12-10T14:40:08Z</dcterms:modified>
</cp:coreProperties>
</file>