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masixiang/Dropbox/Research/safetimer/figures/cloudlab/"/>
    </mc:Choice>
  </mc:AlternateContent>
  <bookViews>
    <workbookView xWindow="40540" yWindow="6320" windowWidth="23780" windowHeight="15460" tabRatio="500" firstSheet="6" activeTab="13"/>
  </bookViews>
  <sheets>
    <sheet name="Utah rx16 tx16 clients20to320" sheetId="1" r:id="rId1"/>
    <sheet name="Utah rx16 tx16 clients16to256" sheetId="2" r:id="rId2"/>
    <sheet name="Utah rx32 tx32" sheetId="3" r:id="rId3"/>
    <sheet name="Wisconsin combined 40 rxtx" sheetId="4" r:id="rId4"/>
    <sheet name="Wisconsin combined 40" sheetId="5" r:id="rId5"/>
    <sheet name="Throughput too many conns" sheetId="7" r:id="rId6"/>
    <sheet name="Ubuntu 14 -16 Latency 64B" sheetId="6" r:id="rId7"/>
    <sheet name="STD Latency 64B" sheetId="9" r:id="rId8"/>
    <sheet name="Throughput" sheetId="8" r:id="rId9"/>
    <sheet name="Latency" sheetId="10" r:id="rId10"/>
    <sheet name="Consume SKB" sheetId="11" r:id="rId11"/>
    <sheet name="semi-disable" sheetId="12" r:id="rId12"/>
    <sheet name="kpobe" sheetId="13" r:id="rId13"/>
    <sheet name="kprobe-result" sheetId="14" r:id="rId14"/>
    <sheet name="HDFS" sheetId="15" r:id="rId15"/>
    <sheet name="Ceph" sheetId="16" r:id="rId16"/>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Q81" i="14" l="1"/>
  <c r="Q73" i="14"/>
  <c r="Q79" i="14"/>
  <c r="Q71" i="14"/>
  <c r="Q55" i="14"/>
  <c r="Q47" i="14"/>
  <c r="Q53" i="14"/>
  <c r="Q45" i="14"/>
  <c r="Q29" i="14"/>
  <c r="Q27" i="14"/>
  <c r="Q21" i="14"/>
  <c r="Q19" i="14"/>
  <c r="B22" i="16"/>
  <c r="B13" i="16"/>
  <c r="Q107" i="14"/>
  <c r="Q99" i="14"/>
  <c r="Q105" i="14"/>
  <c r="Q97" i="14"/>
  <c r="P117" i="14"/>
  <c r="O117" i="14"/>
  <c r="N117" i="14"/>
  <c r="M117" i="14"/>
  <c r="L117" i="14"/>
  <c r="K117" i="14"/>
  <c r="P109" i="14"/>
  <c r="O109" i="14"/>
  <c r="N109" i="14"/>
  <c r="M109" i="14"/>
  <c r="L109" i="14"/>
  <c r="K109" i="14"/>
  <c r="P101" i="14"/>
  <c r="O101" i="14"/>
  <c r="N101" i="14"/>
  <c r="M101" i="14"/>
  <c r="L101" i="14"/>
  <c r="K101" i="14"/>
  <c r="P91" i="14"/>
  <c r="O91" i="14"/>
  <c r="N91" i="14"/>
  <c r="M91" i="14"/>
  <c r="L91" i="14"/>
  <c r="K91" i="14"/>
  <c r="P83" i="14"/>
  <c r="O83" i="14"/>
  <c r="N83" i="14"/>
  <c r="M83" i="14"/>
  <c r="L83" i="14"/>
  <c r="K83" i="14"/>
  <c r="P75" i="14"/>
  <c r="O75" i="14"/>
  <c r="N75" i="14"/>
  <c r="M75" i="14"/>
  <c r="L75" i="14"/>
  <c r="K75" i="14"/>
  <c r="P65" i="14"/>
  <c r="O65" i="14"/>
  <c r="N65" i="14"/>
  <c r="M65" i="14"/>
  <c r="L65" i="14"/>
  <c r="K65" i="14"/>
  <c r="P57" i="14"/>
  <c r="O57" i="14"/>
  <c r="N57" i="14"/>
  <c r="M57" i="14"/>
  <c r="L57" i="14"/>
  <c r="K57" i="14"/>
  <c r="P49" i="14"/>
  <c r="O49" i="14"/>
  <c r="N49" i="14"/>
  <c r="M49" i="14"/>
  <c r="L49" i="14"/>
  <c r="K49" i="14"/>
  <c r="P31" i="14"/>
  <c r="O31" i="14"/>
  <c r="N31" i="14"/>
  <c r="M31" i="14"/>
  <c r="L31" i="14"/>
  <c r="K31" i="14"/>
  <c r="P39" i="14"/>
  <c r="O39" i="14"/>
  <c r="N39" i="14"/>
  <c r="M39" i="14"/>
  <c r="L39" i="14"/>
  <c r="K39" i="14"/>
  <c r="P23" i="14"/>
  <c r="O23" i="14"/>
  <c r="N23" i="14"/>
  <c r="M23" i="14"/>
  <c r="L23" i="14"/>
  <c r="K23" i="14"/>
  <c r="K11" i="15"/>
  <c r="J11" i="15"/>
  <c r="I11" i="15"/>
  <c r="H11" i="15"/>
  <c r="G11" i="15"/>
  <c r="F11" i="15"/>
  <c r="E11" i="15"/>
  <c r="D11" i="15"/>
  <c r="C11" i="15"/>
  <c r="B11" i="15"/>
  <c r="K19" i="15"/>
  <c r="J19" i="15"/>
  <c r="I19" i="15"/>
  <c r="H19" i="15"/>
  <c r="G19" i="15"/>
  <c r="F19" i="15"/>
  <c r="E19" i="15"/>
  <c r="D19" i="15"/>
  <c r="C19" i="15"/>
  <c r="B19" i="15"/>
  <c r="F23" i="14"/>
  <c r="Q7" i="14"/>
  <c r="Q6" i="14"/>
  <c r="P7" i="14"/>
  <c r="P6" i="14"/>
  <c r="O7" i="14"/>
  <c r="O6" i="14"/>
  <c r="N7" i="14"/>
  <c r="N6" i="14"/>
  <c r="M7" i="14"/>
  <c r="M6" i="14"/>
  <c r="L7" i="14"/>
  <c r="L6" i="14"/>
  <c r="K7" i="14"/>
  <c r="K6" i="14"/>
  <c r="J7" i="14"/>
  <c r="J6" i="14"/>
  <c r="I7" i="14"/>
  <c r="I6" i="14"/>
  <c r="H7" i="14"/>
  <c r="H6" i="14"/>
  <c r="G7" i="14"/>
  <c r="G6" i="14"/>
  <c r="F7" i="14"/>
  <c r="F6" i="14"/>
  <c r="E7" i="14"/>
  <c r="E6" i="14"/>
  <c r="D7" i="14"/>
  <c r="D6" i="14"/>
  <c r="C7" i="14"/>
  <c r="C6" i="14"/>
  <c r="B7" i="14"/>
  <c r="B6" i="14"/>
  <c r="O12" i="14"/>
  <c r="O11" i="14"/>
  <c r="N12" i="14"/>
  <c r="N11" i="14"/>
  <c r="K12" i="14"/>
  <c r="K11" i="14"/>
  <c r="J12" i="14"/>
  <c r="J11" i="14"/>
  <c r="G12" i="14"/>
  <c r="G11" i="14"/>
  <c r="F12" i="14"/>
  <c r="F11" i="14"/>
  <c r="C12" i="14"/>
  <c r="C11" i="14"/>
  <c r="B12" i="14"/>
  <c r="B11" i="14"/>
  <c r="H107" i="14"/>
  <c r="H99" i="14"/>
  <c r="H105" i="14"/>
  <c r="H97" i="14"/>
  <c r="H81" i="14"/>
  <c r="H73" i="14"/>
  <c r="H79" i="14"/>
  <c r="H71" i="14"/>
  <c r="H55" i="14"/>
  <c r="H47" i="14"/>
  <c r="H53" i="14"/>
  <c r="H45" i="14"/>
  <c r="H29" i="14"/>
  <c r="H21" i="14"/>
  <c r="H27" i="14"/>
  <c r="H19" i="14"/>
  <c r="G117" i="14"/>
  <c r="F117" i="14"/>
  <c r="E117" i="14"/>
  <c r="D117" i="14"/>
  <c r="C117" i="14"/>
  <c r="B117" i="14"/>
  <c r="G109" i="14"/>
  <c r="F109" i="14"/>
  <c r="E109" i="14"/>
  <c r="D109" i="14"/>
  <c r="C109" i="14"/>
  <c r="B109" i="14"/>
  <c r="G101" i="14"/>
  <c r="F101" i="14"/>
  <c r="E101" i="14"/>
  <c r="D101" i="14"/>
  <c r="C101" i="14"/>
  <c r="B101" i="14"/>
  <c r="G91" i="14"/>
  <c r="F91" i="14"/>
  <c r="E91" i="14"/>
  <c r="D91" i="14"/>
  <c r="C91" i="14"/>
  <c r="B91" i="14"/>
  <c r="G83" i="14"/>
  <c r="F83" i="14"/>
  <c r="E83" i="14"/>
  <c r="D83" i="14"/>
  <c r="C83" i="14"/>
  <c r="B83" i="14"/>
  <c r="G75" i="14"/>
  <c r="F75" i="14"/>
  <c r="E75" i="14"/>
  <c r="D75" i="14"/>
  <c r="C75" i="14"/>
  <c r="B75" i="14"/>
  <c r="G65" i="14"/>
  <c r="F65" i="14"/>
  <c r="E65" i="14"/>
  <c r="D65" i="14"/>
  <c r="C65" i="14"/>
  <c r="B65" i="14"/>
  <c r="G57" i="14"/>
  <c r="F57" i="14"/>
  <c r="E57" i="14"/>
  <c r="D57" i="14"/>
  <c r="C57" i="14"/>
  <c r="B57" i="14"/>
  <c r="G49" i="14"/>
  <c r="F49" i="14"/>
  <c r="E49" i="14"/>
  <c r="D49" i="14"/>
  <c r="C49" i="14"/>
  <c r="B49" i="14"/>
  <c r="G39" i="14"/>
  <c r="F39" i="14"/>
  <c r="E39" i="14"/>
  <c r="D39" i="14"/>
  <c r="C39" i="14"/>
  <c r="B39" i="14"/>
  <c r="G31" i="14"/>
  <c r="F31" i="14"/>
  <c r="E31" i="14"/>
  <c r="D31" i="14"/>
  <c r="C31" i="14"/>
  <c r="B31" i="14"/>
  <c r="G23" i="14"/>
  <c r="E23" i="14"/>
  <c r="D23" i="14"/>
  <c r="C23" i="14"/>
  <c r="B23" i="14"/>
  <c r="G7" i="13"/>
  <c r="G8" i="13"/>
  <c r="C9" i="13"/>
  <c r="G6" i="13"/>
  <c r="G5" i="13"/>
  <c r="G4" i="13"/>
  <c r="G3" i="13"/>
  <c r="G2" i="13"/>
  <c r="P79" i="12"/>
  <c r="O79" i="12"/>
  <c r="N79" i="12"/>
  <c r="M79" i="12"/>
  <c r="L79" i="12"/>
  <c r="K79" i="12"/>
  <c r="P76" i="12"/>
  <c r="O76" i="12"/>
  <c r="N76" i="12"/>
  <c r="M76" i="12"/>
  <c r="L76" i="12"/>
  <c r="K76" i="12"/>
  <c r="P68" i="12"/>
  <c r="O68" i="12"/>
  <c r="N68" i="12"/>
  <c r="M68" i="12"/>
  <c r="L68" i="12"/>
  <c r="K68" i="12"/>
  <c r="P65" i="12"/>
  <c r="O65" i="12"/>
  <c r="N65" i="12"/>
  <c r="M65" i="12"/>
  <c r="L65" i="12"/>
  <c r="K65" i="12"/>
  <c r="P57" i="12"/>
  <c r="O57" i="12"/>
  <c r="N57" i="12"/>
  <c r="M57" i="12"/>
  <c r="L57" i="12"/>
  <c r="K57" i="12"/>
  <c r="P54" i="12"/>
  <c r="O54" i="12"/>
  <c r="N54" i="12"/>
  <c r="M54" i="12"/>
  <c r="L54" i="12"/>
  <c r="K54" i="12"/>
  <c r="G79" i="12"/>
  <c r="F79" i="12"/>
  <c r="E79" i="12"/>
  <c r="D79" i="12"/>
  <c r="C79" i="12"/>
  <c r="B79" i="12"/>
  <c r="G76" i="12"/>
  <c r="F76" i="12"/>
  <c r="E76" i="12"/>
  <c r="D76" i="12"/>
  <c r="C76" i="12"/>
  <c r="B76" i="12"/>
  <c r="G68" i="12"/>
  <c r="F68" i="12"/>
  <c r="E68" i="12"/>
  <c r="D68" i="12"/>
  <c r="C68" i="12"/>
  <c r="B68" i="12"/>
  <c r="G65" i="12"/>
  <c r="F65" i="12"/>
  <c r="E65" i="12"/>
  <c r="D65" i="12"/>
  <c r="C65" i="12"/>
  <c r="B65" i="12"/>
  <c r="G57" i="12"/>
  <c r="F57" i="12"/>
  <c r="E57" i="12"/>
  <c r="D57" i="12"/>
  <c r="C57" i="12"/>
  <c r="B57" i="12"/>
  <c r="G54" i="12"/>
  <c r="F54" i="12"/>
  <c r="E54" i="12"/>
  <c r="D54" i="12"/>
  <c r="C54" i="12"/>
  <c r="B54" i="12"/>
  <c r="P21" i="12"/>
  <c r="O21" i="12"/>
  <c r="N21" i="12"/>
  <c r="M21" i="12"/>
  <c r="L21" i="12"/>
  <c r="K21" i="12"/>
  <c r="P18" i="12"/>
  <c r="O18" i="12"/>
  <c r="N18" i="12"/>
  <c r="M18" i="12"/>
  <c r="L18" i="12"/>
  <c r="K18" i="12"/>
  <c r="P32" i="12"/>
  <c r="O32" i="12"/>
  <c r="N32" i="12"/>
  <c r="M32" i="12"/>
  <c r="L32" i="12"/>
  <c r="K32" i="12"/>
  <c r="P29" i="12"/>
  <c r="O29" i="12"/>
  <c r="N29" i="12"/>
  <c r="M29" i="12"/>
  <c r="L29" i="12"/>
  <c r="K29" i="12"/>
  <c r="T18" i="12"/>
  <c r="T21" i="12"/>
  <c r="Y21" i="12"/>
  <c r="X21" i="12"/>
  <c r="W21" i="12"/>
  <c r="V21" i="12"/>
  <c r="U21" i="12"/>
  <c r="Y18" i="12"/>
  <c r="X18" i="12"/>
  <c r="W18" i="12"/>
  <c r="V18" i="12"/>
  <c r="U18" i="12"/>
  <c r="P43" i="12"/>
  <c r="O43" i="12"/>
  <c r="N43" i="12"/>
  <c r="M43" i="12"/>
  <c r="L43" i="12"/>
  <c r="K43" i="12"/>
  <c r="P40" i="12"/>
  <c r="O40" i="12"/>
  <c r="N40" i="12"/>
  <c r="M40" i="12"/>
  <c r="L40" i="12"/>
  <c r="K40" i="12"/>
  <c r="G43" i="12"/>
  <c r="F43" i="12"/>
  <c r="E43" i="12"/>
  <c r="D43" i="12"/>
  <c r="C43" i="12"/>
  <c r="B43" i="12"/>
  <c r="G40" i="12"/>
  <c r="F40" i="12"/>
  <c r="E40" i="12"/>
  <c r="D40" i="12"/>
  <c r="C40" i="12"/>
  <c r="B40" i="12"/>
  <c r="G32" i="12"/>
  <c r="F32" i="12"/>
  <c r="E32" i="12"/>
  <c r="D32" i="12"/>
  <c r="C32" i="12"/>
  <c r="B32" i="12"/>
  <c r="G29" i="12"/>
  <c r="F29" i="12"/>
  <c r="E29" i="12"/>
  <c r="D29" i="12"/>
  <c r="C29" i="12"/>
  <c r="B29" i="12"/>
  <c r="G21" i="12"/>
  <c r="F21" i="12"/>
  <c r="E21" i="12"/>
  <c r="D21" i="12"/>
  <c r="C21" i="12"/>
  <c r="B21" i="12"/>
  <c r="G18" i="12"/>
  <c r="F18" i="12"/>
  <c r="E18" i="12"/>
  <c r="D18" i="12"/>
  <c r="C18" i="12"/>
  <c r="B18" i="12"/>
  <c r="G45" i="11"/>
  <c r="F45" i="11"/>
  <c r="E45" i="11"/>
  <c r="D45" i="11"/>
  <c r="C45" i="11"/>
  <c r="B45" i="11"/>
  <c r="G37" i="11"/>
  <c r="F37" i="11"/>
  <c r="E37" i="11"/>
  <c r="D37" i="11"/>
  <c r="C37" i="11"/>
  <c r="B37" i="11"/>
  <c r="G27" i="11"/>
  <c r="F27" i="11"/>
  <c r="E27" i="11"/>
  <c r="D27" i="11"/>
  <c r="C27" i="11"/>
  <c r="B27" i="11"/>
  <c r="G19" i="11"/>
  <c r="F19" i="11"/>
  <c r="E19" i="11"/>
  <c r="D19" i="11"/>
  <c r="C19" i="11"/>
  <c r="B19" i="11"/>
  <c r="R62" i="11"/>
  <c r="Q62" i="11"/>
  <c r="P62" i="11"/>
  <c r="O62" i="11"/>
  <c r="N62" i="11"/>
  <c r="M62" i="11"/>
  <c r="R54" i="11"/>
  <c r="Q54" i="11"/>
  <c r="P54" i="11"/>
  <c r="O54" i="11"/>
  <c r="N54" i="11"/>
  <c r="M54" i="11"/>
  <c r="R45" i="11"/>
  <c r="Q45" i="11"/>
  <c r="P45" i="11"/>
  <c r="O45" i="11"/>
  <c r="N45" i="11"/>
  <c r="M45" i="11"/>
  <c r="M37" i="11"/>
  <c r="R37" i="11"/>
  <c r="Q37" i="11"/>
  <c r="P37" i="11"/>
  <c r="O37" i="11"/>
  <c r="N37" i="11"/>
  <c r="R27" i="11"/>
  <c r="Q27" i="11"/>
  <c r="P27" i="11"/>
  <c r="O27" i="11"/>
  <c r="N27" i="11"/>
  <c r="M27" i="11"/>
  <c r="R19" i="11"/>
  <c r="Q19" i="11"/>
  <c r="P19" i="11"/>
  <c r="O19" i="11"/>
  <c r="N19" i="11"/>
  <c r="M19" i="11"/>
  <c r="O12" i="10"/>
  <c r="O11" i="10"/>
  <c r="N12" i="10"/>
  <c r="N11" i="10"/>
  <c r="K12" i="10"/>
  <c r="K11" i="10"/>
  <c r="J12" i="10"/>
  <c r="J11" i="10"/>
  <c r="Y79" i="10"/>
  <c r="X79" i="10"/>
  <c r="W79" i="10"/>
  <c r="V79" i="10"/>
  <c r="U79" i="10"/>
  <c r="T79" i="10"/>
  <c r="T37" i="10"/>
  <c r="X21" i="10"/>
  <c r="T21" i="10"/>
  <c r="G12" i="10"/>
  <c r="G11" i="10"/>
  <c r="F12" i="10"/>
  <c r="F11" i="10"/>
  <c r="C12" i="10"/>
  <c r="C11" i="10"/>
  <c r="B12" i="10"/>
  <c r="B11" i="10"/>
  <c r="E7" i="10"/>
  <c r="E6" i="10"/>
  <c r="D7" i="10"/>
  <c r="D6" i="10"/>
  <c r="C7" i="10"/>
  <c r="C6" i="10"/>
  <c r="B7" i="10"/>
  <c r="B6" i="10"/>
  <c r="H51" i="10"/>
  <c r="H43" i="10"/>
  <c r="H35" i="10"/>
  <c r="H27" i="10"/>
  <c r="H19" i="10"/>
  <c r="H49" i="10"/>
  <c r="H41" i="10"/>
  <c r="H33" i="10"/>
  <c r="H25" i="10"/>
  <c r="H17" i="10"/>
  <c r="G53" i="10"/>
  <c r="F53" i="10"/>
  <c r="E53" i="10"/>
  <c r="D53" i="10"/>
  <c r="C53" i="10"/>
  <c r="B53" i="10"/>
  <c r="G45" i="10"/>
  <c r="F45" i="10"/>
  <c r="E45" i="10"/>
  <c r="D45" i="10"/>
  <c r="C45" i="10"/>
  <c r="B45" i="10"/>
  <c r="G37" i="10"/>
  <c r="F37" i="10"/>
  <c r="E37" i="10"/>
  <c r="D37" i="10"/>
  <c r="C37" i="10"/>
  <c r="B37" i="10"/>
  <c r="G29" i="10"/>
  <c r="F29" i="10"/>
  <c r="E29" i="10"/>
  <c r="D29" i="10"/>
  <c r="C29" i="10"/>
  <c r="B29" i="10"/>
  <c r="G21" i="10"/>
  <c r="F21" i="10"/>
  <c r="E21" i="10"/>
  <c r="D21" i="10"/>
  <c r="C21" i="10"/>
  <c r="B21" i="10"/>
  <c r="I7" i="10"/>
  <c r="I6" i="10"/>
  <c r="H7" i="10"/>
  <c r="H6" i="10"/>
  <c r="G7" i="10"/>
  <c r="G6" i="10"/>
  <c r="F7" i="10"/>
  <c r="F6" i="10"/>
  <c r="Q7" i="10"/>
  <c r="Q6" i="10"/>
  <c r="P7" i="10"/>
  <c r="P6" i="10"/>
  <c r="O7" i="10"/>
  <c r="O6" i="10"/>
  <c r="N7" i="10"/>
  <c r="N6" i="10"/>
  <c r="M7" i="10"/>
  <c r="M6" i="10"/>
  <c r="L7" i="10"/>
  <c r="L6" i="10"/>
  <c r="K7" i="10"/>
  <c r="K6" i="10"/>
  <c r="J7" i="10"/>
  <c r="J6" i="10"/>
  <c r="Q75" i="10"/>
  <c r="Q67" i="10"/>
  <c r="Q59" i="10"/>
  <c r="Q51" i="10"/>
  <c r="Q43" i="10"/>
  <c r="Q35" i="10"/>
  <c r="Q27" i="10"/>
  <c r="Q19" i="10"/>
  <c r="Q73" i="10"/>
  <c r="Q65" i="10"/>
  <c r="Q57" i="10"/>
  <c r="Q49" i="10"/>
  <c r="Q41" i="10"/>
  <c r="Q33" i="10"/>
  <c r="Q25" i="10"/>
  <c r="Q17" i="10"/>
  <c r="Z67" i="10"/>
  <c r="Z59" i="10"/>
  <c r="Z51" i="10"/>
  <c r="Z43" i="10"/>
  <c r="Z35" i="10"/>
  <c r="Z27" i="10"/>
  <c r="Z19" i="10"/>
  <c r="P77" i="10"/>
  <c r="O77" i="10"/>
  <c r="N77" i="10"/>
  <c r="M77" i="10"/>
  <c r="L77" i="10"/>
  <c r="K77" i="10"/>
  <c r="P69" i="10"/>
  <c r="O69" i="10"/>
  <c r="N69" i="10"/>
  <c r="M69" i="10"/>
  <c r="L69" i="10"/>
  <c r="K69" i="10"/>
  <c r="P61" i="10"/>
  <c r="O61" i="10"/>
  <c r="N61" i="10"/>
  <c r="M61" i="10"/>
  <c r="L61" i="10"/>
  <c r="K61" i="10"/>
  <c r="P53" i="10"/>
  <c r="O53" i="10"/>
  <c r="N53" i="10"/>
  <c r="M53" i="10"/>
  <c r="L53" i="10"/>
  <c r="K53" i="10"/>
  <c r="P45" i="10"/>
  <c r="O45" i="10"/>
  <c r="N45" i="10"/>
  <c r="M45" i="10"/>
  <c r="L45" i="10"/>
  <c r="K45" i="10"/>
  <c r="P37" i="10"/>
  <c r="O37" i="10"/>
  <c r="N37" i="10"/>
  <c r="M37" i="10"/>
  <c r="L37" i="10"/>
  <c r="K37" i="10"/>
  <c r="P29" i="10"/>
  <c r="O29" i="10"/>
  <c r="N29" i="10"/>
  <c r="M29" i="10"/>
  <c r="L29" i="10"/>
  <c r="K29" i="10"/>
  <c r="P21" i="10"/>
  <c r="O21" i="10"/>
  <c r="N21" i="10"/>
  <c r="M21" i="10"/>
  <c r="L21" i="10"/>
  <c r="K21" i="10"/>
  <c r="Z65" i="10"/>
  <c r="Z57" i="10"/>
  <c r="Z49" i="10"/>
  <c r="Z41" i="10"/>
  <c r="Z33" i="10"/>
  <c r="Z25" i="10"/>
  <c r="Z17" i="10"/>
  <c r="Z117" i="10"/>
  <c r="Z109" i="10"/>
  <c r="Z101" i="10"/>
  <c r="Z93" i="10"/>
  <c r="Z85" i="10"/>
  <c r="Z77" i="10"/>
  <c r="Z115" i="10"/>
  <c r="Z107" i="10"/>
  <c r="Z99" i="10"/>
  <c r="Z91" i="10"/>
  <c r="Z83" i="10"/>
  <c r="Z75" i="10"/>
  <c r="Y119" i="10"/>
  <c r="X119" i="10"/>
  <c r="W119" i="10"/>
  <c r="V119" i="10"/>
  <c r="U119" i="10"/>
  <c r="T119" i="10"/>
  <c r="Y111" i="10"/>
  <c r="X111" i="10"/>
  <c r="W111" i="10"/>
  <c r="V111" i="10"/>
  <c r="U111" i="10"/>
  <c r="T111" i="10"/>
  <c r="Y103" i="10"/>
  <c r="X103" i="10"/>
  <c r="W103" i="10"/>
  <c r="V103" i="10"/>
  <c r="U103" i="10"/>
  <c r="T103" i="10"/>
  <c r="Y95" i="10"/>
  <c r="X95" i="10"/>
  <c r="W95" i="10"/>
  <c r="V95" i="10"/>
  <c r="U95" i="10"/>
  <c r="T95" i="10"/>
  <c r="Y87" i="10"/>
  <c r="X87" i="10"/>
  <c r="W87" i="10"/>
  <c r="V87" i="10"/>
  <c r="U87" i="10"/>
  <c r="T87" i="10"/>
  <c r="Y69" i="10"/>
  <c r="X69" i="10"/>
  <c r="W69" i="10"/>
  <c r="V69" i="10"/>
  <c r="U69" i="10"/>
  <c r="T69" i="10"/>
  <c r="Y61" i="10"/>
  <c r="X61" i="10"/>
  <c r="W61" i="10"/>
  <c r="V61" i="10"/>
  <c r="U61" i="10"/>
  <c r="T61" i="10"/>
  <c r="Y53" i="10"/>
  <c r="X53" i="10"/>
  <c r="W53" i="10"/>
  <c r="V53" i="10"/>
  <c r="U53" i="10"/>
  <c r="T53" i="10"/>
  <c r="Y45" i="10"/>
  <c r="X45" i="10"/>
  <c r="W45" i="10"/>
  <c r="V45" i="10"/>
  <c r="U45" i="10"/>
  <c r="T45" i="10"/>
  <c r="Y37" i="10"/>
  <c r="X37" i="10"/>
  <c r="W37" i="10"/>
  <c r="V37" i="10"/>
  <c r="U37" i="10"/>
  <c r="Y29" i="10"/>
  <c r="X29" i="10"/>
  <c r="W29" i="10"/>
  <c r="V29" i="10"/>
  <c r="U29" i="10"/>
  <c r="T29" i="10"/>
  <c r="Y21" i="10"/>
  <c r="W21" i="10"/>
  <c r="V21" i="10"/>
  <c r="U21" i="10"/>
  <c r="R39" i="8"/>
  <c r="Q39" i="8"/>
  <c r="R38" i="8"/>
  <c r="Q38" i="8"/>
  <c r="R26" i="8"/>
  <c r="Q26" i="8"/>
  <c r="R25" i="8"/>
  <c r="Q25" i="8"/>
  <c r="R13" i="8"/>
  <c r="R12" i="8"/>
  <c r="Q12" i="8"/>
  <c r="Q13" i="8"/>
  <c r="B38" i="9"/>
  <c r="G46" i="9"/>
  <c r="F46" i="9"/>
  <c r="E46" i="9"/>
  <c r="D46" i="9"/>
  <c r="C46" i="9"/>
  <c r="B46" i="9"/>
  <c r="G38" i="9"/>
  <c r="F38" i="9"/>
  <c r="E38" i="9"/>
  <c r="D38" i="9"/>
  <c r="C38" i="9"/>
  <c r="G30" i="9"/>
  <c r="F30" i="9"/>
  <c r="E30" i="9"/>
  <c r="D30" i="9"/>
  <c r="C30" i="9"/>
  <c r="B30" i="9"/>
  <c r="G22" i="9"/>
  <c r="F22" i="9"/>
  <c r="E22" i="9"/>
  <c r="D22" i="9"/>
  <c r="C22" i="9"/>
  <c r="B22" i="9"/>
  <c r="O119" i="6"/>
  <c r="N119" i="6"/>
  <c r="M119" i="6"/>
  <c r="L119" i="6"/>
  <c r="K119" i="6"/>
  <c r="J119" i="6"/>
  <c r="O127" i="6"/>
  <c r="N127" i="6"/>
  <c r="M127" i="6"/>
  <c r="L127" i="6"/>
  <c r="K127" i="6"/>
  <c r="J127" i="6"/>
  <c r="O111" i="6"/>
  <c r="N111" i="6"/>
  <c r="M111" i="6"/>
  <c r="L111" i="6"/>
  <c r="K111" i="6"/>
  <c r="J111" i="6"/>
  <c r="O103" i="6"/>
  <c r="N103" i="6"/>
  <c r="M103" i="6"/>
  <c r="L103" i="6"/>
  <c r="K103" i="6"/>
  <c r="J103" i="6"/>
  <c r="O20" i="8"/>
  <c r="N20" i="8"/>
  <c r="M20" i="8"/>
  <c r="L20" i="8"/>
  <c r="K20" i="8"/>
  <c r="J20" i="8"/>
  <c r="G20" i="8"/>
  <c r="F20" i="8"/>
  <c r="E20" i="8"/>
  <c r="D20" i="8"/>
  <c r="C20" i="8"/>
  <c r="B20" i="8"/>
  <c r="O14" i="8"/>
  <c r="N14" i="8"/>
  <c r="M14" i="8"/>
  <c r="L14" i="8"/>
  <c r="K14" i="8"/>
  <c r="J14" i="8"/>
  <c r="G14" i="8"/>
  <c r="F14" i="8"/>
  <c r="E14" i="8"/>
  <c r="D14" i="8"/>
  <c r="C14" i="8"/>
  <c r="B14" i="8"/>
  <c r="O46" i="8"/>
  <c r="N46" i="8"/>
  <c r="M46" i="8"/>
  <c r="L46" i="8"/>
  <c r="K46" i="8"/>
  <c r="J46" i="8"/>
  <c r="O40" i="8"/>
  <c r="N40" i="8"/>
  <c r="M40" i="8"/>
  <c r="L40" i="8"/>
  <c r="K40" i="8"/>
  <c r="J40" i="8"/>
  <c r="O33" i="8"/>
  <c r="N33" i="8"/>
  <c r="M33" i="8"/>
  <c r="L33" i="8"/>
  <c r="K33" i="8"/>
  <c r="J33" i="8"/>
  <c r="O27" i="8"/>
  <c r="N27" i="8"/>
  <c r="M27" i="8"/>
  <c r="L27" i="8"/>
  <c r="K27" i="8"/>
  <c r="J27" i="8"/>
  <c r="G46" i="8"/>
  <c r="F46" i="8"/>
  <c r="E46" i="8"/>
  <c r="D46" i="8"/>
  <c r="C46" i="8"/>
  <c r="B46" i="8"/>
  <c r="G40" i="8"/>
  <c r="F40" i="8"/>
  <c r="E40" i="8"/>
  <c r="D40" i="8"/>
  <c r="C40" i="8"/>
  <c r="B40" i="8"/>
  <c r="G33" i="8"/>
  <c r="F33" i="8"/>
  <c r="E33" i="8"/>
  <c r="D33" i="8"/>
  <c r="C33" i="8"/>
  <c r="B33" i="8"/>
  <c r="G27" i="8"/>
  <c r="F27" i="8"/>
  <c r="E27" i="8"/>
  <c r="D27" i="8"/>
  <c r="C27" i="8"/>
  <c r="B27" i="8"/>
  <c r="J8" i="7"/>
  <c r="K8" i="7"/>
  <c r="L8" i="7"/>
  <c r="M8" i="7"/>
  <c r="N8" i="7"/>
  <c r="O8" i="7"/>
  <c r="R8" i="7"/>
  <c r="S8" i="7"/>
  <c r="T8" i="7"/>
  <c r="U8" i="7"/>
  <c r="V8" i="7"/>
  <c r="W8" i="7"/>
  <c r="J15" i="7"/>
  <c r="K15" i="7"/>
  <c r="L15" i="7"/>
  <c r="M15" i="7"/>
  <c r="N15" i="7"/>
  <c r="O15" i="7"/>
  <c r="R15" i="7"/>
  <c r="S15" i="7"/>
  <c r="T15" i="7"/>
  <c r="U15" i="7"/>
  <c r="V15" i="7"/>
  <c r="W15" i="7"/>
  <c r="J22" i="7"/>
  <c r="K22" i="7"/>
  <c r="L22" i="7"/>
  <c r="M22" i="7"/>
  <c r="N22" i="7"/>
  <c r="O22" i="7"/>
  <c r="R22" i="7"/>
  <c r="S22" i="7"/>
  <c r="T22" i="7"/>
  <c r="U22" i="7"/>
  <c r="V22" i="7"/>
  <c r="W22" i="7"/>
  <c r="J29" i="7"/>
  <c r="K29" i="7"/>
  <c r="L29" i="7"/>
  <c r="M29" i="7"/>
  <c r="N29" i="7"/>
  <c r="O29" i="7"/>
  <c r="R29" i="7"/>
  <c r="S29" i="7"/>
  <c r="T29" i="7"/>
  <c r="U29" i="7"/>
  <c r="V29" i="7"/>
  <c r="W29" i="7"/>
  <c r="B15" i="7"/>
  <c r="C15" i="7"/>
  <c r="D15" i="7"/>
  <c r="E15" i="7"/>
  <c r="F15" i="7"/>
  <c r="G15" i="7"/>
  <c r="B22" i="7"/>
  <c r="C22" i="7"/>
  <c r="D22" i="7"/>
  <c r="E22" i="7"/>
  <c r="F22" i="7"/>
  <c r="G22" i="7"/>
  <c r="B29" i="7"/>
  <c r="C29" i="7"/>
  <c r="D29" i="7"/>
  <c r="E29" i="7"/>
  <c r="F29" i="7"/>
  <c r="G29" i="7"/>
  <c r="B8" i="7"/>
  <c r="C8" i="7"/>
  <c r="D8" i="7"/>
  <c r="E8" i="7"/>
  <c r="F8" i="7"/>
  <c r="G8" i="7"/>
  <c r="O86" i="6"/>
  <c r="N86" i="6"/>
  <c r="M86" i="6"/>
  <c r="L86" i="6"/>
  <c r="K86" i="6"/>
  <c r="J86" i="6"/>
  <c r="O85" i="6"/>
  <c r="N85" i="6"/>
  <c r="M85" i="6"/>
  <c r="L85" i="6"/>
  <c r="K85" i="6"/>
  <c r="J85" i="6"/>
  <c r="O78" i="6"/>
  <c r="N78" i="6"/>
  <c r="M78" i="6"/>
  <c r="L78" i="6"/>
  <c r="K78" i="6"/>
  <c r="J78" i="6"/>
  <c r="O77" i="6"/>
  <c r="N77" i="6"/>
  <c r="M77" i="6"/>
  <c r="L77" i="6"/>
  <c r="K77" i="6"/>
  <c r="J77" i="6"/>
  <c r="O70" i="6"/>
  <c r="N70" i="6"/>
  <c r="M70" i="6"/>
  <c r="L70" i="6"/>
  <c r="K70" i="6"/>
  <c r="J70" i="6"/>
  <c r="O69" i="6"/>
  <c r="N69" i="6"/>
  <c r="M69" i="6"/>
  <c r="L69" i="6"/>
  <c r="K69" i="6"/>
  <c r="J69" i="6"/>
  <c r="O58" i="6"/>
  <c r="N58" i="6"/>
  <c r="M58" i="6"/>
  <c r="L58" i="6"/>
  <c r="K58" i="6"/>
  <c r="J58" i="6"/>
  <c r="O57" i="6"/>
  <c r="N57" i="6"/>
  <c r="M57" i="6"/>
  <c r="L57" i="6"/>
  <c r="K57" i="6"/>
  <c r="J57" i="6"/>
  <c r="O46" i="6"/>
  <c r="N46" i="6"/>
  <c r="M46" i="6"/>
  <c r="L46" i="6"/>
  <c r="K46" i="6"/>
  <c r="J46" i="6"/>
  <c r="O45" i="6"/>
  <c r="N45" i="6"/>
  <c r="M45" i="6"/>
  <c r="L45" i="6"/>
  <c r="K45" i="6"/>
  <c r="J45" i="6"/>
  <c r="O38" i="6"/>
  <c r="N38" i="6"/>
  <c r="M38" i="6"/>
  <c r="L38" i="6"/>
  <c r="K38" i="6"/>
  <c r="J38" i="6"/>
  <c r="O37" i="6"/>
  <c r="N37" i="6"/>
  <c r="M37" i="6"/>
  <c r="L37" i="6"/>
  <c r="K37" i="6"/>
  <c r="J37" i="6"/>
  <c r="O30" i="6"/>
  <c r="N30" i="6"/>
  <c r="M30" i="6"/>
  <c r="L30" i="6"/>
  <c r="K30" i="6"/>
  <c r="J30" i="6"/>
  <c r="O29" i="6"/>
  <c r="N29" i="6"/>
  <c r="M29" i="6"/>
  <c r="L29" i="6"/>
  <c r="K29" i="6"/>
  <c r="J29" i="6"/>
  <c r="G94" i="6"/>
  <c r="F94" i="6"/>
  <c r="E94" i="6"/>
  <c r="D94" i="6"/>
  <c r="C94" i="6"/>
  <c r="B94" i="6"/>
  <c r="G93" i="6"/>
  <c r="F93" i="6"/>
  <c r="E93" i="6"/>
  <c r="D93" i="6"/>
  <c r="C93" i="6"/>
  <c r="B93" i="6"/>
  <c r="G86" i="6"/>
  <c r="F86" i="6"/>
  <c r="E86" i="6"/>
  <c r="D86" i="6"/>
  <c r="C86" i="6"/>
  <c r="B86" i="6"/>
  <c r="G85" i="6"/>
  <c r="F85" i="6"/>
  <c r="E85" i="6"/>
  <c r="D85" i="6"/>
  <c r="C85" i="6"/>
  <c r="B85" i="6"/>
  <c r="G78" i="6"/>
  <c r="F78" i="6"/>
  <c r="E78" i="6"/>
  <c r="D78" i="6"/>
  <c r="C78" i="6"/>
  <c r="B78" i="6"/>
  <c r="G77" i="6"/>
  <c r="F77" i="6"/>
  <c r="E77" i="6"/>
  <c r="D77" i="6"/>
  <c r="C77" i="6"/>
  <c r="B77" i="6"/>
  <c r="G70" i="6"/>
  <c r="F70" i="6"/>
  <c r="E70" i="6"/>
  <c r="D70" i="6"/>
  <c r="C70" i="6"/>
  <c r="B70" i="6"/>
  <c r="G69" i="6"/>
  <c r="F69" i="6"/>
  <c r="E69" i="6"/>
  <c r="D69" i="6"/>
  <c r="C69" i="6"/>
  <c r="B69" i="6"/>
  <c r="G62" i="6"/>
  <c r="F62" i="6"/>
  <c r="E62" i="6"/>
  <c r="D62" i="6"/>
  <c r="C62" i="6"/>
  <c r="B62" i="6"/>
  <c r="G61" i="6"/>
  <c r="F61" i="6"/>
  <c r="E61" i="6"/>
  <c r="D61" i="6"/>
  <c r="C61" i="6"/>
  <c r="B61" i="6"/>
  <c r="G54" i="6"/>
  <c r="F54" i="6"/>
  <c r="E54" i="6"/>
  <c r="D54" i="6"/>
  <c r="C54" i="6"/>
  <c r="B54" i="6"/>
  <c r="G53" i="6"/>
  <c r="F53" i="6"/>
  <c r="E53" i="6"/>
  <c r="D53" i="6"/>
  <c r="C53" i="6"/>
  <c r="B53" i="6"/>
  <c r="G46" i="6"/>
  <c r="F46" i="6"/>
  <c r="E46" i="6"/>
  <c r="D46" i="6"/>
  <c r="C46" i="6"/>
  <c r="B46" i="6"/>
  <c r="G45" i="6"/>
  <c r="F45" i="6"/>
  <c r="E45" i="6"/>
  <c r="D45" i="6"/>
  <c r="C45" i="6"/>
  <c r="B45" i="6"/>
  <c r="G38" i="6"/>
  <c r="F38" i="6"/>
  <c r="E38" i="6"/>
  <c r="D38" i="6"/>
  <c r="C38" i="6"/>
  <c r="B38" i="6"/>
  <c r="G37" i="6"/>
  <c r="F37" i="6"/>
  <c r="E37" i="6"/>
  <c r="D37" i="6"/>
  <c r="C37" i="6"/>
  <c r="B37" i="6"/>
  <c r="G30" i="6"/>
  <c r="F30" i="6"/>
  <c r="E30" i="6"/>
  <c r="D30" i="6"/>
  <c r="C30" i="6"/>
  <c r="B30" i="6"/>
  <c r="G29" i="6"/>
  <c r="F29" i="6"/>
  <c r="E29" i="6"/>
  <c r="D29" i="6"/>
  <c r="C29" i="6"/>
  <c r="B29" i="6"/>
  <c r="G22" i="6"/>
  <c r="F22" i="6"/>
  <c r="E22" i="6"/>
  <c r="D22" i="6"/>
  <c r="C22" i="6"/>
  <c r="B22" i="6"/>
  <c r="G21" i="6"/>
  <c r="F21" i="6"/>
  <c r="E21" i="6"/>
  <c r="D21" i="6"/>
  <c r="C21" i="6"/>
  <c r="B21" i="6"/>
  <c r="O58" i="5"/>
  <c r="N58" i="5"/>
  <c r="J58" i="5"/>
  <c r="M58" i="5"/>
  <c r="L58" i="5"/>
  <c r="K58" i="5"/>
  <c r="O52" i="5"/>
  <c r="N52" i="5"/>
  <c r="M52" i="5"/>
  <c r="L52" i="5"/>
  <c r="K52" i="5"/>
  <c r="J52" i="5"/>
  <c r="O46" i="5"/>
  <c r="N46" i="5"/>
  <c r="M46" i="5"/>
  <c r="L46" i="5"/>
  <c r="K46" i="5"/>
  <c r="J46" i="5"/>
  <c r="O40" i="5"/>
  <c r="N40" i="5"/>
  <c r="M40" i="5"/>
  <c r="L40" i="5"/>
  <c r="K40" i="5"/>
  <c r="J40" i="5"/>
  <c r="B23" i="5"/>
  <c r="B17" i="5"/>
  <c r="G11" i="5"/>
  <c r="F11" i="5"/>
  <c r="E11" i="5"/>
  <c r="D11" i="5"/>
  <c r="C11" i="5"/>
  <c r="B11" i="5"/>
  <c r="G5" i="5"/>
  <c r="F5" i="5"/>
  <c r="E5" i="5"/>
  <c r="D5" i="5"/>
  <c r="C5" i="5"/>
  <c r="E23" i="5"/>
  <c r="E17" i="5"/>
  <c r="F23" i="5"/>
  <c r="F17" i="5"/>
  <c r="G23" i="5"/>
  <c r="G17" i="5"/>
  <c r="D23" i="5"/>
  <c r="C23" i="5"/>
  <c r="D17" i="5"/>
  <c r="C17" i="5"/>
  <c r="B5" i="5"/>
  <c r="F33" i="4"/>
  <c r="E33" i="4"/>
  <c r="D33" i="4"/>
  <c r="C33" i="4"/>
  <c r="B33" i="4"/>
  <c r="F26" i="4"/>
  <c r="E26" i="4"/>
  <c r="D26" i="4"/>
  <c r="C26" i="4"/>
  <c r="B26" i="4"/>
  <c r="F19" i="4"/>
  <c r="E19" i="4"/>
  <c r="D19" i="4"/>
  <c r="C19" i="4"/>
  <c r="B19" i="4"/>
  <c r="F12" i="4"/>
  <c r="E12" i="4"/>
  <c r="D12" i="4"/>
  <c r="C12" i="4"/>
  <c r="B12" i="4"/>
  <c r="F5" i="4"/>
  <c r="E5" i="4"/>
  <c r="D5" i="4"/>
  <c r="C5" i="4"/>
  <c r="B5" i="4"/>
  <c r="M19" i="3"/>
  <c r="M12" i="3"/>
  <c r="M5" i="3"/>
  <c r="L19" i="3"/>
  <c r="L12" i="3"/>
  <c r="L5" i="3"/>
  <c r="K19" i="3"/>
  <c r="K12" i="3"/>
  <c r="K5" i="3"/>
  <c r="J19" i="3"/>
  <c r="J12" i="3"/>
  <c r="J5" i="3"/>
  <c r="I19" i="3"/>
  <c r="I12" i="3"/>
  <c r="I5" i="3"/>
  <c r="F19" i="3"/>
  <c r="E19" i="3"/>
  <c r="D19" i="3"/>
  <c r="C19" i="3"/>
  <c r="B19" i="3"/>
  <c r="F12" i="3"/>
  <c r="E12" i="3"/>
  <c r="D12" i="3"/>
  <c r="C12" i="3"/>
  <c r="B12" i="3"/>
  <c r="F5" i="3"/>
  <c r="E5" i="3"/>
  <c r="D5" i="3"/>
  <c r="C5" i="3"/>
  <c r="B5" i="3"/>
  <c r="F33" i="2"/>
  <c r="E33" i="2"/>
  <c r="D33" i="2"/>
  <c r="C33" i="2"/>
  <c r="B33" i="2"/>
  <c r="F26" i="2"/>
  <c r="E26" i="2"/>
  <c r="D26" i="2"/>
  <c r="C26" i="2"/>
  <c r="B26" i="2"/>
  <c r="F19" i="2"/>
  <c r="E19" i="2"/>
  <c r="D19" i="2"/>
  <c r="C19" i="2"/>
  <c r="B19" i="2"/>
  <c r="F12" i="2"/>
  <c r="E12" i="2"/>
  <c r="D12" i="2"/>
  <c r="C12" i="2"/>
  <c r="B12" i="2"/>
  <c r="F5" i="2"/>
  <c r="E5" i="2"/>
  <c r="D5" i="2"/>
  <c r="C5" i="2"/>
  <c r="B5" i="2"/>
  <c r="B10" i="1"/>
  <c r="C10" i="1"/>
  <c r="D10" i="1"/>
  <c r="E10" i="1"/>
  <c r="F10" i="1"/>
  <c r="B25" i="1"/>
  <c r="C25" i="1"/>
  <c r="D25" i="1"/>
  <c r="E25" i="1"/>
  <c r="F25" i="1"/>
  <c r="F15" i="1"/>
  <c r="F35" i="1"/>
  <c r="F40" i="1"/>
  <c r="F30" i="1"/>
  <c r="F20" i="1"/>
  <c r="F5" i="1"/>
  <c r="E5" i="1"/>
  <c r="E35" i="1"/>
  <c r="D35" i="1"/>
  <c r="C35" i="1"/>
  <c r="B35" i="1"/>
  <c r="E40" i="1"/>
  <c r="D40" i="1"/>
  <c r="C40" i="1"/>
  <c r="B40" i="1"/>
  <c r="E30" i="1"/>
  <c r="D30" i="1"/>
  <c r="C30" i="1"/>
  <c r="B30" i="1"/>
  <c r="E20" i="1"/>
  <c r="D20" i="1"/>
  <c r="C20" i="1"/>
  <c r="B20" i="1"/>
  <c r="E15" i="1"/>
  <c r="D15" i="1"/>
  <c r="C15" i="1"/>
  <c r="B15" i="1"/>
  <c r="D5" i="1"/>
  <c r="B5" i="1"/>
  <c r="C5" i="1"/>
</calcChain>
</file>

<file path=xl/sharedStrings.xml><?xml version="1.0" encoding="utf-8"?>
<sst xmlns="http://schemas.openxmlformats.org/spreadsheetml/2006/main" count="2384" uniqueCount="102">
  <si>
    <t>Idle</t>
  </si>
  <si>
    <t>SafeTimer</t>
  </si>
  <si>
    <t>50p</t>
  </si>
  <si>
    <t>95p</t>
  </si>
  <si>
    <t>99p</t>
  </si>
  <si>
    <t>Connections</t>
  </si>
  <si>
    <t>Overhead</t>
  </si>
  <si>
    <t>Avg Throu</t>
  </si>
  <si>
    <t>Avg Lat</t>
  </si>
  <si>
    <t>Nosendblock</t>
  </si>
  <si>
    <t>99.9p</t>
  </si>
  <si>
    <t>MB/s</t>
  </si>
  <si>
    <t>SafeTimer NB</t>
  </si>
  <si>
    <t>Overhead  NB</t>
  </si>
  <si>
    <t>c220g1</t>
  </si>
  <si>
    <t>Average</t>
  </si>
  <si>
    <t>3. I think using 50p, 95p, 99p, and average latency is good enough, because 99.9 percentage latency is not very stable.</t>
  </si>
  <si>
    <t>1. Idle means no workload is added. SafeTimer NB means send blocking check is not enabled. SafeTimer means both sending blocking check on the sender and NFqueue inserting on the receiver are enabled. Notice that  Netfilter is usedto implement these two functionalities. I also tested the overhead with a vanila heartbeat program. The overhead is really negligible and I didn't show this result here.</t>
  </si>
  <si>
    <t>Important</t>
  </si>
  <si>
    <t>2. I think we'd better use normalized data to show overhead which is more clear and easy to observe.</t>
  </si>
  <si>
    <t>4. When the number of TCP connections is 256, SafeTimer and Idle system achive 95% of max throughputs. Thus, from 32 to 256 is ok.</t>
  </si>
  <si>
    <r>
      <t xml:space="preserve">5. The experiment is conducted on two nodes from CloudLab Wisconsin. The node type is c220g1. OS is Ubuntu14.04 and kernel is 3.13.0  Please visit </t>
    </r>
    <r>
      <rPr>
        <i/>
        <sz val="12"/>
        <color theme="1"/>
        <rFont val="Calibri"/>
        <scheme val="minor"/>
      </rPr>
      <t xml:space="preserve">http://docs.cloudlab.us/hardware.html </t>
    </r>
    <r>
      <rPr>
        <sz val="12"/>
        <color theme="1"/>
        <rFont val="Calibri"/>
        <family val="2"/>
        <scheme val="minor"/>
      </rPr>
      <t>for complete information.</t>
    </r>
  </si>
  <si>
    <t xml:space="preserve">6. The rx/tx queue setting is different from the NIC in our own cluster in that: for our cluster, the number of rx and tx queues can be set seperatly, but for the NIC on CloudLab, I can only set one combined number.  Currently, the default number 32 is used which is same as the number of cores. </t>
  </si>
  <si>
    <t>Macrosecond</t>
  </si>
  <si>
    <t>64 Byets</t>
  </si>
  <si>
    <t>Connextions</t>
  </si>
  <si>
    <t>Packet Size</t>
  </si>
  <si>
    <t>64B</t>
  </si>
  <si>
    <t>512B</t>
  </si>
  <si>
    <t>4KB</t>
  </si>
  <si>
    <t>64KB</t>
  </si>
  <si>
    <t>methodoogy</t>
  </si>
  <si>
    <t>3*10 60s</t>
  </si>
  <si>
    <t>Ubuntu 14</t>
  </si>
  <si>
    <t>Ubuntu 16</t>
  </si>
  <si>
    <t>Kernel 3.13.0</t>
  </si>
  <si>
    <t>Kernel 4.4.0</t>
  </si>
  <si>
    <t>CloudLab Wisconsin</t>
  </si>
  <si>
    <t>We can use these two tables in the paper to show latency overhead</t>
  </si>
  <si>
    <t>96% max throughput reached</t>
  </si>
  <si>
    <t>93% max throughput reached</t>
  </si>
  <si>
    <t>2*5 60s</t>
  </si>
  <si>
    <t>We can use these two tables in the paper to show throughput overhead</t>
  </si>
  <si>
    <t>ns</t>
  </si>
  <si>
    <t xml:space="preserve">stardard dev </t>
  </si>
  <si>
    <t xml:space="preserve">Stardard Dev </t>
  </si>
  <si>
    <t xml:space="preserve">STD Dev </t>
  </si>
  <si>
    <t>4K Byets</t>
  </si>
  <si>
    <t>64K Byets</t>
  </si>
  <si>
    <t>max%</t>
  </si>
  <si>
    <t>mean</t>
  </si>
  <si>
    <t>min</t>
  </si>
  <si>
    <t>max</t>
  </si>
  <si>
    <t>idle</t>
  </si>
  <si>
    <t>safetimer</t>
  </si>
  <si>
    <t>4 Byets</t>
  </si>
  <si>
    <t>8B</t>
  </si>
  <si>
    <t>latency</t>
  </si>
  <si>
    <t>throughput</t>
  </si>
  <si>
    <t xml:space="preserve">std dev </t>
  </si>
  <si>
    <t>SafeTimer NOOPT</t>
  </si>
  <si>
    <t>SafeTimer OPT</t>
  </si>
  <si>
    <t>8 Byets</t>
  </si>
  <si>
    <t xml:space="preserve">SafeTimer </t>
  </si>
  <si>
    <t>4096 Byets</t>
  </si>
  <si>
    <t>SEMI</t>
  </si>
  <si>
    <t>LOCAL+SEMI</t>
  </si>
  <si>
    <t>kprobe none</t>
  </si>
  <si>
    <t>std</t>
  </si>
  <si>
    <t>%</t>
  </si>
  <si>
    <t>kprobe find dport</t>
  </si>
  <si>
    <t>kprobe find dport + ktime</t>
  </si>
  <si>
    <t>probe</t>
  </si>
  <si>
    <t>kprobe find dport + ktime + timeoutcheck</t>
  </si>
  <si>
    <t>idle average</t>
  </si>
  <si>
    <t>napi_consume_skb</t>
  </si>
  <si>
    <t>kprobe find dport + ktime + timeoutcheck + netfiler = safetimer</t>
  </si>
  <si>
    <t>dev_hard_start_xmit</t>
  </si>
  <si>
    <t>probe function</t>
  </si>
  <si>
    <t>what probe does</t>
  </si>
  <si>
    <t>kprobe find dport + ktime + timeoutcheck + netfiler - per-cpu</t>
  </si>
  <si>
    <t>2*10 60s</t>
  </si>
  <si>
    <t>65536 Byets</t>
  </si>
  <si>
    <t>99 latency</t>
  </si>
  <si>
    <t>dn1</t>
  </si>
  <si>
    <t>dn2</t>
  </si>
  <si>
    <t>dn3</t>
  </si>
  <si>
    <t>average</t>
  </si>
  <si>
    <t>standard deviation</t>
  </si>
  <si>
    <t>second</t>
  </si>
  <si>
    <r>
      <t xml:space="preserve">copy 1GB files </t>
    </r>
    <r>
      <rPr>
        <b/>
        <sz val="12"/>
        <color theme="1"/>
        <rFont val="Calibri"/>
        <family val="2"/>
        <scheme val="minor"/>
      </rPr>
      <t>WITHOUT</t>
    </r>
    <r>
      <rPr>
        <sz val="12"/>
        <color theme="1"/>
        <rFont val="Calibri"/>
        <family val="2"/>
        <scheme val="minor"/>
      </rPr>
      <t xml:space="preserve"> SafeTimer</t>
    </r>
  </si>
  <si>
    <r>
      <t xml:space="preserve">copy 1GB files </t>
    </r>
    <r>
      <rPr>
        <b/>
        <sz val="12"/>
        <color theme="1"/>
        <rFont val="Calibri"/>
        <family val="2"/>
        <scheme val="minor"/>
      </rPr>
      <t>WITH</t>
    </r>
    <r>
      <rPr>
        <sz val="12"/>
        <color theme="1"/>
        <rFont val="Calibri"/>
        <family val="2"/>
        <scheme val="minor"/>
      </rPr>
      <t xml:space="preserve"> SafeTimer</t>
    </r>
  </si>
  <si>
    <t>README: 3 Datanodes, 1 Namenode, 3 replicas. Copying 1GB files concurently on all 3 Datanodes. Files are created by dd with random option, and the 1GB files on each Datenode are different. I collected copy latencies and run 10 times. The experiment is run on the same environment as ping-pong test.</t>
  </si>
  <si>
    <t>CloudLab Utah</t>
  </si>
  <si>
    <t xml:space="preserve">CloudLab Utah  </t>
  </si>
  <si>
    <t>m510</t>
  </si>
  <si>
    <t>with st</t>
  </si>
  <si>
    <t>Bandwidth</t>
  </si>
  <si>
    <t>IOPS</t>
  </si>
  <si>
    <t>Latency</t>
  </si>
  <si>
    <t>60s</t>
  </si>
  <si>
    <t>without 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</si>
</sst>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8" x14ac:knownFonts="1">
    <font>
      <sz val="12"/>
      <color theme="1"/>
      <name val="Calibri"/>
      <family val="2"/>
      <scheme val="minor"/>
    </font>
    <font>
      <sz val="12"/>
      <color rgb="FFFF0000"/>
      <name val="Calibri"/>
      <family val="2"/>
      <scheme val="minor"/>
    </font>
    <font>
      <i/>
      <sz val="12"/>
      <color theme="1"/>
      <name val="Calibri"/>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2"/>
      <color rgb="FFFF0000"/>
      <name val="Calibri (Body)"/>
    </font>
  </fonts>
  <fills count="10">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4" fillId="0" borderId="0" applyNumberFormat="0" applyFill="0" applyBorder="0" applyAlignment="0" applyProtection="0"/>
    <xf numFmtId="0" fontId="5" fillId="0" borderId="0" applyNumberFormat="0" applyFill="0" applyBorder="0" applyAlignment="0" applyProtection="0"/>
  </cellStyleXfs>
  <cellXfs count="61">
    <xf numFmtId="0" fontId="0" fillId="0" borderId="0" xfId="0"/>
    <xf numFmtId="0" fontId="0" fillId="2" borderId="0" xfId="0" applyFill="1"/>
    <xf numFmtId="10" fontId="0" fillId="0" borderId="0" xfId="0" applyNumberFormat="1"/>
    <xf numFmtId="0" fontId="0" fillId="3" borderId="0" xfId="0" applyFill="1"/>
    <xf numFmtId="0" fontId="0" fillId="4" borderId="0" xfId="0" applyFill="1"/>
    <xf numFmtId="10" fontId="1" fillId="0" borderId="0" xfId="0" applyNumberFormat="1" applyFont="1"/>
    <xf numFmtId="10" fontId="0" fillId="0" borderId="0" xfId="0" applyNumberFormat="1" applyFont="1"/>
    <xf numFmtId="0" fontId="0" fillId="2" borderId="0" xfId="0" applyFill="1" applyAlignment="1">
      <alignment horizontal="center"/>
    </xf>
    <xf numFmtId="0" fontId="0" fillId="2" borderId="0" xfId="0" applyFill="1" applyAlignment="1"/>
    <xf numFmtId="0" fontId="0" fillId="5" borderId="0" xfId="0" applyFill="1"/>
    <xf numFmtId="0" fontId="0" fillId="0" borderId="0" xfId="0" applyAlignment="1">
      <alignment vertical="top" wrapText="1"/>
    </xf>
    <xf numFmtId="0" fontId="0" fillId="6" borderId="0" xfId="0" applyFill="1"/>
    <xf numFmtId="0" fontId="0" fillId="0" borderId="0" xfId="0" applyAlignment="1">
      <alignment vertical="center" wrapText="1"/>
    </xf>
    <xf numFmtId="0" fontId="0" fillId="2" borderId="0" xfId="0" applyFill="1" applyAlignment="1">
      <alignment horizontal="center"/>
    </xf>
    <xf numFmtId="0" fontId="0" fillId="2" borderId="0" xfId="0" applyFill="1" applyAlignment="1">
      <alignment horizontal="right"/>
    </xf>
    <xf numFmtId="0" fontId="3" fillId="0" borderId="0" xfId="0" applyFont="1"/>
    <xf numFmtId="0" fontId="0" fillId="0" borderId="0" xfId="0" applyAlignment="1"/>
    <xf numFmtId="0" fontId="0" fillId="0" borderId="0" xfId="0" applyFill="1"/>
    <xf numFmtId="0" fontId="0" fillId="7" borderId="0" xfId="0" applyFill="1"/>
    <xf numFmtId="0" fontId="0" fillId="0" borderId="0" xfId="0" applyFill="1" applyAlignment="1"/>
    <xf numFmtId="0" fontId="0" fillId="2" borderId="0" xfId="0" applyFill="1" applyAlignment="1">
      <alignment horizontal="center"/>
    </xf>
    <xf numFmtId="0" fontId="0" fillId="0" borderId="0" xfId="0" applyFill="1" applyAlignment="1">
      <alignment horizontal="right"/>
    </xf>
    <xf numFmtId="0" fontId="0" fillId="0" borderId="0" xfId="0" applyFill="1" applyAlignment="1">
      <alignment horizontal="center"/>
    </xf>
    <xf numFmtId="10" fontId="0" fillId="0" borderId="0" xfId="0" applyNumberFormat="1" applyFill="1"/>
    <xf numFmtId="10" fontId="0" fillId="0" borderId="0" xfId="0" applyNumberFormat="1" applyFont="1" applyFill="1"/>
    <xf numFmtId="2" fontId="0" fillId="0" borderId="0" xfId="0" applyNumberFormat="1"/>
    <xf numFmtId="2" fontId="0" fillId="0" borderId="0" xfId="0" applyNumberFormat="1" applyFont="1"/>
    <xf numFmtId="2" fontId="0" fillId="0" borderId="0" xfId="0" applyNumberFormat="1" applyFill="1"/>
    <xf numFmtId="2" fontId="0" fillId="0" borderId="0" xfId="0" applyNumberFormat="1" applyFont="1" applyFill="1"/>
    <xf numFmtId="9" fontId="0" fillId="0" borderId="0" xfId="0" applyNumberFormat="1" applyFill="1"/>
    <xf numFmtId="0" fontId="0" fillId="0" borderId="0" xfId="0" applyNumberFormat="1" applyFill="1"/>
    <xf numFmtId="0" fontId="0" fillId="0" borderId="0" xfId="0" applyNumberFormat="1" applyFont="1" applyFill="1"/>
    <xf numFmtId="10" fontId="0" fillId="6" borderId="0" xfId="0" applyNumberFormat="1" applyFill="1"/>
    <xf numFmtId="2" fontId="0" fillId="6" borderId="0" xfId="0" applyNumberFormat="1" applyFont="1" applyFill="1"/>
    <xf numFmtId="0" fontId="0" fillId="6" borderId="0" xfId="0" applyNumberFormat="1" applyFill="1"/>
    <xf numFmtId="0" fontId="0" fillId="8" borderId="1" xfId="0" applyFill="1" applyBorder="1"/>
    <xf numFmtId="0" fontId="0" fillId="0" borderId="1" xfId="0" applyFill="1" applyBorder="1"/>
    <xf numFmtId="0" fontId="0" fillId="0" borderId="1" xfId="0" applyNumberFormat="1" applyFill="1" applyBorder="1"/>
    <xf numFmtId="2" fontId="0" fillId="0" borderId="1" xfId="0" applyNumberFormat="1" applyFill="1" applyBorder="1"/>
    <xf numFmtId="0" fontId="0" fillId="0" borderId="1" xfId="0" applyFont="1" applyFill="1" applyBorder="1"/>
    <xf numFmtId="2" fontId="0" fillId="0" borderId="1" xfId="0" applyNumberFormat="1" applyFont="1" applyFill="1" applyBorder="1"/>
    <xf numFmtId="0" fontId="3" fillId="3" borderId="0" xfId="0" applyFont="1" applyFill="1"/>
    <xf numFmtId="0" fontId="3" fillId="6" borderId="0" xfId="0" applyFont="1" applyFill="1"/>
    <xf numFmtId="10" fontId="0" fillId="2" borderId="0" xfId="0" applyNumberFormat="1" applyFill="1"/>
    <xf numFmtId="10" fontId="0" fillId="2" borderId="0" xfId="0" applyNumberFormat="1" applyFont="1" applyFill="1"/>
    <xf numFmtId="0" fontId="0" fillId="9" borderId="0" xfId="0" applyFill="1"/>
    <xf numFmtId="164" fontId="0" fillId="0" borderId="0" xfId="0" applyNumberFormat="1"/>
    <xf numFmtId="2" fontId="0" fillId="0" borderId="1" xfId="0" applyNumberFormat="1" applyBorder="1"/>
    <xf numFmtId="0" fontId="0" fillId="0" borderId="1" xfId="0" applyBorder="1"/>
    <xf numFmtId="2" fontId="6" fillId="0" borderId="1" xfId="0" applyNumberFormat="1" applyFont="1" applyBorder="1"/>
    <xf numFmtId="0" fontId="0" fillId="2" borderId="0" xfId="0" applyFill="1" applyAlignment="1">
      <alignment horizontal="center"/>
    </xf>
    <xf numFmtId="0" fontId="0" fillId="6" borderId="0" xfId="0" applyFill="1" applyAlignment="1">
      <alignment horizontal="left" vertical="top" wrapText="1"/>
    </xf>
    <xf numFmtId="0" fontId="0" fillId="0" borderId="0" xfId="0" applyAlignment="1">
      <alignment horizontal="left" vertical="top" wrapText="1"/>
    </xf>
    <xf numFmtId="0" fontId="0" fillId="0" borderId="0" xfId="0" applyAlignment="1">
      <alignment horizontal="left" vertical="center" wrapText="1"/>
    </xf>
    <xf numFmtId="0" fontId="0" fillId="0" borderId="1" xfId="0" applyFill="1" applyBorder="1" applyAlignment="1">
      <alignment horizontal="center"/>
    </xf>
    <xf numFmtId="9" fontId="0" fillId="0" borderId="1" xfId="0" applyNumberFormat="1" applyFont="1" applyFill="1" applyBorder="1" applyAlignment="1">
      <alignment horizontal="center"/>
    </xf>
    <xf numFmtId="9" fontId="0" fillId="0" borderId="1" xfId="0" applyNumberFormat="1" applyFill="1" applyBorder="1" applyAlignment="1">
      <alignment horizontal="center"/>
    </xf>
    <xf numFmtId="0" fontId="0" fillId="0" borderId="1" xfId="0" applyFont="1" applyFill="1" applyBorder="1" applyAlignment="1">
      <alignment horizontal="center"/>
    </xf>
    <xf numFmtId="0" fontId="0" fillId="0" borderId="0" xfId="0" applyAlignment="1">
      <alignment horizontal="left" wrapText="1"/>
    </xf>
    <xf numFmtId="0" fontId="0" fillId="0" borderId="0" xfId="0" applyAlignment="1">
      <alignment horizontal="center" wrapText="1"/>
    </xf>
    <xf numFmtId="0" fontId="7" fillId="0" borderId="0" xfId="0" applyFont="1" applyAlignment="1">
      <alignment horizontal="left" vertical="top" wrapText="1"/>
    </xf>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110" zoomScaleNormal="110" zoomScalePageLayoutView="110" workbookViewId="0">
      <selection activeCell="E40" sqref="E40"/>
    </sheetView>
  </sheetViews>
  <sheetFormatPr baseColWidth="10" defaultRowHeight="16" x14ac:dyDescent="0.2"/>
  <sheetData>
    <row r="1" spans="1:6" x14ac:dyDescent="0.2">
      <c r="A1" s="1" t="s">
        <v>5</v>
      </c>
      <c r="B1" s="50">
        <v>20</v>
      </c>
      <c r="C1" s="50"/>
      <c r="D1" s="50"/>
      <c r="E1" s="50"/>
      <c r="F1" s="1"/>
    </row>
    <row r="2" spans="1:6" x14ac:dyDescent="0.2">
      <c r="B2" s="4" t="s">
        <v>8</v>
      </c>
      <c r="C2" s="4" t="s">
        <v>2</v>
      </c>
      <c r="D2" s="4" t="s">
        <v>3</v>
      </c>
      <c r="E2" s="4" t="s">
        <v>4</v>
      </c>
      <c r="F2" s="3" t="s">
        <v>7</v>
      </c>
    </row>
    <row r="3" spans="1:6" x14ac:dyDescent="0.2">
      <c r="A3" t="s">
        <v>0</v>
      </c>
      <c r="B3">
        <v>51.49</v>
      </c>
      <c r="C3">
        <v>40</v>
      </c>
      <c r="D3">
        <v>66</v>
      </c>
      <c r="E3">
        <v>407</v>
      </c>
      <c r="F3">
        <v>25.18</v>
      </c>
    </row>
    <row r="4" spans="1:6" x14ac:dyDescent="0.2">
      <c r="A4" t="s">
        <v>1</v>
      </c>
      <c r="B4">
        <v>50.09</v>
      </c>
      <c r="C4">
        <v>41</v>
      </c>
      <c r="D4">
        <v>65</v>
      </c>
      <c r="E4">
        <v>317</v>
      </c>
      <c r="F4">
        <v>25.77</v>
      </c>
    </row>
    <row r="5" spans="1:6" x14ac:dyDescent="0.2">
      <c r="A5" t="s">
        <v>6</v>
      </c>
      <c r="B5" s="2">
        <f ca="1">(INDIRECT("B"&amp; ROW()-1)/INDIRECT("B"&amp; ROW()-2))-1</f>
        <v>-2.7189745581666314E-2</v>
      </c>
      <c r="C5" s="2">
        <f ca="1">(INDIRECT("C"&amp; ROW()-1)/INDIRECT("C"&amp; ROW()-2))-1</f>
        <v>2.4999999999999911E-2</v>
      </c>
      <c r="D5" s="2">
        <f ca="1">(INDIRECT("D"&amp; ROW()-1)/INDIRECT("D"&amp; ROW()-2))-1</f>
        <v>-1.5151515151515138E-2</v>
      </c>
      <c r="E5" s="5">
        <f ca="1">(INDIRECT("E"&amp; ROW()-1)/INDIRECT("E"&amp; ROW()-2))-1</f>
        <v>-0.22113022113022118</v>
      </c>
      <c r="F5" s="2">
        <f ca="1">(INDIRECT("F"&amp; ROW()-1)/INDIRECT("F"&amp; ROW()-2))-1</f>
        <v>2.3431294678316172E-2</v>
      </c>
    </row>
    <row r="6" spans="1:6" x14ac:dyDescent="0.2">
      <c r="A6" s="1" t="s">
        <v>5</v>
      </c>
      <c r="B6" s="50">
        <v>40</v>
      </c>
      <c r="C6" s="50"/>
      <c r="D6" s="50"/>
      <c r="E6" s="50"/>
      <c r="F6" s="1"/>
    </row>
    <row r="7" spans="1:6" x14ac:dyDescent="0.2">
      <c r="B7" s="4" t="s">
        <v>8</v>
      </c>
      <c r="C7" s="4" t="s">
        <v>2</v>
      </c>
      <c r="D7" s="4" t="s">
        <v>3</v>
      </c>
      <c r="E7" s="4" t="s">
        <v>4</v>
      </c>
      <c r="F7" s="3" t="s">
        <v>7</v>
      </c>
    </row>
    <row r="8" spans="1:6" x14ac:dyDescent="0.2">
      <c r="A8" t="s">
        <v>0</v>
      </c>
      <c r="B8">
        <v>75.47</v>
      </c>
      <c r="C8">
        <v>51</v>
      </c>
      <c r="D8">
        <v>123</v>
      </c>
      <c r="E8">
        <v>699</v>
      </c>
      <c r="F8">
        <v>35.33</v>
      </c>
    </row>
    <row r="9" spans="1:6" x14ac:dyDescent="0.2">
      <c r="A9" t="s">
        <v>1</v>
      </c>
      <c r="B9">
        <v>73.760000000000005</v>
      </c>
      <c r="C9">
        <v>52</v>
      </c>
      <c r="D9">
        <v>115</v>
      </c>
      <c r="E9">
        <v>675</v>
      </c>
      <c r="F9">
        <v>35.659999999999997</v>
      </c>
    </row>
    <row r="10" spans="1:6" x14ac:dyDescent="0.2">
      <c r="A10" t="s">
        <v>6</v>
      </c>
      <c r="B10" s="2">
        <f ca="1">(INDIRECT("B"&amp; ROW()-1)/INDIRECT("B"&amp; ROW()-2))-1</f>
        <v>-2.265800980522048E-2</v>
      </c>
      <c r="C10" s="2">
        <f ca="1">(INDIRECT("C"&amp; ROW()-1)/INDIRECT("C"&amp; ROW()-2))-1</f>
        <v>1.9607843137254832E-2</v>
      </c>
      <c r="D10" s="2">
        <f ca="1">(INDIRECT("D"&amp; ROW()-1)/INDIRECT("D"&amp; ROW()-2))-1</f>
        <v>-6.5040650406504086E-2</v>
      </c>
      <c r="E10" s="2">
        <f ca="1">(INDIRECT("E"&amp; ROW()-1)/INDIRECT("E"&amp; ROW()-2))-1</f>
        <v>-3.4334763948497882E-2</v>
      </c>
      <c r="F10" s="2">
        <f ca="1">(INDIRECT("F"&amp; ROW()-1)/INDIRECT("F"&amp; ROW()-2))-1</f>
        <v>9.3405038211151759E-3</v>
      </c>
    </row>
    <row r="11" spans="1:6" x14ac:dyDescent="0.2">
      <c r="A11" s="1" t="s">
        <v>5</v>
      </c>
      <c r="B11" s="50">
        <v>60</v>
      </c>
      <c r="C11" s="50"/>
      <c r="D11" s="50"/>
      <c r="E11" s="50"/>
      <c r="F11" s="1"/>
    </row>
    <row r="12" spans="1:6" x14ac:dyDescent="0.2">
      <c r="B12" s="4" t="s">
        <v>8</v>
      </c>
      <c r="C12" s="4" t="s">
        <v>2</v>
      </c>
      <c r="D12" s="4" t="s">
        <v>3</v>
      </c>
      <c r="E12" s="4" t="s">
        <v>4</v>
      </c>
      <c r="F12" s="3" t="s">
        <v>7</v>
      </c>
    </row>
    <row r="13" spans="1:6" x14ac:dyDescent="0.2">
      <c r="A13" t="s">
        <v>0</v>
      </c>
      <c r="B13">
        <v>100.08</v>
      </c>
      <c r="C13">
        <v>59</v>
      </c>
      <c r="D13">
        <v>173</v>
      </c>
      <c r="E13">
        <v>1105</v>
      </c>
      <c r="F13">
        <v>43.46</v>
      </c>
    </row>
    <row r="14" spans="1:6" x14ac:dyDescent="0.2">
      <c r="A14" t="s">
        <v>1</v>
      </c>
      <c r="B14">
        <v>98</v>
      </c>
      <c r="C14">
        <v>62</v>
      </c>
      <c r="D14">
        <v>169</v>
      </c>
      <c r="E14">
        <v>1051</v>
      </c>
      <c r="F14">
        <v>42.42</v>
      </c>
    </row>
    <row r="15" spans="1:6" x14ac:dyDescent="0.2">
      <c r="A15" t="s">
        <v>6</v>
      </c>
      <c r="B15" s="2">
        <f ca="1">(INDIRECT("B"&amp; ROW()-1)/INDIRECT("B"&amp; ROW()-2))-1</f>
        <v>-2.0783373301358932E-2</v>
      </c>
      <c r="C15" s="2">
        <f ca="1">(INDIRECT("C"&amp; ROW()-1)/INDIRECT("C"&amp; ROW()-2))-1</f>
        <v>5.0847457627118731E-2</v>
      </c>
      <c r="D15" s="2">
        <f ca="1">(INDIRECT("D"&amp; ROW()-1)/INDIRECT("D"&amp; ROW()-2))-1</f>
        <v>-2.3121387283236983E-2</v>
      </c>
      <c r="E15" s="2">
        <f ca="1">(INDIRECT("E"&amp; ROW()-1)/INDIRECT("E"&amp; ROW()-2))-1</f>
        <v>-4.8868778280543035E-2</v>
      </c>
      <c r="F15" s="2">
        <f ca="1">(INDIRECT("F"&amp; ROW()-1)/INDIRECT("F"&amp; ROW()-2))-1</f>
        <v>-2.3930050621260857E-2</v>
      </c>
    </row>
    <row r="16" spans="1:6" x14ac:dyDescent="0.2">
      <c r="A16" s="1" t="s">
        <v>5</v>
      </c>
      <c r="B16" s="50">
        <v>80</v>
      </c>
      <c r="C16" s="50"/>
      <c r="D16" s="50"/>
      <c r="E16" s="50"/>
      <c r="F16" s="1"/>
    </row>
    <row r="17" spans="1:6" x14ac:dyDescent="0.2">
      <c r="B17" s="4" t="s">
        <v>8</v>
      </c>
      <c r="C17" s="4" t="s">
        <v>2</v>
      </c>
      <c r="D17" s="4" t="s">
        <v>3</v>
      </c>
      <c r="E17" s="4" t="s">
        <v>4</v>
      </c>
      <c r="F17" s="3" t="s">
        <v>7</v>
      </c>
    </row>
    <row r="18" spans="1:6" x14ac:dyDescent="0.2">
      <c r="A18" t="s">
        <v>0</v>
      </c>
      <c r="B18">
        <v>115.87</v>
      </c>
      <c r="C18">
        <v>65</v>
      </c>
      <c r="D18">
        <v>206</v>
      </c>
      <c r="E18">
        <v>1380</v>
      </c>
      <c r="F18">
        <v>50.63</v>
      </c>
    </row>
    <row r="19" spans="1:6" x14ac:dyDescent="0.2">
      <c r="A19" t="s">
        <v>1</v>
      </c>
      <c r="B19">
        <v>123.52</v>
      </c>
      <c r="C19">
        <v>71</v>
      </c>
      <c r="D19">
        <v>206</v>
      </c>
      <c r="E19">
        <v>1283</v>
      </c>
      <c r="F19">
        <v>48.91</v>
      </c>
    </row>
    <row r="20" spans="1:6" x14ac:dyDescent="0.2">
      <c r="A20" t="s">
        <v>6</v>
      </c>
      <c r="B20" s="2">
        <f ca="1">(INDIRECT("B"&amp; ROW()-1)/INDIRECT("B"&amp; ROW()-2))-1</f>
        <v>6.6022266332959267E-2</v>
      </c>
      <c r="C20" s="2">
        <f ca="1">(INDIRECT("C"&amp; ROW()-1)/INDIRECT("C"&amp; ROW()-2))-1</f>
        <v>9.2307692307692202E-2</v>
      </c>
      <c r="D20" s="2">
        <f ca="1">(INDIRECT("D"&amp; ROW()-1)/INDIRECT("D"&amp; ROW()-2))-1</f>
        <v>0</v>
      </c>
      <c r="E20" s="2">
        <f ca="1">(INDIRECT("E"&amp; ROW()-1)/INDIRECT("E"&amp; ROW()-2))-1</f>
        <v>-7.0289855072463769E-2</v>
      </c>
      <c r="F20" s="2">
        <f ca="1">(INDIRECT("F"&amp; ROW()-1)/INDIRECT("F"&amp; ROW()-2))-1</f>
        <v>-3.3971953387319842E-2</v>
      </c>
    </row>
    <row r="21" spans="1:6" x14ac:dyDescent="0.2">
      <c r="A21" s="1" t="s">
        <v>5</v>
      </c>
      <c r="B21" s="50">
        <v>100</v>
      </c>
      <c r="C21" s="50"/>
      <c r="D21" s="50"/>
      <c r="E21" s="50"/>
      <c r="F21" s="1"/>
    </row>
    <row r="22" spans="1:6" x14ac:dyDescent="0.2">
      <c r="B22" s="4" t="s">
        <v>8</v>
      </c>
      <c r="C22" s="4" t="s">
        <v>2</v>
      </c>
      <c r="D22" s="4" t="s">
        <v>3</v>
      </c>
      <c r="E22" s="4" t="s">
        <v>4</v>
      </c>
      <c r="F22" s="3" t="s">
        <v>7</v>
      </c>
    </row>
    <row r="23" spans="1:6" x14ac:dyDescent="0.2">
      <c r="A23" t="s">
        <v>0</v>
      </c>
      <c r="B23">
        <v>139.9</v>
      </c>
      <c r="C23">
        <v>72</v>
      </c>
      <c r="D23">
        <v>264</v>
      </c>
      <c r="E23">
        <v>1578</v>
      </c>
      <c r="F23">
        <v>54.18</v>
      </c>
    </row>
    <row r="24" spans="1:6" x14ac:dyDescent="0.2">
      <c r="A24" t="s">
        <v>1</v>
      </c>
      <c r="B24">
        <v>151.31</v>
      </c>
      <c r="C24">
        <v>81</v>
      </c>
      <c r="D24">
        <v>280</v>
      </c>
      <c r="E24">
        <v>1581</v>
      </c>
      <c r="F24">
        <v>50.4</v>
      </c>
    </row>
    <row r="25" spans="1:6" x14ac:dyDescent="0.2">
      <c r="A25" t="s">
        <v>6</v>
      </c>
      <c r="B25" s="2">
        <f ca="1">(INDIRECT("B"&amp; ROW()-1)/INDIRECT("B"&amp; ROW()-2))-1</f>
        <v>8.1558255897069332E-2</v>
      </c>
      <c r="C25" s="2">
        <f ca="1">(INDIRECT("C"&amp; ROW()-1)/INDIRECT("C"&amp; ROW()-2))-1</f>
        <v>0.125</v>
      </c>
      <c r="D25" s="2">
        <f ca="1">(INDIRECT("D"&amp; ROW()-1)/INDIRECT("D"&amp; ROW()-2))-1</f>
        <v>6.0606060606060552E-2</v>
      </c>
      <c r="E25" s="2">
        <f ca="1">(INDIRECT("E"&amp; ROW()-1)/INDIRECT("E"&amp; ROW()-2))-1</f>
        <v>1.9011406844107182E-3</v>
      </c>
      <c r="F25" s="2">
        <f ca="1">(INDIRECT("F"&amp; ROW()-1)/INDIRECT("F"&amp; ROW()-2))-1</f>
        <v>-6.9767441860465129E-2</v>
      </c>
    </row>
    <row r="26" spans="1:6" x14ac:dyDescent="0.2">
      <c r="A26" s="1" t="s">
        <v>5</v>
      </c>
      <c r="B26" s="50">
        <v>160</v>
      </c>
      <c r="C26" s="50"/>
      <c r="D26" s="50"/>
      <c r="E26" s="50"/>
      <c r="F26" s="1"/>
    </row>
    <row r="27" spans="1:6" x14ac:dyDescent="0.2">
      <c r="B27" s="4" t="s">
        <v>8</v>
      </c>
      <c r="C27" s="4" t="s">
        <v>2</v>
      </c>
      <c r="D27" s="4" t="s">
        <v>3</v>
      </c>
      <c r="E27" s="4" t="s">
        <v>4</v>
      </c>
      <c r="F27" s="3" t="s">
        <v>7</v>
      </c>
    </row>
    <row r="28" spans="1:6" x14ac:dyDescent="0.2">
      <c r="A28" t="s">
        <v>0</v>
      </c>
      <c r="B28">
        <v>222.26</v>
      </c>
      <c r="C28">
        <v>95</v>
      </c>
      <c r="D28">
        <v>483</v>
      </c>
      <c r="E28">
        <v>1955</v>
      </c>
      <c r="F28">
        <v>57.92</v>
      </c>
    </row>
    <row r="29" spans="1:6" x14ac:dyDescent="0.2">
      <c r="A29" t="s">
        <v>1</v>
      </c>
      <c r="B29">
        <v>228.91</v>
      </c>
      <c r="C29">
        <v>104</v>
      </c>
      <c r="D29">
        <v>606</v>
      </c>
      <c r="E29">
        <v>1960</v>
      </c>
      <c r="F29">
        <v>54.16</v>
      </c>
    </row>
    <row r="30" spans="1:6" x14ac:dyDescent="0.2">
      <c r="A30" t="s">
        <v>6</v>
      </c>
      <c r="B30" s="2">
        <f ca="1">(INDIRECT("B"&amp; ROW()-1)/INDIRECT("B"&amp; ROW()-2))-1</f>
        <v>2.9919913614685489E-2</v>
      </c>
      <c r="C30" s="2">
        <f ca="1">(INDIRECT("C"&amp; ROW()-1)/INDIRECT("C"&amp; ROW()-2))-1</f>
        <v>9.473684210526323E-2</v>
      </c>
      <c r="D30" s="5">
        <f ca="1">(INDIRECT("D"&amp; ROW()-1)/INDIRECT("D"&amp; ROW()-2))-1</f>
        <v>0.25465838509316763</v>
      </c>
      <c r="E30" s="2">
        <f ca="1">(INDIRECT("E"&amp; ROW()-1)/INDIRECT("E"&amp; ROW()-2))-1</f>
        <v>2.5575447570331811E-3</v>
      </c>
      <c r="F30" s="2">
        <f ca="1">(INDIRECT("F"&amp; ROW()-1)/INDIRECT("F"&amp; ROW()-2))-1</f>
        <v>-6.4917127071823288E-2</v>
      </c>
    </row>
    <row r="31" spans="1:6" x14ac:dyDescent="0.2">
      <c r="A31" s="1" t="s">
        <v>5</v>
      </c>
      <c r="B31" s="50">
        <v>300</v>
      </c>
      <c r="C31" s="50"/>
      <c r="D31" s="50"/>
      <c r="E31" s="50"/>
      <c r="F31" s="1"/>
    </row>
    <row r="32" spans="1:6" x14ac:dyDescent="0.2">
      <c r="B32" s="4" t="s">
        <v>8</v>
      </c>
      <c r="C32" s="4" t="s">
        <v>2</v>
      </c>
      <c r="D32" s="4" t="s">
        <v>3</v>
      </c>
      <c r="E32" s="4" t="s">
        <v>4</v>
      </c>
      <c r="F32" s="3" t="s">
        <v>7</v>
      </c>
    </row>
    <row r="33" spans="1:6" x14ac:dyDescent="0.2">
      <c r="A33" t="s">
        <v>0</v>
      </c>
      <c r="B33">
        <v>373.45</v>
      </c>
      <c r="C33">
        <v>154</v>
      </c>
      <c r="D33">
        <v>1584</v>
      </c>
      <c r="E33">
        <v>2725</v>
      </c>
      <c r="F33">
        <v>59.12</v>
      </c>
    </row>
    <row r="34" spans="1:6" x14ac:dyDescent="0.2">
      <c r="A34" t="s">
        <v>1</v>
      </c>
      <c r="B34">
        <v>386.55</v>
      </c>
      <c r="C34">
        <v>166</v>
      </c>
      <c r="D34">
        <v>1676</v>
      </c>
      <c r="E34">
        <v>2923</v>
      </c>
      <c r="F34">
        <v>55.3</v>
      </c>
    </row>
    <row r="35" spans="1:6" x14ac:dyDescent="0.2">
      <c r="A35" t="s">
        <v>6</v>
      </c>
      <c r="B35" s="2">
        <f ca="1">(INDIRECT("B"&amp; ROW()-1)/INDIRECT("B"&amp; ROW()-2))-1</f>
        <v>3.5078323738117589E-2</v>
      </c>
      <c r="C35" s="2">
        <f ca="1">(INDIRECT("C"&amp; ROW()-1)/INDIRECT("C"&amp; ROW()-2))-1</f>
        <v>7.7922077922077948E-2</v>
      </c>
      <c r="D35" s="2">
        <f ca="1">(INDIRECT("D"&amp; ROW()-1)/INDIRECT("D"&amp; ROW()-2))-1</f>
        <v>5.8080808080808177E-2</v>
      </c>
      <c r="E35" s="2">
        <f ca="1">(INDIRECT("E"&amp; ROW()-1)/INDIRECT("E"&amp; ROW()-2))-1</f>
        <v>7.2660550458715667E-2</v>
      </c>
      <c r="F35" s="2">
        <f ca="1">(INDIRECT("F"&amp; ROW()-1)/INDIRECT("F"&amp; ROW()-2))-1</f>
        <v>-6.4614343707713129E-2</v>
      </c>
    </row>
    <row r="36" spans="1:6" x14ac:dyDescent="0.2">
      <c r="A36" s="1" t="s">
        <v>5</v>
      </c>
      <c r="B36" s="50">
        <v>320</v>
      </c>
      <c r="C36" s="50"/>
      <c r="D36" s="50"/>
      <c r="E36" s="50"/>
      <c r="F36" s="1"/>
    </row>
    <row r="37" spans="1:6" x14ac:dyDescent="0.2">
      <c r="B37" s="4" t="s">
        <v>8</v>
      </c>
      <c r="C37" s="4" t="s">
        <v>2</v>
      </c>
      <c r="D37" s="4" t="s">
        <v>3</v>
      </c>
      <c r="E37" s="4" t="s">
        <v>4</v>
      </c>
      <c r="F37" s="3" t="s">
        <v>7</v>
      </c>
    </row>
    <row r="38" spans="1:6" x14ac:dyDescent="0.2">
      <c r="A38" t="s">
        <v>0</v>
      </c>
      <c r="B38">
        <v>385.63</v>
      </c>
      <c r="C38">
        <v>160</v>
      </c>
      <c r="D38">
        <v>1694</v>
      </c>
      <c r="E38">
        <v>2943</v>
      </c>
      <c r="F38">
        <v>59.8</v>
      </c>
    </row>
    <row r="39" spans="1:6" x14ac:dyDescent="0.2">
      <c r="A39" t="s">
        <v>1</v>
      </c>
      <c r="B39">
        <v>426.84</v>
      </c>
      <c r="C39">
        <v>177</v>
      </c>
      <c r="D39">
        <v>1748</v>
      </c>
      <c r="E39">
        <v>3104</v>
      </c>
      <c r="F39">
        <v>54.67</v>
      </c>
    </row>
    <row r="40" spans="1:6" x14ac:dyDescent="0.2">
      <c r="A40" t="s">
        <v>6</v>
      </c>
      <c r="B40" s="2">
        <f ca="1">(INDIRECT("B"&amp; ROW()-1)/INDIRECT("B"&amp; ROW()-2))-1</f>
        <v>0.10686409252392193</v>
      </c>
      <c r="C40" s="2">
        <f ca="1">(INDIRECT("C"&amp; ROW()-1)/INDIRECT("C"&amp; ROW()-2))-1</f>
        <v>0.10624999999999996</v>
      </c>
      <c r="D40" s="2">
        <f ca="1">(INDIRECT("D"&amp; ROW()-1)/INDIRECT("D"&amp; ROW()-2))-1</f>
        <v>3.1877213695395534E-2</v>
      </c>
      <c r="E40" s="2">
        <f ca="1">(INDIRECT("E"&amp; ROW()-1)/INDIRECT("E"&amp; ROW()-2))-1</f>
        <v>5.470608222901796E-2</v>
      </c>
      <c r="F40" s="2">
        <f ca="1">(INDIRECT("F"&amp; ROW()-1)/INDIRECT("F"&amp; ROW()-2))-1</f>
        <v>-8.5785953177257457E-2</v>
      </c>
    </row>
  </sheetData>
  <mergeCells count="8">
    <mergeCell ref="B36:E36"/>
    <mergeCell ref="B1:E1"/>
    <mergeCell ref="B6:E6"/>
    <mergeCell ref="B11:E11"/>
    <mergeCell ref="B31:E31"/>
    <mergeCell ref="B16:E16"/>
    <mergeCell ref="B21:E21"/>
    <mergeCell ref="B26:E26"/>
  </mergeCell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9"/>
  <sheetViews>
    <sheetView topLeftCell="A7" workbookViewId="0">
      <selection activeCell="B11" sqref="B11:B12"/>
    </sheetView>
  </sheetViews>
  <sheetFormatPr baseColWidth="10" defaultRowHeight="16" x14ac:dyDescent="0.2"/>
  <sheetData>
    <row r="1" spans="1:26" x14ac:dyDescent="0.2">
      <c r="A1" s="35" t="s">
        <v>57</v>
      </c>
      <c r="B1" s="54" t="s">
        <v>56</v>
      </c>
      <c r="C1" s="54"/>
      <c r="D1" s="54"/>
      <c r="E1" s="54"/>
      <c r="F1" s="54" t="s">
        <v>27</v>
      </c>
      <c r="G1" s="54"/>
      <c r="H1" s="54"/>
      <c r="I1" s="54"/>
      <c r="J1" s="54" t="s">
        <v>29</v>
      </c>
      <c r="K1" s="54"/>
      <c r="L1" s="54"/>
      <c r="M1" s="54"/>
      <c r="N1" s="54" t="s">
        <v>30</v>
      </c>
      <c r="O1" s="54"/>
      <c r="P1" s="54"/>
      <c r="Q1" s="54"/>
    </row>
    <row r="2" spans="1:26" x14ac:dyDescent="0.2">
      <c r="A2" s="36" t="s">
        <v>49</v>
      </c>
      <c r="B2" s="56">
        <v>0.52</v>
      </c>
      <c r="C2" s="56"/>
      <c r="D2" s="56">
        <v>0.89</v>
      </c>
      <c r="E2" s="56"/>
      <c r="F2" s="55">
        <v>0.46</v>
      </c>
      <c r="G2" s="55"/>
      <c r="H2" s="56">
        <v>0.89</v>
      </c>
      <c r="I2" s="56"/>
      <c r="J2" s="56">
        <v>0.48</v>
      </c>
      <c r="K2" s="56"/>
      <c r="L2" s="56">
        <v>0.9</v>
      </c>
      <c r="M2" s="56"/>
      <c r="N2" s="55">
        <v>0.46</v>
      </c>
      <c r="O2" s="57"/>
      <c r="P2" s="56">
        <v>0.9</v>
      </c>
      <c r="Q2" s="54"/>
    </row>
    <row r="3" spans="1:26" x14ac:dyDescent="0.2">
      <c r="B3" s="36" t="s">
        <v>53</v>
      </c>
      <c r="C3" s="36" t="s">
        <v>54</v>
      </c>
      <c r="D3" s="36" t="s">
        <v>53</v>
      </c>
      <c r="E3" s="36" t="s">
        <v>54</v>
      </c>
      <c r="F3" s="36" t="s">
        <v>53</v>
      </c>
      <c r="G3" s="36" t="s">
        <v>54</v>
      </c>
      <c r="H3" s="36" t="s">
        <v>53</v>
      </c>
      <c r="I3" s="36" t="s">
        <v>54</v>
      </c>
      <c r="J3" s="36" t="s">
        <v>53</v>
      </c>
      <c r="K3" s="36" t="s">
        <v>54</v>
      </c>
      <c r="L3" s="36" t="s">
        <v>53</v>
      </c>
      <c r="M3" s="36" t="s">
        <v>54</v>
      </c>
      <c r="N3" s="36" t="s">
        <v>53</v>
      </c>
      <c r="O3" s="36" t="s">
        <v>54</v>
      </c>
      <c r="P3" s="36" t="s">
        <v>53</v>
      </c>
      <c r="Q3" s="36" t="s">
        <v>54</v>
      </c>
    </row>
    <row r="4" spans="1:26" x14ac:dyDescent="0.2">
      <c r="A4" s="36" t="s">
        <v>50</v>
      </c>
      <c r="B4" s="36">
        <v>79.13</v>
      </c>
      <c r="C4" s="36">
        <v>79.11</v>
      </c>
      <c r="D4" s="36">
        <v>1555.26</v>
      </c>
      <c r="E4" s="36">
        <v>1511.29</v>
      </c>
      <c r="F4" s="36">
        <v>93.14</v>
      </c>
      <c r="G4" s="36">
        <v>93.61</v>
      </c>
      <c r="H4" s="36">
        <v>1593.96</v>
      </c>
      <c r="I4" s="36">
        <v>1715.576</v>
      </c>
      <c r="J4" s="39">
        <v>206.45</v>
      </c>
      <c r="K4" s="39">
        <v>205.8</v>
      </c>
      <c r="L4" s="39">
        <v>239.6</v>
      </c>
      <c r="M4" s="39">
        <v>239.44</v>
      </c>
      <c r="N4" s="36">
        <v>508.36</v>
      </c>
      <c r="O4" s="36">
        <v>514.54</v>
      </c>
      <c r="P4" s="36">
        <v>743.46</v>
      </c>
      <c r="Q4" s="36">
        <v>738.6</v>
      </c>
    </row>
    <row r="5" spans="1:26" x14ac:dyDescent="0.2">
      <c r="A5" s="36" t="s">
        <v>59</v>
      </c>
      <c r="B5" s="36">
        <v>2</v>
      </c>
      <c r="C5" s="40">
        <v>0.51600000000000001</v>
      </c>
      <c r="D5" s="36">
        <v>91.828999999999994</v>
      </c>
      <c r="E5" s="40">
        <v>196.756</v>
      </c>
      <c r="F5" s="36">
        <v>0.54700000000000004</v>
      </c>
      <c r="G5" s="40">
        <v>0.36599999999999999</v>
      </c>
      <c r="H5" s="36">
        <v>266.44900000000001</v>
      </c>
      <c r="I5" s="40">
        <v>169.405</v>
      </c>
      <c r="J5" s="39">
        <v>1.74</v>
      </c>
      <c r="K5" s="40">
        <v>2.5419999999999998</v>
      </c>
      <c r="L5" s="39">
        <v>1.41</v>
      </c>
      <c r="M5" s="40">
        <v>1.31</v>
      </c>
      <c r="N5" s="36">
        <v>12.27</v>
      </c>
      <c r="O5" s="36">
        <v>9.7899999999999991</v>
      </c>
      <c r="P5" s="36">
        <v>11.59</v>
      </c>
      <c r="Q5" s="36">
        <v>14.49</v>
      </c>
    </row>
    <row r="6" spans="1:26" x14ac:dyDescent="0.2">
      <c r="A6" s="36" t="s">
        <v>51</v>
      </c>
      <c r="B6" s="38">
        <f t="shared" ref="B6:Q6" ca="1" si="0">(INDIRECT(CHAR(COLUMN()+64)&amp;ROW()-2)-(INDIRECT(CHAR(COLUMN()+64)&amp;ROW()-1)))</f>
        <v>77.13</v>
      </c>
      <c r="C6" s="38">
        <f t="shared" ca="1" si="0"/>
        <v>78.593999999999994</v>
      </c>
      <c r="D6" s="38">
        <f t="shared" ca="1" si="0"/>
        <v>1463.431</v>
      </c>
      <c r="E6" s="38">
        <f t="shared" ca="1" si="0"/>
        <v>1314.5339999999999</v>
      </c>
      <c r="F6" s="38">
        <f t="shared" ca="1" si="0"/>
        <v>92.593000000000004</v>
      </c>
      <c r="G6" s="38">
        <f t="shared" ca="1" si="0"/>
        <v>93.244</v>
      </c>
      <c r="H6" s="38">
        <f t="shared" ca="1" si="0"/>
        <v>1327.511</v>
      </c>
      <c r="I6" s="38">
        <f t="shared" ca="1" si="0"/>
        <v>1546.171</v>
      </c>
      <c r="J6" s="38">
        <f t="shared" ca="1" si="0"/>
        <v>204.70999999999998</v>
      </c>
      <c r="K6" s="38">
        <f t="shared" ca="1" si="0"/>
        <v>203.25800000000001</v>
      </c>
      <c r="L6" s="38">
        <f t="shared" ca="1" si="0"/>
        <v>238.19</v>
      </c>
      <c r="M6" s="38">
        <f t="shared" ca="1" si="0"/>
        <v>238.13</v>
      </c>
      <c r="N6" s="38">
        <f t="shared" ca="1" si="0"/>
        <v>496.09000000000003</v>
      </c>
      <c r="O6" s="38">
        <f t="shared" ca="1" si="0"/>
        <v>504.74999999999994</v>
      </c>
      <c r="P6" s="38">
        <f t="shared" ca="1" si="0"/>
        <v>731.87</v>
      </c>
      <c r="Q6" s="38">
        <f t="shared" ca="1" si="0"/>
        <v>724.11</v>
      </c>
    </row>
    <row r="7" spans="1:26" x14ac:dyDescent="0.2">
      <c r="A7" s="36" t="s">
        <v>52</v>
      </c>
      <c r="B7" s="38">
        <f t="shared" ref="B7:Q7" ca="1" si="1">INDIRECT(CHAR(COLUMN()+64)&amp;ROW()-3) + INDIRECT(CHAR(COLUMN()+64)&amp;ROW()-2)</f>
        <v>81.13</v>
      </c>
      <c r="C7" s="38">
        <f t="shared" ca="1" si="1"/>
        <v>79.626000000000005</v>
      </c>
      <c r="D7" s="38">
        <f t="shared" ca="1" si="1"/>
        <v>1647.0889999999999</v>
      </c>
      <c r="E7" s="38">
        <f t="shared" ca="1" si="1"/>
        <v>1708.046</v>
      </c>
      <c r="F7" s="38">
        <f t="shared" ca="1" si="1"/>
        <v>93.686999999999998</v>
      </c>
      <c r="G7" s="38">
        <f t="shared" ca="1" si="1"/>
        <v>93.975999999999999</v>
      </c>
      <c r="H7" s="38">
        <f t="shared" ca="1" si="1"/>
        <v>1860.4090000000001</v>
      </c>
      <c r="I7" s="38">
        <f t="shared" ca="1" si="1"/>
        <v>1884.981</v>
      </c>
      <c r="J7" s="38">
        <f t="shared" ca="1" si="1"/>
        <v>208.19</v>
      </c>
      <c r="K7" s="38">
        <f t="shared" ca="1" si="1"/>
        <v>208.34200000000001</v>
      </c>
      <c r="L7" s="38">
        <f t="shared" ca="1" si="1"/>
        <v>241.01</v>
      </c>
      <c r="M7" s="38">
        <f t="shared" ca="1" si="1"/>
        <v>240.75</v>
      </c>
      <c r="N7" s="38">
        <f t="shared" ca="1" si="1"/>
        <v>520.63</v>
      </c>
      <c r="O7" s="38">
        <f t="shared" ca="1" si="1"/>
        <v>524.32999999999993</v>
      </c>
      <c r="P7" s="38">
        <f t="shared" ca="1" si="1"/>
        <v>755.05000000000007</v>
      </c>
      <c r="Q7" s="38">
        <f t="shared" ca="1" si="1"/>
        <v>753.09</v>
      </c>
    </row>
    <row r="8" spans="1:26" x14ac:dyDescent="0.2">
      <c r="A8" s="35" t="s">
        <v>58</v>
      </c>
      <c r="B8" s="36" t="s">
        <v>53</v>
      </c>
      <c r="C8" s="36" t="s">
        <v>54</v>
      </c>
      <c r="D8" s="36"/>
      <c r="E8" s="36"/>
      <c r="F8" s="36" t="s">
        <v>53</v>
      </c>
      <c r="G8" s="36" t="s">
        <v>54</v>
      </c>
      <c r="H8" s="36"/>
      <c r="I8" s="36"/>
      <c r="J8" s="36" t="s">
        <v>53</v>
      </c>
      <c r="K8" s="36" t="s">
        <v>54</v>
      </c>
      <c r="L8" s="36"/>
      <c r="M8" s="36"/>
      <c r="N8" s="36" t="s">
        <v>53</v>
      </c>
      <c r="O8" s="36" t="s">
        <v>54</v>
      </c>
    </row>
    <row r="9" spans="1:26" x14ac:dyDescent="0.2">
      <c r="A9" s="36" t="s">
        <v>50</v>
      </c>
      <c r="B9" s="36">
        <v>12.72</v>
      </c>
      <c r="C9" s="36">
        <v>12.51</v>
      </c>
      <c r="D9" s="36"/>
      <c r="E9" s="36"/>
      <c r="F9" s="36">
        <v>101.96</v>
      </c>
      <c r="G9" s="36">
        <v>99.04</v>
      </c>
      <c r="H9" s="36"/>
      <c r="I9" s="36"/>
      <c r="J9" s="36">
        <v>1160.17</v>
      </c>
      <c r="K9" s="36">
        <v>1159.5</v>
      </c>
      <c r="L9" s="36"/>
      <c r="M9" s="36"/>
      <c r="N9" s="36">
        <v>1165.75</v>
      </c>
      <c r="O9" s="36">
        <v>1165.77</v>
      </c>
    </row>
    <row r="10" spans="1:26" x14ac:dyDescent="0.2">
      <c r="A10" s="36" t="s">
        <v>59</v>
      </c>
      <c r="B10" s="36">
        <v>0.14599999999999999</v>
      </c>
      <c r="C10" s="37">
        <v>9.0999999999999998E-2</v>
      </c>
      <c r="D10" s="36"/>
      <c r="E10" s="36"/>
      <c r="F10" s="36">
        <v>1.8560000000000001</v>
      </c>
      <c r="G10" s="37">
        <v>3.085</v>
      </c>
      <c r="H10" s="36"/>
      <c r="I10" s="36"/>
      <c r="J10" s="36">
        <v>1.54</v>
      </c>
      <c r="K10" s="37">
        <v>1.18</v>
      </c>
      <c r="L10" s="36"/>
      <c r="M10" s="36"/>
      <c r="N10" s="36">
        <v>3.1E-2</v>
      </c>
      <c r="O10" s="37">
        <v>3.6999999999999998E-2</v>
      </c>
    </row>
    <row r="11" spans="1:26" x14ac:dyDescent="0.2">
      <c r="A11" s="36" t="s">
        <v>51</v>
      </c>
      <c r="B11" s="38">
        <f ca="1">(INDIRECT(CHAR(COLUMN()+64)&amp;ROW()-2)-(INDIRECT(CHAR(COLUMN()+64)&amp;ROW()-1)))</f>
        <v>12.574</v>
      </c>
      <c r="C11" s="38">
        <f ca="1">(INDIRECT(CHAR(COLUMN()+64)&amp;ROW()-2)-(INDIRECT(CHAR(COLUMN()+64)&amp;ROW()-1)))</f>
        <v>12.419</v>
      </c>
      <c r="D11" s="36"/>
      <c r="E11" s="36"/>
      <c r="F11" s="38">
        <f ca="1">(INDIRECT(CHAR(COLUMN()+64)&amp;ROW()-2)-(INDIRECT(CHAR(COLUMN()+64)&amp;ROW()-1)))</f>
        <v>100.104</v>
      </c>
      <c r="G11" s="38">
        <f ca="1">(INDIRECT(CHAR(COLUMN()+64)&amp;ROW()-2)-(INDIRECT(CHAR(COLUMN()+64)&amp;ROW()-1)))</f>
        <v>95.955000000000013</v>
      </c>
      <c r="H11" s="36"/>
      <c r="I11" s="36"/>
      <c r="J11" s="38">
        <f ca="1">(INDIRECT(CHAR(COLUMN()+64)&amp;ROW()-2)-(INDIRECT(CHAR(COLUMN()+64)&amp;ROW()-1)))</f>
        <v>1158.6300000000001</v>
      </c>
      <c r="K11" s="38">
        <f ca="1">(INDIRECT(CHAR(COLUMN()+64)&amp;ROW()-2)-(INDIRECT(CHAR(COLUMN()+64)&amp;ROW()-1)))</f>
        <v>1158.32</v>
      </c>
      <c r="L11" s="36"/>
      <c r="M11" s="36"/>
      <c r="N11" s="38">
        <f ca="1">(INDIRECT(CHAR(COLUMN()+64)&amp;ROW()-2)-(INDIRECT(CHAR(COLUMN()+64)&amp;ROW()-1)))</f>
        <v>1165.7190000000001</v>
      </c>
      <c r="O11" s="38">
        <f ca="1">(INDIRECT(CHAR(COLUMN()+64)&amp;ROW()-2)-(INDIRECT(CHAR(COLUMN()+64)&amp;ROW()-1)))</f>
        <v>1165.7329999999999</v>
      </c>
    </row>
    <row r="12" spans="1:26" x14ac:dyDescent="0.2">
      <c r="A12" s="36" t="s">
        <v>52</v>
      </c>
      <c r="B12" s="38">
        <f ca="1">INDIRECT(CHAR(COLUMN()+64)&amp;ROW()-3) + INDIRECT(CHAR(COLUMN()+64)&amp;ROW()-2)</f>
        <v>12.866000000000001</v>
      </c>
      <c r="C12" s="38">
        <f ca="1">INDIRECT(CHAR(COLUMN()+64)&amp;ROW()-3) + INDIRECT(CHAR(COLUMN()+64)&amp;ROW()-2)</f>
        <v>12.600999999999999</v>
      </c>
      <c r="D12" s="36"/>
      <c r="E12" s="36"/>
      <c r="F12" s="38">
        <f ca="1">INDIRECT(CHAR(COLUMN()+64)&amp;ROW()-3) + INDIRECT(CHAR(COLUMN()+64)&amp;ROW()-2)</f>
        <v>103.81599999999999</v>
      </c>
      <c r="G12" s="38">
        <f ca="1">INDIRECT(CHAR(COLUMN()+64)&amp;ROW()-3) + INDIRECT(CHAR(COLUMN()+64)&amp;ROW()-2)</f>
        <v>102.125</v>
      </c>
      <c r="H12" s="36"/>
      <c r="I12" s="36"/>
      <c r="J12" s="38">
        <f ca="1">INDIRECT(CHAR(COLUMN()+64)&amp;ROW()-3) + INDIRECT(CHAR(COLUMN()+64)&amp;ROW()-2)</f>
        <v>1161.71</v>
      </c>
      <c r="K12" s="38">
        <f ca="1">INDIRECT(CHAR(COLUMN()+64)&amp;ROW()-3) + INDIRECT(CHAR(COLUMN()+64)&amp;ROW()-2)</f>
        <v>1160.68</v>
      </c>
      <c r="L12" s="36"/>
      <c r="M12" s="36"/>
      <c r="N12" s="38">
        <f ca="1">INDIRECT(CHAR(COLUMN()+64)&amp;ROW()-3) + INDIRECT(CHAR(COLUMN()+64)&amp;ROW()-2)</f>
        <v>1165.7809999999999</v>
      </c>
      <c r="O12" s="38">
        <f ca="1">INDIRECT(CHAR(COLUMN()+64)&amp;ROW()-3) + INDIRECT(CHAR(COLUMN()+64)&amp;ROW()-2)</f>
        <v>1165.807</v>
      </c>
    </row>
    <row r="14" spans="1:26" x14ac:dyDescent="0.2">
      <c r="A14" s="3" t="s">
        <v>31</v>
      </c>
      <c r="B14" s="3" t="s">
        <v>41</v>
      </c>
      <c r="C14" s="41" t="s">
        <v>34</v>
      </c>
      <c r="D14" s="3" t="s">
        <v>37</v>
      </c>
      <c r="E14" s="3" t="s">
        <v>14</v>
      </c>
      <c r="F14" s="42" t="s">
        <v>62</v>
      </c>
      <c r="J14" s="3" t="s">
        <v>31</v>
      </c>
      <c r="K14" s="3" t="s">
        <v>41</v>
      </c>
      <c r="L14" s="41" t="s">
        <v>34</v>
      </c>
      <c r="M14" s="3" t="s">
        <v>37</v>
      </c>
      <c r="N14" s="3" t="s">
        <v>14</v>
      </c>
      <c r="O14" s="42" t="s">
        <v>24</v>
      </c>
      <c r="S14" s="3" t="s">
        <v>31</v>
      </c>
      <c r="T14" s="3" t="s">
        <v>41</v>
      </c>
      <c r="U14" s="41" t="s">
        <v>34</v>
      </c>
      <c r="V14" s="3" t="s">
        <v>37</v>
      </c>
      <c r="W14" s="3" t="s">
        <v>14</v>
      </c>
      <c r="X14" s="42" t="s">
        <v>47</v>
      </c>
    </row>
    <row r="15" spans="1:26" x14ac:dyDescent="0.2">
      <c r="A15" s="1" t="s">
        <v>5</v>
      </c>
      <c r="B15" s="8">
        <v>40</v>
      </c>
      <c r="C15" s="8"/>
      <c r="D15" s="8"/>
      <c r="E15" s="8"/>
      <c r="F15" s="8" t="s">
        <v>23</v>
      </c>
      <c r="G15" s="1" t="s">
        <v>11</v>
      </c>
      <c r="J15" s="1" t="s">
        <v>5</v>
      </c>
      <c r="K15" s="8">
        <v>30</v>
      </c>
      <c r="L15" s="8"/>
      <c r="M15" s="8"/>
      <c r="N15" s="8"/>
      <c r="O15" s="8" t="s">
        <v>23</v>
      </c>
      <c r="P15" s="1" t="s">
        <v>11</v>
      </c>
      <c r="S15" s="1" t="s">
        <v>5</v>
      </c>
      <c r="T15" s="8">
        <v>10</v>
      </c>
      <c r="U15" s="8"/>
      <c r="V15" s="8"/>
      <c r="W15" s="8"/>
      <c r="X15" s="8" t="s">
        <v>23</v>
      </c>
      <c r="Y15" s="1" t="s">
        <v>11</v>
      </c>
    </row>
    <row r="16" spans="1:26" x14ac:dyDescent="0.2">
      <c r="B16" s="4" t="s">
        <v>2</v>
      </c>
      <c r="C16" s="4" t="s">
        <v>3</v>
      </c>
      <c r="D16" s="4" t="s">
        <v>4</v>
      </c>
      <c r="E16" s="4" t="s">
        <v>10</v>
      </c>
      <c r="F16" s="4" t="s">
        <v>8</v>
      </c>
      <c r="G16" s="3" t="s">
        <v>7</v>
      </c>
      <c r="H16" s="4" t="s">
        <v>49</v>
      </c>
      <c r="K16" s="4" t="s">
        <v>2</v>
      </c>
      <c r="L16" s="4" t="s">
        <v>3</v>
      </c>
      <c r="M16" s="4" t="s">
        <v>4</v>
      </c>
      <c r="N16" s="4" t="s">
        <v>10</v>
      </c>
      <c r="O16" s="4" t="s">
        <v>8</v>
      </c>
      <c r="P16" s="3" t="s">
        <v>7</v>
      </c>
      <c r="Q16" s="4" t="s">
        <v>49</v>
      </c>
      <c r="T16" s="4" t="s">
        <v>2</v>
      </c>
      <c r="U16" s="4" t="s">
        <v>3</v>
      </c>
      <c r="V16" s="4" t="s">
        <v>4</v>
      </c>
      <c r="W16" s="4" t="s">
        <v>10</v>
      </c>
      <c r="X16" s="4" t="s">
        <v>8</v>
      </c>
      <c r="Y16" s="3" t="s">
        <v>7</v>
      </c>
      <c r="Z16" s="4" t="s">
        <v>49</v>
      </c>
    </row>
    <row r="17" spans="1:26" x14ac:dyDescent="0.2">
      <c r="A17" t="s">
        <v>0</v>
      </c>
      <c r="B17">
        <v>46.58</v>
      </c>
      <c r="C17">
        <v>67.209999999999994</v>
      </c>
      <c r="D17" s="11">
        <v>79.13</v>
      </c>
      <c r="E17">
        <v>112.03</v>
      </c>
      <c r="F17">
        <v>48.87</v>
      </c>
      <c r="G17">
        <v>6.64</v>
      </c>
      <c r="H17" s="2">
        <f>G17/G49</f>
        <v>0.5220125786163522</v>
      </c>
      <c r="J17" t="s">
        <v>0</v>
      </c>
      <c r="K17">
        <v>47.89</v>
      </c>
      <c r="L17">
        <v>72.739999999999995</v>
      </c>
      <c r="M17">
        <v>84.59</v>
      </c>
      <c r="N17">
        <v>114.34</v>
      </c>
      <c r="O17">
        <v>50.99</v>
      </c>
      <c r="P17">
        <v>38.229999999999997</v>
      </c>
      <c r="Q17" s="2">
        <f>P17/P73</f>
        <v>0.37495096116123972</v>
      </c>
      <c r="S17" t="s">
        <v>0</v>
      </c>
      <c r="T17">
        <v>162.22</v>
      </c>
      <c r="U17">
        <v>168.89</v>
      </c>
      <c r="V17">
        <v>193.79</v>
      </c>
      <c r="W17">
        <v>608.97</v>
      </c>
      <c r="X17">
        <v>138.25</v>
      </c>
      <c r="Y17">
        <v>299.60000000000002</v>
      </c>
      <c r="Z17" s="2">
        <f>Y17/Y65</f>
        <v>0.25823801684235931</v>
      </c>
    </row>
    <row r="18" spans="1:26" x14ac:dyDescent="0.2">
      <c r="A18" s="18" t="s">
        <v>46</v>
      </c>
      <c r="D18" s="11">
        <v>2</v>
      </c>
      <c r="J18" s="18" t="s">
        <v>46</v>
      </c>
      <c r="S18" s="18" t="s">
        <v>46</v>
      </c>
    </row>
    <row r="19" spans="1:26" x14ac:dyDescent="0.2">
      <c r="A19" t="s">
        <v>1</v>
      </c>
      <c r="B19">
        <v>46.96</v>
      </c>
      <c r="C19">
        <v>67.55</v>
      </c>
      <c r="D19" s="11">
        <v>79.11</v>
      </c>
      <c r="E19">
        <v>106.8</v>
      </c>
      <c r="F19">
        <v>49.31</v>
      </c>
      <c r="G19">
        <v>6.59</v>
      </c>
      <c r="H19" s="2">
        <f>G19/G51</f>
        <v>0.52677857713828935</v>
      </c>
      <c r="J19" t="s">
        <v>1</v>
      </c>
      <c r="K19">
        <v>48.11</v>
      </c>
      <c r="L19">
        <v>72.930000000000007</v>
      </c>
      <c r="M19">
        <v>84.95</v>
      </c>
      <c r="N19">
        <v>114.8</v>
      </c>
      <c r="O19">
        <v>51.08</v>
      </c>
      <c r="P19">
        <v>38.090000000000003</v>
      </c>
      <c r="Q19" s="2">
        <f>P19/P75</f>
        <v>0.38459208400646205</v>
      </c>
      <c r="R19" s="25"/>
      <c r="S19" t="s">
        <v>1</v>
      </c>
      <c r="T19">
        <v>161.29</v>
      </c>
      <c r="U19">
        <v>169.53</v>
      </c>
      <c r="V19">
        <v>196.31</v>
      </c>
      <c r="W19">
        <v>387.84</v>
      </c>
      <c r="X19">
        <v>135.6</v>
      </c>
      <c r="Y19">
        <v>304.52</v>
      </c>
      <c r="Z19" s="2">
        <f>Y19/Y67</f>
        <v>0.26263044415696418</v>
      </c>
    </row>
    <row r="20" spans="1:26" x14ac:dyDescent="0.2">
      <c r="A20" s="18" t="s">
        <v>46</v>
      </c>
      <c r="B20" s="25"/>
      <c r="C20" s="25"/>
      <c r="D20" s="33">
        <v>0.51600000000000001</v>
      </c>
      <c r="E20" s="26"/>
      <c r="G20" s="2"/>
      <c r="J20" s="18" t="s">
        <v>46</v>
      </c>
      <c r="K20" s="25"/>
      <c r="L20" s="25"/>
      <c r="M20" s="26"/>
      <c r="N20" s="26"/>
      <c r="P20" s="2"/>
      <c r="S20" s="18" t="s">
        <v>46</v>
      </c>
      <c r="T20" s="25"/>
      <c r="U20" s="25"/>
      <c r="V20" s="26"/>
      <c r="W20" s="26"/>
      <c r="Y20" s="2"/>
    </row>
    <row r="21" spans="1:26" x14ac:dyDescent="0.2">
      <c r="A21" t="s">
        <v>6</v>
      </c>
      <c r="B21" s="2">
        <f ca="1">(INDIRECT(CHAR(COLUMN()+64)&amp; ROW()-2)/INDIRECT(CHAR(COLUMN()+64)&amp; ROW()-4))-1</f>
        <v>8.1580077286389496E-3</v>
      </c>
      <c r="C21" s="2">
        <f ca="1">(INDIRECT(CHAR(COLUMN()+64)&amp; ROW()-2)/INDIRECT(CHAR(COLUMN()+64)&amp; ROW()-4))-1</f>
        <v>5.0587710162177668E-3</v>
      </c>
      <c r="D21" s="6">
        <f ca="1">(INDIRECT(CHAR(COLUMN()+64)&amp; ROW()-2)/INDIRECT(CHAR(COLUMN()+64)&amp; ROW()-4))-1</f>
        <v>-2.5274864147595277E-4</v>
      </c>
      <c r="E21" s="6">
        <f ca="1">(INDIRECT(CHAR(COLUMN()+64)&amp; ROW()-2)/INDIRECT(CHAR(COLUMN()+64)&amp; ROW()-4))-1</f>
        <v>-4.6683923948942274E-2</v>
      </c>
      <c r="F21" s="2">
        <f ca="1">(INDIRECT(CHAR(COLUMN()+64)&amp; ROW()-2)/INDIRECT(CHAR(COLUMN()+64)&amp; ROW()-4))-1</f>
        <v>9.0034786167383363E-3</v>
      </c>
      <c r="G21" s="2">
        <f ca="1">(INDIRECT(CHAR(COLUMN()+64)&amp; ROW()-2)/INDIRECT(CHAR(COLUMN()+64)&amp; ROW()-4))</f>
        <v>0.99246987951807231</v>
      </c>
      <c r="J21" t="s">
        <v>6</v>
      </c>
      <c r="K21" s="2">
        <f ca="1">(INDIRECT(CHAR(COLUMN()+64)&amp; ROW()-2)/INDIRECT(CHAR(COLUMN()+64)&amp; ROW()-4))-1</f>
        <v>4.5938609313007639E-3</v>
      </c>
      <c r="L21" s="2">
        <f ca="1">(INDIRECT(CHAR(COLUMN()+64)&amp; ROW()-2)/INDIRECT(CHAR(COLUMN()+64)&amp; ROW()-4))-1</f>
        <v>2.6120428924940597E-3</v>
      </c>
      <c r="M21" s="6">
        <f ca="1">(INDIRECT(CHAR(COLUMN()+64)&amp; ROW()-2)/INDIRECT(CHAR(COLUMN()+64)&amp; ROW()-4))-1</f>
        <v>4.2558222012059055E-3</v>
      </c>
      <c r="N21" s="6">
        <f ca="1">(INDIRECT(CHAR(COLUMN()+64)&amp; ROW()-2)/INDIRECT(CHAR(COLUMN()+64)&amp; ROW()-4))-1</f>
        <v>4.0230890327093149E-3</v>
      </c>
      <c r="O21" s="2">
        <f ca="1">(INDIRECT(CHAR(COLUMN()+64)&amp; ROW()-2)/INDIRECT(CHAR(COLUMN()+64)&amp; ROW()-4))-1</f>
        <v>1.7650519709746515E-3</v>
      </c>
      <c r="P21" s="2">
        <f ca="1">(INDIRECT(CHAR(COLUMN()+64)&amp; ROW()-2)/INDIRECT(CHAR(COLUMN()+64)&amp; ROW()-4))</f>
        <v>0.99633795448600593</v>
      </c>
      <c r="S21" t="s">
        <v>6</v>
      </c>
      <c r="T21" s="2">
        <f ca="1">(INDIRECT(CHAR(COLUMN()+64)&amp; ROW()-2)/INDIRECT(CHAR(COLUMN()+64)&amp; ROW()-4))-1</f>
        <v>-5.7329552459622901E-3</v>
      </c>
      <c r="U21" s="2">
        <f ca="1">(INDIRECT(CHAR(COLUMN()+64)&amp; ROW()-2)/INDIRECT(CHAR(COLUMN()+64)&amp; ROW()-4))-1</f>
        <v>3.7894487536267452E-3</v>
      </c>
      <c r="V21" s="6">
        <f ca="1">(INDIRECT(CHAR(COLUMN()+64)&amp; ROW()-2)/INDIRECT(CHAR(COLUMN()+64)&amp; ROW()-4))-1</f>
        <v>1.3003766964239771E-2</v>
      </c>
      <c r="W21" s="6">
        <f ca="1">(INDIRECT(CHAR(COLUMN()+64)&amp; ROW()-2)/INDIRECT(CHAR(COLUMN()+64)&amp; ROW()-4))-1</f>
        <v>-0.36312133602640528</v>
      </c>
      <c r="X21" s="2">
        <f ca="1">(INDIRECT(CHAR(COLUMN()+64)&amp; ROW()-2)/INDIRECT(CHAR(COLUMN()+64)&amp; ROW()-4))-1</f>
        <v>-1.9168173598553384E-2</v>
      </c>
      <c r="Y21" s="2">
        <f ca="1">(INDIRECT(CHAR(COLUMN()+64)&amp; ROW()-2)/INDIRECT(CHAR(COLUMN()+64)&amp; ROW()-4))</f>
        <v>1.016421895861148</v>
      </c>
    </row>
    <row r="22" spans="1:26" x14ac:dyDescent="0.2">
      <c r="J22" s="17"/>
      <c r="K22" s="17"/>
      <c r="L22" s="17"/>
      <c r="M22" s="17"/>
      <c r="N22" s="17"/>
      <c r="O22" s="17"/>
      <c r="P22" s="17"/>
      <c r="Q22" s="17"/>
    </row>
    <row r="23" spans="1:26" x14ac:dyDescent="0.2">
      <c r="A23" s="1" t="s">
        <v>5</v>
      </c>
      <c r="B23" s="8">
        <v>200</v>
      </c>
      <c r="C23" s="8"/>
      <c r="D23" s="8"/>
      <c r="E23" s="8"/>
      <c r="F23" s="8" t="s">
        <v>23</v>
      </c>
      <c r="G23" s="1" t="s">
        <v>11</v>
      </c>
      <c r="J23" s="1" t="s">
        <v>5</v>
      </c>
      <c r="K23" s="8">
        <v>40</v>
      </c>
      <c r="L23" s="8"/>
      <c r="M23" s="8"/>
      <c r="N23" s="8"/>
      <c r="O23" s="8" t="s">
        <v>23</v>
      </c>
      <c r="P23" s="1" t="s">
        <v>11</v>
      </c>
      <c r="R23" s="17"/>
      <c r="S23" s="1" t="s">
        <v>5</v>
      </c>
      <c r="T23" s="8">
        <v>20</v>
      </c>
      <c r="U23" s="8"/>
      <c r="V23" s="8"/>
      <c r="W23" s="8"/>
      <c r="X23" s="8" t="s">
        <v>23</v>
      </c>
      <c r="Y23" s="1" t="s">
        <v>11</v>
      </c>
    </row>
    <row r="24" spans="1:26" x14ac:dyDescent="0.2">
      <c r="B24" s="4" t="s">
        <v>2</v>
      </c>
      <c r="C24" s="4" t="s">
        <v>3</v>
      </c>
      <c r="D24" s="4" t="s">
        <v>4</v>
      </c>
      <c r="E24" s="4" t="s">
        <v>10</v>
      </c>
      <c r="F24" s="4" t="s">
        <v>8</v>
      </c>
      <c r="G24" s="3" t="s">
        <v>7</v>
      </c>
      <c r="H24" s="4" t="s">
        <v>49</v>
      </c>
      <c r="K24" s="4" t="s">
        <v>2</v>
      </c>
      <c r="L24" s="4" t="s">
        <v>3</v>
      </c>
      <c r="M24" s="4" t="s">
        <v>4</v>
      </c>
      <c r="N24" s="4" t="s">
        <v>10</v>
      </c>
      <c r="O24" s="4" t="s">
        <v>8</v>
      </c>
      <c r="P24" s="3" t="s">
        <v>7</v>
      </c>
      <c r="Q24" s="4" t="s">
        <v>49</v>
      </c>
      <c r="R24" s="17"/>
      <c r="T24" s="4" t="s">
        <v>2</v>
      </c>
      <c r="U24" s="4" t="s">
        <v>3</v>
      </c>
      <c r="V24" s="4" t="s">
        <v>4</v>
      </c>
      <c r="W24" s="4" t="s">
        <v>10</v>
      </c>
      <c r="X24" s="4" t="s">
        <v>8</v>
      </c>
      <c r="Y24" s="3" t="s">
        <v>7</v>
      </c>
      <c r="Z24" s="4" t="s">
        <v>49</v>
      </c>
    </row>
    <row r="25" spans="1:26" x14ac:dyDescent="0.2">
      <c r="A25" t="s">
        <v>0</v>
      </c>
      <c r="B25">
        <v>77.58</v>
      </c>
      <c r="C25">
        <v>424.96</v>
      </c>
      <c r="D25">
        <v>1359.87</v>
      </c>
      <c r="E25">
        <v>8147.54</v>
      </c>
      <c r="F25">
        <v>195.56</v>
      </c>
      <c r="G25">
        <v>10.98</v>
      </c>
      <c r="H25" s="2">
        <f>G25/G49</f>
        <v>0.8632075471698113</v>
      </c>
      <c r="J25" t="s">
        <v>0</v>
      </c>
      <c r="K25">
        <v>52.24</v>
      </c>
      <c r="L25">
        <v>79.52</v>
      </c>
      <c r="M25" s="11">
        <v>93.14</v>
      </c>
      <c r="N25">
        <v>129.16999999999999</v>
      </c>
      <c r="O25">
        <v>55.32</v>
      </c>
      <c r="P25">
        <v>47</v>
      </c>
      <c r="Q25" s="2">
        <f>P25/P73</f>
        <v>0.46096508434680272</v>
      </c>
      <c r="S25" t="s">
        <v>0</v>
      </c>
      <c r="T25">
        <v>161.62</v>
      </c>
      <c r="U25">
        <v>177.23</v>
      </c>
      <c r="V25" s="11">
        <v>206.45</v>
      </c>
      <c r="W25">
        <v>457.92</v>
      </c>
      <c r="X25">
        <v>146.46</v>
      </c>
      <c r="Y25">
        <v>563.09</v>
      </c>
      <c r="Z25" s="23">
        <f>Y25/Y65</f>
        <v>0.48535128472551436</v>
      </c>
    </row>
    <row r="26" spans="1:26" x14ac:dyDescent="0.2">
      <c r="A26" s="18" t="s">
        <v>46</v>
      </c>
      <c r="J26" s="18" t="s">
        <v>46</v>
      </c>
      <c r="M26" s="11">
        <v>0.54700000000000004</v>
      </c>
      <c r="R26" s="17"/>
      <c r="S26" s="18" t="s">
        <v>46</v>
      </c>
      <c r="T26">
        <v>0.20100000000000001</v>
      </c>
      <c r="U26">
        <v>0.56399999999999995</v>
      </c>
      <c r="V26" s="11">
        <v>1.74</v>
      </c>
      <c r="W26">
        <v>197.43899999999999</v>
      </c>
      <c r="Z26" s="17"/>
    </row>
    <row r="27" spans="1:26" x14ac:dyDescent="0.2">
      <c r="A27" t="s">
        <v>1</v>
      </c>
      <c r="B27">
        <v>78.27</v>
      </c>
      <c r="C27">
        <v>406.21</v>
      </c>
      <c r="D27">
        <v>1313.64</v>
      </c>
      <c r="E27">
        <v>7238.59</v>
      </c>
      <c r="F27">
        <v>208.55</v>
      </c>
      <c r="G27">
        <v>11.11</v>
      </c>
      <c r="H27" s="2">
        <f>G27/G51</f>
        <v>0.88808952837729815</v>
      </c>
      <c r="J27" t="s">
        <v>1</v>
      </c>
      <c r="K27">
        <v>52.49</v>
      </c>
      <c r="L27">
        <v>79.81</v>
      </c>
      <c r="M27" s="11">
        <v>93.61</v>
      </c>
      <c r="N27">
        <v>137.26</v>
      </c>
      <c r="O27">
        <v>55.34</v>
      </c>
      <c r="P27">
        <v>46.83</v>
      </c>
      <c r="Q27" s="2">
        <f>P27/P75</f>
        <v>0.47283925686591272</v>
      </c>
      <c r="S27" t="s">
        <v>1</v>
      </c>
      <c r="T27">
        <v>161.77000000000001</v>
      </c>
      <c r="U27">
        <v>177.2</v>
      </c>
      <c r="V27" s="11">
        <v>205.8</v>
      </c>
      <c r="W27">
        <v>726.31</v>
      </c>
      <c r="X27">
        <v>147.41</v>
      </c>
      <c r="Y27">
        <v>561.21</v>
      </c>
      <c r="Z27" s="23">
        <f>Y27/Y67</f>
        <v>0.48401034928848646</v>
      </c>
    </row>
    <row r="28" spans="1:26" x14ac:dyDescent="0.2">
      <c r="A28" s="18" t="s">
        <v>46</v>
      </c>
      <c r="B28" s="25"/>
      <c r="C28" s="25"/>
      <c r="D28" s="26"/>
      <c r="E28" s="26"/>
      <c r="G28" s="2"/>
      <c r="J28" s="18" t="s">
        <v>46</v>
      </c>
      <c r="K28" s="25"/>
      <c r="L28" s="25"/>
      <c r="M28" s="33">
        <v>0.36599999999999999</v>
      </c>
      <c r="N28" s="26"/>
      <c r="P28" s="2"/>
      <c r="R28" s="17"/>
      <c r="S28" s="18" t="s">
        <v>46</v>
      </c>
      <c r="T28" s="25">
        <v>0.13</v>
      </c>
      <c r="U28" s="25">
        <v>0.59599999999999997</v>
      </c>
      <c r="V28" s="33">
        <v>2.5419999999999998</v>
      </c>
      <c r="W28" s="26">
        <v>287.791</v>
      </c>
      <c r="Y28" s="2"/>
      <c r="Z28" s="27"/>
    </row>
    <row r="29" spans="1:26" x14ac:dyDescent="0.2">
      <c r="A29" t="s">
        <v>6</v>
      </c>
      <c r="B29" s="2">
        <f ca="1">(INDIRECT(CHAR(COLUMN()+64)&amp; ROW()-2)/INDIRECT(CHAR(COLUMN()+64)&amp; ROW()-4))-1</f>
        <v>8.8940448569219122E-3</v>
      </c>
      <c r="C29" s="2">
        <f ca="1">(INDIRECT(CHAR(COLUMN()+64)&amp; ROW()-2)/INDIRECT(CHAR(COLUMN()+64)&amp; ROW()-4))-1</f>
        <v>-4.412179969879515E-2</v>
      </c>
      <c r="D29" s="6">
        <f ca="1">(INDIRECT(CHAR(COLUMN()+64)&amp; ROW()-2)/INDIRECT(CHAR(COLUMN()+64)&amp; ROW()-4))-1</f>
        <v>-3.3995896666592973E-2</v>
      </c>
      <c r="E29" s="6">
        <f ca="1">(INDIRECT(CHAR(COLUMN()+64)&amp; ROW()-2)/INDIRECT(CHAR(COLUMN()+64)&amp; ROW()-4))-1</f>
        <v>-0.11156128107379648</v>
      </c>
      <c r="F29" s="2">
        <f ca="1">(INDIRECT(CHAR(COLUMN()+64)&amp; ROW()-2)/INDIRECT(CHAR(COLUMN()+64)&amp; ROW()-4))-1</f>
        <v>6.6424626713029289E-2</v>
      </c>
      <c r="G29" s="2">
        <f ca="1">(INDIRECT(CHAR(COLUMN()+64)&amp; ROW()-2)/INDIRECT(CHAR(COLUMN()+64)&amp; ROW()-4))</f>
        <v>1.01183970856102</v>
      </c>
      <c r="J29" t="s">
        <v>6</v>
      </c>
      <c r="K29" s="2">
        <f ca="1">(INDIRECT(CHAR(COLUMN()+64)&amp; ROW()-2)/INDIRECT(CHAR(COLUMN()+64)&amp; ROW()-4))-1</f>
        <v>4.7856049004593171E-3</v>
      </c>
      <c r="L29" s="2">
        <f ca="1">(INDIRECT(CHAR(COLUMN()+64)&amp; ROW()-2)/INDIRECT(CHAR(COLUMN()+64)&amp; ROW()-4))-1</f>
        <v>3.646881287726389E-3</v>
      </c>
      <c r="M29" s="6">
        <f ca="1">(INDIRECT(CHAR(COLUMN()+64)&amp; ROW()-2)/INDIRECT(CHAR(COLUMN()+64)&amp; ROW()-4))-1</f>
        <v>5.0461670603392239E-3</v>
      </c>
      <c r="N29" s="6">
        <f ca="1">(INDIRECT(CHAR(COLUMN()+64)&amp; ROW()-2)/INDIRECT(CHAR(COLUMN()+64)&amp; ROW()-4))-1</f>
        <v>6.2630641789889419E-2</v>
      </c>
      <c r="O29" s="2">
        <f ca="1">(INDIRECT(CHAR(COLUMN()+64)&amp; ROW()-2)/INDIRECT(CHAR(COLUMN()+64)&amp; ROW()-4))-1</f>
        <v>3.6153289949392153E-4</v>
      </c>
      <c r="P29" s="2">
        <f ca="1">(INDIRECT(CHAR(COLUMN()+64)&amp; ROW()-2)/INDIRECT(CHAR(COLUMN()+64)&amp; ROW()-4))</f>
        <v>0.9963829787234042</v>
      </c>
      <c r="R29" s="17"/>
      <c r="S29" t="s">
        <v>6</v>
      </c>
      <c r="T29" s="2">
        <f ca="1">(INDIRECT(CHAR(COLUMN()+64)&amp; ROW()-2)/INDIRECT(CHAR(COLUMN()+64)&amp; ROW()-4))-1</f>
        <v>9.2810295755474392E-4</v>
      </c>
      <c r="U29" s="2">
        <f ca="1">(INDIRECT(CHAR(COLUMN()+64)&amp; ROW()-2)/INDIRECT(CHAR(COLUMN()+64)&amp; ROW()-4))-1</f>
        <v>-1.6927156801893606E-4</v>
      </c>
      <c r="V29" s="6">
        <f ca="1">(INDIRECT(CHAR(COLUMN()+64)&amp; ROW()-2)/INDIRECT(CHAR(COLUMN()+64)&amp; ROW()-4))-1</f>
        <v>-3.148462097359972E-3</v>
      </c>
      <c r="W29" s="6">
        <f ca="1">(INDIRECT(CHAR(COLUMN()+64)&amp; ROW()-2)/INDIRECT(CHAR(COLUMN()+64)&amp; ROW()-4))-1</f>
        <v>0.58610674353598857</v>
      </c>
      <c r="X29" s="2">
        <f ca="1">(INDIRECT(CHAR(COLUMN()+64)&amp; ROW()-2)/INDIRECT(CHAR(COLUMN()+64)&amp; ROW()-4))-1</f>
        <v>6.4864126724020199E-3</v>
      </c>
      <c r="Y29" s="2">
        <f ca="1">(INDIRECT(CHAR(COLUMN()+64)&amp; ROW()-2)/INDIRECT(CHAR(COLUMN()+64)&amp; ROW()-4))</f>
        <v>0.99666127972437801</v>
      </c>
      <c r="Z29" s="29"/>
    </row>
    <row r="30" spans="1:26" x14ac:dyDescent="0.2">
      <c r="J30" s="17"/>
      <c r="K30" s="17"/>
      <c r="L30" s="17"/>
      <c r="M30" s="17"/>
      <c r="N30" s="17"/>
      <c r="O30" s="17"/>
      <c r="P30" s="17"/>
      <c r="Q30" s="17"/>
      <c r="R30" s="17"/>
      <c r="S30" s="17"/>
      <c r="T30" s="17"/>
      <c r="U30" s="17"/>
      <c r="V30" s="17"/>
      <c r="W30" s="17"/>
      <c r="X30" s="17"/>
      <c r="Y30" s="17"/>
      <c r="Z30" s="17"/>
    </row>
    <row r="31" spans="1:26" x14ac:dyDescent="0.2">
      <c r="A31" s="1" t="s">
        <v>5</v>
      </c>
      <c r="B31" s="8">
        <v>220</v>
      </c>
      <c r="C31" s="8"/>
      <c r="D31" s="8"/>
      <c r="E31" s="8"/>
      <c r="F31" s="8" t="s">
        <v>23</v>
      </c>
      <c r="G31" s="1" t="s">
        <v>11</v>
      </c>
      <c r="J31" s="1" t="s">
        <v>5</v>
      </c>
      <c r="K31" s="8">
        <v>50</v>
      </c>
      <c r="L31" s="8"/>
      <c r="M31" s="8"/>
      <c r="N31" s="8"/>
      <c r="O31" s="8" t="s">
        <v>23</v>
      </c>
      <c r="P31" s="1" t="s">
        <v>11</v>
      </c>
      <c r="R31" s="17"/>
      <c r="S31" s="1" t="s">
        <v>5</v>
      </c>
      <c r="T31" s="8">
        <v>30</v>
      </c>
      <c r="U31" s="8"/>
      <c r="V31" s="8"/>
      <c r="W31" s="8"/>
      <c r="X31" s="8" t="s">
        <v>23</v>
      </c>
      <c r="Y31" s="1" t="s">
        <v>11</v>
      </c>
    </row>
    <row r="32" spans="1:26" x14ac:dyDescent="0.2">
      <c r="B32" s="4" t="s">
        <v>2</v>
      </c>
      <c r="C32" s="4" t="s">
        <v>3</v>
      </c>
      <c r="D32" s="4" t="s">
        <v>4</v>
      </c>
      <c r="E32" s="4" t="s">
        <v>10</v>
      </c>
      <c r="F32" s="4" t="s">
        <v>8</v>
      </c>
      <c r="G32" s="3" t="s">
        <v>7</v>
      </c>
      <c r="H32" s="4" t="s">
        <v>49</v>
      </c>
      <c r="K32" s="4" t="s">
        <v>2</v>
      </c>
      <c r="L32" s="4" t="s">
        <v>3</v>
      </c>
      <c r="M32" s="4" t="s">
        <v>4</v>
      </c>
      <c r="N32" s="4" t="s">
        <v>10</v>
      </c>
      <c r="O32" s="4" t="s">
        <v>8</v>
      </c>
      <c r="P32" s="3" t="s">
        <v>7</v>
      </c>
      <c r="Q32" s="4" t="s">
        <v>49</v>
      </c>
      <c r="R32" s="17"/>
      <c r="T32" s="4" t="s">
        <v>2</v>
      </c>
      <c r="U32" s="4" t="s">
        <v>3</v>
      </c>
      <c r="V32" s="4" t="s">
        <v>4</v>
      </c>
      <c r="W32" s="4" t="s">
        <v>10</v>
      </c>
      <c r="X32" s="4" t="s">
        <v>8</v>
      </c>
      <c r="Y32" s="3" t="s">
        <v>7</v>
      </c>
      <c r="Z32" s="4" t="s">
        <v>49</v>
      </c>
    </row>
    <row r="33" spans="1:26" x14ac:dyDescent="0.2">
      <c r="A33" t="s">
        <v>0</v>
      </c>
      <c r="B33">
        <v>80.099999999999994</v>
      </c>
      <c r="C33">
        <v>425.21</v>
      </c>
      <c r="D33" s="11">
        <v>1555.26</v>
      </c>
      <c r="E33">
        <v>8570.09</v>
      </c>
      <c r="F33">
        <v>222.32</v>
      </c>
      <c r="G33">
        <v>11.37</v>
      </c>
      <c r="H33" s="2">
        <f>G33/G49</f>
        <v>0.89386792452830177</v>
      </c>
      <c r="J33" t="s">
        <v>0</v>
      </c>
      <c r="K33">
        <v>56.81</v>
      </c>
      <c r="L33">
        <v>87.98</v>
      </c>
      <c r="M33">
        <v>104.98</v>
      </c>
      <c r="N33">
        <v>254.02</v>
      </c>
      <c r="O33">
        <v>61.82</v>
      </c>
      <c r="P33">
        <v>54.07</v>
      </c>
      <c r="Q33" s="2">
        <f>P33/P73</f>
        <v>0.53030600235386427</v>
      </c>
      <c r="R33" s="17"/>
      <c r="S33" t="s">
        <v>0</v>
      </c>
      <c r="T33">
        <v>161.81</v>
      </c>
      <c r="U33">
        <v>184.16</v>
      </c>
      <c r="V33">
        <v>229.29</v>
      </c>
      <c r="W33">
        <v>1098.46</v>
      </c>
      <c r="X33">
        <v>152.82</v>
      </c>
      <c r="Y33">
        <v>815.04</v>
      </c>
      <c r="Z33" s="2">
        <f>Y33/Y65</f>
        <v>0.70251773446994825</v>
      </c>
    </row>
    <row r="34" spans="1:26" x14ac:dyDescent="0.2">
      <c r="A34" s="18" t="s">
        <v>46</v>
      </c>
      <c r="D34" s="11">
        <v>91.828999999999994</v>
      </c>
      <c r="J34" s="18" t="s">
        <v>46</v>
      </c>
      <c r="R34" s="17"/>
      <c r="S34" s="18" t="s">
        <v>46</v>
      </c>
    </row>
    <row r="35" spans="1:26" x14ac:dyDescent="0.2">
      <c r="A35" t="s">
        <v>1</v>
      </c>
      <c r="B35">
        <v>79.959999999999994</v>
      </c>
      <c r="C35">
        <v>481.14</v>
      </c>
      <c r="D35" s="11">
        <v>1511.29</v>
      </c>
      <c r="E35">
        <v>8110.83</v>
      </c>
      <c r="F35">
        <v>198.58</v>
      </c>
      <c r="G35">
        <v>10.97</v>
      </c>
      <c r="H35" s="2">
        <f>G35/G51</f>
        <v>0.876898481215028</v>
      </c>
      <c r="J35" t="s">
        <v>1</v>
      </c>
      <c r="K35">
        <v>57.11</v>
      </c>
      <c r="L35">
        <v>88.31</v>
      </c>
      <c r="M35">
        <v>105.89</v>
      </c>
      <c r="N35">
        <v>218.36</v>
      </c>
      <c r="O35">
        <v>61.09</v>
      </c>
      <c r="P35">
        <v>53.8</v>
      </c>
      <c r="Q35" s="2">
        <f>P35/P75</f>
        <v>0.54321486268174468</v>
      </c>
      <c r="R35" s="17"/>
      <c r="S35" t="s">
        <v>1</v>
      </c>
      <c r="T35">
        <v>161.80000000000001</v>
      </c>
      <c r="U35">
        <v>184.25</v>
      </c>
      <c r="V35">
        <v>231.07</v>
      </c>
      <c r="W35">
        <v>1090.3599999999999</v>
      </c>
      <c r="X35">
        <v>152.97999999999999</v>
      </c>
      <c r="Y35">
        <v>814.48</v>
      </c>
      <c r="Z35" s="2">
        <f>Y35/Y67</f>
        <v>0.70244070720137997</v>
      </c>
    </row>
    <row r="36" spans="1:26" x14ac:dyDescent="0.2">
      <c r="A36" s="18" t="s">
        <v>46</v>
      </c>
      <c r="B36" s="25"/>
      <c r="C36" s="25"/>
      <c r="D36" s="33">
        <v>196.756</v>
      </c>
      <c r="E36" s="26"/>
      <c r="G36" s="2"/>
      <c r="J36" s="18" t="s">
        <v>46</v>
      </c>
      <c r="K36" s="25"/>
      <c r="L36" s="25"/>
      <c r="M36" s="26"/>
      <c r="N36" s="26"/>
      <c r="P36" s="2"/>
      <c r="R36" s="17"/>
      <c r="S36" s="18" t="s">
        <v>46</v>
      </c>
      <c r="T36" s="25"/>
      <c r="U36" s="25"/>
      <c r="V36" s="26"/>
      <c r="W36" s="26"/>
      <c r="Y36" s="2"/>
    </row>
    <row r="37" spans="1:26" x14ac:dyDescent="0.2">
      <c r="A37" t="s">
        <v>6</v>
      </c>
      <c r="B37" s="2">
        <f ca="1">(INDIRECT(CHAR(COLUMN()+64)&amp; ROW()-2)/INDIRECT(CHAR(COLUMN()+64)&amp; ROW()-4))-1</f>
        <v>-1.7478152309613471E-3</v>
      </c>
      <c r="C37" s="2">
        <f ca="1">(INDIRECT(CHAR(COLUMN()+64)&amp; ROW()-2)/INDIRECT(CHAR(COLUMN()+64)&amp; ROW()-4))-1</f>
        <v>0.1315350062322147</v>
      </c>
      <c r="D37" s="6">
        <f ca="1">(INDIRECT(CHAR(COLUMN()+64)&amp; ROW()-2)/INDIRECT(CHAR(COLUMN()+64)&amp; ROW()-4))-1</f>
        <v>-2.82718002134692E-2</v>
      </c>
      <c r="E37" s="6">
        <f ca="1">(INDIRECT(CHAR(COLUMN()+64)&amp; ROW()-2)/INDIRECT(CHAR(COLUMN()+64)&amp; ROW()-4))-1</f>
        <v>-5.3588702102311703E-2</v>
      </c>
      <c r="F37" s="2">
        <f ca="1">(INDIRECT(CHAR(COLUMN()+64)&amp; ROW()-2)/INDIRECT(CHAR(COLUMN()+64)&amp; ROW()-4))-1</f>
        <v>-0.10678301547319169</v>
      </c>
      <c r="G37" s="2">
        <f ca="1">(INDIRECT(CHAR(COLUMN()+64)&amp; ROW()-2)/INDIRECT(CHAR(COLUMN()+64)&amp; ROW()-4))</f>
        <v>0.96481970096745839</v>
      </c>
      <c r="J37" t="s">
        <v>6</v>
      </c>
      <c r="K37" s="2">
        <f ca="1">(INDIRECT(CHAR(COLUMN()+64)&amp; ROW()-2)/INDIRECT(CHAR(COLUMN()+64)&amp; ROW()-4))-1</f>
        <v>5.2807604295017629E-3</v>
      </c>
      <c r="L37" s="2">
        <f ca="1">(INDIRECT(CHAR(COLUMN()+64)&amp; ROW()-2)/INDIRECT(CHAR(COLUMN()+64)&amp; ROW()-4))-1</f>
        <v>3.7508524664695564E-3</v>
      </c>
      <c r="M37" s="6">
        <f ca="1">(INDIRECT(CHAR(COLUMN()+64)&amp; ROW()-2)/INDIRECT(CHAR(COLUMN()+64)&amp; ROW()-4))-1</f>
        <v>8.6683177748141382E-3</v>
      </c>
      <c r="N37" s="6">
        <f ca="1">(INDIRECT(CHAR(COLUMN()+64)&amp; ROW()-2)/INDIRECT(CHAR(COLUMN()+64)&amp; ROW()-4))-1</f>
        <v>-0.1403826470356665</v>
      </c>
      <c r="O37" s="2">
        <f ca="1">(INDIRECT(CHAR(COLUMN()+64)&amp; ROW()-2)/INDIRECT(CHAR(COLUMN()+64)&amp; ROW()-4))-1</f>
        <v>-1.1808476221287556E-2</v>
      </c>
      <c r="P37" s="2">
        <f ca="1">(INDIRECT(CHAR(COLUMN()+64)&amp; ROW()-2)/INDIRECT(CHAR(COLUMN()+64)&amp; ROW()-4))</f>
        <v>0.99500647309043821</v>
      </c>
      <c r="R37" s="17"/>
      <c r="S37" t="s">
        <v>6</v>
      </c>
      <c r="T37" s="2">
        <f ca="1">(INDIRECT(CHAR(COLUMN()+64)&amp; ROW()-2)/INDIRECT(CHAR(COLUMN()+64)&amp; ROW()-4))-1</f>
        <v>-6.1800877572459889E-5</v>
      </c>
      <c r="U37" s="2">
        <f ca="1">(INDIRECT(CHAR(COLUMN()+64)&amp; ROW()-2)/INDIRECT(CHAR(COLUMN()+64)&amp; ROW()-4))-1</f>
        <v>4.887054735012164E-4</v>
      </c>
      <c r="V37" s="6">
        <f ca="1">(INDIRECT(CHAR(COLUMN()+64)&amp; ROW()-2)/INDIRECT(CHAR(COLUMN()+64)&amp; ROW()-4))-1</f>
        <v>7.7630947708142717E-3</v>
      </c>
      <c r="W37" s="6">
        <f ca="1">(INDIRECT(CHAR(COLUMN()+64)&amp; ROW()-2)/INDIRECT(CHAR(COLUMN()+64)&amp; ROW()-4))-1</f>
        <v>-7.3739599075069995E-3</v>
      </c>
      <c r="X37" s="2">
        <f ca="1">(INDIRECT(CHAR(COLUMN()+64)&amp; ROW()-2)/INDIRECT(CHAR(COLUMN()+64)&amp; ROW()-4))-1</f>
        <v>1.0469833791388883E-3</v>
      </c>
      <c r="Y37" s="2">
        <f ca="1">(INDIRECT(CHAR(COLUMN()+64)&amp; ROW()-2)/INDIRECT(CHAR(COLUMN()+64)&amp; ROW()-4))</f>
        <v>0.99931291715744019</v>
      </c>
    </row>
    <row r="38" spans="1:26" x14ac:dyDescent="0.2">
      <c r="J38" s="17"/>
      <c r="K38" s="17"/>
      <c r="L38" s="17"/>
      <c r="M38" s="17"/>
      <c r="N38" s="17"/>
      <c r="O38" s="17"/>
      <c r="P38" s="17"/>
      <c r="Q38" s="17"/>
      <c r="R38" s="17"/>
      <c r="S38" s="17"/>
      <c r="T38" s="17"/>
      <c r="U38" s="17"/>
      <c r="V38" s="17"/>
      <c r="W38" s="17"/>
      <c r="X38" s="17"/>
      <c r="Y38" s="17"/>
      <c r="Z38" s="17"/>
    </row>
    <row r="39" spans="1:26" x14ac:dyDescent="0.2">
      <c r="A39" s="1" t="s">
        <v>5</v>
      </c>
      <c r="B39" s="8">
        <v>240</v>
      </c>
      <c r="C39" s="8"/>
      <c r="D39" s="8"/>
      <c r="E39" s="8"/>
      <c r="F39" s="8" t="s">
        <v>23</v>
      </c>
      <c r="G39" s="1" t="s">
        <v>11</v>
      </c>
      <c r="J39" s="1" t="s">
        <v>5</v>
      </c>
      <c r="K39" s="8">
        <v>60</v>
      </c>
      <c r="L39" s="8"/>
      <c r="M39" s="8"/>
      <c r="N39" s="8"/>
      <c r="O39" s="8" t="s">
        <v>23</v>
      </c>
      <c r="P39" s="1" t="s">
        <v>11</v>
      </c>
      <c r="R39" s="17"/>
      <c r="S39" s="1" t="s">
        <v>5</v>
      </c>
      <c r="T39" s="8">
        <v>40</v>
      </c>
      <c r="U39" s="8"/>
      <c r="V39" s="8"/>
      <c r="W39" s="8"/>
      <c r="X39" s="8" t="s">
        <v>23</v>
      </c>
      <c r="Y39" s="1" t="s">
        <v>11</v>
      </c>
    </row>
    <row r="40" spans="1:26" x14ac:dyDescent="0.2">
      <c r="B40" s="4" t="s">
        <v>2</v>
      </c>
      <c r="C40" s="4" t="s">
        <v>3</v>
      </c>
      <c r="D40" s="4" t="s">
        <v>4</v>
      </c>
      <c r="E40" s="4" t="s">
        <v>10</v>
      </c>
      <c r="F40" s="4" t="s">
        <v>8</v>
      </c>
      <c r="G40" s="3" t="s">
        <v>7</v>
      </c>
      <c r="H40" s="4" t="s">
        <v>49</v>
      </c>
      <c r="K40" s="4" t="s">
        <v>2</v>
      </c>
      <c r="L40" s="4" t="s">
        <v>3</v>
      </c>
      <c r="M40" s="4" t="s">
        <v>4</v>
      </c>
      <c r="N40" s="4" t="s">
        <v>10</v>
      </c>
      <c r="O40" s="4" t="s">
        <v>8</v>
      </c>
      <c r="P40" s="3" t="s">
        <v>7</v>
      </c>
      <c r="Q40" s="4" t="s">
        <v>49</v>
      </c>
      <c r="R40" s="17"/>
      <c r="T40" s="4" t="s">
        <v>2</v>
      </c>
      <c r="U40" s="4" t="s">
        <v>3</v>
      </c>
      <c r="V40" s="4" t="s">
        <v>4</v>
      </c>
      <c r="W40" s="4" t="s">
        <v>10</v>
      </c>
      <c r="X40" s="4" t="s">
        <v>8</v>
      </c>
      <c r="Y40" s="3" t="s">
        <v>7</v>
      </c>
      <c r="Z40" s="4" t="s">
        <v>49</v>
      </c>
    </row>
    <row r="41" spans="1:26" x14ac:dyDescent="0.2">
      <c r="A41" t="s">
        <v>0</v>
      </c>
      <c r="B41">
        <v>82.34</v>
      </c>
      <c r="C41">
        <v>429.37</v>
      </c>
      <c r="D41">
        <v>1711.57</v>
      </c>
      <c r="E41">
        <v>10939.81</v>
      </c>
      <c r="F41">
        <v>236.84</v>
      </c>
      <c r="G41">
        <v>11.74</v>
      </c>
      <c r="H41" s="2">
        <f>G41/G49</f>
        <v>0.92295597484276726</v>
      </c>
      <c r="J41" t="s">
        <v>0</v>
      </c>
      <c r="K41">
        <v>61.14</v>
      </c>
      <c r="L41">
        <v>95.8</v>
      </c>
      <c r="M41">
        <v>116.92</v>
      </c>
      <c r="N41">
        <v>449.31</v>
      </c>
      <c r="O41">
        <v>66.94</v>
      </c>
      <c r="P41">
        <v>60.27</v>
      </c>
      <c r="Q41" s="2">
        <f>P41/P73</f>
        <v>0.59111416241663406</v>
      </c>
      <c r="S41" t="s">
        <v>0</v>
      </c>
      <c r="T41">
        <v>162.36000000000001</v>
      </c>
      <c r="U41">
        <v>189.43</v>
      </c>
      <c r="V41" s="11">
        <v>239.6</v>
      </c>
      <c r="W41">
        <v>1238.32</v>
      </c>
      <c r="X41">
        <v>157.94</v>
      </c>
      <c r="Y41">
        <v>1052.1500000000001</v>
      </c>
      <c r="Z41" s="23">
        <f>Y41/Y65</f>
        <v>0.90689295534275149</v>
      </c>
    </row>
    <row r="42" spans="1:26" x14ac:dyDescent="0.2">
      <c r="A42" s="18" t="s">
        <v>46</v>
      </c>
      <c r="J42" s="18" t="s">
        <v>46</v>
      </c>
      <c r="R42" s="17"/>
      <c r="S42" s="18" t="s">
        <v>46</v>
      </c>
      <c r="T42">
        <v>0.10100000000000001</v>
      </c>
      <c r="U42">
        <v>1.23</v>
      </c>
      <c r="V42" s="11">
        <v>1.41</v>
      </c>
      <c r="W42">
        <v>259.61700000000002</v>
      </c>
      <c r="Z42" s="17"/>
    </row>
    <row r="43" spans="1:26" x14ac:dyDescent="0.2">
      <c r="A43" t="s">
        <v>1</v>
      </c>
      <c r="B43">
        <v>84.04</v>
      </c>
      <c r="C43">
        <v>451.19</v>
      </c>
      <c r="D43">
        <v>1637.91</v>
      </c>
      <c r="E43">
        <v>10505.19</v>
      </c>
      <c r="F43">
        <v>233.7</v>
      </c>
      <c r="G43">
        <v>11.47</v>
      </c>
      <c r="H43" s="2">
        <f>G43/G51</f>
        <v>0.91686650679456438</v>
      </c>
      <c r="J43" t="s">
        <v>1</v>
      </c>
      <c r="K43">
        <v>61.43</v>
      </c>
      <c r="L43">
        <v>96.61</v>
      </c>
      <c r="M43">
        <v>119.75</v>
      </c>
      <c r="N43">
        <v>435.35</v>
      </c>
      <c r="O43">
        <v>65.14</v>
      </c>
      <c r="P43">
        <v>59.62</v>
      </c>
      <c r="Q43" s="2">
        <f>P43/P75</f>
        <v>0.60197899838449109</v>
      </c>
      <c r="S43" t="s">
        <v>1</v>
      </c>
      <c r="T43">
        <v>162.44999999999999</v>
      </c>
      <c r="U43">
        <v>189.48</v>
      </c>
      <c r="V43" s="11">
        <v>239.44</v>
      </c>
      <c r="W43">
        <v>1226.6099999999999</v>
      </c>
      <c r="X43">
        <v>158.47999999999999</v>
      </c>
      <c r="Y43">
        <v>1051.08</v>
      </c>
      <c r="Z43" s="23">
        <f>Y43/Y67</f>
        <v>0.90649417852522629</v>
      </c>
    </row>
    <row r="44" spans="1:26" x14ac:dyDescent="0.2">
      <c r="A44" s="18" t="s">
        <v>46</v>
      </c>
      <c r="B44" s="25"/>
      <c r="C44" s="25"/>
      <c r="D44" s="26"/>
      <c r="E44" s="26"/>
      <c r="G44" s="2"/>
      <c r="J44" s="18" t="s">
        <v>46</v>
      </c>
      <c r="K44" s="25"/>
      <c r="L44" s="25"/>
      <c r="M44" s="26"/>
      <c r="N44" s="26"/>
      <c r="P44" s="2"/>
      <c r="R44" s="17"/>
      <c r="S44" s="18" t="s">
        <v>46</v>
      </c>
      <c r="T44" s="25">
        <v>0.04</v>
      </c>
      <c r="U44" s="25">
        <v>0.76900000000000002</v>
      </c>
      <c r="V44" s="33">
        <v>1.31</v>
      </c>
      <c r="W44" s="26">
        <v>283.03800000000001</v>
      </c>
      <c r="Y44" s="2"/>
      <c r="Z44" s="27"/>
    </row>
    <row r="45" spans="1:26" x14ac:dyDescent="0.2">
      <c r="A45" t="s">
        <v>6</v>
      </c>
      <c r="B45" s="2">
        <f ca="1">(INDIRECT(CHAR(COLUMN()+64)&amp; ROW()-2)/INDIRECT(CHAR(COLUMN()+64)&amp; ROW()-4))-1</f>
        <v>2.0646101530240601E-2</v>
      </c>
      <c r="C45" s="2">
        <f ca="1">(INDIRECT(CHAR(COLUMN()+64)&amp; ROW()-2)/INDIRECT(CHAR(COLUMN()+64)&amp; ROW()-4))-1</f>
        <v>5.0818641265109266E-2</v>
      </c>
      <c r="D45" s="6">
        <f ca="1">(INDIRECT(CHAR(COLUMN()+64)&amp; ROW()-2)/INDIRECT(CHAR(COLUMN()+64)&amp; ROW()-4))-1</f>
        <v>-4.303651033846112E-2</v>
      </c>
      <c r="E45" s="6">
        <f ca="1">(INDIRECT(CHAR(COLUMN()+64)&amp; ROW()-2)/INDIRECT(CHAR(COLUMN()+64)&amp; ROW()-4))-1</f>
        <v>-3.9728295098360844E-2</v>
      </c>
      <c r="F45" s="2">
        <f ca="1">(INDIRECT(CHAR(COLUMN()+64)&amp; ROW()-2)/INDIRECT(CHAR(COLUMN()+64)&amp; ROW()-4))-1</f>
        <v>-1.325789562573898E-2</v>
      </c>
      <c r="G45" s="2">
        <f ca="1">(INDIRECT(CHAR(COLUMN()+64)&amp; ROW()-2)/INDIRECT(CHAR(COLUMN()+64)&amp; ROW()-4))</f>
        <v>0.97700170357751281</v>
      </c>
      <c r="J45" t="s">
        <v>6</v>
      </c>
      <c r="K45" s="2">
        <f ca="1">(INDIRECT(CHAR(COLUMN()+64)&amp; ROW()-2)/INDIRECT(CHAR(COLUMN()+64)&amp; ROW()-4))-1</f>
        <v>4.7432122996402537E-3</v>
      </c>
      <c r="L45" s="2">
        <f ca="1">(INDIRECT(CHAR(COLUMN()+64)&amp; ROW()-2)/INDIRECT(CHAR(COLUMN()+64)&amp; ROW()-4))-1</f>
        <v>8.4551148225469053E-3</v>
      </c>
      <c r="M45" s="6">
        <f ca="1">(INDIRECT(CHAR(COLUMN()+64)&amp; ROW()-2)/INDIRECT(CHAR(COLUMN()+64)&amp; ROW()-4))-1</f>
        <v>2.4204584331166679E-2</v>
      </c>
      <c r="N45" s="6">
        <f ca="1">(INDIRECT(CHAR(COLUMN()+64)&amp; ROW()-2)/INDIRECT(CHAR(COLUMN()+64)&amp; ROW()-4))-1</f>
        <v>-3.1069862678328897E-2</v>
      </c>
      <c r="O45" s="2">
        <f ca="1">(INDIRECT(CHAR(COLUMN()+64)&amp; ROW()-2)/INDIRECT(CHAR(COLUMN()+64)&amp; ROW()-4))-1</f>
        <v>-2.6889752016731383E-2</v>
      </c>
      <c r="P45" s="2">
        <f ca="1">(INDIRECT(CHAR(COLUMN()+64)&amp; ROW()-2)/INDIRECT(CHAR(COLUMN()+64)&amp; ROW()-4))</f>
        <v>0.98921519827443161</v>
      </c>
      <c r="R45" s="17"/>
      <c r="S45" t="s">
        <v>6</v>
      </c>
      <c r="T45" s="2">
        <f ca="1">(INDIRECT(CHAR(COLUMN()+64)&amp; ROW()-2)/INDIRECT(CHAR(COLUMN()+64)&amp; ROW()-4))-1</f>
        <v>5.5432372505537231E-4</v>
      </c>
      <c r="U45" s="2">
        <f ca="1">(INDIRECT(CHAR(COLUMN()+64)&amp; ROW()-2)/INDIRECT(CHAR(COLUMN()+64)&amp; ROW()-4))-1</f>
        <v>2.6394974396870552E-4</v>
      </c>
      <c r="V45" s="6">
        <f ca="1">(INDIRECT(CHAR(COLUMN()+64)&amp; ROW()-2)/INDIRECT(CHAR(COLUMN()+64)&amp; ROW()-4))-1</f>
        <v>-6.6777963272113272E-4</v>
      </c>
      <c r="W45" s="6">
        <f ca="1">(INDIRECT(CHAR(COLUMN()+64)&amp; ROW()-2)/INDIRECT(CHAR(COLUMN()+64)&amp; ROW()-4))-1</f>
        <v>-9.4563602299890803E-3</v>
      </c>
      <c r="X45" s="2">
        <f ca="1">(INDIRECT(CHAR(COLUMN()+64)&amp; ROW()-2)/INDIRECT(CHAR(COLUMN()+64)&amp; ROW()-4))-1</f>
        <v>3.4190198809673777E-3</v>
      </c>
      <c r="Y45" s="2">
        <f ca="1">(INDIRECT(CHAR(COLUMN()+64)&amp; ROW()-2)/INDIRECT(CHAR(COLUMN()+64)&amp; ROW()-4))</f>
        <v>0.99898303473839267</v>
      </c>
      <c r="Z45" s="29"/>
    </row>
    <row r="46" spans="1:26" x14ac:dyDescent="0.2">
      <c r="J46" s="17"/>
      <c r="K46" s="17"/>
      <c r="L46" s="17"/>
      <c r="M46" s="17"/>
      <c r="N46" s="17"/>
      <c r="O46" s="17"/>
      <c r="P46" s="17"/>
      <c r="Q46" s="17"/>
    </row>
    <row r="47" spans="1:26" x14ac:dyDescent="0.2">
      <c r="A47" s="1" t="s">
        <v>5</v>
      </c>
      <c r="B47" s="8">
        <v>500</v>
      </c>
      <c r="C47" s="8"/>
      <c r="D47" s="8"/>
      <c r="E47" s="8"/>
      <c r="F47" s="8" t="s">
        <v>23</v>
      </c>
      <c r="G47" s="1" t="s">
        <v>11</v>
      </c>
      <c r="J47" s="1" t="s">
        <v>5</v>
      </c>
      <c r="K47" s="8">
        <v>200</v>
      </c>
      <c r="L47" s="8"/>
      <c r="M47" s="8"/>
      <c r="N47" s="8"/>
      <c r="O47" s="8" t="s">
        <v>23</v>
      </c>
      <c r="P47" s="1" t="s">
        <v>11</v>
      </c>
      <c r="S47" s="1" t="s">
        <v>5</v>
      </c>
      <c r="T47" s="8">
        <v>50</v>
      </c>
      <c r="U47" s="8"/>
      <c r="V47" s="8"/>
      <c r="W47" s="8"/>
      <c r="X47" s="8" t="s">
        <v>23</v>
      </c>
      <c r="Y47" s="1" t="s">
        <v>11</v>
      </c>
    </row>
    <row r="48" spans="1:26" x14ac:dyDescent="0.2">
      <c r="B48" s="4" t="s">
        <v>2</v>
      </c>
      <c r="C48" s="4" t="s">
        <v>3</v>
      </c>
      <c r="D48" s="4" t="s">
        <v>4</v>
      </c>
      <c r="E48" s="4" t="s">
        <v>10</v>
      </c>
      <c r="F48" s="4" t="s">
        <v>8</v>
      </c>
      <c r="G48" s="3" t="s">
        <v>7</v>
      </c>
      <c r="H48" s="4" t="s">
        <v>49</v>
      </c>
      <c r="K48" s="4" t="s">
        <v>2</v>
      </c>
      <c r="L48" s="4" t="s">
        <v>3</v>
      </c>
      <c r="M48" s="4" t="s">
        <v>4</v>
      </c>
      <c r="N48" s="4" t="s">
        <v>10</v>
      </c>
      <c r="O48" s="4" t="s">
        <v>8</v>
      </c>
      <c r="P48" s="3" t="s">
        <v>7</v>
      </c>
      <c r="Q48" s="4" t="s">
        <v>49</v>
      </c>
      <c r="T48" s="4" t="s">
        <v>2</v>
      </c>
      <c r="U48" s="4" t="s">
        <v>3</v>
      </c>
      <c r="V48" s="4" t="s">
        <v>4</v>
      </c>
      <c r="W48" s="4" t="s">
        <v>10</v>
      </c>
      <c r="X48" s="4" t="s">
        <v>8</v>
      </c>
      <c r="Y48" s="3" t="s">
        <v>7</v>
      </c>
      <c r="Z48" s="4" t="s">
        <v>49</v>
      </c>
    </row>
    <row r="49" spans="1:26" x14ac:dyDescent="0.2">
      <c r="A49" t="s">
        <v>0</v>
      </c>
      <c r="B49">
        <v>112.53</v>
      </c>
      <c r="C49">
        <v>1021.48</v>
      </c>
      <c r="D49">
        <v>3746.58</v>
      </c>
      <c r="E49">
        <v>32941.910000000003</v>
      </c>
      <c r="F49">
        <v>493.19</v>
      </c>
      <c r="G49" s="11">
        <v>12.72</v>
      </c>
      <c r="H49" s="2">
        <f>G49/G49</f>
        <v>1</v>
      </c>
      <c r="J49" t="s">
        <v>0</v>
      </c>
      <c r="K49">
        <v>92.73</v>
      </c>
      <c r="L49">
        <v>252.87</v>
      </c>
      <c r="M49" s="17">
        <v>1099.8140000000001</v>
      </c>
      <c r="N49">
        <v>9390.91</v>
      </c>
      <c r="O49">
        <v>203.96</v>
      </c>
      <c r="P49">
        <v>90.28</v>
      </c>
      <c r="Q49" s="2">
        <f>P49/P73</f>
        <v>0.88544527265594353</v>
      </c>
      <c r="S49" t="s">
        <v>0</v>
      </c>
      <c r="T49">
        <v>166.5</v>
      </c>
      <c r="U49">
        <v>245.76</v>
      </c>
      <c r="V49">
        <v>266.43</v>
      </c>
      <c r="W49">
        <v>1374.48</v>
      </c>
      <c r="X49">
        <v>181.65</v>
      </c>
      <c r="Y49">
        <v>1148.98</v>
      </c>
      <c r="Z49" s="2">
        <f>Y49/Y65</f>
        <v>0.99035486178749665</v>
      </c>
    </row>
    <row r="50" spans="1:26" x14ac:dyDescent="0.2">
      <c r="A50" s="18" t="s">
        <v>46</v>
      </c>
      <c r="G50" s="11">
        <v>0.14599999999999999</v>
      </c>
      <c r="J50" s="18" t="s">
        <v>46</v>
      </c>
      <c r="M50" s="17">
        <v>223.77600000000001</v>
      </c>
      <c r="S50" s="18" t="s">
        <v>46</v>
      </c>
    </row>
    <row r="51" spans="1:26" x14ac:dyDescent="0.2">
      <c r="A51" t="s">
        <v>1</v>
      </c>
      <c r="B51">
        <v>115.55</v>
      </c>
      <c r="C51">
        <v>1033.75</v>
      </c>
      <c r="D51">
        <v>3662.92</v>
      </c>
      <c r="E51">
        <v>26425.56</v>
      </c>
      <c r="F51">
        <v>486.48</v>
      </c>
      <c r="G51" s="11">
        <v>12.51</v>
      </c>
      <c r="H51" s="2">
        <f>G51/G51</f>
        <v>1</v>
      </c>
      <c r="J51" t="s">
        <v>1</v>
      </c>
      <c r="K51">
        <v>91.7</v>
      </c>
      <c r="L51">
        <v>270.48</v>
      </c>
      <c r="M51" s="17">
        <v>1232.5170000000001</v>
      </c>
      <c r="N51">
        <v>10340.39</v>
      </c>
      <c r="O51">
        <v>204.11</v>
      </c>
      <c r="P51">
        <v>87.97</v>
      </c>
      <c r="Q51" s="2">
        <f>P51/P75</f>
        <v>0.88822697899838443</v>
      </c>
      <c r="S51" t="s">
        <v>1</v>
      </c>
      <c r="T51">
        <v>166.52</v>
      </c>
      <c r="U51">
        <v>245.81</v>
      </c>
      <c r="V51">
        <v>266.81</v>
      </c>
      <c r="W51">
        <v>1353.59</v>
      </c>
      <c r="X51">
        <v>181.06</v>
      </c>
      <c r="Y51">
        <v>1148.43</v>
      </c>
      <c r="Z51" s="2">
        <f>Y51/Y67</f>
        <v>0.99045278137128079</v>
      </c>
    </row>
    <row r="52" spans="1:26" x14ac:dyDescent="0.2">
      <c r="A52" s="18" t="s">
        <v>46</v>
      </c>
      <c r="B52" s="25"/>
      <c r="C52" s="25"/>
      <c r="D52" s="26"/>
      <c r="E52" s="26"/>
      <c r="G52" s="34">
        <v>9.0999999999999998E-2</v>
      </c>
      <c r="J52" s="18" t="s">
        <v>46</v>
      </c>
      <c r="K52" s="25"/>
      <c r="L52" s="25"/>
      <c r="M52" s="28">
        <v>224.97300000000001</v>
      </c>
      <c r="N52" s="26"/>
      <c r="P52" s="2"/>
      <c r="S52" s="18" t="s">
        <v>46</v>
      </c>
      <c r="T52" s="25"/>
      <c r="U52" s="25"/>
      <c r="V52" s="26"/>
      <c r="W52" s="26"/>
      <c r="Y52" s="2"/>
    </row>
    <row r="53" spans="1:26" x14ac:dyDescent="0.2">
      <c r="A53" t="s">
        <v>6</v>
      </c>
      <c r="B53" s="2">
        <f ca="1">(INDIRECT(CHAR(COLUMN()+64)&amp; ROW()-2)/INDIRECT(CHAR(COLUMN()+64)&amp; ROW()-4))-1</f>
        <v>2.6837287834355239E-2</v>
      </c>
      <c r="C53" s="2">
        <f ca="1">(INDIRECT(CHAR(COLUMN()+64)&amp; ROW()-2)/INDIRECT(CHAR(COLUMN()+64)&amp; ROW()-4))-1</f>
        <v>1.2011982613462813E-2</v>
      </c>
      <c r="D53" s="6">
        <f ca="1">(INDIRECT(CHAR(COLUMN()+64)&amp; ROW()-2)/INDIRECT(CHAR(COLUMN()+64)&amp; ROW()-4))-1</f>
        <v>-2.2329698017925614E-2</v>
      </c>
      <c r="E53" s="6">
        <f ca="1">(INDIRECT(CHAR(COLUMN()+64)&amp; ROW()-2)/INDIRECT(CHAR(COLUMN()+64)&amp; ROW()-4))-1</f>
        <v>-0.19781336297743513</v>
      </c>
      <c r="F53" s="2">
        <f ca="1">(INDIRECT(CHAR(COLUMN()+64)&amp; ROW()-2)/INDIRECT(CHAR(COLUMN()+64)&amp; ROW()-4))-1</f>
        <v>-1.3605304243800576E-2</v>
      </c>
      <c r="G53" s="2">
        <f ca="1">(INDIRECT(CHAR(COLUMN()+64)&amp; ROW()-2)/INDIRECT(CHAR(COLUMN()+64)&amp; ROW()-4))</f>
        <v>0.98349056603773577</v>
      </c>
      <c r="J53" t="s">
        <v>6</v>
      </c>
      <c r="K53" s="2">
        <f ca="1">(INDIRECT(CHAR(COLUMN()+64)&amp; ROW()-2)/INDIRECT(CHAR(COLUMN()+64)&amp; ROW()-4))-1</f>
        <v>-1.1107516445594712E-2</v>
      </c>
      <c r="L53" s="2">
        <f ca="1">(INDIRECT(CHAR(COLUMN()+64)&amp; ROW()-2)/INDIRECT(CHAR(COLUMN()+64)&amp; ROW()-4))-1</f>
        <v>6.9640526752877019E-2</v>
      </c>
      <c r="M53" s="24">
        <f ca="1">(INDIRECT(CHAR(COLUMN()+64)&amp; ROW()-2)/INDIRECT(CHAR(COLUMN()+64)&amp; ROW()-4))-1</f>
        <v>0.12065949333250892</v>
      </c>
      <c r="N53" s="6">
        <f ca="1">(INDIRECT(CHAR(COLUMN()+64)&amp; ROW()-2)/INDIRECT(CHAR(COLUMN()+64)&amp; ROW()-4))-1</f>
        <v>0.10110628256473553</v>
      </c>
      <c r="O53" s="2">
        <f ca="1">(INDIRECT(CHAR(COLUMN()+64)&amp; ROW()-2)/INDIRECT(CHAR(COLUMN()+64)&amp; ROW()-4))-1</f>
        <v>7.3543832123945663E-4</v>
      </c>
      <c r="P53" s="2">
        <f ca="1">(INDIRECT(CHAR(COLUMN()+64)&amp; ROW()-2)/INDIRECT(CHAR(COLUMN()+64)&amp; ROW()-4))</f>
        <v>0.97441293752769165</v>
      </c>
      <c r="S53" t="s">
        <v>6</v>
      </c>
      <c r="T53" s="2">
        <f ca="1">(INDIRECT(CHAR(COLUMN()+64)&amp; ROW()-2)/INDIRECT(CHAR(COLUMN()+64)&amp; ROW()-4))-1</f>
        <v>1.2012012012019291E-4</v>
      </c>
      <c r="U53" s="2">
        <f ca="1">(INDIRECT(CHAR(COLUMN()+64)&amp; ROW()-2)/INDIRECT(CHAR(COLUMN()+64)&amp; ROW()-4))-1</f>
        <v>2.0345052083348136E-4</v>
      </c>
      <c r="V53" s="6">
        <f ca="1">(INDIRECT(CHAR(COLUMN()+64)&amp; ROW()-2)/INDIRECT(CHAR(COLUMN()+64)&amp; ROW()-4))-1</f>
        <v>1.4262658109072124E-3</v>
      </c>
      <c r="W53" s="6">
        <f ca="1">(INDIRECT(CHAR(COLUMN()+64)&amp; ROW()-2)/INDIRECT(CHAR(COLUMN()+64)&amp; ROW()-4))-1</f>
        <v>-1.5198475059658989E-2</v>
      </c>
      <c r="X53" s="2">
        <f ca="1">(INDIRECT(CHAR(COLUMN()+64)&amp; ROW()-2)/INDIRECT(CHAR(COLUMN()+64)&amp; ROW()-4))-1</f>
        <v>-3.248004404073801E-3</v>
      </c>
      <c r="Y53" s="2">
        <f ca="1">(INDIRECT(CHAR(COLUMN()+64)&amp; ROW()-2)/INDIRECT(CHAR(COLUMN()+64)&amp; ROW()-4))</f>
        <v>0.99952131455725957</v>
      </c>
    </row>
    <row r="54" spans="1:26" x14ac:dyDescent="0.2">
      <c r="J54" s="17"/>
      <c r="K54" s="27"/>
      <c r="L54" s="27"/>
      <c r="M54" s="28"/>
      <c r="N54" s="28"/>
      <c r="O54" s="17"/>
      <c r="P54" s="23"/>
      <c r="Q54" s="27"/>
    </row>
    <row r="55" spans="1:26" x14ac:dyDescent="0.2">
      <c r="J55" s="1" t="s">
        <v>5</v>
      </c>
      <c r="K55" s="8">
        <v>240</v>
      </c>
      <c r="L55" s="8"/>
      <c r="M55" s="8"/>
      <c r="N55" s="8"/>
      <c r="O55" s="8" t="s">
        <v>23</v>
      </c>
      <c r="P55" s="1" t="s">
        <v>11</v>
      </c>
      <c r="S55" s="1" t="s">
        <v>5</v>
      </c>
      <c r="T55" s="8">
        <v>60</v>
      </c>
      <c r="U55" s="8"/>
      <c r="V55" s="8"/>
      <c r="W55" s="8"/>
      <c r="X55" s="8" t="s">
        <v>23</v>
      </c>
      <c r="Y55" s="1" t="s">
        <v>11</v>
      </c>
    </row>
    <row r="56" spans="1:26" x14ac:dyDescent="0.2">
      <c r="K56" s="4" t="s">
        <v>2</v>
      </c>
      <c r="L56" s="4" t="s">
        <v>3</v>
      </c>
      <c r="M56" s="4" t="s">
        <v>4</v>
      </c>
      <c r="N56" s="4" t="s">
        <v>10</v>
      </c>
      <c r="O56" s="4" t="s">
        <v>8</v>
      </c>
      <c r="P56" s="3" t="s">
        <v>7</v>
      </c>
      <c r="Q56" s="4" t="s">
        <v>49</v>
      </c>
      <c r="T56" s="4" t="s">
        <v>2</v>
      </c>
      <c r="U56" s="4" t="s">
        <v>3</v>
      </c>
      <c r="V56" s="4" t="s">
        <v>4</v>
      </c>
      <c r="W56" s="4" t="s">
        <v>10</v>
      </c>
      <c r="X56" s="4" t="s">
        <v>8</v>
      </c>
      <c r="Y56" s="3" t="s">
        <v>7</v>
      </c>
      <c r="Z56" s="4" t="s">
        <v>49</v>
      </c>
    </row>
    <row r="57" spans="1:26" x14ac:dyDescent="0.2">
      <c r="J57" t="s">
        <v>0</v>
      </c>
      <c r="K57">
        <v>95.47</v>
      </c>
      <c r="L57">
        <v>401.9</v>
      </c>
      <c r="M57">
        <v>1670.46</v>
      </c>
      <c r="N57">
        <v>11817.15</v>
      </c>
      <c r="O57">
        <v>264.01</v>
      </c>
      <c r="P57">
        <v>88.73</v>
      </c>
      <c r="Q57" s="2">
        <f>P57/P73</f>
        <v>0.87024323264025116</v>
      </c>
      <c r="S57" t="s">
        <v>0</v>
      </c>
      <c r="T57">
        <v>228.04</v>
      </c>
      <c r="U57">
        <v>262.33</v>
      </c>
      <c r="V57">
        <v>304.27999999999997</v>
      </c>
      <c r="W57">
        <v>1543.72</v>
      </c>
      <c r="X57">
        <v>217.53</v>
      </c>
      <c r="Y57">
        <v>1149.25</v>
      </c>
      <c r="Z57" s="2">
        <f>Y57/Y65</f>
        <v>0.99058758630200738</v>
      </c>
    </row>
    <row r="58" spans="1:26" x14ac:dyDescent="0.2">
      <c r="J58" s="18" t="s">
        <v>46</v>
      </c>
      <c r="S58" s="18" t="s">
        <v>46</v>
      </c>
    </row>
    <row r="59" spans="1:26" x14ac:dyDescent="0.2">
      <c r="J59" t="s">
        <v>1</v>
      </c>
      <c r="K59">
        <v>99.13</v>
      </c>
      <c r="L59">
        <v>389.3</v>
      </c>
      <c r="M59">
        <v>1561.3</v>
      </c>
      <c r="N59">
        <v>9607.9500000000007</v>
      </c>
      <c r="O59">
        <v>233.6</v>
      </c>
      <c r="P59">
        <v>91.04</v>
      </c>
      <c r="Q59" s="2">
        <f>P59/P75</f>
        <v>0.91922455573505657</v>
      </c>
      <c r="S59" t="s">
        <v>1</v>
      </c>
      <c r="T59">
        <v>228.61</v>
      </c>
      <c r="U59">
        <v>262.12</v>
      </c>
      <c r="V59">
        <v>305.11</v>
      </c>
      <c r="W59">
        <v>1453.9</v>
      </c>
      <c r="X59">
        <v>217.36</v>
      </c>
      <c r="Y59">
        <v>1149.1300000000001</v>
      </c>
      <c r="Z59" s="2">
        <f>Y59/Y67</f>
        <v>0.99105648986632178</v>
      </c>
    </row>
    <row r="60" spans="1:26" x14ac:dyDescent="0.2">
      <c r="J60" s="18" t="s">
        <v>46</v>
      </c>
      <c r="K60" s="25"/>
      <c r="L60" s="25"/>
      <c r="M60" s="26"/>
      <c r="N60" s="26"/>
      <c r="P60" s="2"/>
      <c r="S60" s="18" t="s">
        <v>46</v>
      </c>
      <c r="T60" s="25"/>
      <c r="U60" s="25"/>
      <c r="V60" s="26"/>
      <c r="W60" s="26"/>
      <c r="Y60" s="2"/>
    </row>
    <row r="61" spans="1:26" x14ac:dyDescent="0.2">
      <c r="J61" t="s">
        <v>6</v>
      </c>
      <c r="K61" s="2">
        <f ca="1">(INDIRECT(CHAR(COLUMN()+64)&amp; ROW()-2)/INDIRECT(CHAR(COLUMN()+64)&amp; ROW()-4))-1</f>
        <v>3.8336650256625138E-2</v>
      </c>
      <c r="L61" s="2">
        <f ca="1">(INDIRECT(CHAR(COLUMN()+64)&amp; ROW()-2)/INDIRECT(CHAR(COLUMN()+64)&amp; ROW()-4))-1</f>
        <v>-3.135108235879569E-2</v>
      </c>
      <c r="M61" s="6">
        <f ca="1">(INDIRECT(CHAR(COLUMN()+64)&amp; ROW()-2)/INDIRECT(CHAR(COLUMN()+64)&amp; ROW()-4))-1</f>
        <v>-6.5347269614357772E-2</v>
      </c>
      <c r="N61" s="6">
        <f ca="1">(INDIRECT(CHAR(COLUMN()+64)&amp; ROW()-2)/INDIRECT(CHAR(COLUMN()+64)&amp; ROW()-4))-1</f>
        <v>-0.18694862974575077</v>
      </c>
      <c r="O61" s="2">
        <f ca="1">(INDIRECT(CHAR(COLUMN()+64)&amp; ROW()-2)/INDIRECT(CHAR(COLUMN()+64)&amp; ROW()-4))-1</f>
        <v>-0.11518503087004284</v>
      </c>
      <c r="P61" s="2">
        <f ca="1">(INDIRECT(CHAR(COLUMN()+64)&amp; ROW()-2)/INDIRECT(CHAR(COLUMN()+64)&amp; ROW()-4))</f>
        <v>1.0260340358390623</v>
      </c>
      <c r="S61" t="s">
        <v>6</v>
      </c>
      <c r="T61" s="2">
        <f ca="1">(INDIRECT(CHAR(COLUMN()+64)&amp; ROW()-2)/INDIRECT(CHAR(COLUMN()+64)&amp; ROW()-4))-1</f>
        <v>2.4995614804421695E-3</v>
      </c>
      <c r="U61" s="2">
        <f ca="1">(INDIRECT(CHAR(COLUMN()+64)&amp; ROW()-2)/INDIRECT(CHAR(COLUMN()+64)&amp; ROW()-4))-1</f>
        <v>-8.0051843098383202E-4</v>
      </c>
      <c r="V61" s="6">
        <f ca="1">(INDIRECT(CHAR(COLUMN()+64)&amp; ROW()-2)/INDIRECT(CHAR(COLUMN()+64)&amp; ROW()-4))-1</f>
        <v>2.7277507558829406E-3</v>
      </c>
      <c r="W61" s="6">
        <f ca="1">(INDIRECT(CHAR(COLUMN()+64)&amp; ROW()-2)/INDIRECT(CHAR(COLUMN()+64)&amp; ROW()-4))-1</f>
        <v>-5.8184126655092872E-2</v>
      </c>
      <c r="X61" s="2">
        <f ca="1">(INDIRECT(CHAR(COLUMN()+64)&amp; ROW()-2)/INDIRECT(CHAR(COLUMN()+64)&amp; ROW()-4))-1</f>
        <v>-7.8150140210542229E-4</v>
      </c>
      <c r="Y61" s="2">
        <f ca="1">(INDIRECT(CHAR(COLUMN()+64)&amp; ROW()-2)/INDIRECT(CHAR(COLUMN()+64)&amp; ROW()-4))</f>
        <v>0.99989558407657175</v>
      </c>
    </row>
    <row r="62" spans="1:26" x14ac:dyDescent="0.2">
      <c r="J62" s="17"/>
      <c r="K62" s="27"/>
      <c r="L62" s="27"/>
      <c r="M62" s="28"/>
      <c r="N62" s="28"/>
      <c r="O62" s="17"/>
      <c r="P62" s="23"/>
      <c r="Q62" s="17"/>
    </row>
    <row r="63" spans="1:26" x14ac:dyDescent="0.2">
      <c r="J63" s="1" t="s">
        <v>5</v>
      </c>
      <c r="K63" s="8">
        <v>250</v>
      </c>
      <c r="L63" s="8"/>
      <c r="M63" s="8"/>
      <c r="N63" s="8"/>
      <c r="O63" s="8" t="s">
        <v>23</v>
      </c>
      <c r="P63" s="1" t="s">
        <v>11</v>
      </c>
      <c r="S63" s="1" t="s">
        <v>5</v>
      </c>
      <c r="T63" s="8">
        <v>100</v>
      </c>
      <c r="U63" s="8"/>
      <c r="V63" s="8"/>
      <c r="W63" s="8"/>
      <c r="X63" s="8" t="s">
        <v>23</v>
      </c>
      <c r="Y63" s="1" t="s">
        <v>11</v>
      </c>
    </row>
    <row r="64" spans="1:26" x14ac:dyDescent="0.2">
      <c r="K64" s="4" t="s">
        <v>2</v>
      </c>
      <c r="L64" s="4" t="s">
        <v>3</v>
      </c>
      <c r="M64" s="4" t="s">
        <v>4</v>
      </c>
      <c r="N64" s="4" t="s">
        <v>10</v>
      </c>
      <c r="O64" s="4" t="s">
        <v>8</v>
      </c>
      <c r="P64" s="3" t="s">
        <v>7</v>
      </c>
      <c r="Q64" s="4" t="s">
        <v>49</v>
      </c>
      <c r="T64" s="4" t="s">
        <v>2</v>
      </c>
      <c r="U64" s="4" t="s">
        <v>3</v>
      </c>
      <c r="V64" s="4" t="s">
        <v>4</v>
      </c>
      <c r="W64" s="4" t="s">
        <v>10</v>
      </c>
      <c r="X64" s="4" t="s">
        <v>8</v>
      </c>
      <c r="Y64" s="3" t="s">
        <v>7</v>
      </c>
      <c r="Z64" s="4" t="s">
        <v>49</v>
      </c>
    </row>
    <row r="65" spans="10:26" x14ac:dyDescent="0.2">
      <c r="J65" t="s">
        <v>0</v>
      </c>
      <c r="K65">
        <v>97.19</v>
      </c>
      <c r="L65">
        <v>446.91</v>
      </c>
      <c r="M65" s="11">
        <v>1593.96</v>
      </c>
      <c r="N65">
        <v>12099.96</v>
      </c>
      <c r="O65">
        <v>255.64</v>
      </c>
      <c r="P65">
        <v>90.43</v>
      </c>
      <c r="Q65" s="2">
        <f>P65/P73</f>
        <v>0.88691643781875262</v>
      </c>
      <c r="S65" t="s">
        <v>0</v>
      </c>
      <c r="T65">
        <v>330.52</v>
      </c>
      <c r="U65">
        <v>492.46</v>
      </c>
      <c r="V65">
        <v>577.42999999999995</v>
      </c>
      <c r="W65">
        <v>3496.37</v>
      </c>
      <c r="X65">
        <v>401.93</v>
      </c>
      <c r="Y65" s="11">
        <v>1160.17</v>
      </c>
      <c r="Z65" s="2">
        <f>Y65/Y65</f>
        <v>1</v>
      </c>
    </row>
    <row r="66" spans="10:26" x14ac:dyDescent="0.2">
      <c r="J66" s="18" t="s">
        <v>46</v>
      </c>
      <c r="M66" s="11">
        <v>266.44900000000001</v>
      </c>
      <c r="S66" s="18" t="s">
        <v>46</v>
      </c>
      <c r="Y66" s="11">
        <v>1.54</v>
      </c>
    </row>
    <row r="67" spans="10:26" x14ac:dyDescent="0.2">
      <c r="J67" t="s">
        <v>1</v>
      </c>
      <c r="K67">
        <v>99.28</v>
      </c>
      <c r="L67">
        <v>431.91</v>
      </c>
      <c r="M67" s="11">
        <v>1715.576</v>
      </c>
      <c r="N67">
        <v>12333.42</v>
      </c>
      <c r="O67">
        <v>260.57</v>
      </c>
      <c r="P67">
        <v>88.79</v>
      </c>
      <c r="Q67" s="2">
        <f>P67/P75</f>
        <v>0.89650646203554119</v>
      </c>
      <c r="S67" t="s">
        <v>1</v>
      </c>
      <c r="T67">
        <v>328.88</v>
      </c>
      <c r="U67">
        <v>430.33</v>
      </c>
      <c r="V67">
        <v>564.79999999999995</v>
      </c>
      <c r="W67">
        <v>2541.13</v>
      </c>
      <c r="X67">
        <v>383.17</v>
      </c>
      <c r="Y67" s="11">
        <v>1159.5</v>
      </c>
      <c r="Z67" s="2">
        <f>Y67/Y67</f>
        <v>1</v>
      </c>
    </row>
    <row r="68" spans="10:26" x14ac:dyDescent="0.2">
      <c r="J68" s="18" t="s">
        <v>46</v>
      </c>
      <c r="K68" s="25"/>
      <c r="L68" s="25"/>
      <c r="M68" s="33">
        <v>169.405</v>
      </c>
      <c r="N68" s="26"/>
      <c r="P68" s="2"/>
      <c r="S68" s="18" t="s">
        <v>46</v>
      </c>
      <c r="T68" s="25"/>
      <c r="U68" s="25"/>
      <c r="V68" s="26"/>
      <c r="W68" s="26"/>
      <c r="Y68" s="34">
        <v>1.18</v>
      </c>
    </row>
    <row r="69" spans="10:26" x14ac:dyDescent="0.2">
      <c r="J69" t="s">
        <v>6</v>
      </c>
      <c r="K69" s="2">
        <f ca="1">(INDIRECT(CHAR(COLUMN()+64)&amp; ROW()-2)/INDIRECT(CHAR(COLUMN()+64)&amp; ROW()-4))-1</f>
        <v>2.1504269986624136E-2</v>
      </c>
      <c r="L69" s="2">
        <f ca="1">(INDIRECT(CHAR(COLUMN()+64)&amp; ROW()-2)/INDIRECT(CHAR(COLUMN()+64)&amp; ROW()-4))-1</f>
        <v>-3.3563804792911323E-2</v>
      </c>
      <c r="M69" s="6">
        <f ca="1">(INDIRECT(CHAR(COLUMN()+64)&amp; ROW()-2)/INDIRECT(CHAR(COLUMN()+64)&amp; ROW()-4))-1</f>
        <v>7.6298025044543083E-2</v>
      </c>
      <c r="N69" s="6">
        <f ca="1">(INDIRECT(CHAR(COLUMN()+64)&amp; ROW()-2)/INDIRECT(CHAR(COLUMN()+64)&amp; ROW()-4))-1</f>
        <v>1.9294278658772424E-2</v>
      </c>
      <c r="O69" s="2">
        <f ca="1">(INDIRECT(CHAR(COLUMN()+64)&amp; ROW()-2)/INDIRECT(CHAR(COLUMN()+64)&amp; ROW()-4))-1</f>
        <v>1.9284931935534377E-2</v>
      </c>
      <c r="P69" s="2">
        <f ca="1">(INDIRECT(CHAR(COLUMN()+64)&amp; ROW()-2)/INDIRECT(CHAR(COLUMN()+64)&amp; ROW()-4))</f>
        <v>0.98186442552250364</v>
      </c>
      <c r="S69" t="s">
        <v>6</v>
      </c>
      <c r="T69" s="2">
        <f ca="1">(INDIRECT(CHAR(COLUMN()+64)&amp; ROW()-2)/INDIRECT(CHAR(COLUMN()+64)&amp; ROW()-4))-1</f>
        <v>-4.9618782524506466E-3</v>
      </c>
      <c r="U69" s="2">
        <f ca="1">(INDIRECT(CHAR(COLUMN()+64)&amp; ROW()-2)/INDIRECT(CHAR(COLUMN()+64)&amp; ROW()-4))-1</f>
        <v>-0.12616253096698204</v>
      </c>
      <c r="V69" s="6">
        <f ca="1">(INDIRECT(CHAR(COLUMN()+64)&amp; ROW()-2)/INDIRECT(CHAR(COLUMN()+64)&amp; ROW()-4))-1</f>
        <v>-2.1872781116325735E-2</v>
      </c>
      <c r="W69" s="6">
        <f ca="1">(INDIRECT(CHAR(COLUMN()+64)&amp; ROW()-2)/INDIRECT(CHAR(COLUMN()+64)&amp; ROW()-4))-1</f>
        <v>-0.27320907112233539</v>
      </c>
      <c r="X69" s="2">
        <f ca="1">(INDIRECT(CHAR(COLUMN()+64)&amp; ROW()-2)/INDIRECT(CHAR(COLUMN()+64)&amp; ROW()-4))-1</f>
        <v>-4.6674794118378826E-2</v>
      </c>
      <c r="Y69" s="32">
        <f ca="1">(INDIRECT(CHAR(COLUMN()+64)&amp; ROW()-2)/INDIRECT(CHAR(COLUMN()+64)&amp; ROW()-4))</f>
        <v>0.99942249842695463</v>
      </c>
    </row>
    <row r="70" spans="10:26" x14ac:dyDescent="0.2">
      <c r="J70" s="17"/>
      <c r="K70" s="30"/>
      <c r="L70" s="30"/>
      <c r="M70" s="31"/>
      <c r="N70" s="31"/>
      <c r="O70" s="17"/>
      <c r="P70" s="23"/>
      <c r="Q70" s="17"/>
    </row>
    <row r="71" spans="10:26" x14ac:dyDescent="0.2">
      <c r="J71" s="1" t="s">
        <v>5</v>
      </c>
      <c r="K71" s="8">
        <v>400</v>
      </c>
      <c r="L71" s="8"/>
      <c r="M71" s="8"/>
      <c r="N71" s="8"/>
      <c r="O71" s="8" t="s">
        <v>23</v>
      </c>
      <c r="P71" s="1" t="s">
        <v>11</v>
      </c>
    </row>
    <row r="72" spans="10:26" x14ac:dyDescent="0.2">
      <c r="K72" s="4" t="s">
        <v>2</v>
      </c>
      <c r="L72" s="4" t="s">
        <v>3</v>
      </c>
      <c r="M72" s="4" t="s">
        <v>4</v>
      </c>
      <c r="N72" s="4" t="s">
        <v>10</v>
      </c>
      <c r="O72" s="4" t="s">
        <v>8</v>
      </c>
      <c r="P72" s="3" t="s">
        <v>7</v>
      </c>
      <c r="Q72" s="4" t="s">
        <v>49</v>
      </c>
      <c r="S72" s="3" t="s">
        <v>31</v>
      </c>
      <c r="T72" s="3" t="s">
        <v>41</v>
      </c>
      <c r="U72" s="41" t="s">
        <v>34</v>
      </c>
      <c r="V72" s="3" t="s">
        <v>37</v>
      </c>
      <c r="W72" s="3" t="s">
        <v>14</v>
      </c>
      <c r="X72" s="42" t="s">
        <v>48</v>
      </c>
    </row>
    <row r="73" spans="10:26" x14ac:dyDescent="0.2">
      <c r="J73" t="s">
        <v>0</v>
      </c>
      <c r="K73">
        <v>127.32</v>
      </c>
      <c r="L73">
        <v>812.48</v>
      </c>
      <c r="M73">
        <v>2313.14</v>
      </c>
      <c r="N73">
        <v>16103.02</v>
      </c>
      <c r="O73">
        <v>378.26</v>
      </c>
      <c r="P73" s="11">
        <v>101.96</v>
      </c>
      <c r="Q73" s="2">
        <f>P73/P73</f>
        <v>1</v>
      </c>
      <c r="S73" s="1" t="s">
        <v>5</v>
      </c>
      <c r="T73" s="8">
        <v>3</v>
      </c>
      <c r="U73" s="8"/>
      <c r="V73" s="8"/>
      <c r="W73" s="8"/>
      <c r="X73" s="8" t="s">
        <v>23</v>
      </c>
      <c r="Y73" s="1" t="s">
        <v>11</v>
      </c>
    </row>
    <row r="74" spans="10:26" x14ac:dyDescent="0.2">
      <c r="J74" s="18" t="s">
        <v>46</v>
      </c>
      <c r="P74" s="11">
        <v>1.8560000000000001</v>
      </c>
      <c r="T74" s="4" t="s">
        <v>2</v>
      </c>
      <c r="U74" s="4" t="s">
        <v>3</v>
      </c>
      <c r="V74" s="4" t="s">
        <v>4</v>
      </c>
      <c r="W74" s="4" t="s">
        <v>10</v>
      </c>
      <c r="X74" s="4" t="s">
        <v>8</v>
      </c>
      <c r="Y74" s="3" t="s">
        <v>7</v>
      </c>
      <c r="Z74" s="4" t="s">
        <v>49</v>
      </c>
    </row>
    <row r="75" spans="10:26" x14ac:dyDescent="0.2">
      <c r="J75" t="s">
        <v>1</v>
      </c>
      <c r="K75">
        <v>128.22</v>
      </c>
      <c r="L75">
        <v>831.98</v>
      </c>
      <c r="M75">
        <v>2443.85</v>
      </c>
      <c r="N75">
        <v>15497.56</v>
      </c>
      <c r="O75">
        <v>362.16</v>
      </c>
      <c r="P75" s="11">
        <v>99.04</v>
      </c>
      <c r="Q75" s="2">
        <f>P75/P75</f>
        <v>1</v>
      </c>
      <c r="S75" t="s">
        <v>0</v>
      </c>
      <c r="T75">
        <v>363.38</v>
      </c>
      <c r="U75">
        <v>460.04</v>
      </c>
      <c r="V75" s="11">
        <v>508.36</v>
      </c>
      <c r="W75">
        <v>698.69</v>
      </c>
      <c r="X75">
        <v>368.18</v>
      </c>
      <c r="Y75">
        <v>536.98</v>
      </c>
      <c r="Z75" s="2">
        <f>Y75/Y115</f>
        <v>0.4606304953892344</v>
      </c>
    </row>
    <row r="76" spans="10:26" x14ac:dyDescent="0.2">
      <c r="J76" s="18" t="s">
        <v>46</v>
      </c>
      <c r="K76" s="25"/>
      <c r="L76" s="25"/>
      <c r="M76" s="26"/>
      <c r="N76" s="26"/>
      <c r="P76" s="34">
        <v>3.085</v>
      </c>
      <c r="S76" s="18" t="s">
        <v>46</v>
      </c>
      <c r="V76" s="11">
        <v>12.27</v>
      </c>
    </row>
    <row r="77" spans="10:26" x14ac:dyDescent="0.2">
      <c r="J77" t="s">
        <v>6</v>
      </c>
      <c r="K77" s="2">
        <f ca="1">(INDIRECT(CHAR(COLUMN()+64)&amp; ROW()-2)/INDIRECT(CHAR(COLUMN()+64)&amp; ROW()-4))-1</f>
        <v>7.0688030160226401E-3</v>
      </c>
      <c r="L77" s="2">
        <f ca="1">(INDIRECT(CHAR(COLUMN()+64)&amp; ROW()-2)/INDIRECT(CHAR(COLUMN()+64)&amp; ROW()-4))-1</f>
        <v>2.4000590783773035E-2</v>
      </c>
      <c r="M77" s="6">
        <f ca="1">(INDIRECT(CHAR(COLUMN()+64)&amp; ROW()-2)/INDIRECT(CHAR(COLUMN()+64)&amp; ROW()-4))-1</f>
        <v>5.6507604381922372E-2</v>
      </c>
      <c r="N77" s="6">
        <f ca="1">(INDIRECT(CHAR(COLUMN()+64)&amp; ROW()-2)/INDIRECT(CHAR(COLUMN()+64)&amp; ROW()-4))-1</f>
        <v>-3.7599158418731404E-2</v>
      </c>
      <c r="O77" s="2">
        <f ca="1">(INDIRECT(CHAR(COLUMN()+64)&amp; ROW()-2)/INDIRECT(CHAR(COLUMN()+64)&amp; ROW()-4))-1</f>
        <v>-4.2563316237508531E-2</v>
      </c>
      <c r="P77" s="32">
        <f ca="1">(INDIRECT(CHAR(COLUMN()+64)&amp; ROW()-2)/INDIRECT(CHAR(COLUMN()+64)&amp; ROW()-4))</f>
        <v>0.97136131816398597</v>
      </c>
      <c r="S77" t="s">
        <v>1</v>
      </c>
      <c r="T77">
        <v>365.97</v>
      </c>
      <c r="U77">
        <v>460.55</v>
      </c>
      <c r="V77" s="11">
        <v>514.54</v>
      </c>
      <c r="W77">
        <v>709.7</v>
      </c>
      <c r="X77">
        <v>370.94</v>
      </c>
      <c r="Y77">
        <v>532.52</v>
      </c>
      <c r="Z77" s="2">
        <f>Y77/Y117</f>
        <v>0.45679679525120737</v>
      </c>
    </row>
    <row r="78" spans="10:26" x14ac:dyDescent="0.2">
      <c r="J78" s="17"/>
      <c r="K78" s="30"/>
      <c r="L78" s="30"/>
      <c r="M78" s="31"/>
      <c r="N78" s="31"/>
      <c r="O78" s="17"/>
      <c r="P78" s="23"/>
      <c r="Q78" s="17"/>
      <c r="S78" s="18" t="s">
        <v>46</v>
      </c>
      <c r="T78" s="25"/>
      <c r="U78" s="25"/>
      <c r="V78" s="33">
        <v>9.7799999999999994</v>
      </c>
      <c r="W78" s="26"/>
      <c r="Y78" s="2"/>
    </row>
    <row r="79" spans="10:26" x14ac:dyDescent="0.2">
      <c r="J79" s="17"/>
      <c r="K79" s="23"/>
      <c r="L79" s="23"/>
      <c r="M79" s="24"/>
      <c r="N79" s="24"/>
      <c r="O79" s="23"/>
      <c r="P79" s="23"/>
      <c r="Q79" s="17"/>
      <c r="S79" t="s">
        <v>6</v>
      </c>
      <c r="T79" s="2">
        <f ca="1">(INDIRECT(CHAR(COLUMN()+64)&amp; ROW()-2)/INDIRECT(CHAR(COLUMN()+64)&amp; ROW()-4))-1</f>
        <v>7.1275249050581913E-3</v>
      </c>
      <c r="U79" s="2">
        <f ca="1">(INDIRECT(CHAR(COLUMN()+64)&amp; ROW()-2)/INDIRECT(CHAR(COLUMN()+64)&amp; ROW()-4))-1</f>
        <v>1.1085992522388288E-3</v>
      </c>
      <c r="V79" s="6">
        <f ca="1">(INDIRECT(CHAR(COLUMN()+64)&amp; ROW()-2)/INDIRECT(CHAR(COLUMN()+64)&amp; ROW()-4))-1</f>
        <v>1.2156739318593068E-2</v>
      </c>
      <c r="W79" s="6">
        <f ca="1">(INDIRECT(CHAR(COLUMN()+64)&amp; ROW()-2)/INDIRECT(CHAR(COLUMN()+64)&amp; ROW()-4))-1</f>
        <v>1.5758061515121158E-2</v>
      </c>
      <c r="X79" s="2">
        <f ca="1">(INDIRECT(CHAR(COLUMN()+64)&amp; ROW()-2)/INDIRECT(CHAR(COLUMN()+64)&amp; ROW()-4))-1</f>
        <v>7.4963333152262557E-3</v>
      </c>
      <c r="Y79" s="2">
        <f ca="1">(INDIRECT(CHAR(COLUMN()+64)&amp; ROW()-2)/INDIRECT(CHAR(COLUMN()+64)&amp; ROW()-4))</f>
        <v>0.99169429029014111</v>
      </c>
    </row>
    <row r="81" spans="19:26" x14ac:dyDescent="0.2">
      <c r="S81" s="1" t="s">
        <v>5</v>
      </c>
      <c r="T81" s="8">
        <v>4</v>
      </c>
      <c r="U81" s="8"/>
      <c r="V81" s="8"/>
      <c r="W81" s="8"/>
      <c r="X81" s="8" t="s">
        <v>23</v>
      </c>
      <c r="Y81" s="1" t="s">
        <v>11</v>
      </c>
    </row>
    <row r="82" spans="19:26" x14ac:dyDescent="0.2">
      <c r="T82" s="4" t="s">
        <v>2</v>
      </c>
      <c r="U82" s="4" t="s">
        <v>3</v>
      </c>
      <c r="V82" s="4" t="s">
        <v>4</v>
      </c>
      <c r="W82" s="4" t="s">
        <v>10</v>
      </c>
      <c r="X82" s="4" t="s">
        <v>8</v>
      </c>
      <c r="Y82" s="3" t="s">
        <v>7</v>
      </c>
      <c r="Z82" s="4" t="s">
        <v>49</v>
      </c>
    </row>
    <row r="83" spans="19:26" x14ac:dyDescent="0.2">
      <c r="S83" t="s">
        <v>0</v>
      </c>
      <c r="T83">
        <v>391.09</v>
      </c>
      <c r="U83">
        <v>505.64</v>
      </c>
      <c r="V83">
        <v>563.51</v>
      </c>
      <c r="W83">
        <v>853.06</v>
      </c>
      <c r="X83">
        <v>396.15</v>
      </c>
      <c r="Y83">
        <v>666.05</v>
      </c>
      <c r="Z83" s="2">
        <f>Y83/Y115</f>
        <v>0.57134891700621915</v>
      </c>
    </row>
    <row r="84" spans="19:26" x14ac:dyDescent="0.2">
      <c r="S84" s="18" t="s">
        <v>46</v>
      </c>
    </row>
    <row r="85" spans="19:26" x14ac:dyDescent="0.2">
      <c r="S85" t="s">
        <v>1</v>
      </c>
      <c r="T85">
        <v>387.64</v>
      </c>
      <c r="U85">
        <v>502.47</v>
      </c>
      <c r="V85">
        <v>558.04999999999995</v>
      </c>
      <c r="W85">
        <v>971.61</v>
      </c>
      <c r="X85">
        <v>393.39</v>
      </c>
      <c r="Y85">
        <v>671.56</v>
      </c>
      <c r="Z85" s="2">
        <f>Y85/Y117</f>
        <v>0.57606560470761814</v>
      </c>
    </row>
    <row r="86" spans="19:26" x14ac:dyDescent="0.2">
      <c r="S86" s="18" t="s">
        <v>46</v>
      </c>
      <c r="T86" s="25"/>
      <c r="U86" s="25"/>
      <c r="V86" s="26"/>
      <c r="W86" s="26"/>
      <c r="Y86" s="2"/>
    </row>
    <row r="87" spans="19:26" x14ac:dyDescent="0.2">
      <c r="S87" t="s">
        <v>6</v>
      </c>
      <c r="T87" s="2">
        <f ca="1">(INDIRECT(CHAR(COLUMN()+64)&amp; ROW()-2)/INDIRECT(CHAR(COLUMN()+64)&amp; ROW()-4))-1</f>
        <v>-8.8214988877239886E-3</v>
      </c>
      <c r="U87" s="2">
        <f ca="1">(INDIRECT(CHAR(COLUMN()+64)&amp; ROW()-2)/INDIRECT(CHAR(COLUMN()+64)&amp; ROW()-4))-1</f>
        <v>-6.2692824934735825E-3</v>
      </c>
      <c r="V87" s="6">
        <f ca="1">(INDIRECT(CHAR(COLUMN()+64)&amp; ROW()-2)/INDIRECT(CHAR(COLUMN()+64)&amp; ROW()-4))-1</f>
        <v>-9.6892690458022512E-3</v>
      </c>
      <c r="W87" s="6">
        <f ca="1">(INDIRECT(CHAR(COLUMN()+64)&amp; ROW()-2)/INDIRECT(CHAR(COLUMN()+64)&amp; ROW()-4))-1</f>
        <v>0.13897029517267256</v>
      </c>
      <c r="X87" s="2">
        <f ca="1">(INDIRECT(CHAR(COLUMN()+64)&amp; ROW()-2)/INDIRECT(CHAR(COLUMN()+64)&amp; ROW()-4))-1</f>
        <v>-6.9670579326012172E-3</v>
      </c>
      <c r="Y87" s="2">
        <f ca="1">(INDIRECT(CHAR(COLUMN()+64)&amp; ROW()-2)/INDIRECT(CHAR(COLUMN()+64)&amp; ROW()-4))</f>
        <v>1.0082726522032881</v>
      </c>
    </row>
    <row r="89" spans="19:26" x14ac:dyDescent="0.2">
      <c r="S89" s="1" t="s">
        <v>5</v>
      </c>
      <c r="T89" s="8">
        <v>7</v>
      </c>
      <c r="U89" s="8"/>
      <c r="V89" s="8"/>
      <c r="W89" s="8"/>
      <c r="X89" s="8" t="s">
        <v>23</v>
      </c>
      <c r="Y89" s="1" t="s">
        <v>11</v>
      </c>
    </row>
    <row r="90" spans="19:26" x14ac:dyDescent="0.2">
      <c r="T90" s="4" t="s">
        <v>2</v>
      </c>
      <c r="U90" s="4" t="s">
        <v>3</v>
      </c>
      <c r="V90" s="4" t="s">
        <v>4</v>
      </c>
      <c r="W90" s="4" t="s">
        <v>10</v>
      </c>
      <c r="X90" s="4" t="s">
        <v>8</v>
      </c>
      <c r="Y90" s="3" t="s">
        <v>7</v>
      </c>
      <c r="Z90" s="4" t="s">
        <v>49</v>
      </c>
    </row>
    <row r="91" spans="19:26" x14ac:dyDescent="0.2">
      <c r="S91" t="s">
        <v>0</v>
      </c>
      <c r="T91">
        <v>457.93</v>
      </c>
      <c r="U91">
        <v>612.28</v>
      </c>
      <c r="V91">
        <v>701.36</v>
      </c>
      <c r="W91">
        <v>1649.56</v>
      </c>
      <c r="X91">
        <v>465.99</v>
      </c>
      <c r="Y91">
        <v>992.58</v>
      </c>
      <c r="Z91" s="2">
        <f>Y91/Y115</f>
        <v>0.85145185502895138</v>
      </c>
    </row>
    <row r="92" spans="19:26" x14ac:dyDescent="0.2">
      <c r="S92" s="18" t="s">
        <v>46</v>
      </c>
    </row>
    <row r="93" spans="19:26" x14ac:dyDescent="0.2">
      <c r="S93" t="s">
        <v>1</v>
      </c>
      <c r="T93">
        <v>457.44</v>
      </c>
      <c r="U93">
        <v>611.24</v>
      </c>
      <c r="V93">
        <v>699.94</v>
      </c>
      <c r="W93">
        <v>1847.76</v>
      </c>
      <c r="X93">
        <v>466.41</v>
      </c>
      <c r="Y93">
        <v>994.37</v>
      </c>
      <c r="Z93" s="2">
        <f>Y93/Y117</f>
        <v>0.85297271331394697</v>
      </c>
    </row>
    <row r="94" spans="19:26" x14ac:dyDescent="0.2">
      <c r="S94" s="18" t="s">
        <v>46</v>
      </c>
      <c r="T94" s="25"/>
      <c r="U94" s="25"/>
      <c r="V94" s="26"/>
      <c r="W94" s="26"/>
      <c r="Y94" s="2"/>
    </row>
    <row r="95" spans="19:26" x14ac:dyDescent="0.2">
      <c r="S95" t="s">
        <v>6</v>
      </c>
      <c r="T95" s="2">
        <f ca="1">(INDIRECT(CHAR(COLUMN()+64)&amp; ROW()-2)/INDIRECT(CHAR(COLUMN()+64)&amp; ROW()-4))-1</f>
        <v>-1.070032537724086E-3</v>
      </c>
      <c r="U95" s="2">
        <f ca="1">(INDIRECT(CHAR(COLUMN()+64)&amp; ROW()-2)/INDIRECT(CHAR(COLUMN()+64)&amp; ROW()-4))-1</f>
        <v>-1.6985692820277176E-3</v>
      </c>
      <c r="V95" s="6">
        <f ca="1">(INDIRECT(CHAR(COLUMN()+64)&amp; ROW()-2)/INDIRECT(CHAR(COLUMN()+64)&amp; ROW()-4))-1</f>
        <v>-2.0246378464696679E-3</v>
      </c>
      <c r="W95" s="6">
        <f ca="1">(INDIRECT(CHAR(COLUMN()+64)&amp; ROW()-2)/INDIRECT(CHAR(COLUMN()+64)&amp; ROW()-4))-1</f>
        <v>0.12015325298867574</v>
      </c>
      <c r="X95" s="2">
        <f ca="1">(INDIRECT(CHAR(COLUMN()+64)&amp; ROW()-2)/INDIRECT(CHAR(COLUMN()+64)&amp; ROW()-4))-1</f>
        <v>9.0130689499767769E-4</v>
      </c>
      <c r="Y95" s="2">
        <f ca="1">(INDIRECT(CHAR(COLUMN()+64)&amp; ROW()-2)/INDIRECT(CHAR(COLUMN()+64)&amp; ROW()-4))</f>
        <v>1.0018033810876705</v>
      </c>
    </row>
    <row r="97" spans="19:26" x14ac:dyDescent="0.2">
      <c r="S97" s="1" t="s">
        <v>5</v>
      </c>
      <c r="T97" s="8">
        <v>8</v>
      </c>
      <c r="U97" s="8"/>
      <c r="V97" s="8"/>
      <c r="W97" s="8"/>
      <c r="X97" s="8" t="s">
        <v>23</v>
      </c>
      <c r="Y97" s="1" t="s">
        <v>11</v>
      </c>
    </row>
    <row r="98" spans="19:26" x14ac:dyDescent="0.2">
      <c r="T98" s="4" t="s">
        <v>2</v>
      </c>
      <c r="U98" s="4" t="s">
        <v>3</v>
      </c>
      <c r="V98" s="4" t="s">
        <v>4</v>
      </c>
      <c r="W98" s="4" t="s">
        <v>10</v>
      </c>
      <c r="X98" s="4" t="s">
        <v>8</v>
      </c>
      <c r="Y98" s="3" t="s">
        <v>7</v>
      </c>
      <c r="Z98" s="4" t="s">
        <v>49</v>
      </c>
    </row>
    <row r="99" spans="19:26" x14ac:dyDescent="0.2">
      <c r="S99" t="s">
        <v>0</v>
      </c>
      <c r="T99">
        <v>489.57</v>
      </c>
      <c r="U99">
        <v>650.12</v>
      </c>
      <c r="V99" s="11">
        <v>743.46</v>
      </c>
      <c r="W99">
        <v>1800.03</v>
      </c>
      <c r="X99">
        <v>500.52</v>
      </c>
      <c r="Y99">
        <v>1058.29</v>
      </c>
      <c r="Z99" s="2">
        <f>Y99/Y115</f>
        <v>0.90781900064336263</v>
      </c>
    </row>
    <row r="100" spans="19:26" x14ac:dyDescent="0.2">
      <c r="S100" s="18" t="s">
        <v>46</v>
      </c>
      <c r="V100" s="11">
        <v>11.59</v>
      </c>
    </row>
    <row r="101" spans="19:26" x14ac:dyDescent="0.2">
      <c r="S101" t="s">
        <v>1</v>
      </c>
      <c r="T101">
        <v>490.88</v>
      </c>
      <c r="U101">
        <v>654.79</v>
      </c>
      <c r="V101" s="11">
        <v>738.6</v>
      </c>
      <c r="W101">
        <v>1943.52</v>
      </c>
      <c r="X101">
        <v>503.59</v>
      </c>
      <c r="Y101">
        <v>1053.97</v>
      </c>
      <c r="Z101" s="2">
        <f>Y101/Y117</f>
        <v>0.90409772081971573</v>
      </c>
    </row>
    <row r="102" spans="19:26" x14ac:dyDescent="0.2">
      <c r="S102" s="18" t="s">
        <v>46</v>
      </c>
      <c r="T102" s="25"/>
      <c r="U102" s="25"/>
      <c r="V102" s="11">
        <v>14.49</v>
      </c>
      <c r="W102" s="26"/>
      <c r="Y102" s="2"/>
    </row>
    <row r="103" spans="19:26" x14ac:dyDescent="0.2">
      <c r="S103" t="s">
        <v>6</v>
      </c>
      <c r="T103" s="2">
        <f ca="1">(INDIRECT(CHAR(COLUMN()+64)&amp; ROW()-2)/INDIRECT(CHAR(COLUMN()+64)&amp; ROW()-4))-1</f>
        <v>2.6758175541801155E-3</v>
      </c>
      <c r="U103" s="2">
        <f ca="1">(INDIRECT(CHAR(COLUMN()+64)&amp; ROW()-2)/INDIRECT(CHAR(COLUMN()+64)&amp; ROW()-4))-1</f>
        <v>7.1832892389096514E-3</v>
      </c>
      <c r="V103" s="6">
        <f ca="1">(INDIRECT(CHAR(COLUMN()+64)&amp; ROW()-2)/INDIRECT(CHAR(COLUMN()+64)&amp; ROW()-4))-1</f>
        <v>-6.5370026632233236E-3</v>
      </c>
      <c r="W103" s="6">
        <f ca="1">(INDIRECT(CHAR(COLUMN()+64)&amp; ROW()-2)/INDIRECT(CHAR(COLUMN()+64)&amp; ROW()-4))-1</f>
        <v>7.9715338077698705E-2</v>
      </c>
      <c r="X103" s="2">
        <f ca="1">(INDIRECT(CHAR(COLUMN()+64)&amp; ROW()-2)/INDIRECT(CHAR(COLUMN()+64)&amp; ROW()-4))-1</f>
        <v>6.1336210341245145E-3</v>
      </c>
      <c r="Y103" s="2">
        <f ca="1">(INDIRECT(CHAR(COLUMN()+64)&amp; ROW()-2)/INDIRECT(CHAR(COLUMN()+64)&amp; ROW()-4))</f>
        <v>0.99591794309688275</v>
      </c>
    </row>
    <row r="105" spans="19:26" x14ac:dyDescent="0.2">
      <c r="S105" s="1" t="s">
        <v>5</v>
      </c>
      <c r="T105" s="8">
        <v>10</v>
      </c>
      <c r="U105" s="8"/>
      <c r="V105" s="8"/>
      <c r="W105" s="8"/>
      <c r="X105" s="8" t="s">
        <v>23</v>
      </c>
      <c r="Y105" s="1" t="s">
        <v>11</v>
      </c>
    </row>
    <row r="106" spans="19:26" x14ac:dyDescent="0.2">
      <c r="T106" s="4" t="s">
        <v>2</v>
      </c>
      <c r="U106" s="4" t="s">
        <v>3</v>
      </c>
      <c r="V106" s="4" t="s">
        <v>4</v>
      </c>
      <c r="W106" s="4" t="s">
        <v>10</v>
      </c>
      <c r="X106" s="4" t="s">
        <v>8</v>
      </c>
      <c r="Y106" s="3" t="s">
        <v>7</v>
      </c>
      <c r="Z106" s="4" t="s">
        <v>49</v>
      </c>
    </row>
    <row r="107" spans="19:26" x14ac:dyDescent="0.2">
      <c r="S107" t="s">
        <v>0</v>
      </c>
      <c r="T107">
        <v>563.02</v>
      </c>
      <c r="U107">
        <v>750.27</v>
      </c>
      <c r="V107">
        <v>881.4</v>
      </c>
      <c r="W107">
        <v>2190.85</v>
      </c>
      <c r="X107">
        <v>580.82000000000005</v>
      </c>
      <c r="Y107">
        <v>1142.48</v>
      </c>
      <c r="Z107" s="2">
        <f>Y107/Y115</f>
        <v>0.98003860175852453</v>
      </c>
    </row>
    <row r="108" spans="19:26" x14ac:dyDescent="0.2">
      <c r="S108" s="18" t="s">
        <v>46</v>
      </c>
    </row>
    <row r="109" spans="19:26" x14ac:dyDescent="0.2">
      <c r="S109" t="s">
        <v>1</v>
      </c>
      <c r="T109">
        <v>563.66</v>
      </c>
      <c r="U109">
        <v>748.58</v>
      </c>
      <c r="V109">
        <v>897.5</v>
      </c>
      <c r="W109">
        <v>2280.75</v>
      </c>
      <c r="X109">
        <v>582.59</v>
      </c>
      <c r="Y109">
        <v>1141.1600000000001</v>
      </c>
      <c r="Z109" s="25">
        <f>Y109/Y117</f>
        <v>0.97888948935038655</v>
      </c>
    </row>
    <row r="110" spans="19:26" x14ac:dyDescent="0.2">
      <c r="S110" s="18" t="s">
        <v>46</v>
      </c>
      <c r="T110" s="25"/>
      <c r="U110" s="25"/>
      <c r="V110" s="26"/>
      <c r="W110" s="26"/>
      <c r="Y110" s="2"/>
    </row>
    <row r="111" spans="19:26" x14ac:dyDescent="0.2">
      <c r="S111" t="s">
        <v>6</v>
      </c>
      <c r="T111" s="2">
        <f ca="1">(INDIRECT(CHAR(COLUMN()+64)&amp; ROW()-2)/INDIRECT(CHAR(COLUMN()+64)&amp; ROW()-4))-1</f>
        <v>1.1367269368760535E-3</v>
      </c>
      <c r="U111" s="2">
        <f ca="1">(INDIRECT(CHAR(COLUMN()+64)&amp; ROW()-2)/INDIRECT(CHAR(COLUMN()+64)&amp; ROW()-4))-1</f>
        <v>-2.252522425260195E-3</v>
      </c>
      <c r="V111" s="6">
        <f ca="1">(INDIRECT(CHAR(COLUMN()+64)&amp; ROW()-2)/INDIRECT(CHAR(COLUMN()+64)&amp; ROW()-4))-1</f>
        <v>1.8266394372589145E-2</v>
      </c>
      <c r="W111" s="6">
        <f ca="1">(INDIRECT(CHAR(COLUMN()+64)&amp; ROW()-2)/INDIRECT(CHAR(COLUMN()+64)&amp; ROW()-4))-1</f>
        <v>4.1034301755026537E-2</v>
      </c>
      <c r="X111" s="2">
        <f ca="1">(INDIRECT(CHAR(COLUMN()+64)&amp; ROW()-2)/INDIRECT(CHAR(COLUMN()+64)&amp; ROW()-4))-1</f>
        <v>3.0474157225990339E-3</v>
      </c>
      <c r="Y111" s="2">
        <f ca="1">(INDIRECT(CHAR(COLUMN()+64)&amp; ROW()-2)/INDIRECT(CHAR(COLUMN()+64)&amp; ROW()-4))</f>
        <v>0.99884461872417907</v>
      </c>
    </row>
    <row r="113" spans="19:26" x14ac:dyDescent="0.2">
      <c r="S113" s="1" t="s">
        <v>5</v>
      </c>
      <c r="T113" s="8">
        <v>20</v>
      </c>
      <c r="U113" s="8"/>
      <c r="V113" s="8"/>
      <c r="W113" s="8"/>
      <c r="X113" s="8" t="s">
        <v>23</v>
      </c>
      <c r="Y113" s="1" t="s">
        <v>11</v>
      </c>
    </row>
    <row r="114" spans="19:26" x14ac:dyDescent="0.2">
      <c r="T114" s="4" t="s">
        <v>2</v>
      </c>
      <c r="U114" s="4" t="s">
        <v>3</v>
      </c>
      <c r="V114" s="4" t="s">
        <v>4</v>
      </c>
      <c r="W114" s="4" t="s">
        <v>10</v>
      </c>
      <c r="X114" s="4" t="s">
        <v>8</v>
      </c>
      <c r="Y114" s="3" t="s">
        <v>7</v>
      </c>
      <c r="Z114" s="4" t="s">
        <v>49</v>
      </c>
    </row>
    <row r="115" spans="19:26" x14ac:dyDescent="0.2">
      <c r="S115" t="s">
        <v>0</v>
      </c>
      <c r="T115">
        <v>1112.08</v>
      </c>
      <c r="U115">
        <v>1410.08</v>
      </c>
      <c r="V115">
        <v>1968.93</v>
      </c>
      <c r="W115">
        <v>3253.78</v>
      </c>
      <c r="X115">
        <v>1140.6199999999999</v>
      </c>
      <c r="Y115" s="11">
        <v>1165.75</v>
      </c>
      <c r="Z115" s="2">
        <f>Y115/Y115</f>
        <v>1</v>
      </c>
    </row>
    <row r="116" spans="19:26" x14ac:dyDescent="0.2">
      <c r="S116" s="18" t="s">
        <v>46</v>
      </c>
      <c r="Y116" s="11">
        <v>3.1E-2</v>
      </c>
    </row>
    <row r="117" spans="19:26" x14ac:dyDescent="0.2">
      <c r="S117" t="s">
        <v>1</v>
      </c>
      <c r="T117">
        <v>1113.54</v>
      </c>
      <c r="U117">
        <v>1403.38</v>
      </c>
      <c r="V117">
        <v>1969.02</v>
      </c>
      <c r="W117">
        <v>4321.63</v>
      </c>
      <c r="X117">
        <v>1142.26</v>
      </c>
      <c r="Y117" s="11">
        <v>1165.77</v>
      </c>
      <c r="Z117" s="2">
        <f>Y117/Y117</f>
        <v>1</v>
      </c>
    </row>
    <row r="118" spans="19:26" x14ac:dyDescent="0.2">
      <c r="S118" s="18" t="s">
        <v>46</v>
      </c>
      <c r="T118" s="25"/>
      <c r="U118" s="25"/>
      <c r="V118" s="26"/>
      <c r="W118" s="26"/>
      <c r="Y118" s="34">
        <v>3.6999999999999998E-2</v>
      </c>
    </row>
    <row r="119" spans="19:26" x14ac:dyDescent="0.2">
      <c r="S119" t="s">
        <v>6</v>
      </c>
      <c r="T119" s="2">
        <f ca="1">(INDIRECT(CHAR(COLUMN()+64)&amp; ROW()-2)/INDIRECT(CHAR(COLUMN()+64)&amp; ROW()-4))-1</f>
        <v>1.3128551902741314E-3</v>
      </c>
      <c r="U119" s="2">
        <f ca="1">(INDIRECT(CHAR(COLUMN()+64)&amp; ROW()-2)/INDIRECT(CHAR(COLUMN()+64)&amp; ROW()-4))-1</f>
        <v>-4.7515034607964468E-3</v>
      </c>
      <c r="V119" s="6">
        <f ca="1">(INDIRECT(CHAR(COLUMN()+64)&amp; ROW()-2)/INDIRECT(CHAR(COLUMN()+64)&amp; ROW()-4))-1</f>
        <v>4.5710106504559533E-5</v>
      </c>
      <c r="W119" s="6">
        <f ca="1">(INDIRECT(CHAR(COLUMN()+64)&amp; ROW()-2)/INDIRECT(CHAR(COLUMN()+64)&amp; ROW()-4))-1</f>
        <v>0.32818752343428259</v>
      </c>
      <c r="X119" s="2">
        <f ca="1">(INDIRECT(CHAR(COLUMN()+64)&amp; ROW()-2)/INDIRECT(CHAR(COLUMN()+64)&amp; ROW()-4))-1</f>
        <v>1.4378145219267058E-3</v>
      </c>
      <c r="Y119" s="32">
        <f ca="1">(INDIRECT(CHAR(COLUMN()+64)&amp; ROW()-2)/INDIRECT(CHAR(COLUMN()+64)&amp; ROW()-4))</f>
        <v>1.0000171563371221</v>
      </c>
    </row>
  </sheetData>
  <mergeCells count="12">
    <mergeCell ref="N1:Q1"/>
    <mergeCell ref="N2:O2"/>
    <mergeCell ref="P2:Q2"/>
    <mergeCell ref="J1:M1"/>
    <mergeCell ref="J2:K2"/>
    <mergeCell ref="L2:M2"/>
    <mergeCell ref="F1:I1"/>
    <mergeCell ref="B1:E1"/>
    <mergeCell ref="F2:G2"/>
    <mergeCell ref="H2:I2"/>
    <mergeCell ref="B2:C2"/>
    <mergeCell ref="D2:E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2:S62"/>
  <sheetViews>
    <sheetView workbookViewId="0">
      <selection activeCell="A12" sqref="A12:H19"/>
    </sheetView>
  </sheetViews>
  <sheetFormatPr baseColWidth="10" defaultRowHeight="16" x14ac:dyDescent="0.2"/>
  <cols>
    <col min="1" max="1" width="17" customWidth="1"/>
    <col min="10" max="10" width="14.6640625" customWidth="1"/>
  </cols>
  <sheetData>
    <row r="12" spans="1:19" x14ac:dyDescent="0.2">
      <c r="A12" s="3" t="s">
        <v>31</v>
      </c>
      <c r="B12" s="3" t="s">
        <v>41</v>
      </c>
      <c r="C12" s="41" t="s">
        <v>34</v>
      </c>
      <c r="D12" s="3" t="s">
        <v>37</v>
      </c>
      <c r="E12" s="3" t="s">
        <v>14</v>
      </c>
      <c r="F12" s="42" t="s">
        <v>62</v>
      </c>
      <c r="L12" s="3" t="s">
        <v>31</v>
      </c>
      <c r="M12" s="3" t="s">
        <v>41</v>
      </c>
      <c r="N12" s="41" t="s">
        <v>34</v>
      </c>
      <c r="O12" s="3" t="s">
        <v>37</v>
      </c>
      <c r="P12" s="3" t="s">
        <v>14</v>
      </c>
      <c r="Q12" s="42" t="s">
        <v>55</v>
      </c>
    </row>
    <row r="13" spans="1:19" x14ac:dyDescent="0.2">
      <c r="A13" s="1" t="s">
        <v>5</v>
      </c>
      <c r="B13" s="8">
        <v>40</v>
      </c>
      <c r="C13" s="8"/>
      <c r="D13" s="8"/>
      <c r="E13" s="8"/>
      <c r="F13" s="8" t="s">
        <v>23</v>
      </c>
      <c r="G13" s="1" t="s">
        <v>11</v>
      </c>
      <c r="L13" s="1" t="s">
        <v>5</v>
      </c>
      <c r="M13" s="8">
        <v>40</v>
      </c>
      <c r="N13" s="8"/>
      <c r="O13" s="8"/>
      <c r="P13" s="8"/>
      <c r="Q13" s="8" t="s">
        <v>23</v>
      </c>
      <c r="R13" s="1" t="s">
        <v>11</v>
      </c>
    </row>
    <row r="14" spans="1:19" x14ac:dyDescent="0.2">
      <c r="B14" s="4" t="s">
        <v>2</v>
      </c>
      <c r="C14" s="4" t="s">
        <v>3</v>
      </c>
      <c r="D14" s="4" t="s">
        <v>4</v>
      </c>
      <c r="E14" s="4" t="s">
        <v>10</v>
      </c>
      <c r="F14" s="4" t="s">
        <v>8</v>
      </c>
      <c r="G14" s="3" t="s">
        <v>7</v>
      </c>
      <c r="H14" s="4" t="s">
        <v>49</v>
      </c>
      <c r="M14" s="4" t="s">
        <v>2</v>
      </c>
      <c r="N14" s="4" t="s">
        <v>3</v>
      </c>
      <c r="O14" s="4" t="s">
        <v>4</v>
      </c>
      <c r="P14" s="4" t="s">
        <v>10</v>
      </c>
      <c r="Q14" s="4" t="s">
        <v>8</v>
      </c>
      <c r="R14" s="3" t="s">
        <v>7</v>
      </c>
      <c r="S14" s="4" t="s">
        <v>49</v>
      </c>
    </row>
    <row r="15" spans="1:19" x14ac:dyDescent="0.2">
      <c r="A15" t="s">
        <v>0</v>
      </c>
      <c r="B15" s="25">
        <v>46.6312</v>
      </c>
      <c r="C15" s="25">
        <v>67.887900000000002</v>
      </c>
      <c r="D15" s="27">
        <v>80.068200000000004</v>
      </c>
      <c r="E15" s="25">
        <v>108.95229999999999</v>
      </c>
      <c r="F15" s="25">
        <v>50.890498999999998</v>
      </c>
      <c r="G15" s="25">
        <v>6.6202719999999999</v>
      </c>
      <c r="H15" s="2"/>
      <c r="L15" t="s">
        <v>0</v>
      </c>
      <c r="M15" s="25">
        <v>46.528500000000001</v>
      </c>
      <c r="N15" s="25">
        <v>67.409000000000006</v>
      </c>
      <c r="O15" s="27">
        <v>79.375</v>
      </c>
      <c r="P15" s="25">
        <v>112.72137499999999</v>
      </c>
      <c r="Q15" s="25">
        <v>50.596561000000001</v>
      </c>
      <c r="R15" s="25">
        <v>6.6350639999999999</v>
      </c>
      <c r="S15" s="2"/>
    </row>
    <row r="16" spans="1:19" x14ac:dyDescent="0.2">
      <c r="A16" s="18" t="s">
        <v>46</v>
      </c>
      <c r="B16" s="25">
        <v>0.14555299999999999</v>
      </c>
      <c r="C16">
        <v>0.61751</v>
      </c>
      <c r="D16" s="27">
        <v>1.1858029999999999</v>
      </c>
      <c r="E16" s="25">
        <v>6.6390840000000004</v>
      </c>
      <c r="F16" s="25">
        <v>3.351512</v>
      </c>
      <c r="G16" s="25">
        <v>1.7571E-2</v>
      </c>
      <c r="L16" s="18" t="s">
        <v>46</v>
      </c>
      <c r="M16" s="25">
        <v>0.13283700000000001</v>
      </c>
      <c r="N16" s="25">
        <v>0.82001100000000005</v>
      </c>
      <c r="O16" s="27">
        <v>2.081461</v>
      </c>
      <c r="P16" s="25">
        <v>21.259687</v>
      </c>
      <c r="Q16" s="25">
        <v>4.2237970000000002</v>
      </c>
      <c r="R16" s="25">
        <v>8.3669999999999994E-3</v>
      </c>
    </row>
    <row r="17" spans="1:19" x14ac:dyDescent="0.2">
      <c r="A17" t="s">
        <v>60</v>
      </c>
      <c r="B17" s="25">
        <v>47.540599999999998</v>
      </c>
      <c r="C17" s="25">
        <v>69.0608</v>
      </c>
      <c r="D17" s="27">
        <v>81.552300000000002</v>
      </c>
      <c r="E17" s="25">
        <v>111.5577</v>
      </c>
      <c r="F17" s="25">
        <v>53.867162999999998</v>
      </c>
      <c r="G17" s="25">
        <v>6.4987240000000002</v>
      </c>
      <c r="H17" s="2"/>
      <c r="L17" t="s">
        <v>60</v>
      </c>
      <c r="M17" s="25">
        <v>47.543750000000003</v>
      </c>
      <c r="N17" s="25">
        <v>68.544749999999993</v>
      </c>
      <c r="O17" s="27">
        <v>80.383250000000004</v>
      </c>
      <c r="P17" s="25">
        <v>108.5985</v>
      </c>
      <c r="Q17" s="25">
        <v>49.869526</v>
      </c>
      <c r="R17" s="25">
        <v>6.5100309999999997</v>
      </c>
      <c r="S17" s="2"/>
    </row>
    <row r="18" spans="1:19" x14ac:dyDescent="0.2">
      <c r="A18" s="18" t="s">
        <v>46</v>
      </c>
      <c r="B18" s="25">
        <v>0.124567</v>
      </c>
      <c r="C18" s="25">
        <v>0.260768</v>
      </c>
      <c r="D18" s="28">
        <v>0.40753699999999998</v>
      </c>
      <c r="E18" s="26">
        <v>3.1125150000000001</v>
      </c>
      <c r="F18" s="25">
        <v>4.880128</v>
      </c>
      <c r="G18" s="25">
        <v>1.6133999999999999E-2</v>
      </c>
      <c r="L18" s="18" t="s">
        <v>46</v>
      </c>
      <c r="M18" s="25">
        <v>7.6343999999999995E-2</v>
      </c>
      <c r="N18" s="25">
        <v>0.16833600000000001</v>
      </c>
      <c r="O18" s="28">
        <v>0.34936899999999999</v>
      </c>
      <c r="P18" s="26">
        <v>3.3209979999999999</v>
      </c>
      <c r="Q18" s="25">
        <v>0.18987100000000001</v>
      </c>
      <c r="R18" s="25">
        <v>6.2810000000000001E-3</v>
      </c>
    </row>
    <row r="19" spans="1:19" x14ac:dyDescent="0.2">
      <c r="A19" t="s">
        <v>6</v>
      </c>
      <c r="B19" s="2">
        <f ca="1">(INDIRECT(CHAR(COLUMN()+64)&amp; ROW()-2)/INDIRECT(CHAR(COLUMN()+64)&amp; ROW()-4))-1</f>
        <v>1.9501964350048917E-2</v>
      </c>
      <c r="C19" s="2">
        <f ca="1">(INDIRECT(CHAR(COLUMN()+64)&amp; ROW()-2)/INDIRECT(CHAR(COLUMN()+64)&amp; ROW()-4))-1</f>
        <v>1.7277011072665438E-2</v>
      </c>
      <c r="D19" s="6">
        <f ca="1">(INDIRECT(CHAR(COLUMN()+64)&amp; ROW()-2)/INDIRECT(CHAR(COLUMN()+64)&amp; ROW()-4))-1</f>
        <v>1.8535448530128118E-2</v>
      </c>
      <c r="E19" s="6">
        <f ca="1">(INDIRECT(CHAR(COLUMN()+64)&amp; ROW()-2)/INDIRECT(CHAR(COLUMN()+64)&amp; ROW()-4))-1</f>
        <v>2.3913217068386894E-2</v>
      </c>
      <c r="F19" s="2">
        <f ca="1">(INDIRECT(CHAR(COLUMN()+64)&amp; ROW()-2)/INDIRECT(CHAR(COLUMN()+64)&amp; ROW()-4))-1</f>
        <v>5.8491546722699628E-2</v>
      </c>
      <c r="G19" s="2">
        <f ca="1">(INDIRECT(CHAR(COLUMN()+64)&amp; ROW()-2)/INDIRECT(CHAR(COLUMN()+64)&amp; ROW()-4))</f>
        <v>0.9816400292918479</v>
      </c>
      <c r="L19" t="s">
        <v>6</v>
      </c>
      <c r="M19" s="2">
        <f ca="1">(INDIRECT(CHAR(COLUMN()+64)&amp; ROW()-2)/INDIRECT(CHAR(COLUMN()+64)&amp; ROW()-4))-1</f>
        <v>2.1819959809579181E-2</v>
      </c>
      <c r="N19" s="2">
        <f ca="1">(INDIRECT(CHAR(COLUMN()+64)&amp; ROW()-2)/INDIRECT(CHAR(COLUMN()+64)&amp; ROW()-4))-1</f>
        <v>1.6848640389265368E-2</v>
      </c>
      <c r="O19" s="6">
        <f ca="1">(INDIRECT(CHAR(COLUMN()+64)&amp; ROW()-2)/INDIRECT(CHAR(COLUMN()+64)&amp; ROW()-4))-1</f>
        <v>1.2702362204724427E-2</v>
      </c>
      <c r="P19" s="6">
        <f ca="1">(INDIRECT(CHAR(COLUMN()+64)&amp; ROW()-2)/INDIRECT(CHAR(COLUMN()+64)&amp; ROW()-4))-1</f>
        <v>-3.6575804722041361E-2</v>
      </c>
      <c r="Q19" s="2">
        <f ca="1">(INDIRECT(CHAR(COLUMN()+64)&amp; ROW()-2)/INDIRECT(CHAR(COLUMN()+64)&amp; ROW()-4))-1</f>
        <v>-1.4369257230743449E-2</v>
      </c>
      <c r="R19" s="2">
        <f ca="1">(INDIRECT(CHAR(COLUMN()+64)&amp; ROW()-2)/INDIRECT(CHAR(COLUMN()+64)&amp; ROW()-4))</f>
        <v>0.98115572057782707</v>
      </c>
    </row>
    <row r="21" spans="1:19" x14ac:dyDescent="0.2">
      <c r="A21" s="1" t="s">
        <v>5</v>
      </c>
      <c r="B21" s="8">
        <v>40</v>
      </c>
      <c r="C21" s="8"/>
      <c r="D21" s="8"/>
      <c r="E21" s="8"/>
      <c r="F21" s="8" t="s">
        <v>23</v>
      </c>
      <c r="G21" s="1" t="s">
        <v>11</v>
      </c>
      <c r="L21" s="1" t="s">
        <v>5</v>
      </c>
      <c r="M21" s="8">
        <v>40</v>
      </c>
      <c r="N21" s="8"/>
      <c r="O21" s="8"/>
      <c r="P21" s="8"/>
      <c r="Q21" s="8" t="s">
        <v>23</v>
      </c>
      <c r="R21" s="1" t="s">
        <v>11</v>
      </c>
    </row>
    <row r="22" spans="1:19" x14ac:dyDescent="0.2">
      <c r="B22" s="4" t="s">
        <v>2</v>
      </c>
      <c r="C22" s="4" t="s">
        <v>3</v>
      </c>
      <c r="D22" s="4" t="s">
        <v>4</v>
      </c>
      <c r="E22" s="4" t="s">
        <v>10</v>
      </c>
      <c r="F22" s="4" t="s">
        <v>8</v>
      </c>
      <c r="G22" s="3" t="s">
        <v>7</v>
      </c>
      <c r="H22" s="4" t="s">
        <v>49</v>
      </c>
      <c r="M22" s="4" t="s">
        <v>2</v>
      </c>
      <c r="N22" s="4" t="s">
        <v>3</v>
      </c>
      <c r="O22" s="4" t="s">
        <v>4</v>
      </c>
      <c r="P22" s="4" t="s">
        <v>10</v>
      </c>
      <c r="Q22" s="4" t="s">
        <v>8</v>
      </c>
      <c r="R22" s="3" t="s">
        <v>7</v>
      </c>
      <c r="S22" s="4" t="s">
        <v>49</v>
      </c>
    </row>
    <row r="23" spans="1:19" x14ac:dyDescent="0.2">
      <c r="A23" t="s">
        <v>0</v>
      </c>
      <c r="B23" s="25">
        <v>46.6312</v>
      </c>
      <c r="C23" s="25">
        <v>67.887900000000002</v>
      </c>
      <c r="D23" s="27">
        <v>80.068200000000004</v>
      </c>
      <c r="E23" s="25">
        <v>108.95229999999999</v>
      </c>
      <c r="F23" s="25">
        <v>50.890498999999998</v>
      </c>
      <c r="G23" s="25">
        <v>6.6202719999999999</v>
      </c>
      <c r="H23" s="2"/>
      <c r="L23" t="s">
        <v>0</v>
      </c>
      <c r="M23" s="25">
        <v>46.528500000000001</v>
      </c>
      <c r="N23" s="25">
        <v>67.409000000000006</v>
      </c>
      <c r="O23" s="27">
        <v>79.375</v>
      </c>
      <c r="P23" s="25">
        <v>112.72137499999999</v>
      </c>
      <c r="Q23" s="25">
        <v>50.596561000000001</v>
      </c>
      <c r="R23" s="25">
        <v>6.6350639999999999</v>
      </c>
      <c r="S23" s="2"/>
    </row>
    <row r="24" spans="1:19" x14ac:dyDescent="0.2">
      <c r="A24" s="18" t="s">
        <v>46</v>
      </c>
      <c r="B24" s="25">
        <v>0.14555299999999999</v>
      </c>
      <c r="C24">
        <v>0.61751</v>
      </c>
      <c r="D24" s="27">
        <v>1.1858029999999999</v>
      </c>
      <c r="E24" s="25">
        <v>6.6390840000000004</v>
      </c>
      <c r="F24" s="25">
        <v>3.351512</v>
      </c>
      <c r="G24" s="25">
        <v>1.7571E-2</v>
      </c>
      <c r="L24" s="18" t="s">
        <v>46</v>
      </c>
      <c r="M24" s="25">
        <v>0.13283700000000001</v>
      </c>
      <c r="N24" s="25">
        <v>0.82001100000000005</v>
      </c>
      <c r="O24" s="27">
        <v>2.081461</v>
      </c>
      <c r="P24" s="25">
        <v>21.259687</v>
      </c>
      <c r="Q24" s="25">
        <v>4.2237970000000002</v>
      </c>
      <c r="R24" s="25">
        <v>8.3669999999999994E-3</v>
      </c>
    </row>
    <row r="25" spans="1:19" x14ac:dyDescent="0.2">
      <c r="A25" t="s">
        <v>60</v>
      </c>
      <c r="B25" s="25">
        <v>47.541699999999999</v>
      </c>
      <c r="C25" s="25">
        <v>69.098699999999994</v>
      </c>
      <c r="D25" s="27">
        <v>81.650899999999993</v>
      </c>
      <c r="E25" s="25">
        <v>112.6827</v>
      </c>
      <c r="F25" s="25">
        <v>52.969543000000002</v>
      </c>
      <c r="G25" s="25">
        <v>6.4981299999999997</v>
      </c>
      <c r="H25" s="2"/>
      <c r="L25" t="s">
        <v>61</v>
      </c>
      <c r="M25" s="25">
        <v>47.095624999999998</v>
      </c>
      <c r="N25" s="25">
        <v>67.762249999999995</v>
      </c>
      <c r="O25" s="27">
        <v>79.678250000000006</v>
      </c>
      <c r="P25" s="25">
        <v>116.51600000000001</v>
      </c>
      <c r="Q25" s="25">
        <v>50.163817999999999</v>
      </c>
      <c r="R25" s="25">
        <v>6.4854799999999999</v>
      </c>
      <c r="S25" s="2"/>
    </row>
    <row r="26" spans="1:19" x14ac:dyDescent="0.2">
      <c r="A26" s="18" t="s">
        <v>46</v>
      </c>
      <c r="B26" s="25">
        <v>0.10763499999999999</v>
      </c>
      <c r="C26" s="25">
        <v>0.46168700000000001</v>
      </c>
      <c r="D26" s="28">
        <v>0.74800599999999995</v>
      </c>
      <c r="E26" s="26">
        <v>6.323626</v>
      </c>
      <c r="F26" s="25">
        <v>4.6876990000000003</v>
      </c>
      <c r="G26" s="25">
        <v>1.4175E-2</v>
      </c>
      <c r="L26" s="18" t="s">
        <v>46</v>
      </c>
      <c r="M26" s="25">
        <v>7.8281000000000003E-2</v>
      </c>
      <c r="N26" s="25">
        <v>0.16927500000000001</v>
      </c>
      <c r="O26" s="28">
        <v>0.370805</v>
      </c>
      <c r="P26" s="26">
        <v>4.4371720000000003</v>
      </c>
      <c r="Q26" s="25">
        <v>0.23476</v>
      </c>
      <c r="R26" s="25">
        <v>1.3606E-2</v>
      </c>
    </row>
    <row r="27" spans="1:19" x14ac:dyDescent="0.2">
      <c r="A27" t="s">
        <v>6</v>
      </c>
      <c r="B27" s="2">
        <f ca="1">(INDIRECT(CHAR(COLUMN()+64)&amp; ROW()-2)/INDIRECT(CHAR(COLUMN()+64)&amp; ROW()-4))-1</f>
        <v>1.9525553706531307E-2</v>
      </c>
      <c r="C27" s="2">
        <f ca="1">(INDIRECT(CHAR(COLUMN()+64)&amp; ROW()-2)/INDIRECT(CHAR(COLUMN()+64)&amp; ROW()-4))-1</f>
        <v>1.7835284343748814E-2</v>
      </c>
      <c r="D27" s="6">
        <f ca="1">(INDIRECT(CHAR(COLUMN()+64)&amp; ROW()-2)/INDIRECT(CHAR(COLUMN()+64)&amp; ROW()-4))-1</f>
        <v>1.9766898718841963E-2</v>
      </c>
      <c r="E27" s="6">
        <f ca="1">(INDIRECT(CHAR(COLUMN()+64)&amp; ROW()-2)/INDIRECT(CHAR(COLUMN()+64)&amp; ROW()-4))-1</f>
        <v>3.4238836628506242E-2</v>
      </c>
      <c r="F27" s="2">
        <f ca="1">(INDIRECT(CHAR(COLUMN()+64)&amp; ROW()-2)/INDIRECT(CHAR(COLUMN()+64)&amp; ROW()-4))-1</f>
        <v>4.0853283832017473E-2</v>
      </c>
      <c r="G27" s="2">
        <f ca="1">(INDIRECT(CHAR(COLUMN()+64)&amp; ROW()-2)/INDIRECT(CHAR(COLUMN()+64)&amp; ROW()-4))</f>
        <v>0.98155030488173289</v>
      </c>
      <c r="L27" t="s">
        <v>6</v>
      </c>
      <c r="M27" s="2">
        <f ca="1">(INDIRECT(CHAR(COLUMN()+64)&amp; ROW()-2)/INDIRECT(CHAR(COLUMN()+64)&amp; ROW()-4))-1</f>
        <v>1.2188766025124309E-2</v>
      </c>
      <c r="N27" s="2">
        <f ca="1">(INDIRECT(CHAR(COLUMN()+64)&amp; ROW()-2)/INDIRECT(CHAR(COLUMN()+64)&amp; ROW()-4))-1</f>
        <v>5.2403981664168597E-3</v>
      </c>
      <c r="O27" s="6">
        <f ca="1">(INDIRECT(CHAR(COLUMN()+64)&amp; ROW()-2)/INDIRECT(CHAR(COLUMN()+64)&amp; ROW()-4))-1</f>
        <v>3.8204724409449664E-3</v>
      </c>
      <c r="P27" s="6">
        <f ca="1">(INDIRECT(CHAR(COLUMN()+64)&amp; ROW()-2)/INDIRECT(CHAR(COLUMN()+64)&amp; ROW()-4))-1</f>
        <v>3.3663757206652267E-2</v>
      </c>
      <c r="Q27" s="2">
        <f ca="1">(INDIRECT(CHAR(COLUMN()+64)&amp; ROW()-2)/INDIRECT(CHAR(COLUMN()+64)&amp; ROW()-4))-1</f>
        <v>-8.5528144887160318E-3</v>
      </c>
      <c r="R27" s="2">
        <f ca="1">(INDIRECT(CHAR(COLUMN()+64)&amp; ROW()-2)/INDIRECT(CHAR(COLUMN()+64)&amp; ROW()-4))</f>
        <v>0.97745553019533804</v>
      </c>
    </row>
    <row r="28" spans="1:19" x14ac:dyDescent="0.2">
      <c r="L28" s="17"/>
      <c r="M28" s="17"/>
      <c r="N28" s="17"/>
      <c r="O28" s="17"/>
      <c r="P28" s="17"/>
      <c r="Q28" s="17"/>
      <c r="R28" s="17"/>
      <c r="S28" s="17"/>
    </row>
    <row r="29" spans="1:19" x14ac:dyDescent="0.2">
      <c r="L29" s="17"/>
      <c r="M29" s="19"/>
      <c r="N29" s="19"/>
      <c r="O29" s="19"/>
      <c r="P29" s="19"/>
      <c r="Q29" s="19"/>
      <c r="R29" s="17"/>
      <c r="S29" s="17"/>
    </row>
    <row r="30" spans="1:19" x14ac:dyDescent="0.2">
      <c r="L30" s="17"/>
      <c r="M30" s="17"/>
      <c r="N30" s="17"/>
      <c r="O30" s="17"/>
      <c r="P30" s="17"/>
      <c r="Q30" s="17"/>
      <c r="R30" s="17"/>
      <c r="S30" s="17"/>
    </row>
    <row r="31" spans="1:19" x14ac:dyDescent="0.2">
      <c r="A31" s="1" t="s">
        <v>5</v>
      </c>
      <c r="B31" s="8">
        <v>220</v>
      </c>
      <c r="C31" s="8"/>
      <c r="D31" s="8"/>
      <c r="E31" s="8"/>
      <c r="F31" s="8" t="s">
        <v>23</v>
      </c>
      <c r="G31" s="1" t="s">
        <v>11</v>
      </c>
      <c r="L31" s="1" t="s">
        <v>5</v>
      </c>
      <c r="M31" s="8">
        <v>220</v>
      </c>
      <c r="N31" s="8"/>
      <c r="O31" s="8"/>
      <c r="P31" s="8"/>
      <c r="Q31" s="8" t="s">
        <v>23</v>
      </c>
      <c r="R31" s="1" t="s">
        <v>11</v>
      </c>
    </row>
    <row r="32" spans="1:19" x14ac:dyDescent="0.2">
      <c r="B32" s="4" t="s">
        <v>2</v>
      </c>
      <c r="C32" s="4" t="s">
        <v>3</v>
      </c>
      <c r="D32" s="4" t="s">
        <v>4</v>
      </c>
      <c r="E32" s="4" t="s">
        <v>10</v>
      </c>
      <c r="F32" s="4" t="s">
        <v>8</v>
      </c>
      <c r="G32" s="3" t="s">
        <v>7</v>
      </c>
      <c r="H32" s="4" t="s">
        <v>49</v>
      </c>
      <c r="M32" s="4" t="s">
        <v>2</v>
      </c>
      <c r="N32" s="4" t="s">
        <v>3</v>
      </c>
      <c r="O32" s="4" t="s">
        <v>4</v>
      </c>
      <c r="P32" s="4" t="s">
        <v>10</v>
      </c>
      <c r="Q32" s="4" t="s">
        <v>8</v>
      </c>
      <c r="R32" s="3" t="s">
        <v>7</v>
      </c>
      <c r="S32" s="4" t="s">
        <v>49</v>
      </c>
    </row>
    <row r="33" spans="1:19" x14ac:dyDescent="0.2">
      <c r="A33" t="s">
        <v>0</v>
      </c>
      <c r="B33" s="25">
        <v>78.578400000000002</v>
      </c>
      <c r="C33" s="25">
        <v>573.26700000000005</v>
      </c>
      <c r="D33" s="27">
        <v>1479.7591</v>
      </c>
      <c r="E33" s="25">
        <v>8925.2813000000006</v>
      </c>
      <c r="F33" s="25">
        <v>231.88006300000001</v>
      </c>
      <c r="G33" s="25">
        <v>10.833482999999999</v>
      </c>
      <c r="H33" s="2"/>
      <c r="L33" t="s">
        <v>0</v>
      </c>
      <c r="M33" s="25">
        <v>76.929874999999996</v>
      </c>
      <c r="N33" s="25">
        <v>452.3415</v>
      </c>
      <c r="O33" s="27">
        <v>1608.50125</v>
      </c>
      <c r="P33" s="25">
        <v>11393.143249999999</v>
      </c>
      <c r="Q33" s="25">
        <v>233.65119899999999</v>
      </c>
      <c r="R33" s="25">
        <v>11.093700999999999</v>
      </c>
      <c r="S33" s="2"/>
    </row>
    <row r="34" spans="1:19" x14ac:dyDescent="0.2">
      <c r="A34" s="18" t="s">
        <v>46</v>
      </c>
      <c r="B34" s="25">
        <v>2.7340100000000001</v>
      </c>
      <c r="C34">
        <v>260.69647300000003</v>
      </c>
      <c r="D34" s="27">
        <v>131.157073</v>
      </c>
      <c r="E34" s="25">
        <v>1720.5362640000001</v>
      </c>
      <c r="F34" s="25">
        <v>34.938882</v>
      </c>
      <c r="G34" s="25">
        <v>1.0826659999999999</v>
      </c>
      <c r="L34" s="18" t="s">
        <v>46</v>
      </c>
      <c r="M34" s="25">
        <v>2.495914</v>
      </c>
      <c r="N34" s="25">
        <v>37.678952000000002</v>
      </c>
      <c r="O34" s="27">
        <v>193.47701499999999</v>
      </c>
      <c r="P34" s="25">
        <v>2577.2475629999999</v>
      </c>
      <c r="Q34" s="25">
        <v>37.475530999999997</v>
      </c>
      <c r="R34" s="25">
        <v>0.36759199999999997</v>
      </c>
    </row>
    <row r="35" spans="1:19" x14ac:dyDescent="0.2">
      <c r="A35" t="s">
        <v>60</v>
      </c>
      <c r="B35" s="25">
        <v>82.027600000000007</v>
      </c>
      <c r="C35" s="25">
        <v>507.46030000000002</v>
      </c>
      <c r="D35" s="27">
        <v>1589.3605</v>
      </c>
      <c r="E35" s="25">
        <v>10855.8284</v>
      </c>
      <c r="F35" s="25">
        <v>234.66418300000001</v>
      </c>
      <c r="G35" s="25">
        <v>10.626833</v>
      </c>
      <c r="H35" s="2"/>
      <c r="L35" t="s">
        <v>60</v>
      </c>
      <c r="M35" s="25">
        <v>81.259749999999997</v>
      </c>
      <c r="N35" s="25">
        <v>479.80812500000002</v>
      </c>
      <c r="O35" s="27">
        <v>1392.697625</v>
      </c>
      <c r="P35" s="25">
        <v>11148.446250000001</v>
      </c>
      <c r="Q35" s="25">
        <v>240.353084</v>
      </c>
      <c r="R35" s="25">
        <v>10.731348000000001</v>
      </c>
      <c r="S35" s="2"/>
    </row>
    <row r="36" spans="1:19" x14ac:dyDescent="0.2">
      <c r="A36" s="18" t="s">
        <v>46</v>
      </c>
      <c r="B36" s="25">
        <v>2.1705640000000002</v>
      </c>
      <c r="C36" s="25">
        <v>150.64522199999999</v>
      </c>
      <c r="D36" s="28">
        <v>156.92778000000001</v>
      </c>
      <c r="E36" s="26">
        <v>3769.3673119999999</v>
      </c>
      <c r="F36" s="25">
        <v>26.346233000000002</v>
      </c>
      <c r="G36" s="25">
        <v>0.54809600000000003</v>
      </c>
      <c r="L36" s="18" t="s">
        <v>46</v>
      </c>
      <c r="M36" s="25">
        <v>3.2067809999999999</v>
      </c>
      <c r="N36" s="25">
        <v>115.662329</v>
      </c>
      <c r="O36" s="28">
        <v>134.96247299999999</v>
      </c>
      <c r="P36" s="26">
        <v>2833.0936900000002</v>
      </c>
      <c r="Q36" s="25">
        <v>41.202793999999997</v>
      </c>
      <c r="R36" s="25">
        <v>0.50701200000000002</v>
      </c>
    </row>
    <row r="37" spans="1:19" x14ac:dyDescent="0.2">
      <c r="A37" t="s">
        <v>6</v>
      </c>
      <c r="B37" s="2">
        <f ca="1">(INDIRECT(CHAR(COLUMN()+64)&amp; ROW()-2)/INDIRECT(CHAR(COLUMN()+64)&amp; ROW()-4))-1</f>
        <v>4.3895014405994637E-2</v>
      </c>
      <c r="C37" s="2">
        <f ca="1">(INDIRECT(CHAR(COLUMN()+64)&amp; ROW()-2)/INDIRECT(CHAR(COLUMN()+64)&amp; ROW()-4))-1</f>
        <v>-0.11479240912175304</v>
      </c>
      <c r="D37" s="6">
        <f ca="1">(INDIRECT(CHAR(COLUMN()+64)&amp; ROW()-2)/INDIRECT(CHAR(COLUMN()+64)&amp; ROW()-4))-1</f>
        <v>7.4067055914709412E-2</v>
      </c>
      <c r="E37" s="6">
        <f ca="1">(INDIRECT(CHAR(COLUMN()+64)&amp; ROW()-2)/INDIRECT(CHAR(COLUMN()+64)&amp; ROW()-4))-1</f>
        <v>0.21630098090017613</v>
      </c>
      <c r="F37" s="2">
        <f ca="1">(INDIRECT(CHAR(COLUMN()+64)&amp; ROW()-2)/INDIRECT(CHAR(COLUMN()+64)&amp; ROW()-4))-1</f>
        <v>1.2006724355599241E-2</v>
      </c>
      <c r="G37" s="2">
        <f ca="1">(INDIRECT(CHAR(COLUMN()+64)&amp; ROW()-2)/INDIRECT(CHAR(COLUMN()+64)&amp; ROW()-4))</f>
        <v>0.98092487891474978</v>
      </c>
      <c r="L37" t="s">
        <v>6</v>
      </c>
      <c r="M37" s="2">
        <f ca="1">(INDIRECT(CHAR(COLUMN()+64)&amp; ROW()-2)/INDIRECT(CHAR(COLUMN()+64)&amp; ROW()-4))-1</f>
        <v>5.6283400954440621E-2</v>
      </c>
      <c r="N37" s="2">
        <f ca="1">(INDIRECT(CHAR(COLUMN()+64)&amp; ROW()-2)/INDIRECT(CHAR(COLUMN()+64)&amp; ROW()-4))-1</f>
        <v>6.0720992878168456E-2</v>
      </c>
      <c r="O37" s="6">
        <f ca="1">(INDIRECT(CHAR(COLUMN()+64)&amp; ROW()-2)/INDIRECT(CHAR(COLUMN()+64)&amp; ROW()-4))-1</f>
        <v>-0.13416441236834598</v>
      </c>
      <c r="P37" s="6">
        <f ca="1">(INDIRECT(CHAR(COLUMN()+64)&amp; ROW()-2)/INDIRECT(CHAR(COLUMN()+64)&amp; ROW()-4))-1</f>
        <v>-2.1477567220090754E-2</v>
      </c>
      <c r="Q37" s="2">
        <f ca="1">(INDIRECT(CHAR(COLUMN()+64)&amp; ROW()-2)/INDIRECT(CHAR(COLUMN()+64)&amp; ROW()-4))-1</f>
        <v>2.8683289573018689E-2</v>
      </c>
      <c r="R37" s="2">
        <f ca="1">(INDIRECT(CHAR(COLUMN()+64)&amp; ROW()-2)/INDIRECT(CHAR(COLUMN()+64)&amp; ROW()-4))</f>
        <v>0.96733705009716786</v>
      </c>
    </row>
    <row r="38" spans="1:19" x14ac:dyDescent="0.2">
      <c r="L38" s="17"/>
      <c r="M38" s="19"/>
      <c r="N38" s="19"/>
      <c r="O38" s="19"/>
      <c r="P38" s="19"/>
      <c r="Q38" s="19"/>
      <c r="R38" s="17"/>
      <c r="S38" s="17"/>
    </row>
    <row r="39" spans="1:19" x14ac:dyDescent="0.2">
      <c r="A39" s="1" t="s">
        <v>5</v>
      </c>
      <c r="B39" s="8">
        <v>220</v>
      </c>
      <c r="C39" s="8"/>
      <c r="D39" s="8"/>
      <c r="E39" s="8"/>
      <c r="F39" s="8" t="s">
        <v>23</v>
      </c>
      <c r="G39" s="1" t="s">
        <v>11</v>
      </c>
      <c r="L39" s="1" t="s">
        <v>5</v>
      </c>
      <c r="M39" s="8">
        <v>220</v>
      </c>
      <c r="N39" s="8"/>
      <c r="O39" s="8"/>
      <c r="P39" s="8"/>
      <c r="Q39" s="8" t="s">
        <v>23</v>
      </c>
      <c r="R39" s="1" t="s">
        <v>11</v>
      </c>
    </row>
    <row r="40" spans="1:19" x14ac:dyDescent="0.2">
      <c r="B40" s="4" t="s">
        <v>2</v>
      </c>
      <c r="C40" s="4" t="s">
        <v>3</v>
      </c>
      <c r="D40" s="4" t="s">
        <v>4</v>
      </c>
      <c r="E40" s="4" t="s">
        <v>10</v>
      </c>
      <c r="F40" s="4" t="s">
        <v>8</v>
      </c>
      <c r="G40" s="3" t="s">
        <v>7</v>
      </c>
      <c r="H40" s="4" t="s">
        <v>49</v>
      </c>
      <c r="M40" s="4" t="s">
        <v>2</v>
      </c>
      <c r="N40" s="4" t="s">
        <v>3</v>
      </c>
      <c r="O40" s="4" t="s">
        <v>4</v>
      </c>
      <c r="P40" s="4" t="s">
        <v>10</v>
      </c>
      <c r="Q40" s="4" t="s">
        <v>8</v>
      </c>
      <c r="R40" s="3" t="s">
        <v>7</v>
      </c>
      <c r="S40" s="4" t="s">
        <v>49</v>
      </c>
    </row>
    <row r="41" spans="1:19" x14ac:dyDescent="0.2">
      <c r="A41" t="s">
        <v>0</v>
      </c>
      <c r="B41" s="25">
        <v>78.578400000000002</v>
      </c>
      <c r="C41" s="25">
        <v>573.26700000000005</v>
      </c>
      <c r="D41" s="27">
        <v>1479.7591</v>
      </c>
      <c r="E41" s="25">
        <v>8925.2813000000006</v>
      </c>
      <c r="F41" s="25">
        <v>231.88006300000001</v>
      </c>
      <c r="G41" s="25">
        <v>10.833482999999999</v>
      </c>
      <c r="H41" s="2"/>
      <c r="L41" t="s">
        <v>0</v>
      </c>
      <c r="M41" s="25">
        <v>76.929874999999996</v>
      </c>
      <c r="N41" s="25">
        <v>452.3415</v>
      </c>
      <c r="O41" s="27">
        <v>1608.50125</v>
      </c>
      <c r="P41" s="25">
        <v>11393.143249999999</v>
      </c>
      <c r="Q41" s="25">
        <v>233.65119899999999</v>
      </c>
      <c r="R41" s="25">
        <v>11.093700999999999</v>
      </c>
      <c r="S41" s="2"/>
    </row>
    <row r="42" spans="1:19" x14ac:dyDescent="0.2">
      <c r="A42" s="18" t="s">
        <v>46</v>
      </c>
      <c r="B42" s="25">
        <v>2.7340100000000001</v>
      </c>
      <c r="C42">
        <v>260.69647300000003</v>
      </c>
      <c r="D42" s="27">
        <v>131.157073</v>
      </c>
      <c r="E42" s="25">
        <v>1720.5362640000001</v>
      </c>
      <c r="F42" s="25">
        <v>34.938882</v>
      </c>
      <c r="G42" s="25">
        <v>1.0826659999999999</v>
      </c>
      <c r="L42" s="18" t="s">
        <v>46</v>
      </c>
      <c r="M42" s="25">
        <v>2.495914</v>
      </c>
      <c r="N42" s="25">
        <v>37.678952000000002</v>
      </c>
      <c r="O42" s="27">
        <v>193.47701499999999</v>
      </c>
      <c r="P42" s="25">
        <v>2577.2475629999999</v>
      </c>
      <c r="Q42" s="25">
        <v>37.475530999999997</v>
      </c>
      <c r="R42" s="25">
        <v>0.36759199999999997</v>
      </c>
    </row>
    <row r="43" spans="1:19" x14ac:dyDescent="0.2">
      <c r="A43" t="s">
        <v>60</v>
      </c>
      <c r="B43" s="25"/>
      <c r="C43" s="25"/>
      <c r="D43" s="27"/>
      <c r="E43" s="25"/>
      <c r="F43" s="25"/>
      <c r="G43" s="25">
        <v>10.668329999999999</v>
      </c>
      <c r="H43" s="2"/>
      <c r="L43" t="s">
        <v>61</v>
      </c>
      <c r="M43" s="25">
        <v>81.631124999999997</v>
      </c>
      <c r="N43" s="25">
        <v>437.00549999999998</v>
      </c>
      <c r="O43" s="27">
        <v>1411.784375</v>
      </c>
      <c r="P43" s="25">
        <v>11251.722750000001</v>
      </c>
      <c r="Q43" s="25">
        <v>242.31394499999999</v>
      </c>
      <c r="R43" s="25">
        <v>11.152450999999999</v>
      </c>
      <c r="S43" s="2"/>
    </row>
    <row r="44" spans="1:19" x14ac:dyDescent="0.2">
      <c r="A44" s="18" t="s">
        <v>46</v>
      </c>
      <c r="B44" s="25"/>
      <c r="C44" s="25"/>
      <c r="D44" s="28"/>
      <c r="E44" s="26"/>
      <c r="F44" s="25"/>
      <c r="G44" s="25"/>
      <c r="L44" s="18" t="s">
        <v>46</v>
      </c>
      <c r="M44" s="25">
        <v>2.4265330000000001</v>
      </c>
      <c r="N44" s="25">
        <v>36.962716999999998</v>
      </c>
      <c r="O44" s="28">
        <v>94.215322</v>
      </c>
      <c r="P44" s="26">
        <v>3407.3019760000002</v>
      </c>
      <c r="Q44" s="25">
        <v>41.138939000000001</v>
      </c>
      <c r="R44" s="25">
        <v>0.106582</v>
      </c>
    </row>
    <row r="45" spans="1:19" x14ac:dyDescent="0.2">
      <c r="A45" t="s">
        <v>6</v>
      </c>
      <c r="B45" s="2">
        <f ca="1">(INDIRECT(CHAR(COLUMN()+64)&amp; ROW()-2)/INDIRECT(CHAR(COLUMN()+64)&amp; ROW()-4))-1</f>
        <v>-1</v>
      </c>
      <c r="C45" s="2">
        <f ca="1">(INDIRECT(CHAR(COLUMN()+64)&amp; ROW()-2)/INDIRECT(CHAR(COLUMN()+64)&amp; ROW()-4))-1</f>
        <v>-1</v>
      </c>
      <c r="D45" s="6">
        <f ca="1">(INDIRECT(CHAR(COLUMN()+64)&amp; ROW()-2)/INDIRECT(CHAR(COLUMN()+64)&amp; ROW()-4))-1</f>
        <v>-1</v>
      </c>
      <c r="E45" s="6">
        <f ca="1">(INDIRECT(CHAR(COLUMN()+64)&amp; ROW()-2)/INDIRECT(CHAR(COLUMN()+64)&amp; ROW()-4))-1</f>
        <v>-1</v>
      </c>
      <c r="F45" s="2">
        <f ca="1">(INDIRECT(CHAR(COLUMN()+64)&amp; ROW()-2)/INDIRECT(CHAR(COLUMN()+64)&amp; ROW()-4))-1</f>
        <v>-1</v>
      </c>
      <c r="G45" s="2">
        <f ca="1">(INDIRECT(CHAR(COLUMN()+64)&amp; ROW()-2)/INDIRECT(CHAR(COLUMN()+64)&amp; ROW()-4))</f>
        <v>0.98475531830344865</v>
      </c>
      <c r="L45" t="s">
        <v>6</v>
      </c>
      <c r="M45" s="2">
        <f ca="1">(INDIRECT(CHAR(COLUMN()+64)&amp; ROW()-2)/INDIRECT(CHAR(COLUMN()+64)&amp; ROW()-4))-1</f>
        <v>6.1110849328690708E-2</v>
      </c>
      <c r="N45" s="2">
        <f ca="1">(INDIRECT(CHAR(COLUMN()+64)&amp; ROW()-2)/INDIRECT(CHAR(COLUMN()+64)&amp; ROW()-4))-1</f>
        <v>-3.3903588328729528E-2</v>
      </c>
      <c r="O45" s="6">
        <f ca="1">(INDIRECT(CHAR(COLUMN()+64)&amp; ROW()-2)/INDIRECT(CHAR(COLUMN()+64)&amp; ROW()-4))-1</f>
        <v>-0.12229824191930228</v>
      </c>
      <c r="P45" s="6">
        <f ca="1">(INDIRECT(CHAR(COLUMN()+64)&amp; ROW()-2)/INDIRECT(CHAR(COLUMN()+64)&amp; ROW()-4))-1</f>
        <v>-1.2412772919360826E-2</v>
      </c>
      <c r="Q45" s="2">
        <f ca="1">(INDIRECT(CHAR(COLUMN()+64)&amp; ROW()-2)/INDIRECT(CHAR(COLUMN()+64)&amp; ROW()-4))-1</f>
        <v>3.7075546956641059E-2</v>
      </c>
      <c r="R45" s="2">
        <f ca="1">(INDIRECT(CHAR(COLUMN()+64)&amp; ROW()-2)/INDIRECT(CHAR(COLUMN()+64)&amp; ROW()-4))</f>
        <v>1.0052957980389052</v>
      </c>
    </row>
    <row r="46" spans="1:19" x14ac:dyDescent="0.2">
      <c r="L46" s="17"/>
      <c r="M46" s="19"/>
      <c r="N46" s="19"/>
      <c r="O46" s="19"/>
      <c r="P46" s="19"/>
      <c r="Q46" s="19"/>
      <c r="R46" s="17"/>
      <c r="S46" s="17"/>
    </row>
    <row r="47" spans="1:19" x14ac:dyDescent="0.2">
      <c r="L47" s="17"/>
      <c r="M47" s="17"/>
      <c r="N47" s="17"/>
      <c r="O47" s="17"/>
      <c r="P47" s="17"/>
      <c r="Q47" s="17"/>
      <c r="R47" s="17"/>
      <c r="S47" s="17"/>
    </row>
    <row r="48" spans="1:19" x14ac:dyDescent="0.2">
      <c r="L48" s="1" t="s">
        <v>5</v>
      </c>
      <c r="M48" s="8">
        <v>500</v>
      </c>
      <c r="N48" s="8"/>
      <c r="O48" s="8"/>
      <c r="P48" s="8"/>
      <c r="Q48" s="8" t="s">
        <v>23</v>
      </c>
      <c r="R48" s="1" t="s">
        <v>11</v>
      </c>
    </row>
    <row r="49" spans="12:19" x14ac:dyDescent="0.2">
      <c r="M49" s="4" t="s">
        <v>2</v>
      </c>
      <c r="N49" s="4" t="s">
        <v>3</v>
      </c>
      <c r="O49" s="4" t="s">
        <v>4</v>
      </c>
      <c r="P49" s="4" t="s">
        <v>10</v>
      </c>
      <c r="Q49" s="4" t="s">
        <v>8</v>
      </c>
      <c r="R49" s="3" t="s">
        <v>7</v>
      </c>
      <c r="S49" s="4" t="s">
        <v>49</v>
      </c>
    </row>
    <row r="50" spans="12:19" x14ac:dyDescent="0.2">
      <c r="L50" t="s">
        <v>0</v>
      </c>
      <c r="M50" s="25">
        <v>112.33074999999999</v>
      </c>
      <c r="N50" s="25">
        <v>1058.900625</v>
      </c>
      <c r="O50" s="27">
        <v>3961.6278750000001</v>
      </c>
      <c r="P50" s="25">
        <v>74764.549375000002</v>
      </c>
      <c r="Q50" s="25">
        <v>528.76396899999997</v>
      </c>
      <c r="R50" s="25">
        <v>12.533474</v>
      </c>
      <c r="S50" s="2"/>
    </row>
    <row r="51" spans="12:19" x14ac:dyDescent="0.2">
      <c r="L51" s="18" t="s">
        <v>46</v>
      </c>
      <c r="M51" s="25">
        <v>2.822641</v>
      </c>
      <c r="N51" s="25">
        <v>18.254894</v>
      </c>
      <c r="O51" s="27">
        <v>148.314886</v>
      </c>
      <c r="P51" s="25">
        <v>76081.09388</v>
      </c>
      <c r="Q51" s="25">
        <v>42.235041000000002</v>
      </c>
      <c r="R51" s="25">
        <v>0.11412600000000001</v>
      </c>
    </row>
    <row r="52" spans="12:19" x14ac:dyDescent="0.2">
      <c r="L52" t="s">
        <v>60</v>
      </c>
      <c r="M52" s="25">
        <v>119.975375</v>
      </c>
      <c r="N52" s="25">
        <v>1100.2840000000001</v>
      </c>
      <c r="O52" s="27">
        <v>4004.999875</v>
      </c>
      <c r="P52" s="25">
        <v>71757.777000000002</v>
      </c>
      <c r="Q52" s="25">
        <v>536.62602100000004</v>
      </c>
      <c r="R52" s="25">
        <v>11.923515</v>
      </c>
      <c r="S52" s="2"/>
    </row>
    <row r="53" spans="12:19" x14ac:dyDescent="0.2">
      <c r="L53" s="18" t="s">
        <v>46</v>
      </c>
      <c r="M53" s="25">
        <v>2.8786740000000002</v>
      </c>
      <c r="N53" s="25">
        <v>29.977466</v>
      </c>
      <c r="O53" s="28">
        <v>270.23016899999999</v>
      </c>
      <c r="P53" s="26">
        <v>75820.247105999995</v>
      </c>
      <c r="Q53" s="25">
        <v>44.266801999999998</v>
      </c>
      <c r="R53" s="25">
        <v>0.112026</v>
      </c>
    </row>
    <row r="54" spans="12:19" x14ac:dyDescent="0.2">
      <c r="L54" t="s">
        <v>6</v>
      </c>
      <c r="M54" s="2">
        <f ca="1">(INDIRECT(CHAR(COLUMN()+64)&amp; ROW()-2)/INDIRECT(CHAR(COLUMN()+64)&amp; ROW()-4))-1</f>
        <v>6.8054606597035994E-2</v>
      </c>
      <c r="N54" s="2">
        <f ca="1">(INDIRECT(CHAR(COLUMN()+64)&amp; ROW()-2)/INDIRECT(CHAR(COLUMN()+64)&amp; ROW()-4))-1</f>
        <v>3.908145299281518E-2</v>
      </c>
      <c r="O54" s="6">
        <f ca="1">(INDIRECT(CHAR(COLUMN()+64)&amp; ROW()-2)/INDIRECT(CHAR(COLUMN()+64)&amp; ROW()-4))-1</f>
        <v>1.0948024743490103E-2</v>
      </c>
      <c r="P54" s="6">
        <f ca="1">(INDIRECT(CHAR(COLUMN()+64)&amp; ROW()-2)/INDIRECT(CHAR(COLUMN()+64)&amp; ROW()-4))-1</f>
        <v>-4.0216551830183467E-2</v>
      </c>
      <c r="Q54" s="2">
        <f ca="1">(INDIRECT(CHAR(COLUMN()+64)&amp; ROW()-2)/INDIRECT(CHAR(COLUMN()+64)&amp; ROW()-4))-1</f>
        <v>1.4868736262171556E-2</v>
      </c>
      <c r="R54" s="2">
        <f ca="1">(INDIRECT(CHAR(COLUMN()+64)&amp; ROW()-2)/INDIRECT(CHAR(COLUMN()+64)&amp; ROW()-4))</f>
        <v>0.95133360471326622</v>
      </c>
    </row>
    <row r="56" spans="12:19" x14ac:dyDescent="0.2">
      <c r="L56" s="1" t="s">
        <v>5</v>
      </c>
      <c r="M56" s="8">
        <v>500</v>
      </c>
      <c r="N56" s="8"/>
      <c r="O56" s="8"/>
      <c r="P56" s="8"/>
      <c r="Q56" s="8" t="s">
        <v>23</v>
      </c>
      <c r="R56" s="1" t="s">
        <v>11</v>
      </c>
    </row>
    <row r="57" spans="12:19" x14ac:dyDescent="0.2">
      <c r="M57" s="4" t="s">
        <v>2</v>
      </c>
      <c r="N57" s="4" t="s">
        <v>3</v>
      </c>
      <c r="O57" s="4" t="s">
        <v>4</v>
      </c>
      <c r="P57" s="4" t="s">
        <v>10</v>
      </c>
      <c r="Q57" s="4" t="s">
        <v>8</v>
      </c>
      <c r="R57" s="3" t="s">
        <v>7</v>
      </c>
      <c r="S57" s="4" t="s">
        <v>49</v>
      </c>
    </row>
    <row r="58" spans="12:19" x14ac:dyDescent="0.2">
      <c r="L58" t="s">
        <v>0</v>
      </c>
      <c r="M58" s="25">
        <v>112.33074999999999</v>
      </c>
      <c r="N58" s="25">
        <v>1058.900625</v>
      </c>
      <c r="O58" s="27">
        <v>3961.6278750000001</v>
      </c>
      <c r="P58" s="25">
        <v>74764.549375000002</v>
      </c>
      <c r="Q58" s="25">
        <v>528.76396899999997</v>
      </c>
      <c r="R58" s="25">
        <v>12.533474</v>
      </c>
      <c r="S58" s="2"/>
    </row>
    <row r="59" spans="12:19" x14ac:dyDescent="0.2">
      <c r="L59" s="18" t="s">
        <v>46</v>
      </c>
      <c r="M59" s="25">
        <v>2.822641</v>
      </c>
      <c r="N59" s="25">
        <v>18.254894</v>
      </c>
      <c r="O59" s="27">
        <v>148.314886</v>
      </c>
      <c r="P59" s="25">
        <v>76081.09388</v>
      </c>
      <c r="Q59" s="25">
        <v>42.235041000000002</v>
      </c>
      <c r="R59" s="25">
        <v>0.11412600000000001</v>
      </c>
    </row>
    <row r="60" spans="12:19" x14ac:dyDescent="0.2">
      <c r="L60" t="s">
        <v>61</v>
      </c>
      <c r="M60" s="25">
        <v>120.45725</v>
      </c>
      <c r="N60" s="25">
        <v>1177.6880000000001</v>
      </c>
      <c r="O60" s="27">
        <v>4019.1037500000002</v>
      </c>
      <c r="P60" s="25">
        <v>71371.058999999994</v>
      </c>
      <c r="Q60" s="25">
        <v>521.01692300000002</v>
      </c>
      <c r="R60" s="25">
        <v>11.643913</v>
      </c>
      <c r="S60" s="2"/>
    </row>
    <row r="61" spans="12:19" x14ac:dyDescent="0.2">
      <c r="L61" s="18" t="s">
        <v>46</v>
      </c>
      <c r="M61" s="25">
        <v>5.2061950000000001</v>
      </c>
      <c r="N61" s="25">
        <v>115.963598</v>
      </c>
      <c r="O61" s="28">
        <v>226.10719599999999</v>
      </c>
      <c r="P61" s="26">
        <v>75997.951432999995</v>
      </c>
      <c r="Q61" s="25">
        <v>42.282451999999999</v>
      </c>
      <c r="R61" s="25">
        <v>0.49690600000000001</v>
      </c>
    </row>
    <row r="62" spans="12:19" x14ac:dyDescent="0.2">
      <c r="L62" t="s">
        <v>6</v>
      </c>
      <c r="M62" s="2">
        <f ca="1">(INDIRECT(CHAR(COLUMN()+64)&amp; ROW()-2)/INDIRECT(CHAR(COLUMN()+64)&amp; ROW()-4))-1</f>
        <v>7.2344393676709196E-2</v>
      </c>
      <c r="N62" s="2">
        <f ca="1">(INDIRECT(CHAR(COLUMN()+64)&amp; ROW()-2)/INDIRECT(CHAR(COLUMN()+64)&amp; ROW()-4))-1</f>
        <v>0.11217990828931668</v>
      </c>
      <c r="O62" s="6">
        <f ca="1">(INDIRECT(CHAR(COLUMN()+64)&amp; ROW()-2)/INDIRECT(CHAR(COLUMN()+64)&amp; ROW()-4))-1</f>
        <v>1.4508145846484855E-2</v>
      </c>
      <c r="P62" s="6">
        <f ca="1">(INDIRECT(CHAR(COLUMN()+64)&amp; ROW()-2)/INDIRECT(CHAR(COLUMN()+64)&amp; ROW()-4))-1</f>
        <v>-4.5389030006442233E-2</v>
      </c>
      <c r="Q62" s="2">
        <f ca="1">(INDIRECT(CHAR(COLUMN()+64)&amp; ROW()-2)/INDIRECT(CHAR(COLUMN()+64)&amp; ROW()-4))-1</f>
        <v>-1.4651236570924486E-2</v>
      </c>
      <c r="R62" s="2">
        <f ca="1">(INDIRECT(CHAR(COLUMN()+64)&amp; ROW()-2)/INDIRECT(CHAR(COLUMN()+64)&amp; ROW()-4))</f>
        <v>0.92902518487691432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Z79"/>
  <sheetViews>
    <sheetView topLeftCell="C46" workbookViewId="0">
      <selection activeCell="S76" sqref="S76"/>
    </sheetView>
  </sheetViews>
  <sheetFormatPr baseColWidth="10" defaultRowHeight="16" x14ac:dyDescent="0.2"/>
  <cols>
    <col min="16" max="16" width="10.6640625" customWidth="1"/>
  </cols>
  <sheetData>
    <row r="11" spans="1:25" x14ac:dyDescent="0.2">
      <c r="A11" s="3" t="s">
        <v>31</v>
      </c>
      <c r="B11" s="3" t="s">
        <v>41</v>
      </c>
      <c r="C11" s="41" t="s">
        <v>34</v>
      </c>
      <c r="D11" s="3" t="s">
        <v>37</v>
      </c>
      <c r="E11" s="3" t="s">
        <v>14</v>
      </c>
      <c r="F11" s="42" t="s">
        <v>62</v>
      </c>
      <c r="J11" s="3" t="s">
        <v>31</v>
      </c>
      <c r="K11" s="3" t="s">
        <v>41</v>
      </c>
      <c r="L11" s="41" t="s">
        <v>34</v>
      </c>
      <c r="M11" s="3" t="s">
        <v>37</v>
      </c>
      <c r="N11" s="3" t="s">
        <v>14</v>
      </c>
      <c r="O11" s="42" t="s">
        <v>24</v>
      </c>
      <c r="S11" s="3" t="s">
        <v>31</v>
      </c>
      <c r="T11" s="3" t="s">
        <v>41</v>
      </c>
      <c r="U11" s="41" t="s">
        <v>34</v>
      </c>
      <c r="V11" s="3" t="s">
        <v>37</v>
      </c>
      <c r="W11" s="3" t="s">
        <v>14</v>
      </c>
      <c r="X11" s="42" t="s">
        <v>64</v>
      </c>
    </row>
    <row r="12" spans="1:25" x14ac:dyDescent="0.2">
      <c r="A12" s="1" t="s">
        <v>5</v>
      </c>
      <c r="B12" s="8">
        <v>40</v>
      </c>
      <c r="C12" s="8"/>
      <c r="D12" s="8"/>
      <c r="E12" s="8"/>
      <c r="F12" s="8" t="s">
        <v>23</v>
      </c>
      <c r="G12" s="1" t="s">
        <v>11</v>
      </c>
      <c r="J12" s="1" t="s">
        <v>5</v>
      </c>
      <c r="K12" s="8">
        <v>40</v>
      </c>
      <c r="L12" s="8"/>
      <c r="M12" s="8"/>
      <c r="N12" s="8"/>
      <c r="O12" s="8" t="s">
        <v>23</v>
      </c>
      <c r="P12" s="1" t="s">
        <v>11</v>
      </c>
      <c r="S12" s="1" t="s">
        <v>5</v>
      </c>
      <c r="T12" s="8">
        <v>100</v>
      </c>
      <c r="U12" s="8"/>
      <c r="V12" s="8"/>
      <c r="W12" s="8"/>
      <c r="X12" s="8" t="s">
        <v>23</v>
      </c>
      <c r="Y12" s="1" t="s">
        <v>11</v>
      </c>
    </row>
    <row r="13" spans="1:25" x14ac:dyDescent="0.2">
      <c r="B13" s="4" t="s">
        <v>2</v>
      </c>
      <c r="C13" s="4" t="s">
        <v>3</v>
      </c>
      <c r="D13" s="4" t="s">
        <v>4</v>
      </c>
      <c r="E13" s="4" t="s">
        <v>10</v>
      </c>
      <c r="F13" s="4" t="s">
        <v>8</v>
      </c>
      <c r="G13" s="3" t="s">
        <v>7</v>
      </c>
      <c r="H13" s="4" t="s">
        <v>49</v>
      </c>
      <c r="K13" s="4" t="s">
        <v>2</v>
      </c>
      <c r="L13" s="4" t="s">
        <v>3</v>
      </c>
      <c r="M13" s="4" t="s">
        <v>4</v>
      </c>
      <c r="N13" s="4" t="s">
        <v>10</v>
      </c>
      <c r="O13" s="4" t="s">
        <v>8</v>
      </c>
      <c r="P13" s="3" t="s">
        <v>7</v>
      </c>
      <c r="Q13" s="4" t="s">
        <v>49</v>
      </c>
      <c r="T13" s="4" t="s">
        <v>2</v>
      </c>
      <c r="U13" s="4" t="s">
        <v>3</v>
      </c>
      <c r="V13" s="4" t="s">
        <v>4</v>
      </c>
      <c r="W13" s="4" t="s">
        <v>10</v>
      </c>
      <c r="X13" s="4" t="s">
        <v>8</v>
      </c>
      <c r="Y13" s="3" t="s">
        <v>7</v>
      </c>
    </row>
    <row r="14" spans="1:25" x14ac:dyDescent="0.2">
      <c r="A14" s="45" t="s">
        <v>0</v>
      </c>
      <c r="B14" s="25">
        <v>46.388199999999998</v>
      </c>
      <c r="C14" s="25">
        <v>67.024100000000004</v>
      </c>
      <c r="D14" s="27">
        <v>79.078900000000004</v>
      </c>
      <c r="E14" s="25">
        <v>103.693</v>
      </c>
      <c r="F14" s="25">
        <v>49.185386000000001</v>
      </c>
      <c r="G14" s="25">
        <v>6.6605040000000004</v>
      </c>
      <c r="H14" s="2"/>
      <c r="J14" s="45" t="s">
        <v>0</v>
      </c>
      <c r="K14" s="25">
        <v>51.851100000000002</v>
      </c>
      <c r="L14" s="25">
        <v>78.412400000000005</v>
      </c>
      <c r="M14" s="27">
        <v>91.539199999999994</v>
      </c>
      <c r="N14" s="25">
        <v>125.1165</v>
      </c>
      <c r="O14" s="25">
        <v>54.828223999999999</v>
      </c>
      <c r="P14" s="25">
        <v>47.47336</v>
      </c>
      <c r="Q14" s="2"/>
      <c r="S14" s="45" t="s">
        <v>0</v>
      </c>
      <c r="T14" s="25">
        <v>336.0453</v>
      </c>
      <c r="U14" s="25">
        <v>416.8913</v>
      </c>
      <c r="V14" s="27">
        <v>468.30470000000003</v>
      </c>
      <c r="W14" s="25">
        <v>3157.0785000000001</v>
      </c>
      <c r="X14" s="25">
        <v>400.51920200000001</v>
      </c>
      <c r="Y14" s="25">
        <v>1160.2603449999999</v>
      </c>
    </row>
    <row r="15" spans="1:25" x14ac:dyDescent="0.2">
      <c r="A15" s="18" t="s">
        <v>46</v>
      </c>
      <c r="B15" s="25">
        <v>0.102382</v>
      </c>
      <c r="C15" s="25">
        <v>1.5335650000000001</v>
      </c>
      <c r="D15" s="27">
        <v>3.4738419999999999</v>
      </c>
      <c r="E15" s="25">
        <v>3.9900009999999999</v>
      </c>
      <c r="F15" s="25">
        <v>1.36147</v>
      </c>
      <c r="G15" s="25">
        <v>3.6283000000000003E-2</v>
      </c>
      <c r="J15" s="18" t="s">
        <v>46</v>
      </c>
      <c r="K15" s="25">
        <v>0.120909</v>
      </c>
      <c r="L15" s="25">
        <v>0.242067</v>
      </c>
      <c r="M15" s="27">
        <v>0.42286499999999999</v>
      </c>
      <c r="N15" s="25">
        <v>3.9729410000000001</v>
      </c>
      <c r="O15" s="25">
        <v>0.30556699999999998</v>
      </c>
      <c r="P15" s="25">
        <v>7.0878999999999998E-2</v>
      </c>
      <c r="S15" s="18" t="s">
        <v>46</v>
      </c>
      <c r="T15" s="25">
        <v>3.440213</v>
      </c>
      <c r="U15" s="25">
        <v>3.9755289999999999</v>
      </c>
      <c r="V15" s="27">
        <v>13.124439000000001</v>
      </c>
      <c r="W15" s="25">
        <v>749.56158000000005</v>
      </c>
      <c r="X15" s="25">
        <v>18.961663000000001</v>
      </c>
      <c r="Y15" s="25">
        <v>1.3853530000000001</v>
      </c>
    </row>
    <row r="16" spans="1:25" x14ac:dyDescent="0.2">
      <c r="A16" s="45" t="s">
        <v>63</v>
      </c>
      <c r="B16" s="25">
        <v>47.293399999999998</v>
      </c>
      <c r="C16" s="25">
        <v>68.089299999999994</v>
      </c>
      <c r="D16" s="27">
        <v>80.867400000000004</v>
      </c>
      <c r="E16" s="25">
        <v>109.50360000000001</v>
      </c>
      <c r="F16" s="25">
        <v>49.543483000000002</v>
      </c>
      <c r="G16" s="25">
        <v>6.5399419999999999</v>
      </c>
      <c r="H16" s="2"/>
      <c r="J16" s="45" t="s">
        <v>63</v>
      </c>
      <c r="K16" s="25">
        <v>52.192</v>
      </c>
      <c r="L16" s="25">
        <v>78.721299999999999</v>
      </c>
      <c r="M16" s="27">
        <v>91.9773</v>
      </c>
      <c r="N16" s="25">
        <v>127.1908</v>
      </c>
      <c r="O16" s="25">
        <v>55.035162</v>
      </c>
      <c r="P16" s="25">
        <v>47.162196000000002</v>
      </c>
      <c r="Q16" s="2"/>
      <c r="S16" s="45" t="s">
        <v>63</v>
      </c>
      <c r="T16" s="25">
        <v>337.50279999999998</v>
      </c>
      <c r="U16" s="25">
        <v>419.14060000000001</v>
      </c>
      <c r="V16" s="27">
        <v>474.72739999999999</v>
      </c>
      <c r="W16" s="25">
        <v>2181.8346999999999</v>
      </c>
      <c r="X16" s="25">
        <v>391.01306799999998</v>
      </c>
      <c r="Y16" s="25">
        <v>1159.865225</v>
      </c>
    </row>
    <row r="17" spans="1:25" x14ac:dyDescent="0.2">
      <c r="A17" s="18" t="s">
        <v>46</v>
      </c>
      <c r="B17" s="25">
        <v>8.6025000000000004E-2</v>
      </c>
      <c r="C17" s="25">
        <v>0.80461800000000006</v>
      </c>
      <c r="D17" s="28">
        <v>3.8472490000000001</v>
      </c>
      <c r="E17" s="26">
        <v>3.8956569999999999</v>
      </c>
      <c r="F17" s="25">
        <v>0.128971</v>
      </c>
      <c r="G17" s="25">
        <v>2.3394999999999999E-2</v>
      </c>
      <c r="J17" s="18" t="s">
        <v>46</v>
      </c>
      <c r="K17" s="25">
        <v>9.2359999999999998E-2</v>
      </c>
      <c r="L17" s="25">
        <v>0.220415</v>
      </c>
      <c r="M17" s="28">
        <v>0.40493299999999999</v>
      </c>
      <c r="N17" s="26">
        <v>9.1926050000000004</v>
      </c>
      <c r="O17" s="25">
        <v>0.27538099999999999</v>
      </c>
      <c r="P17" s="25">
        <v>9.2230999999999994E-2</v>
      </c>
      <c r="S17" s="18" t="s">
        <v>46</v>
      </c>
      <c r="T17" s="25">
        <v>1.672606</v>
      </c>
      <c r="U17" s="25">
        <v>1.228755</v>
      </c>
      <c r="V17" s="28">
        <v>4.2766789999999997</v>
      </c>
      <c r="W17" s="26">
        <v>418.33598899999998</v>
      </c>
      <c r="X17" s="25">
        <v>18.119897000000002</v>
      </c>
      <c r="Y17" s="25">
        <v>2.6121560000000001</v>
      </c>
    </row>
    <row r="18" spans="1:25" x14ac:dyDescent="0.2">
      <c r="A18" s="1" t="s">
        <v>6</v>
      </c>
      <c r="B18" s="43">
        <f ca="1">(INDIRECT(CHAR(COLUMN()+64)&amp; ROW()-2)/INDIRECT(CHAR(COLUMN()+64)&amp; ROW()-4))-1</f>
        <v>1.9513583195726492E-2</v>
      </c>
      <c r="C18" s="43">
        <f ca="1">(INDIRECT(CHAR(COLUMN()+64)&amp; ROW()-2)/INDIRECT(CHAR(COLUMN()+64)&amp; ROW()-4))-1</f>
        <v>1.5892790802114254E-2</v>
      </c>
      <c r="D18" s="44">
        <f ca="1">(INDIRECT(CHAR(COLUMN()+64)&amp; ROW()-2)/INDIRECT(CHAR(COLUMN()+64)&amp; ROW()-4))-1</f>
        <v>2.2616652482520649E-2</v>
      </c>
      <c r="E18" s="44">
        <f ca="1">(INDIRECT(CHAR(COLUMN()+64)&amp; ROW()-2)/INDIRECT(CHAR(COLUMN()+64)&amp; ROW()-4))-1</f>
        <v>5.6036569488779442E-2</v>
      </c>
      <c r="F18" s="43">
        <f ca="1">(INDIRECT(CHAR(COLUMN()+64)&amp; ROW()-2)/INDIRECT(CHAR(COLUMN()+64)&amp; ROW()-4))-1</f>
        <v>7.2805568710998525E-3</v>
      </c>
      <c r="G18" s="43">
        <f ca="1">(INDIRECT(CHAR(COLUMN()+64)&amp; ROW()-2)/INDIRECT(CHAR(COLUMN()+64)&amp; ROW()-4))</f>
        <v>0.98189896740546956</v>
      </c>
      <c r="J18" s="1" t="s">
        <v>6</v>
      </c>
      <c r="K18" s="43">
        <f ca="1">(INDIRECT(CHAR(COLUMN()+64)&amp; ROW()-2)/INDIRECT(CHAR(COLUMN()+64)&amp; ROW()-4))-1</f>
        <v>6.5745953316322936E-3</v>
      </c>
      <c r="L18" s="43">
        <f ca="1">(INDIRECT(CHAR(COLUMN()+64)&amp; ROW()-2)/INDIRECT(CHAR(COLUMN()+64)&amp; ROW()-4))-1</f>
        <v>3.9394279476203664E-3</v>
      </c>
      <c r="M18" s="44">
        <f ca="1">(INDIRECT(CHAR(COLUMN()+64)&amp; ROW()-2)/INDIRECT(CHAR(COLUMN()+64)&amp; ROW()-4))-1</f>
        <v>4.7859277773893982E-3</v>
      </c>
      <c r="N18" s="44">
        <f ca="1">(INDIRECT(CHAR(COLUMN()+64)&amp; ROW()-2)/INDIRECT(CHAR(COLUMN()+64)&amp; ROW()-4))-1</f>
        <v>1.6578948420072459E-2</v>
      </c>
      <c r="O18" s="43">
        <f ca="1">(INDIRECT(CHAR(COLUMN()+64)&amp; ROW()-2)/INDIRECT(CHAR(COLUMN()+64)&amp; ROW()-4))-1</f>
        <v>3.7742969752221356E-3</v>
      </c>
      <c r="P18" s="43">
        <f ca="1">(INDIRECT(CHAR(COLUMN()+64)&amp; ROW()-2)/INDIRECT(CHAR(COLUMN()+64)&amp; ROW()-4))</f>
        <v>0.99344550290942124</v>
      </c>
      <c r="S18" s="1" t="s">
        <v>6</v>
      </c>
      <c r="T18" s="43">
        <f ca="1">(INDIRECT(CHAR(COLUMN()+64)&amp; ROW()-2)/INDIRECT(CHAR(COLUMN()+64)&amp; ROW()-4))-1</f>
        <v>4.337212869812479E-3</v>
      </c>
      <c r="U18" s="43">
        <f ca="1">(INDIRECT(CHAR(COLUMN()+64)&amp; ROW()-2)/INDIRECT(CHAR(COLUMN()+64)&amp; ROW()-4))-1</f>
        <v>5.3954112258998155E-3</v>
      </c>
      <c r="V18" s="44">
        <f ca="1">(INDIRECT(CHAR(COLUMN()+64)&amp; ROW()-2)/INDIRECT(CHAR(COLUMN()+64)&amp; ROW()-4))-1</f>
        <v>1.3714788683521606E-2</v>
      </c>
      <c r="W18" s="44">
        <f ca="1">(INDIRECT(CHAR(COLUMN()+64)&amp; ROW()-2)/INDIRECT(CHAR(COLUMN()+64)&amp; ROW()-4))-1</f>
        <v>-0.30890704808258651</v>
      </c>
      <c r="X18" s="43">
        <f ca="1">(INDIRECT(CHAR(COLUMN()+64)&amp; ROW()-2)/INDIRECT(CHAR(COLUMN()+64)&amp; ROW()-4))-1</f>
        <v>-2.3734527464678301E-2</v>
      </c>
      <c r="Y18" s="43">
        <f ca="1">(INDIRECT(CHAR(COLUMN()+64)&amp; ROW()-2)/INDIRECT(CHAR(COLUMN()+64)&amp; ROW()-4))</f>
        <v>0.99965945574051318</v>
      </c>
    </row>
    <row r="19" spans="1:25" x14ac:dyDescent="0.2">
      <c r="A19" s="45" t="s">
        <v>65</v>
      </c>
      <c r="B19" s="25">
        <v>47.259599999999999</v>
      </c>
      <c r="C19" s="25">
        <v>67.792900000000003</v>
      </c>
      <c r="D19" s="27">
        <v>79.400099999999995</v>
      </c>
      <c r="E19" s="25">
        <v>107.125</v>
      </c>
      <c r="F19" s="25">
        <v>50.320602999999998</v>
      </c>
      <c r="G19" s="25">
        <v>6.5555599999999998</v>
      </c>
      <c r="J19" s="45" t="s">
        <v>65</v>
      </c>
      <c r="K19" s="25">
        <v>52.117400000000004</v>
      </c>
      <c r="L19" s="25">
        <v>78.521699999999996</v>
      </c>
      <c r="M19" s="27">
        <v>92.05</v>
      </c>
      <c r="N19" s="25">
        <v>127.2431</v>
      </c>
      <c r="O19" s="25">
        <v>54.972417999999998</v>
      </c>
      <c r="P19" s="25">
        <v>47.178772000000002</v>
      </c>
      <c r="S19" s="45" t="s">
        <v>65</v>
      </c>
      <c r="T19" s="25">
        <v>335.20870000000002</v>
      </c>
      <c r="U19" s="25">
        <v>415.38479999999998</v>
      </c>
      <c r="V19" s="27">
        <v>461.11989999999997</v>
      </c>
      <c r="W19" s="25">
        <v>2278.3901999999998</v>
      </c>
      <c r="X19" s="25">
        <v>382.88639599999999</v>
      </c>
      <c r="Y19" s="25">
        <v>1160.280017</v>
      </c>
    </row>
    <row r="20" spans="1:25" x14ac:dyDescent="0.2">
      <c r="A20" s="18" t="s">
        <v>46</v>
      </c>
      <c r="B20" s="25">
        <v>6.6965999999999998E-2</v>
      </c>
      <c r="C20" s="25">
        <v>0.15604000000000001</v>
      </c>
      <c r="D20" s="28">
        <v>0.20413700000000001</v>
      </c>
      <c r="E20" s="26">
        <v>1.376817</v>
      </c>
      <c r="F20" s="25">
        <v>2.650833</v>
      </c>
      <c r="G20" s="25">
        <v>4.5970000000000004E-3</v>
      </c>
      <c r="J20" s="18" t="s">
        <v>46</v>
      </c>
      <c r="K20" s="25">
        <v>0.14304900000000001</v>
      </c>
      <c r="L20" s="25">
        <v>0.29287600000000003</v>
      </c>
      <c r="M20" s="27">
        <v>0.275202</v>
      </c>
      <c r="N20" s="25">
        <v>6.7129250000000003</v>
      </c>
      <c r="O20" s="25">
        <v>0.22190799999999999</v>
      </c>
      <c r="P20" s="25">
        <v>8.0915000000000001E-2</v>
      </c>
      <c r="S20" s="18" t="s">
        <v>46</v>
      </c>
      <c r="T20" s="25">
        <v>3.6605319999999999</v>
      </c>
      <c r="U20" s="25">
        <v>5.2042929999999998</v>
      </c>
      <c r="V20" s="28">
        <v>16.283965999999999</v>
      </c>
      <c r="W20" s="26">
        <v>359.51439800000003</v>
      </c>
      <c r="X20" s="25">
        <v>14.893171000000001</v>
      </c>
      <c r="Y20" s="25">
        <v>1.301016</v>
      </c>
    </row>
    <row r="21" spans="1:25" x14ac:dyDescent="0.2">
      <c r="A21" s="1" t="s">
        <v>6</v>
      </c>
      <c r="B21" s="43">
        <f ca="1">(INDIRECT(CHAR(COLUMN()+64)&amp; ROW()-2)/INDIRECT(CHAR(COLUMN()+64)&amp; ROW()-7))-1</f>
        <v>1.8784949620808788E-2</v>
      </c>
      <c r="C21" s="43">
        <f ca="1">(INDIRECT(CHAR(COLUMN()+64)&amp; ROW()-2)/INDIRECT(CHAR(COLUMN()+64)&amp; ROW()-7))-1</f>
        <v>1.1470500909374293E-2</v>
      </c>
      <c r="D21" s="43">
        <f ca="1">(INDIRECT(CHAR(COLUMN()+64)&amp; ROW()-2)/INDIRECT(CHAR(COLUMN()+64)&amp; ROW()-7))-1</f>
        <v>4.0617661601261013E-3</v>
      </c>
      <c r="E21" s="43">
        <f ca="1">(INDIRECT(CHAR(COLUMN()+64)&amp; ROW()-2)/INDIRECT(CHAR(COLUMN()+64)&amp; ROW()-7))-1</f>
        <v>3.3097701869942986E-2</v>
      </c>
      <c r="F21" s="43">
        <f ca="1">(INDIRECT(CHAR(COLUMN()+64)&amp; ROW()-2)/INDIRECT(CHAR(COLUMN()+64)&amp; ROW()-7))-1</f>
        <v>2.3080371881192496E-2</v>
      </c>
      <c r="G21" s="43">
        <f ca="1">(INDIRECT(CHAR(COLUMN()+64)&amp; ROW()-2)/INDIRECT(CHAR(COLUMN()+64)&amp; ROW()-7))</f>
        <v>0.98424383500107493</v>
      </c>
      <c r="J21" s="1" t="s">
        <v>6</v>
      </c>
      <c r="K21" s="43">
        <f ca="1">(INDIRECT(CHAR(COLUMN()+64)&amp; ROW()-2)/INDIRECT(CHAR(COLUMN()+64)&amp; ROW()-7))-1</f>
        <v>5.1358601842583784E-3</v>
      </c>
      <c r="L21" s="43">
        <f ca="1">(INDIRECT(CHAR(COLUMN()+64)&amp; ROW()-2)/INDIRECT(CHAR(COLUMN()+64)&amp; ROW()-7))-1</f>
        <v>1.3939121873580707E-3</v>
      </c>
      <c r="M21" s="43">
        <f ca="1">(INDIRECT(CHAR(COLUMN()+64)&amp; ROW()-2)/INDIRECT(CHAR(COLUMN()+64)&amp; ROW()-7))-1</f>
        <v>5.5801230511081101E-3</v>
      </c>
      <c r="N21" s="43">
        <f ca="1">(INDIRECT(CHAR(COLUMN()+64)&amp; ROW()-2)/INDIRECT(CHAR(COLUMN()+64)&amp; ROW()-7))-1</f>
        <v>1.699695883436636E-2</v>
      </c>
      <c r="O21" s="43">
        <f ca="1">(INDIRECT(CHAR(COLUMN()+64)&amp; ROW()-2)/INDIRECT(CHAR(COLUMN()+64)&amp; ROW()-7))-1</f>
        <v>2.6299228660042751E-3</v>
      </c>
      <c r="P21" s="43">
        <f ca="1">(INDIRECT(CHAR(COLUMN()+64)&amp; ROW()-2)/INDIRECT(CHAR(COLUMN()+64)&amp; ROW()-7))</f>
        <v>0.99379466715648535</v>
      </c>
      <c r="S21" s="1" t="s">
        <v>6</v>
      </c>
      <c r="T21" s="43">
        <f ca="1">(INDIRECT(CHAR(COLUMN()+64)&amp; ROW()-2)/INDIRECT(CHAR(COLUMN()+64)&amp; ROW()-7))-1</f>
        <v>-2.4895453083259023E-3</v>
      </c>
      <c r="U21" s="43">
        <f ca="1">(INDIRECT(CHAR(COLUMN()+64)&amp; ROW()-2)/INDIRECT(CHAR(COLUMN()+64)&amp; ROW()-7))-1</f>
        <v>-3.6136518080372992E-3</v>
      </c>
      <c r="V21" s="43">
        <f ca="1">(INDIRECT(CHAR(COLUMN()+64)&amp; ROW()-2)/INDIRECT(CHAR(COLUMN()+64)&amp; ROW()-7))-1</f>
        <v>-1.5342147964776065E-2</v>
      </c>
      <c r="W21" s="43">
        <f ca="1">(INDIRECT(CHAR(COLUMN()+64)&amp; ROW()-2)/INDIRECT(CHAR(COLUMN()+64)&amp; ROW()-7))-1</f>
        <v>-0.27832323459806285</v>
      </c>
      <c r="X21" s="43">
        <f ca="1">(INDIRECT(CHAR(COLUMN()+64)&amp; ROW()-2)/INDIRECT(CHAR(COLUMN()+64)&amp; ROW()-7))-1</f>
        <v>-4.4024870497969326E-2</v>
      </c>
      <c r="Y21" s="43">
        <f ca="1">(INDIRECT(CHAR(COLUMN()+64)&amp; ROW()-2)/INDIRECT(CHAR(COLUMN()+64)&amp; ROW()-7))</f>
        <v>1.0000169548154298</v>
      </c>
    </row>
    <row r="23" spans="1:25" x14ac:dyDescent="0.2">
      <c r="A23" s="1" t="s">
        <v>5</v>
      </c>
      <c r="B23" s="8">
        <v>220</v>
      </c>
      <c r="C23" s="8"/>
      <c r="D23" s="8"/>
      <c r="E23" s="8"/>
      <c r="F23" s="8" t="s">
        <v>23</v>
      </c>
      <c r="G23" s="1" t="s">
        <v>11</v>
      </c>
      <c r="J23" s="1" t="s">
        <v>5</v>
      </c>
      <c r="K23" s="8">
        <v>250</v>
      </c>
      <c r="L23" s="8"/>
      <c r="M23" s="8"/>
      <c r="N23" s="8"/>
      <c r="O23" s="8" t="s">
        <v>23</v>
      </c>
      <c r="P23" s="1" t="s">
        <v>11</v>
      </c>
    </row>
    <row r="24" spans="1:25" x14ac:dyDescent="0.2">
      <c r="B24" s="4" t="s">
        <v>2</v>
      </c>
      <c r="C24" s="4" t="s">
        <v>3</v>
      </c>
      <c r="D24" s="4" t="s">
        <v>4</v>
      </c>
      <c r="E24" s="4" t="s">
        <v>10</v>
      </c>
      <c r="F24" s="4" t="s">
        <v>8</v>
      </c>
      <c r="G24" s="3" t="s">
        <v>7</v>
      </c>
      <c r="H24" s="4" t="s">
        <v>49</v>
      </c>
      <c r="K24" s="4" t="s">
        <v>2</v>
      </c>
      <c r="L24" s="4" t="s">
        <v>3</v>
      </c>
      <c r="M24" s="4" t="s">
        <v>4</v>
      </c>
      <c r="N24" s="4" t="s">
        <v>10</v>
      </c>
      <c r="O24" s="4" t="s">
        <v>8</v>
      </c>
      <c r="P24" s="3" t="s">
        <v>7</v>
      </c>
      <c r="Q24" s="4" t="s">
        <v>49</v>
      </c>
    </row>
    <row r="25" spans="1:25" x14ac:dyDescent="0.2">
      <c r="A25" s="45" t="s">
        <v>0</v>
      </c>
      <c r="B25" s="25">
        <v>81.2376</v>
      </c>
      <c r="C25" s="25">
        <v>415.56369999999998</v>
      </c>
      <c r="D25" s="27">
        <v>1432.8203000000001</v>
      </c>
      <c r="E25" s="25">
        <v>6988.2353000000003</v>
      </c>
      <c r="F25" s="25">
        <v>194.46496500000001</v>
      </c>
      <c r="G25" s="25">
        <v>11.839105</v>
      </c>
      <c r="H25" s="2"/>
      <c r="J25" s="45" t="s">
        <v>0</v>
      </c>
      <c r="K25" s="25">
        <v>107.80719999999999</v>
      </c>
      <c r="L25" s="25">
        <v>403.7081</v>
      </c>
      <c r="M25" s="27">
        <v>1274.9893999999999</v>
      </c>
      <c r="N25" s="25">
        <v>7048.0222000000003</v>
      </c>
      <c r="O25" s="25">
        <v>218.37504100000001</v>
      </c>
      <c r="P25" s="25">
        <v>98.077230999999998</v>
      </c>
      <c r="Q25" s="2"/>
    </row>
    <row r="26" spans="1:25" x14ac:dyDescent="0.2">
      <c r="A26" s="18" t="s">
        <v>46</v>
      </c>
      <c r="B26" s="25">
        <v>2.6976079999999998</v>
      </c>
      <c r="C26" s="25">
        <v>61.018096</v>
      </c>
      <c r="D26" s="27">
        <v>118.20098400000001</v>
      </c>
      <c r="E26" s="25">
        <v>2056.4911579999998</v>
      </c>
      <c r="F26" s="25">
        <v>35.391421999999999</v>
      </c>
      <c r="G26" s="25">
        <v>0.22489999999999999</v>
      </c>
      <c r="J26" s="18" t="s">
        <v>46</v>
      </c>
      <c r="K26" s="25">
        <v>3.1783969999999999</v>
      </c>
      <c r="L26" s="25">
        <v>171.681712</v>
      </c>
      <c r="M26" s="27">
        <v>113.249</v>
      </c>
      <c r="N26" s="25">
        <v>1570.7105759999999</v>
      </c>
      <c r="O26" s="25">
        <v>32.804020999999999</v>
      </c>
      <c r="P26" s="25">
        <v>4.7835049999999999</v>
      </c>
    </row>
    <row r="27" spans="1:25" x14ac:dyDescent="0.2">
      <c r="A27" s="45" t="s">
        <v>63</v>
      </c>
      <c r="B27" s="25">
        <v>80.965999999999994</v>
      </c>
      <c r="C27" s="25">
        <v>442.63260000000002</v>
      </c>
      <c r="D27" s="27">
        <v>1598.855</v>
      </c>
      <c r="E27" s="25">
        <v>10606.7333</v>
      </c>
      <c r="F27" s="25">
        <v>226.13003</v>
      </c>
      <c r="G27" s="25">
        <v>11.082038000000001</v>
      </c>
      <c r="H27" s="2"/>
      <c r="J27" s="45" t="s">
        <v>63</v>
      </c>
      <c r="K27" s="25">
        <v>103.59180000000001</v>
      </c>
      <c r="L27" s="25">
        <v>512.32500000000005</v>
      </c>
      <c r="M27" s="27">
        <v>1636.3588</v>
      </c>
      <c r="N27" s="25">
        <v>8922.9703000000009</v>
      </c>
      <c r="O27" s="25">
        <v>247.988134</v>
      </c>
      <c r="P27" s="25">
        <v>90.564306999999999</v>
      </c>
      <c r="Q27" s="2"/>
    </row>
    <row r="28" spans="1:25" x14ac:dyDescent="0.2">
      <c r="A28" s="18" t="s">
        <v>46</v>
      </c>
      <c r="B28" s="25">
        <v>2.4271319999999998</v>
      </c>
      <c r="C28" s="25">
        <v>18.820283</v>
      </c>
      <c r="D28" s="28">
        <v>138.037025</v>
      </c>
      <c r="E28" s="26">
        <v>3721.2115779999999</v>
      </c>
      <c r="F28" s="25">
        <v>54.558059999999998</v>
      </c>
      <c r="G28" s="25">
        <v>0.12543599999999999</v>
      </c>
      <c r="J28" s="18" t="s">
        <v>46</v>
      </c>
      <c r="K28" s="25">
        <v>3.952404</v>
      </c>
      <c r="L28" s="25">
        <v>256.97069900000002</v>
      </c>
      <c r="M28" s="28">
        <v>116.56026799999999</v>
      </c>
      <c r="N28" s="26">
        <v>2269.7848239999998</v>
      </c>
      <c r="O28" s="25">
        <v>41.918446000000003</v>
      </c>
      <c r="P28" s="25">
        <v>5.6618209999999998</v>
      </c>
    </row>
    <row r="29" spans="1:25" x14ac:dyDescent="0.2">
      <c r="A29" s="1" t="s">
        <v>6</v>
      </c>
      <c r="B29" s="43">
        <f ca="1">(INDIRECT(CHAR(COLUMN()+64)&amp; ROW()-2)/INDIRECT(CHAR(COLUMN()+64)&amp; ROW()-4))-1</f>
        <v>-3.3432794666510279E-3</v>
      </c>
      <c r="C29" s="43">
        <f ca="1">(INDIRECT(CHAR(COLUMN()+64)&amp; ROW()-2)/INDIRECT(CHAR(COLUMN()+64)&amp; ROW()-4))-1</f>
        <v>6.5137787540153314E-2</v>
      </c>
      <c r="D29" s="44">
        <f ca="1">(INDIRECT(CHAR(COLUMN()+64)&amp; ROW()-2)/INDIRECT(CHAR(COLUMN()+64)&amp; ROW()-4))-1</f>
        <v>0.1158796396170545</v>
      </c>
      <c r="E29" s="44">
        <f ca="1">(INDIRECT(CHAR(COLUMN()+64)&amp; ROW()-2)/INDIRECT(CHAR(COLUMN()+64)&amp; ROW()-4))-1</f>
        <v>0.51779853491767791</v>
      </c>
      <c r="F29" s="43">
        <f ca="1">(INDIRECT(CHAR(COLUMN()+64)&amp; ROW()-2)/INDIRECT(CHAR(COLUMN()+64)&amp; ROW()-4))-1</f>
        <v>0.16283172138487778</v>
      </c>
      <c r="G29" s="43">
        <f ca="1">(INDIRECT(CHAR(COLUMN()+64)&amp; ROW()-2)/INDIRECT(CHAR(COLUMN()+64)&amp; ROW()-4))</f>
        <v>0.9360536966265609</v>
      </c>
      <c r="J29" s="1" t="s">
        <v>6</v>
      </c>
      <c r="K29" s="43">
        <f ca="1">(INDIRECT(CHAR(COLUMN()+64)&amp; ROW()-2)/INDIRECT(CHAR(COLUMN()+64)&amp; ROW()-4))-1</f>
        <v>-3.9101284515319801E-2</v>
      </c>
      <c r="L29" s="43">
        <f ca="1">(INDIRECT(CHAR(COLUMN()+64)&amp; ROW()-2)/INDIRECT(CHAR(COLUMN()+64)&amp; ROW()-4))-1</f>
        <v>0.26904810678804814</v>
      </c>
      <c r="M29" s="44">
        <f ca="1">(INDIRECT(CHAR(COLUMN()+64)&amp; ROW()-2)/INDIRECT(CHAR(COLUMN()+64)&amp; ROW()-4))-1</f>
        <v>0.28342933674585846</v>
      </c>
      <c r="N29" s="44">
        <f ca="1">(INDIRECT(CHAR(COLUMN()+64)&amp; ROW()-2)/INDIRECT(CHAR(COLUMN()+64)&amp; ROW()-4))-1</f>
        <v>0.26602471541590789</v>
      </c>
      <c r="O29" s="43">
        <f ca="1">(INDIRECT(CHAR(COLUMN()+64)&amp; ROW()-2)/INDIRECT(CHAR(COLUMN()+64)&amp; ROW()-4))-1</f>
        <v>0.13560658243906176</v>
      </c>
      <c r="P29" s="43">
        <f ca="1">(INDIRECT(CHAR(COLUMN()+64)&amp; ROW()-2)/INDIRECT(CHAR(COLUMN()+64)&amp; ROW()-4))</f>
        <v>0.92339787814768137</v>
      </c>
    </row>
    <row r="30" spans="1:25" x14ac:dyDescent="0.2">
      <c r="A30" s="45" t="s">
        <v>65</v>
      </c>
      <c r="B30" s="25">
        <v>82.299000000000007</v>
      </c>
      <c r="C30" s="25">
        <v>427.50900000000001</v>
      </c>
      <c r="D30" s="27">
        <v>1447.8361</v>
      </c>
      <c r="E30" s="25">
        <v>8761.8423000000003</v>
      </c>
      <c r="F30" s="25">
        <v>214.916675</v>
      </c>
      <c r="G30" s="25">
        <v>11.276812</v>
      </c>
      <c r="J30" s="45" t="s">
        <v>65</v>
      </c>
      <c r="K30" s="25">
        <v>103.41670000000001</v>
      </c>
      <c r="L30" s="25">
        <v>508.7029</v>
      </c>
      <c r="M30" s="27">
        <v>1565.4785999999999</v>
      </c>
      <c r="N30" s="25">
        <v>8679.4115999999995</v>
      </c>
      <c r="O30" s="25">
        <v>245.43671699999999</v>
      </c>
      <c r="P30" s="25">
        <v>91.141452000000001</v>
      </c>
    </row>
    <row r="31" spans="1:25" x14ac:dyDescent="0.2">
      <c r="A31" s="18" t="s">
        <v>46</v>
      </c>
      <c r="B31" s="25">
        <v>1.708223</v>
      </c>
      <c r="C31" s="25">
        <v>24.834147999999999</v>
      </c>
      <c r="D31" s="28">
        <v>104.513413</v>
      </c>
      <c r="E31" s="26">
        <v>1560.632893</v>
      </c>
      <c r="F31" s="25">
        <v>35.883265000000002</v>
      </c>
      <c r="G31" s="25">
        <v>0.13217300000000001</v>
      </c>
      <c r="J31" s="18" t="s">
        <v>46</v>
      </c>
      <c r="K31" s="25">
        <v>3.2837049999999999</v>
      </c>
      <c r="L31" s="25">
        <v>189.90939900000001</v>
      </c>
      <c r="M31" s="27">
        <v>84.722140999999993</v>
      </c>
      <c r="N31" s="25">
        <v>2330.2375609999999</v>
      </c>
      <c r="O31" s="25">
        <v>31.359618000000001</v>
      </c>
      <c r="P31" s="25">
        <v>4.4587409999999998</v>
      </c>
    </row>
    <row r="32" spans="1:25" x14ac:dyDescent="0.2">
      <c r="A32" s="1" t="s">
        <v>6</v>
      </c>
      <c r="B32" s="43">
        <f ca="1">(INDIRECT(CHAR(COLUMN()+64)&amp; ROW()-2)/INDIRECT(CHAR(COLUMN()+64)&amp; ROW()-7))-1</f>
        <v>1.3065378593163812E-2</v>
      </c>
      <c r="C32" s="43">
        <f ca="1">(INDIRECT(CHAR(COLUMN()+64)&amp; ROW()-2)/INDIRECT(CHAR(COLUMN()+64)&amp; ROW()-7))-1</f>
        <v>2.8744810963999168E-2</v>
      </c>
      <c r="D32" s="43">
        <f ca="1">(INDIRECT(CHAR(COLUMN()+64)&amp; ROW()-2)/INDIRECT(CHAR(COLUMN()+64)&amp; ROW()-7))-1</f>
        <v>1.047989060456489E-2</v>
      </c>
      <c r="E32" s="43">
        <f ca="1">(INDIRECT(CHAR(COLUMN()+64)&amp; ROW()-2)/INDIRECT(CHAR(COLUMN()+64)&amp; ROW()-7))-1</f>
        <v>0.25379898126784606</v>
      </c>
      <c r="F32" s="43">
        <f ca="1">(INDIRECT(CHAR(COLUMN()+64)&amp; ROW()-2)/INDIRECT(CHAR(COLUMN()+64)&amp; ROW()-7))-1</f>
        <v>0.10516912390877198</v>
      </c>
      <c r="G32" s="43">
        <f ca="1">(INDIRECT(CHAR(COLUMN()+64)&amp; ROW()-2)/INDIRECT(CHAR(COLUMN()+64)&amp; ROW()-7))</f>
        <v>0.9525054469911366</v>
      </c>
      <c r="J32" s="1" t="s">
        <v>6</v>
      </c>
      <c r="K32" s="43">
        <f ca="1">(INDIRECT(CHAR(COLUMN()+64)&amp; ROW()-2)/INDIRECT(CHAR(COLUMN()+64)&amp; ROW()-7))-1</f>
        <v>-4.0725480301872174E-2</v>
      </c>
      <c r="L32" s="43">
        <f ca="1">(INDIRECT(CHAR(COLUMN()+64)&amp; ROW()-2)/INDIRECT(CHAR(COLUMN()+64)&amp; ROW()-7))-1</f>
        <v>0.26007603018121261</v>
      </c>
      <c r="M32" s="43">
        <f ca="1">(INDIRECT(CHAR(COLUMN()+64)&amp; ROW()-2)/INDIRECT(CHAR(COLUMN()+64)&amp; ROW()-7))-1</f>
        <v>0.22783656083729009</v>
      </c>
      <c r="N32" s="43">
        <f ca="1">(INDIRECT(CHAR(COLUMN()+64)&amp; ROW()-2)/INDIRECT(CHAR(COLUMN()+64)&amp; ROW()-7))-1</f>
        <v>0.23146768748827129</v>
      </c>
      <c r="O32" s="43">
        <f ca="1">(INDIRECT(CHAR(COLUMN()+64)&amp; ROW()-2)/INDIRECT(CHAR(COLUMN()+64)&amp; ROW()-7))-1</f>
        <v>0.12392293494749684</v>
      </c>
      <c r="P32" s="43">
        <f ca="1">(INDIRECT(CHAR(COLUMN()+64)&amp; ROW()-2)/INDIRECT(CHAR(COLUMN()+64)&amp; ROW()-7))</f>
        <v>0.9292824753586284</v>
      </c>
    </row>
    <row r="34" spans="1:26" x14ac:dyDescent="0.2">
      <c r="A34" s="1" t="s">
        <v>5</v>
      </c>
      <c r="B34" s="8">
        <v>500</v>
      </c>
      <c r="C34" s="8"/>
      <c r="D34" s="8"/>
      <c r="E34" s="8"/>
      <c r="F34" s="8" t="s">
        <v>23</v>
      </c>
      <c r="G34" s="1" t="s">
        <v>11</v>
      </c>
      <c r="J34" s="1" t="s">
        <v>5</v>
      </c>
      <c r="K34" s="8">
        <v>400</v>
      </c>
      <c r="L34" s="8"/>
      <c r="M34" s="8"/>
      <c r="N34" s="8"/>
      <c r="O34" s="8" t="s">
        <v>23</v>
      </c>
      <c r="P34" s="1" t="s">
        <v>11</v>
      </c>
    </row>
    <row r="35" spans="1:26" x14ac:dyDescent="0.2">
      <c r="B35" s="4" t="s">
        <v>2</v>
      </c>
      <c r="C35" s="4" t="s">
        <v>3</v>
      </c>
      <c r="D35" s="4" t="s">
        <v>4</v>
      </c>
      <c r="E35" s="4" t="s">
        <v>10</v>
      </c>
      <c r="F35" s="4" t="s">
        <v>8</v>
      </c>
      <c r="G35" s="3" t="s">
        <v>7</v>
      </c>
      <c r="H35" s="4" t="s">
        <v>49</v>
      </c>
      <c r="K35" s="4" t="s">
        <v>2</v>
      </c>
      <c r="L35" s="4" t="s">
        <v>3</v>
      </c>
      <c r="M35" s="4" t="s">
        <v>4</v>
      </c>
      <c r="N35" s="4" t="s">
        <v>10</v>
      </c>
      <c r="O35" s="4" t="s">
        <v>8</v>
      </c>
      <c r="P35" s="3" t="s">
        <v>7</v>
      </c>
      <c r="Q35" s="4" t="s">
        <v>49</v>
      </c>
    </row>
    <row r="36" spans="1:26" x14ac:dyDescent="0.2">
      <c r="A36" s="45" t="s">
        <v>0</v>
      </c>
      <c r="B36" s="25">
        <v>124.8745</v>
      </c>
      <c r="C36" s="25">
        <v>1012.8429</v>
      </c>
      <c r="D36" s="27">
        <v>3104.0214999999998</v>
      </c>
      <c r="E36" s="25">
        <v>24001.292600000001</v>
      </c>
      <c r="F36" s="25">
        <v>464.79261100000002</v>
      </c>
      <c r="G36" s="25">
        <v>12.937628</v>
      </c>
      <c r="H36" s="2"/>
      <c r="J36" s="45" t="s">
        <v>0</v>
      </c>
      <c r="K36" s="25">
        <v>124.761</v>
      </c>
      <c r="L36" s="25">
        <v>813.48720000000003</v>
      </c>
      <c r="M36" s="27">
        <v>2210.14</v>
      </c>
      <c r="N36" s="25">
        <v>13796.321400000001</v>
      </c>
      <c r="O36" s="25">
        <v>343.28052400000001</v>
      </c>
      <c r="P36" s="25">
        <v>105.52285000000001</v>
      </c>
      <c r="Q36" s="2"/>
    </row>
    <row r="37" spans="1:26" x14ac:dyDescent="0.2">
      <c r="A37" s="18" t="s">
        <v>46</v>
      </c>
      <c r="B37" s="25">
        <v>5.8726649999999996</v>
      </c>
      <c r="C37" s="25">
        <v>68.408423999999997</v>
      </c>
      <c r="D37" s="27">
        <v>238.78141600000001</v>
      </c>
      <c r="E37" s="25">
        <v>3695.6600050000002</v>
      </c>
      <c r="F37" s="25">
        <v>32.431736999999998</v>
      </c>
      <c r="G37" s="25">
        <v>0.207202</v>
      </c>
      <c r="J37" s="18" t="s">
        <v>46</v>
      </c>
      <c r="K37" s="25">
        <v>2.0193150000000002</v>
      </c>
      <c r="L37" s="25">
        <v>25.529264000000001</v>
      </c>
      <c r="M37" s="27">
        <v>93.990319999999997</v>
      </c>
      <c r="N37" s="25">
        <v>4626.5210770000003</v>
      </c>
      <c r="O37" s="25">
        <v>49.851985999999997</v>
      </c>
      <c r="P37" s="25">
        <v>1.3754109999999999</v>
      </c>
    </row>
    <row r="38" spans="1:26" x14ac:dyDescent="0.2">
      <c r="A38" s="45" t="s">
        <v>63</v>
      </c>
      <c r="B38" s="25">
        <v>125.0681</v>
      </c>
      <c r="C38" s="25">
        <v>1074.0063</v>
      </c>
      <c r="D38" s="27">
        <v>3523.4539</v>
      </c>
      <c r="E38" s="25">
        <v>27292.944299999999</v>
      </c>
      <c r="F38" s="25">
        <v>482.09770800000001</v>
      </c>
      <c r="G38" s="25">
        <v>12.219135</v>
      </c>
      <c r="H38" s="2"/>
      <c r="J38" s="45" t="s">
        <v>63</v>
      </c>
      <c r="K38" s="25">
        <v>127.7591</v>
      </c>
      <c r="L38" s="25">
        <v>909.07500000000005</v>
      </c>
      <c r="M38" s="27">
        <v>2437.1754000000001</v>
      </c>
      <c r="N38" s="25">
        <v>12321.3094</v>
      </c>
      <c r="O38" s="25">
        <v>358.99462199999999</v>
      </c>
      <c r="P38" s="25">
        <v>97.701994999999997</v>
      </c>
      <c r="Q38" s="2"/>
    </row>
    <row r="39" spans="1:26" x14ac:dyDescent="0.2">
      <c r="A39" s="18" t="s">
        <v>46</v>
      </c>
      <c r="B39" s="25">
        <v>6.2486319999999997</v>
      </c>
      <c r="C39" s="25">
        <v>68.762896999999995</v>
      </c>
      <c r="D39" s="28">
        <v>196.50615500000001</v>
      </c>
      <c r="E39" s="26">
        <v>6529.5880909999996</v>
      </c>
      <c r="F39" s="25">
        <v>63.057749999999999</v>
      </c>
      <c r="G39" s="25">
        <v>9.1920000000000002E-2</v>
      </c>
      <c r="J39" s="18" t="s">
        <v>46</v>
      </c>
      <c r="K39" s="25">
        <v>2.5783849999999999</v>
      </c>
      <c r="L39" s="25">
        <v>34.656343999999997</v>
      </c>
      <c r="M39" s="28">
        <v>162.07994099999999</v>
      </c>
      <c r="N39" s="26">
        <v>2776.308176</v>
      </c>
      <c r="O39" s="25">
        <v>45.882213999999998</v>
      </c>
      <c r="P39" s="25">
        <v>1.2022360000000001</v>
      </c>
    </row>
    <row r="40" spans="1:26" x14ac:dyDescent="0.2">
      <c r="A40" s="1" t="s">
        <v>6</v>
      </c>
      <c r="B40" s="43">
        <f ca="1">(INDIRECT(CHAR(COLUMN()+64)&amp; ROW()-2)/INDIRECT(CHAR(COLUMN()+64)&amp; ROW()-4))-1</f>
        <v>1.5503565579841894E-3</v>
      </c>
      <c r="C40" s="43">
        <f ca="1">(INDIRECT(CHAR(COLUMN()+64)&amp; ROW()-2)/INDIRECT(CHAR(COLUMN()+64)&amp; ROW()-4))-1</f>
        <v>6.0387844946141245E-2</v>
      </c>
      <c r="D40" s="44">
        <f ca="1">(INDIRECT(CHAR(COLUMN()+64)&amp; ROW()-2)/INDIRECT(CHAR(COLUMN()+64)&amp; ROW()-4))-1</f>
        <v>0.13512548157285642</v>
      </c>
      <c r="E40" s="44">
        <f ca="1">(INDIRECT(CHAR(COLUMN()+64)&amp; ROW()-2)/INDIRECT(CHAR(COLUMN()+64)&amp; ROW()-4))-1</f>
        <v>0.13714476777804863</v>
      </c>
      <c r="F40" s="43">
        <f ca="1">(INDIRECT(CHAR(COLUMN()+64)&amp; ROW()-2)/INDIRECT(CHAR(COLUMN()+64)&amp; ROW()-4))-1</f>
        <v>3.7231867698516385E-2</v>
      </c>
      <c r="G40" s="43">
        <f ca="1">(INDIRECT(CHAR(COLUMN()+64)&amp; ROW()-2)/INDIRECT(CHAR(COLUMN()+64)&amp; ROW()-4))</f>
        <v>0.94446485862787211</v>
      </c>
      <c r="J40" s="1" t="s">
        <v>6</v>
      </c>
      <c r="K40" s="43">
        <f ca="1">(INDIRECT(CHAR(COLUMN()+64)&amp; ROW()-2)/INDIRECT(CHAR(COLUMN()+64)&amp; ROW()-4))-1</f>
        <v>2.4030746787858437E-2</v>
      </c>
      <c r="L40" s="43">
        <f ca="1">(INDIRECT(CHAR(COLUMN()+64)&amp; ROW()-2)/INDIRECT(CHAR(COLUMN()+64)&amp; ROW()-4))-1</f>
        <v>0.11750375420781056</v>
      </c>
      <c r="M40" s="44">
        <f ca="1">(INDIRECT(CHAR(COLUMN()+64)&amp; ROW()-2)/INDIRECT(CHAR(COLUMN()+64)&amp; ROW()-4))-1</f>
        <v>0.10272444279547921</v>
      </c>
      <c r="N40" s="44">
        <f ca="1">(INDIRECT(CHAR(COLUMN()+64)&amp; ROW()-2)/INDIRECT(CHAR(COLUMN()+64)&amp; ROW()-4))-1</f>
        <v>-0.10691342693712547</v>
      </c>
      <c r="O40" s="43">
        <f ca="1">(INDIRECT(CHAR(COLUMN()+64)&amp; ROW()-2)/INDIRECT(CHAR(COLUMN()+64)&amp; ROW()-4))-1</f>
        <v>4.5776258486484922E-2</v>
      </c>
      <c r="P40" s="43">
        <f ca="1">(INDIRECT(CHAR(COLUMN()+64)&amp; ROW()-2)/INDIRECT(CHAR(COLUMN()+64)&amp; ROW()-4))</f>
        <v>0.92588472544098266</v>
      </c>
    </row>
    <row r="41" spans="1:26" x14ac:dyDescent="0.2">
      <c r="A41" s="45" t="s">
        <v>65</v>
      </c>
      <c r="B41" s="25">
        <v>123.6139</v>
      </c>
      <c r="C41" s="25">
        <v>1096.1487999999999</v>
      </c>
      <c r="D41" s="27">
        <v>3679.9720000000002</v>
      </c>
      <c r="E41" s="25">
        <v>42852.6587</v>
      </c>
      <c r="F41" s="25">
        <v>485.29197699999997</v>
      </c>
      <c r="G41" s="25">
        <v>12.138023</v>
      </c>
      <c r="J41" s="45" t="s">
        <v>65</v>
      </c>
      <c r="K41" s="25">
        <v>128.02180000000001</v>
      </c>
      <c r="L41" s="25">
        <v>896.51120000000003</v>
      </c>
      <c r="M41" s="27">
        <v>2435.1615000000002</v>
      </c>
      <c r="N41" s="25">
        <v>11395.1684</v>
      </c>
      <c r="O41" s="25">
        <v>343.26850000000002</v>
      </c>
      <c r="P41" s="25">
        <v>98.913477999999998</v>
      </c>
    </row>
    <row r="42" spans="1:26" x14ac:dyDescent="0.2">
      <c r="A42" s="18" t="s">
        <v>46</v>
      </c>
      <c r="B42" s="25">
        <v>4.718769</v>
      </c>
      <c r="C42" s="25">
        <v>81.635515999999996</v>
      </c>
      <c r="D42" s="28">
        <v>501.67148500000002</v>
      </c>
      <c r="E42" s="26">
        <v>55527.003978000001</v>
      </c>
      <c r="F42" s="25">
        <v>73.359172000000001</v>
      </c>
      <c r="G42" s="25">
        <v>0.47207900000000003</v>
      </c>
      <c r="J42" s="18" t="s">
        <v>46</v>
      </c>
      <c r="K42" s="25">
        <v>2.7531569999999999</v>
      </c>
      <c r="L42" s="25">
        <v>40.251925</v>
      </c>
      <c r="M42" s="28">
        <v>96.774683999999993</v>
      </c>
      <c r="N42" s="26">
        <v>4045.1359980000002</v>
      </c>
      <c r="O42" s="25">
        <v>46.803313000000003</v>
      </c>
      <c r="P42" s="25">
        <v>1.424234</v>
      </c>
    </row>
    <row r="43" spans="1:26" x14ac:dyDescent="0.2">
      <c r="A43" s="1" t="s">
        <v>6</v>
      </c>
      <c r="B43" s="43">
        <f ca="1">(INDIRECT(CHAR(COLUMN()+64)&amp; ROW()-2)/INDIRECT(CHAR(COLUMN()+64)&amp; ROW()-7))-1</f>
        <v>-1.0094935315056341E-2</v>
      </c>
      <c r="C43" s="43">
        <f ca="1">(INDIRECT(CHAR(COLUMN()+64)&amp; ROW()-2)/INDIRECT(CHAR(COLUMN()+64)&amp; ROW()-7))-1</f>
        <v>8.2249576908719035E-2</v>
      </c>
      <c r="D43" s="43">
        <f ca="1">(INDIRECT(CHAR(COLUMN()+64)&amp; ROW()-2)/INDIRECT(CHAR(COLUMN()+64)&amp; ROW()-7))-1</f>
        <v>0.18554977792518534</v>
      </c>
      <c r="E43" s="43">
        <f ca="1">(INDIRECT(CHAR(COLUMN()+64)&amp; ROW()-2)/INDIRECT(CHAR(COLUMN()+64)&amp; ROW()-7))-1</f>
        <v>0.78543128548001606</v>
      </c>
      <c r="F43" s="43">
        <f ca="1">(INDIRECT(CHAR(COLUMN()+64)&amp; ROW()-2)/INDIRECT(CHAR(COLUMN()+64)&amp; ROW()-7))-1</f>
        <v>4.410432850017898E-2</v>
      </c>
      <c r="G43" s="43">
        <f ca="1">(INDIRECT(CHAR(COLUMN()+64)&amp; ROW()-2)/INDIRECT(CHAR(COLUMN()+64)&amp; ROW()-7))</f>
        <v>0.93819539408614938</v>
      </c>
      <c r="J43" s="1" t="s">
        <v>6</v>
      </c>
      <c r="K43" s="43">
        <f ca="1">(INDIRECT(CHAR(COLUMN()+64)&amp; ROW()-2)/INDIRECT(CHAR(COLUMN()+64)&amp; ROW()-7))-1</f>
        <v>2.6136372744687941E-2</v>
      </c>
      <c r="L43" s="43">
        <f ca="1">(INDIRECT(CHAR(COLUMN()+64)&amp; ROW()-2)/INDIRECT(CHAR(COLUMN()+64)&amp; ROW()-7))-1</f>
        <v>0.10205938089744993</v>
      </c>
      <c r="M43" s="43">
        <f ca="1">(INDIRECT(CHAR(COLUMN()+64)&amp; ROW()-2)/INDIRECT(CHAR(COLUMN()+64)&amp; ROW()-7))-1</f>
        <v>0.10181323355081595</v>
      </c>
      <c r="N43" s="43">
        <f ca="1">(INDIRECT(CHAR(COLUMN()+64)&amp; ROW()-2)/INDIRECT(CHAR(COLUMN()+64)&amp; ROW()-7))-1</f>
        <v>-0.17404298800983287</v>
      </c>
      <c r="O43" s="43">
        <f ca="1">(INDIRECT(CHAR(COLUMN()+64)&amp; ROW()-2)/INDIRECT(CHAR(COLUMN()+64)&amp; ROW()-7))-1</f>
        <v>-3.5026746812993892E-5</v>
      </c>
      <c r="P43" s="43">
        <f ca="1">(INDIRECT(CHAR(COLUMN()+64)&amp; ROW()-2)/INDIRECT(CHAR(COLUMN()+64)&amp; ROW()-7))</f>
        <v>0.93736549003367509</v>
      </c>
    </row>
    <row r="45" spans="1:26" x14ac:dyDescent="0.2">
      <c r="A45" s="9"/>
      <c r="B45" s="9"/>
      <c r="C45" s="9"/>
      <c r="D45" s="9"/>
      <c r="E45" s="9"/>
      <c r="F45" s="9"/>
      <c r="G45" s="9"/>
      <c r="H45" s="9"/>
      <c r="I45" s="9"/>
      <c r="J45" s="9"/>
      <c r="K45" s="9"/>
      <c r="L45" s="9"/>
      <c r="M45" s="9"/>
      <c r="N45" s="9"/>
      <c r="O45" s="9"/>
      <c r="P45" s="9"/>
      <c r="Q45" s="9"/>
      <c r="R45" s="9"/>
      <c r="S45" s="9"/>
      <c r="T45" s="9"/>
      <c r="U45" s="9"/>
      <c r="V45" s="9"/>
      <c r="W45" s="9"/>
      <c r="X45" s="9"/>
      <c r="Y45" s="9"/>
      <c r="Z45" s="9"/>
    </row>
    <row r="47" spans="1:26" x14ac:dyDescent="0.2">
      <c r="A47" s="3" t="s">
        <v>31</v>
      </c>
      <c r="B47" s="3" t="s">
        <v>41</v>
      </c>
      <c r="C47" s="41" t="s">
        <v>34</v>
      </c>
      <c r="D47" s="3" t="s">
        <v>37</v>
      </c>
      <c r="E47" s="3" t="s">
        <v>14</v>
      </c>
      <c r="F47" s="42" t="s">
        <v>62</v>
      </c>
      <c r="J47" s="3" t="s">
        <v>31</v>
      </c>
      <c r="K47" s="3" t="s">
        <v>41</v>
      </c>
      <c r="L47" s="41" t="s">
        <v>34</v>
      </c>
      <c r="M47" s="3" t="s">
        <v>37</v>
      </c>
      <c r="N47" s="3" t="s">
        <v>14</v>
      </c>
      <c r="O47" s="42" t="s">
        <v>24</v>
      </c>
    </row>
    <row r="48" spans="1:26" x14ac:dyDescent="0.2">
      <c r="A48" s="1" t="s">
        <v>5</v>
      </c>
      <c r="B48" s="8">
        <v>40</v>
      </c>
      <c r="C48" s="8"/>
      <c r="D48" s="8"/>
      <c r="E48" s="8"/>
      <c r="F48" s="8" t="s">
        <v>23</v>
      </c>
      <c r="G48" s="1" t="s">
        <v>11</v>
      </c>
      <c r="J48" s="1" t="s">
        <v>5</v>
      </c>
      <c r="K48" s="8">
        <v>40</v>
      </c>
      <c r="L48" s="8"/>
      <c r="M48" s="8"/>
      <c r="N48" s="8"/>
      <c r="O48" s="8" t="s">
        <v>23</v>
      </c>
      <c r="P48" s="1" t="s">
        <v>11</v>
      </c>
    </row>
    <row r="49" spans="1:17" x14ac:dyDescent="0.2">
      <c r="B49" s="4" t="s">
        <v>2</v>
      </c>
      <c r="C49" s="4" t="s">
        <v>3</v>
      </c>
      <c r="D49" s="4" t="s">
        <v>4</v>
      </c>
      <c r="E49" s="4" t="s">
        <v>10</v>
      </c>
      <c r="F49" s="4" t="s">
        <v>8</v>
      </c>
      <c r="G49" s="3" t="s">
        <v>7</v>
      </c>
      <c r="H49" s="4" t="s">
        <v>49</v>
      </c>
      <c r="K49" s="4" t="s">
        <v>2</v>
      </c>
      <c r="L49" s="4" t="s">
        <v>3</v>
      </c>
      <c r="M49" s="4" t="s">
        <v>4</v>
      </c>
      <c r="N49" s="4" t="s">
        <v>10</v>
      </c>
      <c r="O49" s="4" t="s">
        <v>8</v>
      </c>
      <c r="P49" s="3" t="s">
        <v>7</v>
      </c>
      <c r="Q49" s="4" t="s">
        <v>49</v>
      </c>
    </row>
    <row r="50" spans="1:17" x14ac:dyDescent="0.2">
      <c r="A50" s="45" t="s">
        <v>0</v>
      </c>
      <c r="B50" s="25">
        <v>46.550400000000003</v>
      </c>
      <c r="C50" s="25">
        <v>67.115300000000005</v>
      </c>
      <c r="D50" s="27">
        <v>78.649100000000004</v>
      </c>
      <c r="E50" s="25">
        <v>104.229</v>
      </c>
      <c r="F50" s="25">
        <v>49.875512999999998</v>
      </c>
      <c r="G50" s="25">
        <v>6.6459000000000001</v>
      </c>
      <c r="H50" s="2"/>
      <c r="J50" s="45" t="s">
        <v>0</v>
      </c>
      <c r="K50" s="25">
        <v>52.292999999999999</v>
      </c>
      <c r="L50" s="25">
        <v>79.532499999999999</v>
      </c>
      <c r="M50" s="27">
        <v>93.308499999999995</v>
      </c>
      <c r="N50" s="25">
        <v>136.80969999999999</v>
      </c>
      <c r="O50" s="25">
        <v>55.174523000000001</v>
      </c>
      <c r="P50" s="25">
        <v>46.999602000000003</v>
      </c>
      <c r="Q50" s="2"/>
    </row>
    <row r="51" spans="1:17" x14ac:dyDescent="0.2">
      <c r="A51" s="18" t="s">
        <v>46</v>
      </c>
      <c r="B51" s="25">
        <v>7.3252999999999999E-2</v>
      </c>
      <c r="C51" s="25">
        <v>0.141539</v>
      </c>
      <c r="D51" s="27">
        <v>0.27928599999999998</v>
      </c>
      <c r="E51" s="25">
        <v>2.6607319999999999</v>
      </c>
      <c r="F51" s="25">
        <v>2.582773</v>
      </c>
      <c r="G51" s="25">
        <v>3.13E-3</v>
      </c>
      <c r="J51" s="18" t="s">
        <v>46</v>
      </c>
      <c r="K51" s="25">
        <v>5.4646E-2</v>
      </c>
      <c r="L51" s="25">
        <v>0.32917000000000002</v>
      </c>
      <c r="M51" s="27">
        <v>0.57747899999999996</v>
      </c>
      <c r="N51" s="25">
        <v>12.004832</v>
      </c>
      <c r="O51" s="25">
        <v>0.204176</v>
      </c>
      <c r="P51" s="25">
        <v>4.6441999999999997E-2</v>
      </c>
    </row>
    <row r="52" spans="1:17" x14ac:dyDescent="0.2">
      <c r="A52" s="45" t="s">
        <v>63</v>
      </c>
      <c r="B52" s="25">
        <v>47.417900000000003</v>
      </c>
      <c r="C52" s="25">
        <v>68.337299999999999</v>
      </c>
      <c r="D52" s="27">
        <v>80.1785</v>
      </c>
      <c r="E52" s="25">
        <v>108.322</v>
      </c>
      <c r="F52" s="25">
        <v>51.124805000000002</v>
      </c>
      <c r="G52" s="25">
        <v>6.5241360000000004</v>
      </c>
      <c r="H52" s="2"/>
      <c r="J52" s="45" t="s">
        <v>63</v>
      </c>
      <c r="K52" s="25">
        <v>52.6021</v>
      </c>
      <c r="L52" s="25">
        <v>79.921000000000006</v>
      </c>
      <c r="M52" s="27">
        <v>93.949200000000005</v>
      </c>
      <c r="N52" s="25">
        <v>135.4768</v>
      </c>
      <c r="O52" s="25">
        <v>55.565204000000001</v>
      </c>
      <c r="P52" s="25">
        <v>46.692433000000001</v>
      </c>
      <c r="Q52" s="2"/>
    </row>
    <row r="53" spans="1:17" x14ac:dyDescent="0.2">
      <c r="A53" s="18" t="s">
        <v>46</v>
      </c>
      <c r="B53" s="25">
        <v>7.2983999999999993E-2</v>
      </c>
      <c r="C53" s="25">
        <v>0.143537</v>
      </c>
      <c r="D53" s="28">
        <v>0.28485700000000003</v>
      </c>
      <c r="E53" s="26">
        <v>1.6604270000000001</v>
      </c>
      <c r="F53" s="25">
        <v>2.7292179999999999</v>
      </c>
      <c r="G53" s="25">
        <v>6.6880000000000004E-3</v>
      </c>
      <c r="J53" s="18" t="s">
        <v>46</v>
      </c>
      <c r="K53" s="25">
        <v>0.148503</v>
      </c>
      <c r="L53" s="25">
        <v>0.37433699999999998</v>
      </c>
      <c r="M53" s="28">
        <v>0.50916499999999998</v>
      </c>
      <c r="N53" s="26">
        <v>11.333460000000001</v>
      </c>
      <c r="O53" s="25">
        <v>0.21868499999999999</v>
      </c>
      <c r="P53" s="25">
        <v>8.2609000000000002E-2</v>
      </c>
    </row>
    <row r="54" spans="1:17" x14ac:dyDescent="0.2">
      <c r="A54" s="1" t="s">
        <v>6</v>
      </c>
      <c r="B54" s="43">
        <f ca="1">(INDIRECT(CHAR(COLUMN()+64)&amp; ROW()-2)/INDIRECT(CHAR(COLUMN()+64)&amp; ROW()-4))-1</f>
        <v>1.8635715267752762E-2</v>
      </c>
      <c r="C54" s="43">
        <f ca="1">(INDIRECT(CHAR(COLUMN()+64)&amp; ROW()-2)/INDIRECT(CHAR(COLUMN()+64)&amp; ROW()-4))-1</f>
        <v>1.8207472811713421E-2</v>
      </c>
      <c r="D54" s="44">
        <f ca="1">(INDIRECT(CHAR(COLUMN()+64)&amp; ROW()-2)/INDIRECT(CHAR(COLUMN()+64)&amp; ROW()-4))-1</f>
        <v>1.9445867784882331E-2</v>
      </c>
      <c r="E54" s="44">
        <f ca="1">(INDIRECT(CHAR(COLUMN()+64)&amp; ROW()-2)/INDIRECT(CHAR(COLUMN()+64)&amp; ROW()-4))-1</f>
        <v>3.9269301250131949E-2</v>
      </c>
      <c r="F54" s="43">
        <f ca="1">(INDIRECT(CHAR(COLUMN()+64)&amp; ROW()-2)/INDIRECT(CHAR(COLUMN()+64)&amp; ROW()-4))-1</f>
        <v>2.504820351421766E-2</v>
      </c>
      <c r="G54" s="43">
        <f ca="1">(INDIRECT(CHAR(COLUMN()+64)&amp; ROW()-2)/INDIRECT(CHAR(COLUMN()+64)&amp; ROW()-4))</f>
        <v>0.98167832799169419</v>
      </c>
      <c r="J54" s="1" t="s">
        <v>6</v>
      </c>
      <c r="K54" s="43">
        <f ca="1">(INDIRECT(CHAR(COLUMN()+64)&amp; ROW()-2)/INDIRECT(CHAR(COLUMN()+64)&amp; ROW()-4))-1</f>
        <v>5.9109249803990238E-3</v>
      </c>
      <c r="L54" s="43">
        <f ca="1">(INDIRECT(CHAR(COLUMN()+64)&amp; ROW()-2)/INDIRECT(CHAR(COLUMN()+64)&amp; ROW()-4))-1</f>
        <v>4.8847955238424667E-3</v>
      </c>
      <c r="M54" s="44">
        <f ca="1">(INDIRECT(CHAR(COLUMN()+64)&amp; ROW()-2)/INDIRECT(CHAR(COLUMN()+64)&amp; ROW()-4))-1</f>
        <v>6.8664698285794135E-3</v>
      </c>
      <c r="N54" s="44">
        <f ca="1">(INDIRECT(CHAR(COLUMN()+64)&amp; ROW()-2)/INDIRECT(CHAR(COLUMN()+64)&amp; ROW()-4))-1</f>
        <v>-9.7427302303856322E-3</v>
      </c>
      <c r="O54" s="43">
        <f ca="1">(INDIRECT(CHAR(COLUMN()+64)&amp; ROW()-2)/INDIRECT(CHAR(COLUMN()+64)&amp; ROW()-4))-1</f>
        <v>7.0808224295839661E-3</v>
      </c>
      <c r="P54" s="43">
        <f ca="1">(INDIRECT(CHAR(COLUMN()+64)&amp; ROW()-2)/INDIRECT(CHAR(COLUMN()+64)&amp; ROW()-4))</f>
        <v>0.99346443401797313</v>
      </c>
    </row>
    <row r="55" spans="1:17" x14ac:dyDescent="0.2">
      <c r="A55" s="45" t="s">
        <v>66</v>
      </c>
      <c r="B55" s="25">
        <v>47.436799999999998</v>
      </c>
      <c r="C55" s="25">
        <v>68.235200000000006</v>
      </c>
      <c r="D55" s="27">
        <v>80.002099999999999</v>
      </c>
      <c r="E55" s="25">
        <v>106.3698</v>
      </c>
      <c r="F55" s="25">
        <v>49.735416000000001</v>
      </c>
      <c r="G55" s="25">
        <v>6.5215759999999996</v>
      </c>
      <c r="J55" s="45" t="s">
        <v>65</v>
      </c>
      <c r="K55" s="25">
        <v>52.660899999999998</v>
      </c>
      <c r="L55" s="25">
        <v>79.925700000000006</v>
      </c>
      <c r="M55" s="27">
        <v>93.948400000000007</v>
      </c>
      <c r="N55" s="25">
        <v>136.97399999999999</v>
      </c>
      <c r="O55" s="25">
        <v>55.615180000000002</v>
      </c>
      <c r="P55" s="25">
        <v>46.703479000000002</v>
      </c>
    </row>
    <row r="56" spans="1:17" x14ac:dyDescent="0.2">
      <c r="A56" s="18" t="s">
        <v>46</v>
      </c>
      <c r="B56" s="25">
        <v>7.7294000000000002E-2</v>
      </c>
      <c r="C56" s="25">
        <v>0.117967</v>
      </c>
      <c r="D56" s="28">
        <v>0.29170400000000002</v>
      </c>
      <c r="E56" s="26">
        <v>3.1751239999999998</v>
      </c>
      <c r="F56" s="25">
        <v>0.187253</v>
      </c>
      <c r="G56" s="25">
        <v>4.1399999999999996E-3</v>
      </c>
      <c r="J56" s="18" t="s">
        <v>46</v>
      </c>
      <c r="K56" s="25">
        <v>0.11863899999999999</v>
      </c>
      <c r="L56" s="25">
        <v>0.38030900000000001</v>
      </c>
      <c r="M56" s="27">
        <v>0.49202499999999999</v>
      </c>
      <c r="N56" s="25">
        <v>10.318796000000001</v>
      </c>
      <c r="O56" s="25">
        <v>0.283053</v>
      </c>
      <c r="P56" s="25">
        <v>5.9465999999999998E-2</v>
      </c>
    </row>
    <row r="57" spans="1:17" x14ac:dyDescent="0.2">
      <c r="A57" s="1" t="s">
        <v>6</v>
      </c>
      <c r="B57" s="43">
        <f ca="1">(INDIRECT(CHAR(COLUMN()+64)&amp; ROW()-2)/INDIRECT(CHAR(COLUMN()+64)&amp; ROW()-7))-1</f>
        <v>1.9041726816525717E-2</v>
      </c>
      <c r="C57" s="43">
        <f ca="1">(INDIRECT(CHAR(COLUMN()+64)&amp; ROW()-2)/INDIRECT(CHAR(COLUMN()+64)&amp; ROW()-7))-1</f>
        <v>1.6686210148803671E-2</v>
      </c>
      <c r="D57" s="43">
        <f ca="1">(INDIRECT(CHAR(COLUMN()+64)&amp; ROW()-2)/INDIRECT(CHAR(COLUMN()+64)&amp; ROW()-7))-1</f>
        <v>1.7202994058418852E-2</v>
      </c>
      <c r="E57" s="43">
        <f ca="1">(INDIRECT(CHAR(COLUMN()+64)&amp; ROW()-2)/INDIRECT(CHAR(COLUMN()+64)&amp; ROW()-7))-1</f>
        <v>2.0539389229485172E-2</v>
      </c>
      <c r="F57" s="43">
        <f ca="1">(INDIRECT(CHAR(COLUMN()+64)&amp; ROW()-2)/INDIRECT(CHAR(COLUMN()+64)&amp; ROW()-7))-1</f>
        <v>-2.8089335141273652E-3</v>
      </c>
      <c r="G57" s="43">
        <f ca="1">(INDIRECT(CHAR(COLUMN()+64)&amp; ROW()-2)/INDIRECT(CHAR(COLUMN()+64)&amp; ROW()-7))</f>
        <v>0.98129312809401281</v>
      </c>
      <c r="J57" s="1" t="s">
        <v>6</v>
      </c>
      <c r="K57" s="43">
        <f ca="1">(INDIRECT(CHAR(COLUMN()+64)&amp; ROW()-2)/INDIRECT(CHAR(COLUMN()+64)&amp; ROW()-7))-1</f>
        <v>7.0353584609794684E-3</v>
      </c>
      <c r="L57" s="43">
        <f ca="1">(INDIRECT(CHAR(COLUMN()+64)&amp; ROW()-2)/INDIRECT(CHAR(COLUMN()+64)&amp; ROW()-7))-1</f>
        <v>4.9438908622261302E-3</v>
      </c>
      <c r="M57" s="43">
        <f ca="1">(INDIRECT(CHAR(COLUMN()+64)&amp; ROW()-2)/INDIRECT(CHAR(COLUMN()+64)&amp; ROW()-7))-1</f>
        <v>6.8578961187888421E-3</v>
      </c>
      <c r="N57" s="43">
        <f ca="1">(INDIRECT(CHAR(COLUMN()+64)&amp; ROW()-2)/INDIRECT(CHAR(COLUMN()+64)&amp; ROW()-7))-1</f>
        <v>1.2009382375663957E-3</v>
      </c>
      <c r="O57" s="43">
        <f ca="1">(INDIRECT(CHAR(COLUMN()+64)&amp; ROW()-2)/INDIRECT(CHAR(COLUMN()+64)&amp; ROW()-7))-1</f>
        <v>7.9866028021664537E-3</v>
      </c>
      <c r="P57" s="43">
        <f ca="1">(INDIRECT(CHAR(COLUMN()+64)&amp; ROW()-2)/INDIRECT(CHAR(COLUMN()+64)&amp; ROW()-7))</f>
        <v>0.99369945728476594</v>
      </c>
    </row>
    <row r="59" spans="1:17" x14ac:dyDescent="0.2">
      <c r="A59" s="1" t="s">
        <v>5</v>
      </c>
      <c r="B59" s="8">
        <v>220</v>
      </c>
      <c r="C59" s="8"/>
      <c r="D59" s="8"/>
      <c r="E59" s="8"/>
      <c r="F59" s="8" t="s">
        <v>23</v>
      </c>
      <c r="G59" s="1" t="s">
        <v>11</v>
      </c>
      <c r="J59" s="1" t="s">
        <v>5</v>
      </c>
      <c r="K59" s="8">
        <v>250</v>
      </c>
      <c r="L59" s="8"/>
      <c r="M59" s="8"/>
      <c r="N59" s="8"/>
      <c r="O59" s="8" t="s">
        <v>23</v>
      </c>
      <c r="P59" s="1" t="s">
        <v>11</v>
      </c>
    </row>
    <row r="60" spans="1:17" x14ac:dyDescent="0.2">
      <c r="B60" s="4" t="s">
        <v>2</v>
      </c>
      <c r="C60" s="4" t="s">
        <v>3</v>
      </c>
      <c r="D60" s="4" t="s">
        <v>4</v>
      </c>
      <c r="E60" s="4" t="s">
        <v>10</v>
      </c>
      <c r="F60" s="4" t="s">
        <v>8</v>
      </c>
      <c r="G60" s="3" t="s">
        <v>7</v>
      </c>
      <c r="H60" s="4" t="s">
        <v>49</v>
      </c>
      <c r="K60" s="4" t="s">
        <v>2</v>
      </c>
      <c r="L60" s="4" t="s">
        <v>3</v>
      </c>
      <c r="M60" s="4" t="s">
        <v>4</v>
      </c>
      <c r="N60" s="4" t="s">
        <v>10</v>
      </c>
      <c r="O60" s="4" t="s">
        <v>8</v>
      </c>
      <c r="P60" s="3" t="s">
        <v>7</v>
      </c>
      <c r="Q60" s="4" t="s">
        <v>49</v>
      </c>
    </row>
    <row r="61" spans="1:17" x14ac:dyDescent="0.2">
      <c r="A61" s="45" t="s">
        <v>0</v>
      </c>
      <c r="B61" s="25">
        <v>80.566100000000006</v>
      </c>
      <c r="C61" s="25">
        <v>568.68899999999996</v>
      </c>
      <c r="D61" s="27">
        <v>1444.0309</v>
      </c>
      <c r="E61" s="25">
        <v>7677.6535999999996</v>
      </c>
      <c r="F61" s="25">
        <v>212.02845400000001</v>
      </c>
      <c r="G61" s="25">
        <v>10.942629</v>
      </c>
      <c r="H61" s="2"/>
      <c r="J61" s="45" t="s">
        <v>0</v>
      </c>
      <c r="K61" s="25">
        <v>103.67740000000001</v>
      </c>
      <c r="L61" s="25">
        <v>419.05970000000002</v>
      </c>
      <c r="M61" s="27">
        <v>1488.7662</v>
      </c>
      <c r="N61" s="25">
        <v>7873.9139999999998</v>
      </c>
      <c r="O61" s="25">
        <v>241.68410700000001</v>
      </c>
      <c r="P61" s="25">
        <v>95.682590000000005</v>
      </c>
      <c r="Q61" s="2"/>
    </row>
    <row r="62" spans="1:17" x14ac:dyDescent="0.2">
      <c r="A62" s="18" t="s">
        <v>46</v>
      </c>
      <c r="B62" s="25">
        <v>2.3913479999999998</v>
      </c>
      <c r="C62" s="25">
        <v>207.77323000000001</v>
      </c>
      <c r="D62" s="27">
        <v>116.246408</v>
      </c>
      <c r="E62" s="25">
        <v>1669.490374</v>
      </c>
      <c r="F62" s="25">
        <v>25.066678</v>
      </c>
      <c r="G62" s="25">
        <v>0.860541</v>
      </c>
      <c r="J62" s="18" t="s">
        <v>46</v>
      </c>
      <c r="K62" s="25">
        <v>2.7744270000000002</v>
      </c>
      <c r="L62" s="25">
        <v>46.247306999999999</v>
      </c>
      <c r="M62" s="27">
        <v>192.64866900000001</v>
      </c>
      <c r="N62" s="25">
        <v>2213.5113660000002</v>
      </c>
      <c r="O62" s="25">
        <v>36.286892999999999</v>
      </c>
      <c r="P62" s="25">
        <v>4.1205939999999996</v>
      </c>
    </row>
    <row r="63" spans="1:17" x14ac:dyDescent="0.2">
      <c r="A63" s="45" t="s">
        <v>63</v>
      </c>
      <c r="B63" s="25">
        <v>82.418199999999999</v>
      </c>
      <c r="C63" s="25">
        <v>541.30740000000003</v>
      </c>
      <c r="D63" s="27">
        <v>1513.0652</v>
      </c>
      <c r="E63" s="25">
        <v>9797.2692999999999</v>
      </c>
      <c r="F63" s="25">
        <v>233.10215700000001</v>
      </c>
      <c r="G63" s="25">
        <v>10.625453</v>
      </c>
      <c r="H63" s="2"/>
      <c r="J63" s="45" t="s">
        <v>63</v>
      </c>
      <c r="K63" s="25">
        <v>102.6957</v>
      </c>
      <c r="L63" s="25">
        <v>474.03140000000002</v>
      </c>
      <c r="M63" s="27">
        <v>1642.4656</v>
      </c>
      <c r="N63" s="25">
        <v>7720.5798999999997</v>
      </c>
      <c r="O63" s="25">
        <v>223.81258800000001</v>
      </c>
      <c r="P63" s="25">
        <v>90.491433000000001</v>
      </c>
      <c r="Q63" s="2"/>
    </row>
    <row r="64" spans="1:17" x14ac:dyDescent="0.2">
      <c r="A64" s="18" t="s">
        <v>46</v>
      </c>
      <c r="B64" s="25">
        <v>3.3505310000000001</v>
      </c>
      <c r="C64" s="25">
        <v>311.71194600000001</v>
      </c>
      <c r="D64" s="28">
        <v>166.34706399999999</v>
      </c>
      <c r="E64" s="26">
        <v>1631.3504660000001</v>
      </c>
      <c r="F64" s="25">
        <v>42.362009999999998</v>
      </c>
      <c r="G64" s="25">
        <v>1.2697719999999999</v>
      </c>
      <c r="J64" s="18" t="s">
        <v>46</v>
      </c>
      <c r="K64" s="25">
        <v>1.871218</v>
      </c>
      <c r="L64" s="25">
        <v>43.344377999999999</v>
      </c>
      <c r="M64" s="28">
        <v>131.594808</v>
      </c>
      <c r="N64" s="26">
        <v>1271.5776530000001</v>
      </c>
      <c r="O64" s="25">
        <v>26.956947</v>
      </c>
      <c r="P64" s="25">
        <v>1.3964970000000001</v>
      </c>
    </row>
    <row r="65" spans="1:17" x14ac:dyDescent="0.2">
      <c r="A65" s="1" t="s">
        <v>6</v>
      </c>
      <c r="B65" s="43">
        <f ca="1">(INDIRECT(CHAR(COLUMN()+64)&amp; ROW()-2)/INDIRECT(CHAR(COLUMN()+64)&amp; ROW()-4))-1</f>
        <v>2.2988577081427541E-2</v>
      </c>
      <c r="C65" s="43">
        <f ca="1">(INDIRECT(CHAR(COLUMN()+64)&amp; ROW()-2)/INDIRECT(CHAR(COLUMN()+64)&amp; ROW()-4))-1</f>
        <v>-4.8148636601024308E-2</v>
      </c>
      <c r="D65" s="44">
        <f ca="1">(INDIRECT(CHAR(COLUMN()+64)&amp; ROW()-2)/INDIRECT(CHAR(COLUMN()+64)&amp; ROW()-4))-1</f>
        <v>4.7806663970971774E-2</v>
      </c>
      <c r="E65" s="44">
        <f ca="1">(INDIRECT(CHAR(COLUMN()+64)&amp; ROW()-2)/INDIRECT(CHAR(COLUMN()+64)&amp; ROW()-4))-1</f>
        <v>0.27607597456597932</v>
      </c>
      <c r="F65" s="43">
        <f ca="1">(INDIRECT(CHAR(COLUMN()+64)&amp; ROW()-2)/INDIRECT(CHAR(COLUMN()+64)&amp; ROW()-4))-1</f>
        <v>9.9390919484797058E-2</v>
      </c>
      <c r="G65" s="43">
        <f ca="1">(INDIRECT(CHAR(COLUMN()+64)&amp; ROW()-2)/INDIRECT(CHAR(COLUMN()+64)&amp; ROW()-4))</f>
        <v>0.97101464373872126</v>
      </c>
      <c r="J65" s="1" t="s">
        <v>6</v>
      </c>
      <c r="K65" s="43">
        <f ca="1">(INDIRECT(CHAR(COLUMN()+64)&amp; ROW()-2)/INDIRECT(CHAR(COLUMN()+64)&amp; ROW()-4))-1</f>
        <v>-9.4687945492460956E-3</v>
      </c>
      <c r="L65" s="43">
        <f ca="1">(INDIRECT(CHAR(COLUMN()+64)&amp; ROW()-2)/INDIRECT(CHAR(COLUMN()+64)&amp; ROW()-4))-1</f>
        <v>0.1311786840872553</v>
      </c>
      <c r="M65" s="44">
        <f ca="1">(INDIRECT(CHAR(COLUMN()+64)&amp; ROW()-2)/INDIRECT(CHAR(COLUMN()+64)&amp; ROW()-4))-1</f>
        <v>0.10323944753716185</v>
      </c>
      <c r="N65" s="44">
        <f ca="1">(INDIRECT(CHAR(COLUMN()+64)&amp; ROW()-2)/INDIRECT(CHAR(COLUMN()+64)&amp; ROW()-4))-1</f>
        <v>-1.9473682338923215E-2</v>
      </c>
      <c r="O65" s="43">
        <f ca="1">(INDIRECT(CHAR(COLUMN()+64)&amp; ROW()-2)/INDIRECT(CHAR(COLUMN()+64)&amp; ROW()-4))-1</f>
        <v>-7.3945776666233143E-2</v>
      </c>
      <c r="P65" s="43">
        <f ca="1">(INDIRECT(CHAR(COLUMN()+64)&amp; ROW()-2)/INDIRECT(CHAR(COLUMN()+64)&amp; ROW()-4))</f>
        <v>0.94574606519326032</v>
      </c>
    </row>
    <row r="66" spans="1:17" x14ac:dyDescent="0.2">
      <c r="A66" s="45" t="s">
        <v>66</v>
      </c>
      <c r="B66" s="25">
        <v>80.963300000000004</v>
      </c>
      <c r="C66" s="25">
        <v>525.68920000000003</v>
      </c>
      <c r="D66" s="27">
        <v>1507.1304</v>
      </c>
      <c r="E66" s="25">
        <v>9500.5496999999996</v>
      </c>
      <c r="F66" s="25">
        <v>209.90415100000001</v>
      </c>
      <c r="G66" s="25">
        <v>10.682252999999999</v>
      </c>
      <c r="J66" s="45" t="s">
        <v>65</v>
      </c>
      <c r="K66" s="25">
        <v>104.9405</v>
      </c>
      <c r="L66" s="25">
        <v>472.81619999999998</v>
      </c>
      <c r="M66" s="27">
        <v>1533.2819999999999</v>
      </c>
      <c r="N66" s="25">
        <v>7786.8122999999996</v>
      </c>
      <c r="O66" s="25">
        <v>238.268395</v>
      </c>
      <c r="P66" s="25">
        <v>91.934469000000007</v>
      </c>
    </row>
    <row r="67" spans="1:17" x14ac:dyDescent="0.2">
      <c r="A67" s="18" t="s">
        <v>46</v>
      </c>
      <c r="B67" s="25">
        <v>4.7853409999999998</v>
      </c>
      <c r="C67" s="25">
        <v>134.601947</v>
      </c>
      <c r="D67" s="28">
        <v>128.98212699999999</v>
      </c>
      <c r="E67" s="26">
        <v>3529.6738150000001</v>
      </c>
      <c r="F67" s="25">
        <v>29.367138000000001</v>
      </c>
      <c r="G67" s="25">
        <v>0.53109499999999998</v>
      </c>
      <c r="J67" s="18" t="s">
        <v>46</v>
      </c>
      <c r="K67" s="25">
        <v>2.7587359999999999</v>
      </c>
      <c r="L67" s="25">
        <v>30.810344000000001</v>
      </c>
      <c r="M67" s="27">
        <v>178.373311</v>
      </c>
      <c r="N67" s="25">
        <v>1740.0642789999999</v>
      </c>
      <c r="O67" s="25">
        <v>21.505790000000001</v>
      </c>
      <c r="P67" s="25">
        <v>1.4634339999999999</v>
      </c>
    </row>
    <row r="68" spans="1:17" x14ac:dyDescent="0.2">
      <c r="A68" s="1" t="s">
        <v>6</v>
      </c>
      <c r="B68" s="43">
        <f ca="1">(INDIRECT(CHAR(COLUMN()+64)&amp; ROW()-2)/INDIRECT(CHAR(COLUMN()+64)&amp; ROW()-7))-1</f>
        <v>4.9301132858607932E-3</v>
      </c>
      <c r="C68" s="43">
        <f ca="1">(INDIRECT(CHAR(COLUMN()+64)&amp; ROW()-2)/INDIRECT(CHAR(COLUMN()+64)&amp; ROW()-7))-1</f>
        <v>-7.5612153567239604E-2</v>
      </c>
      <c r="D68" s="43">
        <f ca="1">(INDIRECT(CHAR(COLUMN()+64)&amp; ROW()-2)/INDIRECT(CHAR(COLUMN()+64)&amp; ROW()-7))-1</f>
        <v>4.3696779618774162E-2</v>
      </c>
      <c r="E68" s="43">
        <f ca="1">(INDIRECT(CHAR(COLUMN()+64)&amp; ROW()-2)/INDIRECT(CHAR(COLUMN()+64)&amp; ROW()-7))-1</f>
        <v>0.23742880246642017</v>
      </c>
      <c r="F68" s="43">
        <f ca="1">(INDIRECT(CHAR(COLUMN()+64)&amp; ROW()-2)/INDIRECT(CHAR(COLUMN()+64)&amp; ROW()-7))-1</f>
        <v>-1.0018952456258501E-2</v>
      </c>
      <c r="G68" s="43">
        <f ca="1">(INDIRECT(CHAR(COLUMN()+64)&amp; ROW()-2)/INDIRECT(CHAR(COLUMN()+64)&amp; ROW()-7))</f>
        <v>0.97620535247973761</v>
      </c>
      <c r="J68" s="1" t="s">
        <v>6</v>
      </c>
      <c r="K68" s="43">
        <f ca="1">(INDIRECT(CHAR(COLUMN()+64)&amp; ROW()-2)/INDIRECT(CHAR(COLUMN()+64)&amp; ROW()-7))-1</f>
        <v>1.2182982983755419E-2</v>
      </c>
      <c r="L68" s="43">
        <f ca="1">(INDIRECT(CHAR(COLUMN()+64)&amp; ROW()-2)/INDIRECT(CHAR(COLUMN()+64)&amp; ROW()-7))-1</f>
        <v>0.12827885859699695</v>
      </c>
      <c r="M68" s="43">
        <f ca="1">(INDIRECT(CHAR(COLUMN()+64)&amp; ROW()-2)/INDIRECT(CHAR(COLUMN()+64)&amp; ROW()-7))-1</f>
        <v>2.9901135584620375E-2</v>
      </c>
      <c r="N68" s="43">
        <f ca="1">(INDIRECT(CHAR(COLUMN()+64)&amp; ROW()-2)/INDIRECT(CHAR(COLUMN()+64)&amp; ROW()-7))-1</f>
        <v>-1.1062058843924416E-2</v>
      </c>
      <c r="O68" s="43">
        <f ca="1">(INDIRECT(CHAR(COLUMN()+64)&amp; ROW()-2)/INDIRECT(CHAR(COLUMN()+64)&amp; ROW()-7))-1</f>
        <v>-1.4132960757738289E-2</v>
      </c>
      <c r="P68" s="43">
        <f ca="1">(INDIRECT(CHAR(COLUMN()+64)&amp; ROW()-2)/INDIRECT(CHAR(COLUMN()+64)&amp; ROW()-7))</f>
        <v>0.96082755493972316</v>
      </c>
    </row>
    <row r="70" spans="1:17" x14ac:dyDescent="0.2">
      <c r="A70" s="1" t="s">
        <v>5</v>
      </c>
      <c r="B70" s="8">
        <v>500</v>
      </c>
      <c r="C70" s="8"/>
      <c r="D70" s="8"/>
      <c r="E70" s="8"/>
      <c r="F70" s="8" t="s">
        <v>23</v>
      </c>
      <c r="G70" s="1" t="s">
        <v>11</v>
      </c>
      <c r="J70" s="1" t="s">
        <v>5</v>
      </c>
      <c r="K70" s="8">
        <v>400</v>
      </c>
      <c r="L70" s="8"/>
      <c r="M70" s="8"/>
      <c r="N70" s="8"/>
      <c r="O70" s="8" t="s">
        <v>23</v>
      </c>
      <c r="P70" s="1" t="s">
        <v>11</v>
      </c>
    </row>
    <row r="71" spans="1:17" x14ac:dyDescent="0.2">
      <c r="B71" s="4" t="s">
        <v>2</v>
      </c>
      <c r="C71" s="4" t="s">
        <v>3</v>
      </c>
      <c r="D71" s="4" t="s">
        <v>4</v>
      </c>
      <c r="E71" s="4" t="s">
        <v>10</v>
      </c>
      <c r="F71" s="4" t="s">
        <v>8</v>
      </c>
      <c r="G71" s="3" t="s">
        <v>7</v>
      </c>
      <c r="H71" s="4" t="s">
        <v>49</v>
      </c>
      <c r="K71" s="4" t="s">
        <v>2</v>
      </c>
      <c r="L71" s="4" t="s">
        <v>3</v>
      </c>
      <c r="M71" s="4" t="s">
        <v>4</v>
      </c>
      <c r="N71" s="4" t="s">
        <v>10</v>
      </c>
      <c r="O71" s="4" t="s">
        <v>8</v>
      </c>
      <c r="P71" s="3" t="s">
        <v>7</v>
      </c>
      <c r="Q71" s="4" t="s">
        <v>49</v>
      </c>
    </row>
    <row r="72" spans="1:17" x14ac:dyDescent="0.2">
      <c r="A72" s="45" t="s">
        <v>0</v>
      </c>
      <c r="B72" s="25">
        <v>110.6242</v>
      </c>
      <c r="C72" s="25">
        <v>1052.4409000000001</v>
      </c>
      <c r="D72" s="27">
        <v>3733.7260000000001</v>
      </c>
      <c r="E72" s="25">
        <v>40564.228000000003</v>
      </c>
      <c r="F72" s="25">
        <v>462.23450300000002</v>
      </c>
      <c r="G72" s="25">
        <v>12.738246999999999</v>
      </c>
      <c r="H72" s="2"/>
      <c r="J72" s="45" t="s">
        <v>0</v>
      </c>
      <c r="K72" s="25">
        <v>122.2077</v>
      </c>
      <c r="L72" s="25">
        <v>787.36710000000005</v>
      </c>
      <c r="M72" s="27">
        <v>2553.0146</v>
      </c>
      <c r="N72" s="25">
        <v>15188.910900000001</v>
      </c>
      <c r="O72" s="25">
        <v>352.501688</v>
      </c>
      <c r="P72" s="25">
        <v>102.49145</v>
      </c>
      <c r="Q72" s="2"/>
    </row>
    <row r="73" spans="1:17" x14ac:dyDescent="0.2">
      <c r="A73" s="18" t="s">
        <v>46</v>
      </c>
      <c r="B73" s="25">
        <v>2.3034690000000002</v>
      </c>
      <c r="C73" s="25">
        <v>33.502688999999997</v>
      </c>
      <c r="D73" s="27">
        <v>133.41809000000001</v>
      </c>
      <c r="E73" s="25">
        <v>55894.026884999999</v>
      </c>
      <c r="F73" s="25">
        <v>70.221202000000005</v>
      </c>
      <c r="G73" s="25">
        <v>0.166522</v>
      </c>
      <c r="J73" s="18" t="s">
        <v>46</v>
      </c>
      <c r="K73" s="25">
        <v>2.784961</v>
      </c>
      <c r="L73" s="25">
        <v>37.909573999999999</v>
      </c>
      <c r="M73" s="27">
        <v>171.56900300000001</v>
      </c>
      <c r="N73" s="25">
        <v>3954.283774</v>
      </c>
      <c r="O73" s="25">
        <v>59.470266000000002</v>
      </c>
      <c r="P73" s="25">
        <v>1.9071199999999999</v>
      </c>
    </row>
    <row r="74" spans="1:17" x14ac:dyDescent="0.2">
      <c r="A74" s="45" t="s">
        <v>63</v>
      </c>
      <c r="B74" s="25">
        <v>118.9952</v>
      </c>
      <c r="C74" s="25">
        <v>1109.4603999999999</v>
      </c>
      <c r="D74" s="27">
        <v>3988.9348</v>
      </c>
      <c r="E74" s="25">
        <v>22821.233199999999</v>
      </c>
      <c r="F74" s="25">
        <v>455.97092800000001</v>
      </c>
      <c r="G74" s="25">
        <v>11.939219</v>
      </c>
      <c r="H74" s="2"/>
      <c r="J74" s="45" t="s">
        <v>63</v>
      </c>
      <c r="K74" s="25">
        <v>125.16459999999999</v>
      </c>
      <c r="L74" s="25">
        <v>948.42049999999995</v>
      </c>
      <c r="M74" s="27">
        <v>2609.6316999999999</v>
      </c>
      <c r="N74" s="25">
        <v>13854.508599999999</v>
      </c>
      <c r="O74" s="25">
        <v>342.858788</v>
      </c>
      <c r="P74" s="25">
        <v>94.002585999999994</v>
      </c>
      <c r="Q74" s="2"/>
    </row>
    <row r="75" spans="1:17" x14ac:dyDescent="0.2">
      <c r="A75" s="18" t="s">
        <v>46</v>
      </c>
      <c r="B75" s="25">
        <v>7.2762539999999998</v>
      </c>
      <c r="C75" s="25">
        <v>29.437328999999998</v>
      </c>
      <c r="D75" s="28">
        <v>275.85418900000002</v>
      </c>
      <c r="E75" s="26">
        <v>2480.5229530000001</v>
      </c>
      <c r="F75" s="25">
        <v>41.200499000000001</v>
      </c>
      <c r="G75" s="25">
        <v>5.2484000000000003E-2</v>
      </c>
      <c r="J75" s="18" t="s">
        <v>46</v>
      </c>
      <c r="K75" s="25">
        <v>3.7791769999999998</v>
      </c>
      <c r="L75" s="25">
        <v>220.09089900000001</v>
      </c>
      <c r="M75" s="28">
        <v>366.65083099999998</v>
      </c>
      <c r="N75" s="26">
        <v>2531.5238420000001</v>
      </c>
      <c r="O75" s="25">
        <v>44.116478999999998</v>
      </c>
      <c r="P75" s="25">
        <v>4.9610339999999997</v>
      </c>
    </row>
    <row r="76" spans="1:17" x14ac:dyDescent="0.2">
      <c r="A76" s="1" t="s">
        <v>6</v>
      </c>
      <c r="B76" s="43">
        <f ca="1">(INDIRECT(CHAR(COLUMN()+64)&amp; ROW()-2)/INDIRECT(CHAR(COLUMN()+64)&amp; ROW()-4))-1</f>
        <v>7.5670603719619978E-2</v>
      </c>
      <c r="C76" s="43">
        <f ca="1">(INDIRECT(CHAR(COLUMN()+64)&amp; ROW()-2)/INDIRECT(CHAR(COLUMN()+64)&amp; ROW()-4))-1</f>
        <v>5.4178339135242615E-2</v>
      </c>
      <c r="D76" s="44">
        <f ca="1">(INDIRECT(CHAR(COLUMN()+64)&amp; ROW()-2)/INDIRECT(CHAR(COLUMN()+64)&amp; ROW()-4))-1</f>
        <v>6.8352310801595983E-2</v>
      </c>
      <c r="E76" s="44">
        <f ca="1">(INDIRECT(CHAR(COLUMN()+64)&amp; ROW()-2)/INDIRECT(CHAR(COLUMN()+64)&amp; ROW()-4))-1</f>
        <v>-0.43740496676036833</v>
      </c>
      <c r="F76" s="43">
        <f ca="1">(INDIRECT(CHAR(COLUMN()+64)&amp; ROW()-2)/INDIRECT(CHAR(COLUMN()+64)&amp; ROW()-4))-1</f>
        <v>-1.3550643578850274E-2</v>
      </c>
      <c r="G76" s="43">
        <f ca="1">(INDIRECT(CHAR(COLUMN()+64)&amp; ROW()-2)/INDIRECT(CHAR(COLUMN()+64)&amp; ROW()-4))</f>
        <v>0.93727331555119009</v>
      </c>
      <c r="J76" s="1" t="s">
        <v>6</v>
      </c>
      <c r="K76" s="43">
        <f ca="1">(INDIRECT(CHAR(COLUMN()+64)&amp; ROW()-2)/INDIRECT(CHAR(COLUMN()+64)&amp; ROW()-4))-1</f>
        <v>2.4195693070076629E-2</v>
      </c>
      <c r="L76" s="43">
        <f ca="1">(INDIRECT(CHAR(COLUMN()+64)&amp; ROW()-2)/INDIRECT(CHAR(COLUMN()+64)&amp; ROW()-4))-1</f>
        <v>0.20454677367139151</v>
      </c>
      <c r="M76" s="44">
        <f ca="1">(INDIRECT(CHAR(COLUMN()+64)&amp; ROW()-2)/INDIRECT(CHAR(COLUMN()+64)&amp; ROW()-4))-1</f>
        <v>2.2176567262874203E-2</v>
      </c>
      <c r="N76" s="44">
        <f ca="1">(INDIRECT(CHAR(COLUMN()+64)&amp; ROW()-2)/INDIRECT(CHAR(COLUMN()+64)&amp; ROW()-4))-1</f>
        <v>-8.7853718333419262E-2</v>
      </c>
      <c r="O76" s="43">
        <f ca="1">(INDIRECT(CHAR(COLUMN()+64)&amp; ROW()-2)/INDIRECT(CHAR(COLUMN()+64)&amp; ROW()-4))-1</f>
        <v>-2.735561368432371E-2</v>
      </c>
      <c r="P76" s="43">
        <f ca="1">(INDIRECT(CHAR(COLUMN()+64)&amp; ROW()-2)/INDIRECT(CHAR(COLUMN()+64)&amp; ROW()-4))</f>
        <v>0.91717490580921623</v>
      </c>
    </row>
    <row r="77" spans="1:17" x14ac:dyDescent="0.2">
      <c r="A77" s="45" t="s">
        <v>66</v>
      </c>
      <c r="B77" s="25">
        <v>118.77760000000001</v>
      </c>
      <c r="C77" s="25">
        <v>1092.9952000000001</v>
      </c>
      <c r="D77" s="27">
        <v>4166.6419999999998</v>
      </c>
      <c r="E77" s="25">
        <v>23063.177199999998</v>
      </c>
      <c r="F77" s="25">
        <v>459.265942</v>
      </c>
      <c r="G77" s="25">
        <v>11.960767000000001</v>
      </c>
      <c r="J77" s="45" t="s">
        <v>65</v>
      </c>
      <c r="K77" s="25">
        <v>128.40530000000001</v>
      </c>
      <c r="L77" s="25">
        <v>885.32920000000001</v>
      </c>
      <c r="M77" s="27">
        <v>2485.6700999999998</v>
      </c>
      <c r="N77" s="25">
        <v>14340.239600000001</v>
      </c>
      <c r="O77" s="25">
        <v>339.59287399999999</v>
      </c>
      <c r="P77" s="25">
        <v>95.174227000000002</v>
      </c>
    </row>
    <row r="78" spans="1:17" x14ac:dyDescent="0.2">
      <c r="A78" s="18" t="s">
        <v>46</v>
      </c>
      <c r="B78" s="25">
        <v>5.6085710000000004</v>
      </c>
      <c r="C78" s="25">
        <v>21.958807</v>
      </c>
      <c r="D78" s="28">
        <v>452.56718000000001</v>
      </c>
      <c r="E78" s="26">
        <v>4219.3232379999999</v>
      </c>
      <c r="F78" s="25">
        <v>54.361587</v>
      </c>
      <c r="G78" s="25">
        <v>7.6407000000000003E-2</v>
      </c>
      <c r="J78" s="18" t="s">
        <v>46</v>
      </c>
      <c r="K78" s="25">
        <v>5.810473</v>
      </c>
      <c r="L78" s="25">
        <v>96.332120000000003</v>
      </c>
      <c r="M78" s="27">
        <v>403.10897</v>
      </c>
      <c r="N78" s="25">
        <v>4468.0942009999999</v>
      </c>
      <c r="O78" s="25">
        <v>42.963084000000002</v>
      </c>
      <c r="P78" s="25">
        <v>2.6409229999999999</v>
      </c>
    </row>
    <row r="79" spans="1:17" x14ac:dyDescent="0.2">
      <c r="A79" s="1" t="s">
        <v>6</v>
      </c>
      <c r="B79" s="43">
        <f ca="1">(INDIRECT(CHAR(COLUMN()+64)&amp; ROW()-2)/INDIRECT(CHAR(COLUMN()+64)&amp; ROW()-7))-1</f>
        <v>7.3703583845126097E-2</v>
      </c>
      <c r="C79" s="43">
        <f ca="1">(INDIRECT(CHAR(COLUMN()+64)&amp; ROW()-2)/INDIRECT(CHAR(COLUMN()+64)&amp; ROW()-7))-1</f>
        <v>3.8533565162661487E-2</v>
      </c>
      <c r="D79" s="43">
        <f ca="1">(INDIRECT(CHAR(COLUMN()+64)&amp; ROW()-2)/INDIRECT(CHAR(COLUMN()+64)&amp; ROW()-7))-1</f>
        <v>0.11594744767023601</v>
      </c>
      <c r="E79" s="43">
        <f ca="1">(INDIRECT(CHAR(COLUMN()+64)&amp; ROW()-2)/INDIRECT(CHAR(COLUMN()+64)&amp; ROW()-7))-1</f>
        <v>-0.43144049974277843</v>
      </c>
      <c r="F79" s="43">
        <f ca="1">(INDIRECT(CHAR(COLUMN()+64)&amp; ROW()-2)/INDIRECT(CHAR(COLUMN()+64)&amp; ROW()-7))-1</f>
        <v>-6.4221969167888027E-3</v>
      </c>
      <c r="G79" s="43">
        <f ca="1">(INDIRECT(CHAR(COLUMN()+64)&amp; ROW()-2)/INDIRECT(CHAR(COLUMN()+64)&amp; ROW()-7))</f>
        <v>0.93896491408904237</v>
      </c>
      <c r="J79" s="1" t="s">
        <v>6</v>
      </c>
      <c r="K79" s="43">
        <f ca="1">(INDIRECT(CHAR(COLUMN()+64)&amp; ROW()-2)/INDIRECT(CHAR(COLUMN()+64)&amp; ROW()-7))-1</f>
        <v>5.0713662068756715E-2</v>
      </c>
      <c r="L79" s="43">
        <f ca="1">(INDIRECT(CHAR(COLUMN()+64)&amp; ROW()-2)/INDIRECT(CHAR(COLUMN()+64)&amp; ROW()-7))-1</f>
        <v>0.12441731436327474</v>
      </c>
      <c r="M79" s="43">
        <f ca="1">(INDIRECT(CHAR(COLUMN()+64)&amp; ROW()-2)/INDIRECT(CHAR(COLUMN()+64)&amp; ROW()-7))-1</f>
        <v>-2.6378423374468829E-2</v>
      </c>
      <c r="N79" s="43">
        <f ca="1">(INDIRECT(CHAR(COLUMN()+64)&amp; ROW()-2)/INDIRECT(CHAR(COLUMN()+64)&amp; ROW()-7))-1</f>
        <v>-5.5874401106665306E-2</v>
      </c>
      <c r="O79" s="43">
        <f ca="1">(INDIRECT(CHAR(COLUMN()+64)&amp; ROW()-2)/INDIRECT(CHAR(COLUMN()+64)&amp; ROW()-7))-1</f>
        <v>-3.6620573572969661E-2</v>
      </c>
      <c r="P79" s="43">
        <f ca="1">(INDIRECT(CHAR(COLUMN()+64)&amp; ROW()-2)/INDIRECT(CHAR(COLUMN()+64)&amp; ROW()-7))</f>
        <v>0.9286065032741756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J28" sqref="J28"/>
    </sheetView>
  </sheetViews>
  <sheetFormatPr baseColWidth="10" defaultRowHeight="16" x14ac:dyDescent="0.2"/>
  <cols>
    <col min="1" max="1" width="18" customWidth="1"/>
    <col min="2" max="2" width="62.1640625" customWidth="1"/>
  </cols>
  <sheetData>
    <row r="1" spans="1:7" x14ac:dyDescent="0.2">
      <c r="A1" t="s">
        <v>78</v>
      </c>
      <c r="B1" t="s">
        <v>79</v>
      </c>
      <c r="C1" t="s">
        <v>53</v>
      </c>
      <c r="D1" t="s">
        <v>68</v>
      </c>
      <c r="E1" t="s">
        <v>72</v>
      </c>
      <c r="F1" t="s">
        <v>68</v>
      </c>
      <c r="G1" t="s">
        <v>69</v>
      </c>
    </row>
    <row r="2" spans="1:7" x14ac:dyDescent="0.2">
      <c r="A2" t="s">
        <v>75</v>
      </c>
      <c r="B2" t="s">
        <v>67</v>
      </c>
      <c r="C2">
        <v>106.973</v>
      </c>
      <c r="D2">
        <v>2.1509999999999998</v>
      </c>
      <c r="E2">
        <v>105.316</v>
      </c>
      <c r="F2">
        <v>2.738</v>
      </c>
      <c r="G2" s="46">
        <f>E2/C9</f>
        <v>0.98233831889897827</v>
      </c>
    </row>
    <row r="3" spans="1:7" x14ac:dyDescent="0.2">
      <c r="A3" t="s">
        <v>75</v>
      </c>
      <c r="B3" t="s">
        <v>70</v>
      </c>
      <c r="C3">
        <v>108.125</v>
      </c>
      <c r="D3">
        <v>2.113</v>
      </c>
      <c r="E3">
        <v>105.46299999999999</v>
      </c>
      <c r="F3">
        <v>2.206</v>
      </c>
      <c r="G3" s="46">
        <f>E3/C9</f>
        <v>0.98370946604545306</v>
      </c>
    </row>
    <row r="4" spans="1:7" x14ac:dyDescent="0.2">
      <c r="A4" t="s">
        <v>75</v>
      </c>
      <c r="B4" t="s">
        <v>71</v>
      </c>
      <c r="C4">
        <v>105.739</v>
      </c>
      <c r="D4">
        <v>3.68</v>
      </c>
      <c r="E4">
        <v>104.854</v>
      </c>
      <c r="F4">
        <v>4.665</v>
      </c>
      <c r="G4" s="46">
        <f>E4/C9</f>
        <v>0.97802899929577147</v>
      </c>
    </row>
    <row r="5" spans="1:7" x14ac:dyDescent="0.2">
      <c r="A5" t="s">
        <v>75</v>
      </c>
      <c r="B5" t="s">
        <v>73</v>
      </c>
      <c r="C5">
        <v>107.839</v>
      </c>
      <c r="D5">
        <v>2.0550000000000002</v>
      </c>
      <c r="E5">
        <v>107.51</v>
      </c>
      <c r="F5">
        <v>2.1459999999999999</v>
      </c>
      <c r="G5" s="46">
        <f>E5/C9</f>
        <v>1.0028029232484064</v>
      </c>
    </row>
    <row r="6" spans="1:7" x14ac:dyDescent="0.2">
      <c r="A6" t="s">
        <v>75</v>
      </c>
      <c r="B6" t="s">
        <v>76</v>
      </c>
      <c r="C6">
        <v>106.777</v>
      </c>
      <c r="D6">
        <v>2.2999999999999998</v>
      </c>
      <c r="E6">
        <v>104.105</v>
      </c>
      <c r="F6">
        <v>1.827</v>
      </c>
      <c r="G6" s="46">
        <f>E6/C9</f>
        <v>0.97104267812087564</v>
      </c>
    </row>
    <row r="7" spans="1:7" x14ac:dyDescent="0.2">
      <c r="A7" t="s">
        <v>75</v>
      </c>
      <c r="B7" t="s">
        <v>80</v>
      </c>
      <c r="E7">
        <v>104.172</v>
      </c>
      <c r="F7">
        <v>1.1459999999999999</v>
      </c>
      <c r="G7" s="46">
        <f>E7/C9</f>
        <v>0.97166762273865659</v>
      </c>
    </row>
    <row r="8" spans="1:7" x14ac:dyDescent="0.2">
      <c r="A8" t="s">
        <v>77</v>
      </c>
      <c r="B8" t="s">
        <v>67</v>
      </c>
      <c r="C8">
        <v>107.804</v>
      </c>
      <c r="D8">
        <v>2.601</v>
      </c>
      <c r="E8">
        <v>108.449</v>
      </c>
      <c r="F8">
        <v>2.3250000000000002</v>
      </c>
      <c r="G8" s="46">
        <f>E8/C8</f>
        <v>1.0059830804051797</v>
      </c>
    </row>
    <row r="9" spans="1:7" x14ac:dyDescent="0.2">
      <c r="B9" t="s">
        <v>74</v>
      </c>
      <c r="C9">
        <f>(C2+C3+C4+C5+C6+C8)/6</f>
        <v>107.20949999999999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7"/>
  <sheetViews>
    <sheetView tabSelected="1" topLeftCell="D11" workbookViewId="0">
      <selection activeCell="Q41" sqref="Q41"/>
    </sheetView>
  </sheetViews>
  <sheetFormatPr baseColWidth="10" defaultRowHeight="16" x14ac:dyDescent="0.2"/>
  <sheetData>
    <row r="1" spans="1:17" x14ac:dyDescent="0.2">
      <c r="A1" s="35" t="s">
        <v>83</v>
      </c>
      <c r="B1" s="54" t="s">
        <v>56</v>
      </c>
      <c r="C1" s="54"/>
      <c r="D1" s="54"/>
      <c r="E1" s="54"/>
      <c r="F1" s="54" t="s">
        <v>27</v>
      </c>
      <c r="G1" s="54"/>
      <c r="H1" s="54"/>
      <c r="I1" s="54"/>
      <c r="J1" s="54" t="s">
        <v>29</v>
      </c>
      <c r="K1" s="54"/>
      <c r="L1" s="54"/>
      <c r="M1" s="54"/>
      <c r="N1" s="54" t="s">
        <v>30</v>
      </c>
      <c r="O1" s="54"/>
      <c r="P1" s="54"/>
      <c r="Q1" s="54"/>
    </row>
    <row r="2" spans="1:17" x14ac:dyDescent="0.2">
      <c r="A2" s="36" t="s">
        <v>49</v>
      </c>
      <c r="B2" s="56">
        <v>0.5272245091493456</v>
      </c>
      <c r="C2" s="56"/>
      <c r="D2" s="56">
        <v>0.93581646187274981</v>
      </c>
      <c r="E2" s="56"/>
      <c r="F2" s="55">
        <v>0.45986124298516173</v>
      </c>
      <c r="G2" s="55"/>
      <c r="H2" s="56">
        <v>0.92794308301728246</v>
      </c>
      <c r="I2" s="56"/>
      <c r="J2" s="56">
        <v>0.48436624080551022</v>
      </c>
      <c r="K2" s="56"/>
      <c r="L2" s="56">
        <v>0.90525109459541553</v>
      </c>
      <c r="M2" s="56"/>
      <c r="N2" s="55">
        <v>0.4673551822871555</v>
      </c>
      <c r="O2" s="57"/>
      <c r="P2" s="56">
        <v>0.89740257558557468</v>
      </c>
      <c r="Q2" s="54"/>
    </row>
    <row r="3" spans="1:17" x14ac:dyDescent="0.2">
      <c r="A3" s="48"/>
      <c r="B3" s="36" t="s">
        <v>53</v>
      </c>
      <c r="C3" s="36" t="s">
        <v>54</v>
      </c>
      <c r="D3" s="36" t="s">
        <v>53</v>
      </c>
      <c r="E3" s="36" t="s">
        <v>54</v>
      </c>
      <c r="F3" s="36" t="s">
        <v>53</v>
      </c>
      <c r="G3" s="36" t="s">
        <v>54</v>
      </c>
      <c r="H3" s="36" t="s">
        <v>53</v>
      </c>
      <c r="I3" s="36" t="s">
        <v>54</v>
      </c>
      <c r="J3" s="36" t="s">
        <v>53</v>
      </c>
      <c r="K3" s="36" t="s">
        <v>54</v>
      </c>
      <c r="L3" s="36" t="s">
        <v>53</v>
      </c>
      <c r="M3" s="36" t="s">
        <v>54</v>
      </c>
      <c r="N3" s="36" t="s">
        <v>53</v>
      </c>
      <c r="O3" s="36" t="s">
        <v>54</v>
      </c>
      <c r="P3" s="36" t="s">
        <v>53</v>
      </c>
      <c r="Q3" s="36" t="s">
        <v>54</v>
      </c>
    </row>
    <row r="4" spans="1:17" x14ac:dyDescent="0.2">
      <c r="A4" s="36" t="s">
        <v>50</v>
      </c>
      <c r="B4" s="38">
        <v>77.220249999999993</v>
      </c>
      <c r="C4" s="38">
        <v>79.286450000000002</v>
      </c>
      <c r="D4" s="38">
        <v>1384.62465</v>
      </c>
      <c r="E4" s="38">
        <v>1420.0478499999999</v>
      </c>
      <c r="F4" s="38">
        <v>92.525549999999996</v>
      </c>
      <c r="G4" s="38">
        <v>93.207650000000001</v>
      </c>
      <c r="H4" s="38">
        <v>1645.0486000000001</v>
      </c>
      <c r="I4" s="38">
        <v>1557.6161500000001</v>
      </c>
      <c r="J4" s="38">
        <v>202.83840000000001</v>
      </c>
      <c r="K4" s="38">
        <v>203.74270000000001</v>
      </c>
      <c r="L4" s="38">
        <v>237.89285000000001</v>
      </c>
      <c r="M4" s="38">
        <v>238.98439999999999</v>
      </c>
      <c r="N4" s="38">
        <v>498.71325000000002</v>
      </c>
      <c r="O4" s="38">
        <v>502.95245</v>
      </c>
      <c r="P4" s="38">
        <v>753.58024999999998</v>
      </c>
      <c r="Q4" s="38">
        <v>752.30505000000005</v>
      </c>
    </row>
    <row r="5" spans="1:17" x14ac:dyDescent="0.2">
      <c r="A5" s="36" t="s">
        <v>59</v>
      </c>
      <c r="B5" s="38">
        <v>0.28081600000000001</v>
      </c>
      <c r="C5" s="40">
        <v>3.9325060000000001</v>
      </c>
      <c r="D5" s="38">
        <v>122.750004</v>
      </c>
      <c r="E5" s="40">
        <v>128.196744</v>
      </c>
      <c r="F5" s="38">
        <v>0.49555399999999999</v>
      </c>
      <c r="G5" s="40">
        <v>0.65775600000000001</v>
      </c>
      <c r="H5" s="38">
        <v>251.97211200000001</v>
      </c>
      <c r="I5" s="40">
        <v>236.58059299999999</v>
      </c>
      <c r="J5" s="38">
        <v>2.6152799999999998</v>
      </c>
      <c r="K5" s="40">
        <v>3.017658</v>
      </c>
      <c r="L5" s="38">
        <v>1.0203329999999999</v>
      </c>
      <c r="M5" s="40">
        <v>1.397737</v>
      </c>
      <c r="N5" s="38">
        <v>12.163715</v>
      </c>
      <c r="O5" s="40">
        <v>18.132973</v>
      </c>
      <c r="P5" s="38">
        <v>20.756694</v>
      </c>
      <c r="Q5" s="40">
        <v>16.610983999999998</v>
      </c>
    </row>
    <row r="6" spans="1:17" x14ac:dyDescent="0.2">
      <c r="A6" s="36" t="s">
        <v>51</v>
      </c>
      <c r="B6" s="38">
        <f t="shared" ref="B6:Q6" ca="1" si="0">(INDIRECT(CHAR(COLUMN()+64)&amp;ROW()-2)-(INDIRECT(CHAR(COLUMN()+64)&amp;ROW()-1)))</f>
        <v>76.939433999999991</v>
      </c>
      <c r="C6" s="38">
        <f t="shared" ca="1" si="0"/>
        <v>75.353943999999998</v>
      </c>
      <c r="D6" s="38">
        <f t="shared" ca="1" si="0"/>
        <v>1261.874646</v>
      </c>
      <c r="E6" s="38">
        <f t="shared" ca="1" si="0"/>
        <v>1291.8511059999998</v>
      </c>
      <c r="F6" s="38">
        <f t="shared" ca="1" si="0"/>
        <v>92.029995999999997</v>
      </c>
      <c r="G6" s="38">
        <f t="shared" ca="1" si="0"/>
        <v>92.549893999999995</v>
      </c>
      <c r="H6" s="38">
        <f t="shared" ca="1" si="0"/>
        <v>1393.0764880000002</v>
      </c>
      <c r="I6" s="38">
        <f t="shared" ca="1" si="0"/>
        <v>1321.0355570000002</v>
      </c>
      <c r="J6" s="38">
        <f t="shared" ca="1" si="0"/>
        <v>200.22311999999999</v>
      </c>
      <c r="K6" s="38">
        <f t="shared" ca="1" si="0"/>
        <v>200.725042</v>
      </c>
      <c r="L6" s="38">
        <f t="shared" ca="1" si="0"/>
        <v>236.87251700000002</v>
      </c>
      <c r="M6" s="38">
        <f t="shared" ca="1" si="0"/>
        <v>237.58666299999999</v>
      </c>
      <c r="N6" s="38">
        <f t="shared" ca="1" si="0"/>
        <v>486.54953499999999</v>
      </c>
      <c r="O6" s="38">
        <f t="shared" ca="1" si="0"/>
        <v>484.81947700000001</v>
      </c>
      <c r="P6" s="38">
        <f t="shared" ca="1" si="0"/>
        <v>732.82355599999994</v>
      </c>
      <c r="Q6" s="38">
        <f t="shared" ca="1" si="0"/>
        <v>735.69406600000002</v>
      </c>
    </row>
    <row r="7" spans="1:17" x14ac:dyDescent="0.2">
      <c r="A7" s="36" t="s">
        <v>52</v>
      </c>
      <c r="B7" s="38">
        <f t="shared" ref="B7:Q7" ca="1" si="1">INDIRECT(CHAR(COLUMN()+64)&amp;ROW()-3) + INDIRECT(CHAR(COLUMN()+64)&amp;ROW()-2)</f>
        <v>77.501065999999994</v>
      </c>
      <c r="C7" s="38">
        <f t="shared" ca="1" si="1"/>
        <v>83.218956000000006</v>
      </c>
      <c r="D7" s="38">
        <f t="shared" ca="1" si="1"/>
        <v>1507.374654</v>
      </c>
      <c r="E7" s="38">
        <f t="shared" ca="1" si="1"/>
        <v>1548.244594</v>
      </c>
      <c r="F7" s="38">
        <f t="shared" ca="1" si="1"/>
        <v>93.021103999999994</v>
      </c>
      <c r="G7" s="38">
        <f t="shared" ca="1" si="1"/>
        <v>93.865406000000007</v>
      </c>
      <c r="H7" s="38">
        <f t="shared" ca="1" si="1"/>
        <v>1897.020712</v>
      </c>
      <c r="I7" s="38">
        <f t="shared" ca="1" si="1"/>
        <v>1794.196743</v>
      </c>
      <c r="J7" s="38">
        <f t="shared" ca="1" si="1"/>
        <v>205.45368000000002</v>
      </c>
      <c r="K7" s="38">
        <f t="shared" ca="1" si="1"/>
        <v>206.76035800000002</v>
      </c>
      <c r="L7" s="38">
        <f t="shared" ca="1" si="1"/>
        <v>238.913183</v>
      </c>
      <c r="M7" s="38">
        <f t="shared" ca="1" si="1"/>
        <v>240.382137</v>
      </c>
      <c r="N7" s="38">
        <f t="shared" ca="1" si="1"/>
        <v>510.87696500000004</v>
      </c>
      <c r="O7" s="38">
        <f t="shared" ca="1" si="1"/>
        <v>521.08542299999999</v>
      </c>
      <c r="P7" s="38">
        <f t="shared" ca="1" si="1"/>
        <v>774.33694400000002</v>
      </c>
      <c r="Q7" s="38">
        <f t="shared" ca="1" si="1"/>
        <v>768.91603400000008</v>
      </c>
    </row>
    <row r="8" spans="1:17" x14ac:dyDescent="0.2">
      <c r="A8" s="35" t="s">
        <v>58</v>
      </c>
      <c r="B8" s="36" t="s">
        <v>53</v>
      </c>
      <c r="C8" s="36" t="s">
        <v>54</v>
      </c>
      <c r="D8" s="36"/>
      <c r="E8" s="36"/>
      <c r="F8" s="36" t="s">
        <v>53</v>
      </c>
      <c r="G8" s="36" t="s">
        <v>54</v>
      </c>
      <c r="H8" s="36"/>
      <c r="I8" s="36"/>
      <c r="J8" s="36" t="s">
        <v>53</v>
      </c>
      <c r="K8" s="36" t="s">
        <v>54</v>
      </c>
      <c r="L8" s="36"/>
      <c r="M8" s="36"/>
      <c r="N8" s="36" t="s">
        <v>53</v>
      </c>
      <c r="O8" s="36" t="s">
        <v>54</v>
      </c>
    </row>
    <row r="9" spans="1:17" x14ac:dyDescent="0.2">
      <c r="A9" s="36" t="s">
        <v>50</v>
      </c>
      <c r="B9" s="47">
        <v>12.691946</v>
      </c>
      <c r="C9" s="47">
        <v>12.483635</v>
      </c>
      <c r="D9" s="36"/>
      <c r="E9" s="36"/>
      <c r="F9" s="47">
        <v>102.951768</v>
      </c>
      <c r="G9" s="47">
        <v>100.51562300000001</v>
      </c>
      <c r="H9" s="36"/>
      <c r="I9" s="48"/>
      <c r="J9" s="47">
        <v>1159.783087</v>
      </c>
      <c r="K9" s="47">
        <v>1160.328469</v>
      </c>
      <c r="L9" s="36"/>
      <c r="M9" s="36"/>
      <c r="N9" s="49">
        <v>1165.78</v>
      </c>
      <c r="O9" s="49">
        <v>1165.79</v>
      </c>
    </row>
    <row r="10" spans="1:17" x14ac:dyDescent="0.2">
      <c r="A10" s="36" t="s">
        <v>59</v>
      </c>
      <c r="B10" s="47">
        <v>0.34076600000000001</v>
      </c>
      <c r="C10" s="47">
        <v>0.103092</v>
      </c>
      <c r="D10" s="36"/>
      <c r="E10" s="36"/>
      <c r="F10" s="47">
        <v>3.7963610000000001</v>
      </c>
      <c r="G10" s="47">
        <v>2.912671</v>
      </c>
      <c r="H10" s="36"/>
      <c r="I10" s="48"/>
      <c r="J10" s="47">
        <v>1.468173</v>
      </c>
      <c r="K10" s="47">
        <v>1.3156209999999999</v>
      </c>
      <c r="L10" s="36"/>
      <c r="M10" s="36"/>
      <c r="N10" s="49">
        <v>0.11</v>
      </c>
      <c r="O10" s="49">
        <v>0.12</v>
      </c>
    </row>
    <row r="11" spans="1:17" x14ac:dyDescent="0.2">
      <c r="A11" s="36" t="s">
        <v>51</v>
      </c>
      <c r="B11" s="38">
        <f ca="1">(INDIRECT(CHAR(COLUMN()+64)&amp;ROW()-2)-(INDIRECT(CHAR(COLUMN()+64)&amp;ROW()-1)))</f>
        <v>12.351179999999999</v>
      </c>
      <c r="C11" s="38">
        <f ca="1">(INDIRECT(CHAR(COLUMN()+64)&amp;ROW()-2)-(INDIRECT(CHAR(COLUMN()+64)&amp;ROW()-1)))</f>
        <v>12.380542999999999</v>
      </c>
      <c r="D11" s="36"/>
      <c r="E11" s="36"/>
      <c r="F11" s="38">
        <f ca="1">(INDIRECT(CHAR(COLUMN()+64)&amp;ROW()-2)-(INDIRECT(CHAR(COLUMN()+64)&amp;ROW()-1)))</f>
        <v>99.155406999999997</v>
      </c>
      <c r="G11" s="38">
        <f ca="1">(INDIRECT(CHAR(COLUMN()+64)&amp;ROW()-2)-(INDIRECT(CHAR(COLUMN()+64)&amp;ROW()-1)))</f>
        <v>97.602952000000002</v>
      </c>
      <c r="H11" s="36"/>
      <c r="I11" s="48"/>
      <c r="J11" s="38">
        <f ca="1">(INDIRECT(CHAR(COLUMN()+64)&amp;ROW()-2)-(INDIRECT(CHAR(COLUMN()+64)&amp;ROW()-1)))</f>
        <v>1158.314914</v>
      </c>
      <c r="K11" s="38">
        <f ca="1">(INDIRECT(CHAR(COLUMN()+64)&amp;ROW()-2)-(INDIRECT(CHAR(COLUMN()+64)&amp;ROW()-1)))</f>
        <v>1159.0128480000001</v>
      </c>
      <c r="L11" s="36"/>
      <c r="M11" s="36"/>
      <c r="N11" s="38">
        <f ca="1">(INDIRECT(CHAR(COLUMN()+64)&amp;ROW()-2)-(INDIRECT(CHAR(COLUMN()+64)&amp;ROW()-1)))</f>
        <v>1165.67</v>
      </c>
      <c r="O11" s="38">
        <f ca="1">(INDIRECT(CHAR(COLUMN()+64)&amp;ROW()-2)-(INDIRECT(CHAR(COLUMN()+64)&amp;ROW()-1)))</f>
        <v>1165.67</v>
      </c>
    </row>
    <row r="12" spans="1:17" x14ac:dyDescent="0.2">
      <c r="A12" s="36" t="s">
        <v>52</v>
      </c>
      <c r="B12" s="38">
        <f ca="1">INDIRECT(CHAR(COLUMN()+64)&amp;ROW()-3) + INDIRECT(CHAR(COLUMN()+64)&amp;ROW()-2)</f>
        <v>13.032712</v>
      </c>
      <c r="C12" s="38">
        <f ca="1">INDIRECT(CHAR(COLUMN()+64)&amp;ROW()-3) + INDIRECT(CHAR(COLUMN()+64)&amp;ROW()-2)</f>
        <v>12.586727</v>
      </c>
      <c r="D12" s="36"/>
      <c r="E12" s="36"/>
      <c r="F12" s="38">
        <f ca="1">INDIRECT(CHAR(COLUMN()+64)&amp;ROW()-3) + INDIRECT(CHAR(COLUMN()+64)&amp;ROW()-2)</f>
        <v>106.74812900000001</v>
      </c>
      <c r="G12" s="38">
        <f ca="1">INDIRECT(CHAR(COLUMN()+64)&amp;ROW()-3) + INDIRECT(CHAR(COLUMN()+64)&amp;ROW()-2)</f>
        <v>103.42829400000001</v>
      </c>
      <c r="H12" s="36"/>
      <c r="I12" s="48"/>
      <c r="J12" s="38">
        <f ca="1">INDIRECT(CHAR(COLUMN()+64)&amp;ROW()-3) + INDIRECT(CHAR(COLUMN()+64)&amp;ROW()-2)</f>
        <v>1161.25126</v>
      </c>
      <c r="K12" s="38">
        <f ca="1">INDIRECT(CHAR(COLUMN()+64)&amp;ROW()-3) + INDIRECT(CHAR(COLUMN()+64)&amp;ROW()-2)</f>
        <v>1161.64409</v>
      </c>
      <c r="L12" s="36"/>
      <c r="M12" s="36"/>
      <c r="N12" s="38">
        <f ca="1">INDIRECT(CHAR(COLUMN()+64)&amp;ROW()-3) + INDIRECT(CHAR(COLUMN()+64)&amp;ROW()-2)</f>
        <v>1165.8899999999999</v>
      </c>
      <c r="O12" s="38">
        <f ca="1">INDIRECT(CHAR(COLUMN()+64)&amp;ROW()-3) + INDIRECT(CHAR(COLUMN()+64)&amp;ROW()-2)</f>
        <v>1165.9099999999999</v>
      </c>
    </row>
    <row r="16" spans="1:17" x14ac:dyDescent="0.2">
      <c r="A16" s="3" t="s">
        <v>31</v>
      </c>
      <c r="B16" s="3" t="s">
        <v>81</v>
      </c>
      <c r="C16" s="41" t="s">
        <v>34</v>
      </c>
      <c r="D16" s="3" t="s">
        <v>37</v>
      </c>
      <c r="E16" s="3" t="s">
        <v>14</v>
      </c>
      <c r="F16" s="42" t="s">
        <v>62</v>
      </c>
      <c r="J16" s="3" t="s">
        <v>31</v>
      </c>
      <c r="K16" s="3" t="s">
        <v>81</v>
      </c>
      <c r="L16" s="41" t="s">
        <v>34</v>
      </c>
      <c r="M16" s="3" t="s">
        <v>94</v>
      </c>
      <c r="N16" s="3" t="s">
        <v>95</v>
      </c>
      <c r="O16" s="42" t="s">
        <v>62</v>
      </c>
    </row>
    <row r="17" spans="1:17" x14ac:dyDescent="0.2">
      <c r="A17" s="1" t="s">
        <v>5</v>
      </c>
      <c r="B17" s="8">
        <v>40</v>
      </c>
      <c r="C17" s="8"/>
      <c r="D17" s="8"/>
      <c r="E17" s="8"/>
      <c r="F17" s="8" t="s">
        <v>23</v>
      </c>
      <c r="G17" s="1" t="s">
        <v>11</v>
      </c>
      <c r="J17" s="1" t="s">
        <v>5</v>
      </c>
      <c r="K17" s="8">
        <v>25</v>
      </c>
      <c r="L17" s="8"/>
      <c r="M17" s="8"/>
      <c r="N17" s="8"/>
      <c r="O17" s="8" t="s">
        <v>23</v>
      </c>
      <c r="P17" s="1" t="s">
        <v>11</v>
      </c>
    </row>
    <row r="18" spans="1:17" x14ac:dyDescent="0.2">
      <c r="B18" s="4" t="s">
        <v>2</v>
      </c>
      <c r="C18" s="4" t="s">
        <v>3</v>
      </c>
      <c r="D18" s="4" t="s">
        <v>4</v>
      </c>
      <c r="E18" s="4" t="s">
        <v>10</v>
      </c>
      <c r="F18" s="4" t="s">
        <v>8</v>
      </c>
      <c r="G18" s="3" t="s">
        <v>7</v>
      </c>
      <c r="H18" s="4" t="s">
        <v>49</v>
      </c>
      <c r="K18" s="4" t="s">
        <v>2</v>
      </c>
      <c r="L18" s="4" t="s">
        <v>3</v>
      </c>
      <c r="M18" s="4" t="s">
        <v>4</v>
      </c>
      <c r="N18" s="4" t="s">
        <v>10</v>
      </c>
      <c r="O18" s="4" t="s">
        <v>8</v>
      </c>
      <c r="P18" s="3" t="s">
        <v>7</v>
      </c>
      <c r="Q18" s="4" t="s">
        <v>49</v>
      </c>
    </row>
    <row r="19" spans="1:17" x14ac:dyDescent="0.2">
      <c r="A19" s="45" t="s">
        <v>0</v>
      </c>
      <c r="B19" s="25">
        <v>46.275199999999998</v>
      </c>
      <c r="C19" s="25">
        <v>66.229900000000001</v>
      </c>
      <c r="D19" s="27">
        <v>77.220249999999993</v>
      </c>
      <c r="E19" s="25">
        <v>100.77015</v>
      </c>
      <c r="F19" s="25">
        <v>49.059559999999998</v>
      </c>
      <c r="G19" s="25">
        <v>6.6915050000000003</v>
      </c>
      <c r="H19" s="2">
        <f>G19/G35</f>
        <v>0.5272245091493456</v>
      </c>
      <c r="J19" s="45" t="s">
        <v>0</v>
      </c>
      <c r="K19" s="25">
        <v>41.223700000000001</v>
      </c>
      <c r="L19" s="25">
        <v>70.760499999999993</v>
      </c>
      <c r="M19" s="27">
        <v>435.34885000000003</v>
      </c>
      <c r="N19" s="25">
        <v>1002.9382000000001</v>
      </c>
      <c r="O19" s="25">
        <v>54.356878000000002</v>
      </c>
      <c r="P19" s="25">
        <v>3.7407430000000002</v>
      </c>
      <c r="Q19" s="2">
        <f>P19/P35</f>
        <v>0.46625623493849017</v>
      </c>
    </row>
    <row r="20" spans="1:17" x14ac:dyDescent="0.2">
      <c r="A20" s="18" t="s">
        <v>46</v>
      </c>
      <c r="B20" s="25">
        <v>6.4976999999999993E-2</v>
      </c>
      <c r="C20" s="25">
        <v>0.174951</v>
      </c>
      <c r="D20" s="27">
        <v>0.28081600000000001</v>
      </c>
      <c r="E20" s="25">
        <v>2.6717559999999998</v>
      </c>
      <c r="F20" s="25">
        <v>1.835083</v>
      </c>
      <c r="G20" s="25">
        <v>5.1060000000000003E-3</v>
      </c>
      <c r="J20" s="18" t="s">
        <v>46</v>
      </c>
      <c r="K20" s="25">
        <v>0.54771700000000001</v>
      </c>
      <c r="L20" s="25">
        <v>1.581143</v>
      </c>
      <c r="M20" s="27">
        <v>18.935682</v>
      </c>
      <c r="N20" s="25">
        <v>46.563575</v>
      </c>
      <c r="O20" s="25">
        <v>0.71514699999999998</v>
      </c>
      <c r="P20" s="25">
        <v>3.2821999999999997E-2</v>
      </c>
    </row>
    <row r="21" spans="1:17" x14ac:dyDescent="0.2">
      <c r="A21" s="45" t="s">
        <v>63</v>
      </c>
      <c r="B21" s="25">
        <v>46.8</v>
      </c>
      <c r="C21" s="25">
        <v>67.435299999999998</v>
      </c>
      <c r="D21" s="27">
        <v>79.286450000000002</v>
      </c>
      <c r="E21" s="25">
        <v>104.20755</v>
      </c>
      <c r="F21" s="25">
        <v>48.998610999999997</v>
      </c>
      <c r="G21" s="25">
        <v>6.6090609999999996</v>
      </c>
      <c r="H21" s="2">
        <f>G21/G37</f>
        <v>0.52941799403779422</v>
      </c>
      <c r="J21" s="45" t="s">
        <v>63</v>
      </c>
      <c r="K21" s="25">
        <v>41.543100000000003</v>
      </c>
      <c r="L21" s="25">
        <v>71.252449999999996</v>
      </c>
      <c r="M21" s="27">
        <v>435.71179999999998</v>
      </c>
      <c r="N21" s="25">
        <v>1004.6537</v>
      </c>
      <c r="O21" s="25">
        <v>54.573568000000002</v>
      </c>
      <c r="P21" s="25">
        <v>3.711239</v>
      </c>
      <c r="Q21" s="2">
        <f>P21/P37</f>
        <v>0.46968903677677637</v>
      </c>
    </row>
    <row r="22" spans="1:17" x14ac:dyDescent="0.2">
      <c r="A22" s="18" t="s">
        <v>46</v>
      </c>
      <c r="B22" s="25">
        <v>7.5382000000000005E-2</v>
      </c>
      <c r="C22" s="25">
        <v>1.522648</v>
      </c>
      <c r="D22" s="28">
        <v>3.9325060000000001</v>
      </c>
      <c r="E22" s="26">
        <v>6.6647309999999997</v>
      </c>
      <c r="F22" s="25">
        <v>0.248645</v>
      </c>
      <c r="G22" s="25">
        <v>3.4997E-2</v>
      </c>
      <c r="J22" s="18" t="s">
        <v>46</v>
      </c>
      <c r="K22" s="25">
        <v>0.34956399999999999</v>
      </c>
      <c r="L22" s="25">
        <v>1.592268</v>
      </c>
      <c r="M22" s="28">
        <v>22.399367000000002</v>
      </c>
      <c r="N22" s="26">
        <v>43.25873</v>
      </c>
      <c r="O22" s="25">
        <v>0.80433600000000005</v>
      </c>
      <c r="P22" s="25">
        <v>3.1625E-2</v>
      </c>
    </row>
    <row r="23" spans="1:17" x14ac:dyDescent="0.2">
      <c r="A23" s="1" t="s">
        <v>6</v>
      </c>
      <c r="B23" s="43">
        <f ca="1">(INDIRECT(CHAR(COLUMN()+64)&amp; ROW()-2)/INDIRECT(CHAR(COLUMN()+64)&amp; ROW()-4))-1</f>
        <v>1.1340847797524312E-2</v>
      </c>
      <c r="C23" s="43">
        <f ca="1">(INDIRECT(CHAR(COLUMN()+64)&amp; ROW()-2)/INDIRECT(CHAR(COLUMN()+64)&amp; ROW()-4))-1</f>
        <v>1.8200238864923612E-2</v>
      </c>
      <c r="D23" s="44">
        <f ca="1">(INDIRECT(CHAR(COLUMN()+64)&amp; ROW()-2)/INDIRECT(CHAR(COLUMN()+64)&amp; ROW()-4))-1</f>
        <v>2.6757230130697751E-2</v>
      </c>
      <c r="E23" s="44">
        <f ca="1">(INDIRECT(CHAR(COLUMN()+64)&amp; ROW()-2)/INDIRECT(CHAR(COLUMN()+64)&amp; ROW()-4))-1</f>
        <v>3.4111291885543515E-2</v>
      </c>
      <c r="F23" s="43">
        <f ca="1">(INDIRECT(CHAR(COLUMN()+64)&amp; ROW()-2)/INDIRECT(CHAR(COLUMN()+64)&amp; ROW()-4))-1</f>
        <v>-1.2423470573319495E-3</v>
      </c>
      <c r="G23" s="43">
        <f ca="1">(INDIRECT(CHAR(COLUMN()+64)&amp; ROW()-2)/INDIRECT(CHAR(COLUMN()+64)&amp; ROW()-4))</f>
        <v>0.98767930383374136</v>
      </c>
      <c r="J23" s="1" t="s">
        <v>6</v>
      </c>
      <c r="K23" s="43">
        <f ca="1">(INDIRECT(CHAR(COLUMN()+64)&amp; ROW()-2)/INDIRECT(CHAR(COLUMN()+64)&amp; ROW()-4))-1</f>
        <v>7.7479702210137003E-3</v>
      </c>
      <c r="L23" s="43">
        <f ca="1">(INDIRECT(CHAR(COLUMN()+64)&amp; ROW()-2)/INDIRECT(CHAR(COLUMN()+64)&amp; ROW()-4))-1</f>
        <v>6.9523250966287975E-3</v>
      </c>
      <c r="M23" s="44">
        <f ca="1">(INDIRECT(CHAR(COLUMN()+64)&amp; ROW()-2)/INDIRECT(CHAR(COLUMN()+64)&amp; ROW()-4))-1</f>
        <v>8.3369922764231497E-4</v>
      </c>
      <c r="N23" s="44">
        <f ca="1">(INDIRECT(CHAR(COLUMN()+64)&amp; ROW()-2)/INDIRECT(CHAR(COLUMN()+64)&amp; ROW()-4))-1</f>
        <v>1.7104742844573639E-3</v>
      </c>
      <c r="O23" s="43">
        <f ca="1">(INDIRECT(CHAR(COLUMN()+64)&amp; ROW()-2)/INDIRECT(CHAR(COLUMN()+64)&amp; ROW()-4))-1</f>
        <v>3.986432039014387E-3</v>
      </c>
      <c r="P23" s="43">
        <f ca="1">(INDIRECT(CHAR(COLUMN()+64)&amp; ROW()-2)/INDIRECT(CHAR(COLUMN()+64)&amp; ROW()-4))</f>
        <v>0.99211279684276621</v>
      </c>
    </row>
    <row r="25" spans="1:17" x14ac:dyDescent="0.2">
      <c r="A25" s="1" t="s">
        <v>5</v>
      </c>
      <c r="B25" s="8">
        <v>220</v>
      </c>
      <c r="C25" s="8"/>
      <c r="D25" s="8"/>
      <c r="E25" s="8"/>
      <c r="F25" s="8" t="s">
        <v>23</v>
      </c>
      <c r="G25" s="1" t="s">
        <v>11</v>
      </c>
      <c r="J25" s="1" t="s">
        <v>5</v>
      </c>
      <c r="K25" s="8">
        <v>150</v>
      </c>
      <c r="L25" s="8"/>
      <c r="M25" s="8"/>
      <c r="N25" s="8"/>
      <c r="O25" s="8" t="s">
        <v>23</v>
      </c>
      <c r="P25" s="1" t="s">
        <v>11</v>
      </c>
    </row>
    <row r="26" spans="1:17" x14ac:dyDescent="0.2">
      <c r="B26" s="4" t="s">
        <v>2</v>
      </c>
      <c r="C26" s="4" t="s">
        <v>3</v>
      </c>
      <c r="D26" s="4" t="s">
        <v>4</v>
      </c>
      <c r="E26" s="4" t="s">
        <v>10</v>
      </c>
      <c r="F26" s="4" t="s">
        <v>8</v>
      </c>
      <c r="G26" s="3" t="s">
        <v>7</v>
      </c>
      <c r="H26" s="4" t="s">
        <v>49</v>
      </c>
      <c r="K26" s="4" t="s">
        <v>2</v>
      </c>
      <c r="L26" s="4" t="s">
        <v>3</v>
      </c>
      <c r="M26" s="4" t="s">
        <v>4</v>
      </c>
      <c r="N26" s="4" t="s">
        <v>10</v>
      </c>
      <c r="O26" s="4" t="s">
        <v>8</v>
      </c>
      <c r="P26" s="3" t="s">
        <v>7</v>
      </c>
      <c r="Q26" s="4" t="s">
        <v>49</v>
      </c>
    </row>
    <row r="27" spans="1:17" x14ac:dyDescent="0.2">
      <c r="A27" s="45" t="s">
        <v>0</v>
      </c>
      <c r="B27" s="25">
        <v>80.8857</v>
      </c>
      <c r="C27" s="25">
        <v>389.60845</v>
      </c>
      <c r="D27" s="27">
        <v>1384.62465</v>
      </c>
      <c r="E27" s="25">
        <v>8782.3294999999998</v>
      </c>
      <c r="F27" s="25">
        <v>210.21238</v>
      </c>
      <c r="G27" s="25">
        <v>11.877331999999999</v>
      </c>
      <c r="H27" s="2">
        <f>G27/G35</f>
        <v>0.93581646187274981</v>
      </c>
      <c r="J27" s="45" t="s">
        <v>0</v>
      </c>
      <c r="K27" s="25">
        <v>42.724249999999998</v>
      </c>
      <c r="L27" s="25">
        <v>755.93015000000003</v>
      </c>
      <c r="M27" s="27">
        <v>2431.1579999999999</v>
      </c>
      <c r="N27" s="25">
        <v>6778.2802499999998</v>
      </c>
      <c r="O27" s="25">
        <v>224.46681599999999</v>
      </c>
      <c r="P27" s="25">
        <v>7.1603339999999998</v>
      </c>
      <c r="Q27" s="2">
        <f>P27/P35</f>
        <v>0.89248322371840527</v>
      </c>
    </row>
    <row r="28" spans="1:17" x14ac:dyDescent="0.2">
      <c r="A28" s="18" t="s">
        <v>46</v>
      </c>
      <c r="B28" s="25">
        <v>2.1531199999999999</v>
      </c>
      <c r="C28" s="25">
        <v>29.229741000000001</v>
      </c>
      <c r="D28" s="27">
        <v>122.750004</v>
      </c>
      <c r="E28" s="25">
        <v>2030.5777889999999</v>
      </c>
      <c r="F28" s="25">
        <v>24.699137</v>
      </c>
      <c r="G28" s="25">
        <v>0.297379</v>
      </c>
      <c r="J28" s="18" t="s">
        <v>46</v>
      </c>
      <c r="K28" s="25">
        <v>0.36299300000000001</v>
      </c>
      <c r="L28" s="25">
        <v>20.542255000000001</v>
      </c>
      <c r="M28" s="27">
        <v>46.072052999999997</v>
      </c>
      <c r="N28" s="25">
        <v>887.19789600000001</v>
      </c>
      <c r="O28" s="25">
        <v>25.590700999999999</v>
      </c>
      <c r="P28" s="25">
        <v>6.0514999999999999E-2</v>
      </c>
    </row>
    <row r="29" spans="1:17" x14ac:dyDescent="0.2">
      <c r="A29" s="45" t="s">
        <v>63</v>
      </c>
      <c r="B29" s="25">
        <v>81.983949999999993</v>
      </c>
      <c r="C29" s="25">
        <v>434.92495000000002</v>
      </c>
      <c r="D29" s="27">
        <v>1420.0478499999999</v>
      </c>
      <c r="E29" s="25">
        <v>8293.10095</v>
      </c>
      <c r="F29" s="25">
        <v>214.892787</v>
      </c>
      <c r="G29" s="25">
        <v>11.432119</v>
      </c>
      <c r="H29" s="2">
        <f>G29/G37</f>
        <v>0.91576844404694635</v>
      </c>
      <c r="J29" s="45" t="s">
        <v>63</v>
      </c>
      <c r="K29" s="25">
        <v>43.445700000000002</v>
      </c>
      <c r="L29" s="25">
        <v>777.52464999999995</v>
      </c>
      <c r="M29" s="27">
        <v>2485.1687999999999</v>
      </c>
      <c r="N29" s="25">
        <v>6634.4947000000002</v>
      </c>
      <c r="O29" s="25">
        <v>228.091362</v>
      </c>
      <c r="P29" s="25">
        <v>7.0257490000000002</v>
      </c>
      <c r="Q29" s="2">
        <f>P29/P37</f>
        <v>0.88916862547666697</v>
      </c>
    </row>
    <row r="30" spans="1:17" x14ac:dyDescent="0.2">
      <c r="A30" s="18" t="s">
        <v>46</v>
      </c>
      <c r="B30" s="25">
        <v>2.2916780000000001</v>
      </c>
      <c r="C30" s="25">
        <v>67.729589000000004</v>
      </c>
      <c r="D30" s="28">
        <v>128.196744</v>
      </c>
      <c r="E30" s="26">
        <v>2720.5026440000001</v>
      </c>
      <c r="F30" s="25">
        <v>29.549567</v>
      </c>
      <c r="G30" s="25">
        <v>0.381878</v>
      </c>
      <c r="J30" s="18" t="s">
        <v>46</v>
      </c>
      <c r="K30" s="25">
        <v>0.29135699999999998</v>
      </c>
      <c r="L30" s="25">
        <v>19.523389000000002</v>
      </c>
      <c r="M30" s="28">
        <v>75.919426999999999</v>
      </c>
      <c r="N30" s="26">
        <v>978.19427199999996</v>
      </c>
      <c r="O30" s="25">
        <v>28.069749000000002</v>
      </c>
      <c r="P30" s="25">
        <v>5.8089000000000002E-2</v>
      </c>
    </row>
    <row r="31" spans="1:17" x14ac:dyDescent="0.2">
      <c r="A31" s="1" t="s">
        <v>6</v>
      </c>
      <c r="B31" s="43">
        <f ca="1">(INDIRECT(CHAR(COLUMN()+64)&amp; ROW()-2)/INDIRECT(CHAR(COLUMN()+64)&amp; ROW()-4))-1</f>
        <v>1.3577801762239661E-2</v>
      </c>
      <c r="C31" s="43">
        <f ca="1">(INDIRECT(CHAR(COLUMN()+64)&amp; ROW()-2)/INDIRECT(CHAR(COLUMN()+64)&amp; ROW()-4))-1</f>
        <v>0.11631292904453172</v>
      </c>
      <c r="D31" s="44">
        <f ca="1">(INDIRECT(CHAR(COLUMN()+64)&amp; ROW()-2)/INDIRECT(CHAR(COLUMN()+64)&amp; ROW()-4))-1</f>
        <v>2.5583251027634146E-2</v>
      </c>
      <c r="E31" s="44">
        <f ca="1">(INDIRECT(CHAR(COLUMN()+64)&amp; ROW()-2)/INDIRECT(CHAR(COLUMN()+64)&amp; ROW()-4))-1</f>
        <v>-5.5706011713634762E-2</v>
      </c>
      <c r="F31" s="43">
        <f ca="1">(INDIRECT(CHAR(COLUMN()+64)&amp; ROW()-2)/INDIRECT(CHAR(COLUMN()+64)&amp; ROW()-4))-1</f>
        <v>2.2265134907848871E-2</v>
      </c>
      <c r="G31" s="43">
        <f ca="1">(INDIRECT(CHAR(COLUMN()+64)&amp; ROW()-2)/INDIRECT(CHAR(COLUMN()+64)&amp; ROW()-4))</f>
        <v>0.96251574006687701</v>
      </c>
      <c r="J31" s="1" t="s">
        <v>6</v>
      </c>
      <c r="K31" s="43">
        <f ca="1">(INDIRECT(CHAR(COLUMN()+64)&amp; ROW()-2)/INDIRECT(CHAR(COLUMN()+64)&amp; ROW()-4))-1</f>
        <v>1.6886194608448424E-2</v>
      </c>
      <c r="L31" s="43">
        <f ca="1">(INDIRECT(CHAR(COLUMN()+64)&amp; ROW()-2)/INDIRECT(CHAR(COLUMN()+64)&amp; ROW()-4))-1</f>
        <v>2.8566792844550326E-2</v>
      </c>
      <c r="M31" s="44">
        <f ca="1">(INDIRECT(CHAR(COLUMN()+64)&amp; ROW()-2)/INDIRECT(CHAR(COLUMN()+64)&amp; ROW()-4))-1</f>
        <v>2.2216079744714179E-2</v>
      </c>
      <c r="N31" s="44">
        <f ca="1">(INDIRECT(CHAR(COLUMN()+64)&amp; ROW()-2)/INDIRECT(CHAR(COLUMN()+64)&amp; ROW()-4))-1</f>
        <v>-2.1212688867504381E-2</v>
      </c>
      <c r="O31" s="43">
        <f ca="1">(INDIRECT(CHAR(COLUMN()+64)&amp; ROW()-2)/INDIRECT(CHAR(COLUMN()+64)&amp; ROW()-4))-1</f>
        <v>1.6147357834843667E-2</v>
      </c>
      <c r="P31" s="43">
        <f ca="1">(INDIRECT(CHAR(COLUMN()+64)&amp; ROW()-2)/INDIRECT(CHAR(COLUMN()+64)&amp; ROW()-4))</f>
        <v>0.98120408908299539</v>
      </c>
    </row>
    <row r="33" spans="1:17" x14ac:dyDescent="0.2">
      <c r="A33" s="1" t="s">
        <v>5</v>
      </c>
      <c r="B33" s="8">
        <v>500</v>
      </c>
      <c r="C33" s="8"/>
      <c r="D33" s="8"/>
      <c r="E33" s="8"/>
      <c r="F33" s="8" t="s">
        <v>23</v>
      </c>
      <c r="G33" s="1" t="s">
        <v>11</v>
      </c>
      <c r="J33" s="1" t="s">
        <v>5</v>
      </c>
      <c r="K33" s="8">
        <v>500</v>
      </c>
      <c r="L33" s="8"/>
      <c r="M33" s="8"/>
      <c r="N33" s="8"/>
      <c r="O33" s="8" t="s">
        <v>23</v>
      </c>
      <c r="P33" s="1" t="s">
        <v>11</v>
      </c>
    </row>
    <row r="34" spans="1:17" x14ac:dyDescent="0.2">
      <c r="B34" s="4" t="s">
        <v>2</v>
      </c>
      <c r="C34" s="4" t="s">
        <v>3</v>
      </c>
      <c r="D34" s="4" t="s">
        <v>4</v>
      </c>
      <c r="E34" s="4" t="s">
        <v>10</v>
      </c>
      <c r="F34" s="4" t="s">
        <v>8</v>
      </c>
      <c r="G34" s="3" t="s">
        <v>7</v>
      </c>
      <c r="H34" s="4" t="s">
        <v>49</v>
      </c>
      <c r="K34" s="4" t="s">
        <v>2</v>
      </c>
      <c r="L34" s="4" t="s">
        <v>3</v>
      </c>
      <c r="M34" s="4" t="s">
        <v>4</v>
      </c>
      <c r="N34" s="4" t="s">
        <v>10</v>
      </c>
      <c r="O34" s="4" t="s">
        <v>8</v>
      </c>
      <c r="P34" s="3" t="s">
        <v>7</v>
      </c>
      <c r="Q34" s="4" t="s">
        <v>49</v>
      </c>
    </row>
    <row r="35" spans="1:17" x14ac:dyDescent="0.2">
      <c r="A35" s="45" t="s">
        <v>0</v>
      </c>
      <c r="B35" s="25">
        <v>121.83499999999999</v>
      </c>
      <c r="C35" s="25">
        <v>1057.14445</v>
      </c>
      <c r="D35" s="27">
        <v>3220.2786000000001</v>
      </c>
      <c r="E35" s="25">
        <v>34122.423849999999</v>
      </c>
      <c r="F35" s="25">
        <v>469.64180199999998</v>
      </c>
      <c r="G35" s="25">
        <v>12.691946</v>
      </c>
      <c r="H35" s="2"/>
      <c r="J35" s="45" t="s">
        <v>0</v>
      </c>
      <c r="K35" s="25">
        <v>57.215356999999997</v>
      </c>
      <c r="L35" s="25">
        <v>2646.5761790000001</v>
      </c>
      <c r="M35" s="27">
        <v>9791.5428570000004</v>
      </c>
      <c r="N35" s="25">
        <v>14059.247499999999</v>
      </c>
      <c r="O35" s="25">
        <v>610.53389500000003</v>
      </c>
      <c r="P35" s="25">
        <v>8.0229339999999993</v>
      </c>
      <c r="Q35" s="2"/>
    </row>
    <row r="36" spans="1:17" x14ac:dyDescent="0.2">
      <c r="A36" s="18" t="s">
        <v>46</v>
      </c>
      <c r="B36" s="25">
        <v>4.8338200000000002</v>
      </c>
      <c r="C36" s="25">
        <v>100.742423</v>
      </c>
      <c r="D36" s="27">
        <v>132.20260200000001</v>
      </c>
      <c r="E36" s="25">
        <v>38852.022102000003</v>
      </c>
      <c r="F36" s="25">
        <v>37.724026000000002</v>
      </c>
      <c r="G36" s="25">
        <v>0.34076600000000001</v>
      </c>
      <c r="J36" s="18" t="s">
        <v>46</v>
      </c>
      <c r="K36" s="25">
        <v>0.57451300000000005</v>
      </c>
      <c r="L36" s="25">
        <v>53.922739</v>
      </c>
      <c r="M36" s="27">
        <v>71.579003999999998</v>
      </c>
      <c r="N36" s="25">
        <v>1985.842924</v>
      </c>
      <c r="O36" s="25">
        <v>42.686590000000002</v>
      </c>
      <c r="P36" s="25">
        <v>6.1964999999999999E-2</v>
      </c>
    </row>
    <row r="37" spans="1:17" x14ac:dyDescent="0.2">
      <c r="A37" s="45" t="s">
        <v>63</v>
      </c>
      <c r="B37" s="25">
        <v>122.2955</v>
      </c>
      <c r="C37" s="25">
        <v>1075.11915</v>
      </c>
      <c r="D37" s="27">
        <v>3389.4358999999999</v>
      </c>
      <c r="E37" s="25">
        <v>28683.39085</v>
      </c>
      <c r="F37" s="25">
        <v>487.73220199999997</v>
      </c>
      <c r="G37" s="25">
        <v>12.483635</v>
      </c>
      <c r="H37" s="2"/>
      <c r="J37" s="45" t="s">
        <v>63</v>
      </c>
      <c r="K37" s="25">
        <v>58.231285999999997</v>
      </c>
      <c r="L37" s="25">
        <v>2666.9720360000001</v>
      </c>
      <c r="M37" s="27">
        <v>9883.1995000000006</v>
      </c>
      <c r="N37" s="25">
        <v>22652.724106999998</v>
      </c>
      <c r="O37" s="25">
        <v>639.67437900000004</v>
      </c>
      <c r="P37" s="25">
        <v>7.9014810000000004</v>
      </c>
      <c r="Q37" s="2"/>
    </row>
    <row r="38" spans="1:17" x14ac:dyDescent="0.2">
      <c r="A38" s="18" t="s">
        <v>46</v>
      </c>
      <c r="B38" s="25">
        <v>5.1426299999999996</v>
      </c>
      <c r="C38" s="25">
        <v>24.605525</v>
      </c>
      <c r="D38" s="28">
        <v>282.13354800000002</v>
      </c>
      <c r="E38" s="26">
        <v>9122.8621569999996</v>
      </c>
      <c r="F38" s="25">
        <v>34.884017</v>
      </c>
      <c r="G38" s="25">
        <v>0.103092</v>
      </c>
      <c r="J38" s="18" t="s">
        <v>46</v>
      </c>
      <c r="K38" s="25">
        <v>0.41761900000000002</v>
      </c>
      <c r="L38" s="25">
        <v>62.986803999999999</v>
      </c>
      <c r="M38" s="28">
        <v>90.571239000000006</v>
      </c>
      <c r="N38" s="26">
        <v>34608.714842000001</v>
      </c>
      <c r="O38" s="25">
        <v>51.711762</v>
      </c>
      <c r="P38" s="25">
        <v>5.3784999999999999E-2</v>
      </c>
    </row>
    <row r="39" spans="1:17" x14ac:dyDescent="0.2">
      <c r="A39" s="1" t="s">
        <v>6</v>
      </c>
      <c r="B39" s="43">
        <f ca="1">(INDIRECT(CHAR(COLUMN()+64)&amp; ROW()-2)/INDIRECT(CHAR(COLUMN()+64)&amp; ROW()-4))-1</f>
        <v>3.7797020560594863E-3</v>
      </c>
      <c r="C39" s="43">
        <f ca="1">(INDIRECT(CHAR(COLUMN()+64)&amp; ROW()-2)/INDIRECT(CHAR(COLUMN()+64)&amp; ROW()-4))-1</f>
        <v>1.7003068975105506E-2</v>
      </c>
      <c r="D39" s="44">
        <f ca="1">(INDIRECT(CHAR(COLUMN()+64)&amp; ROW()-2)/INDIRECT(CHAR(COLUMN()+64)&amp; ROW()-4))-1</f>
        <v>5.2528778100130902E-2</v>
      </c>
      <c r="E39" s="44">
        <f ca="1">(INDIRECT(CHAR(COLUMN()+64)&amp; ROW()-2)/INDIRECT(CHAR(COLUMN()+64)&amp; ROW()-4))-1</f>
        <v>-0.15939761559464949</v>
      </c>
      <c r="F39" s="43">
        <f ca="1">(INDIRECT(CHAR(COLUMN()+64)&amp; ROW()-2)/INDIRECT(CHAR(COLUMN()+64)&amp; ROW()-4))-1</f>
        <v>3.8519569431342937E-2</v>
      </c>
      <c r="G39" s="43">
        <f ca="1">(INDIRECT(CHAR(COLUMN()+64)&amp; ROW()-2)/INDIRECT(CHAR(COLUMN()+64)&amp; ROW()-4))</f>
        <v>0.98358715046534229</v>
      </c>
      <c r="J39" s="1" t="s">
        <v>6</v>
      </c>
      <c r="K39" s="43">
        <f ca="1">(INDIRECT(CHAR(COLUMN()+64)&amp; ROW()-2)/INDIRECT(CHAR(COLUMN()+64)&amp; ROW()-4))-1</f>
        <v>1.7756229328430129E-2</v>
      </c>
      <c r="L39" s="43">
        <f ca="1">(INDIRECT(CHAR(COLUMN()+64)&amp; ROW()-2)/INDIRECT(CHAR(COLUMN()+64)&amp; ROW()-4))-1</f>
        <v>7.7065066790205083E-3</v>
      </c>
      <c r="M39" s="44">
        <f ca="1">(INDIRECT(CHAR(COLUMN()+64)&amp; ROW()-2)/INDIRECT(CHAR(COLUMN()+64)&amp; ROW()-4))-1</f>
        <v>9.3607967956219618E-3</v>
      </c>
      <c r="N39" s="44">
        <f ca="1">(INDIRECT(CHAR(COLUMN()+64)&amp; ROW()-2)/INDIRECT(CHAR(COLUMN()+64)&amp; ROW()-4))-1</f>
        <v>0.61123304124207212</v>
      </c>
      <c r="O39" s="43">
        <f ca="1">(INDIRECT(CHAR(COLUMN()+64)&amp; ROW()-2)/INDIRECT(CHAR(COLUMN()+64)&amp; ROW()-4))-1</f>
        <v>4.7729510578605971E-2</v>
      </c>
      <c r="P39" s="43">
        <f ca="1">(INDIRECT(CHAR(COLUMN()+64)&amp; ROW()-2)/INDIRECT(CHAR(COLUMN()+64)&amp; ROW()-4))</f>
        <v>0.98486177251364659</v>
      </c>
    </row>
    <row r="42" spans="1:17" x14ac:dyDescent="0.2">
      <c r="A42" s="3" t="s">
        <v>31</v>
      </c>
      <c r="B42" s="3" t="s">
        <v>81</v>
      </c>
      <c r="C42" s="41" t="s">
        <v>34</v>
      </c>
      <c r="D42" s="3" t="s">
        <v>37</v>
      </c>
      <c r="E42" s="3" t="s">
        <v>14</v>
      </c>
      <c r="F42" s="42" t="s">
        <v>24</v>
      </c>
      <c r="J42" s="3" t="s">
        <v>31</v>
      </c>
      <c r="K42" s="3" t="s">
        <v>81</v>
      </c>
      <c r="L42" s="41" t="s">
        <v>34</v>
      </c>
      <c r="M42" s="3" t="s">
        <v>93</v>
      </c>
      <c r="N42" s="3" t="s">
        <v>95</v>
      </c>
      <c r="O42" s="42" t="s">
        <v>24</v>
      </c>
    </row>
    <row r="43" spans="1:17" x14ac:dyDescent="0.2">
      <c r="A43" s="1" t="s">
        <v>5</v>
      </c>
      <c r="B43" s="8">
        <v>40</v>
      </c>
      <c r="C43" s="8"/>
      <c r="D43" s="8"/>
      <c r="E43" s="8"/>
      <c r="F43" s="8" t="s">
        <v>23</v>
      </c>
      <c r="G43" s="1" t="s">
        <v>11</v>
      </c>
      <c r="J43" s="1" t="s">
        <v>5</v>
      </c>
      <c r="K43" s="8">
        <v>25</v>
      </c>
      <c r="L43" s="8"/>
      <c r="M43" s="8"/>
      <c r="N43" s="8"/>
      <c r="O43" s="8" t="s">
        <v>23</v>
      </c>
      <c r="P43" s="1" t="s">
        <v>11</v>
      </c>
    </row>
    <row r="44" spans="1:17" x14ac:dyDescent="0.2">
      <c r="B44" s="4" t="s">
        <v>2</v>
      </c>
      <c r="C44" s="4" t="s">
        <v>3</v>
      </c>
      <c r="D44" s="4" t="s">
        <v>4</v>
      </c>
      <c r="E44" s="4" t="s">
        <v>10</v>
      </c>
      <c r="F44" s="4" t="s">
        <v>8</v>
      </c>
      <c r="G44" s="3" t="s">
        <v>7</v>
      </c>
      <c r="H44" s="4" t="s">
        <v>49</v>
      </c>
      <c r="K44" s="4" t="s">
        <v>2</v>
      </c>
      <c r="L44" s="4" t="s">
        <v>3</v>
      </c>
      <c r="M44" s="4" t="s">
        <v>4</v>
      </c>
      <c r="N44" s="4" t="s">
        <v>10</v>
      </c>
      <c r="O44" s="4" t="s">
        <v>8</v>
      </c>
      <c r="P44" s="3" t="s">
        <v>7</v>
      </c>
      <c r="Q44" s="4" t="s">
        <v>49</v>
      </c>
    </row>
    <row r="45" spans="1:17" x14ac:dyDescent="0.2">
      <c r="A45" s="45" t="s">
        <v>0</v>
      </c>
      <c r="B45" s="25">
        <v>51.841149999999999</v>
      </c>
      <c r="C45" s="25">
        <v>78.941299999999998</v>
      </c>
      <c r="D45" s="27">
        <v>92.525549999999996</v>
      </c>
      <c r="E45" s="25">
        <v>125.48365</v>
      </c>
      <c r="F45" s="25">
        <v>54.916542</v>
      </c>
      <c r="G45" s="25">
        <v>47.343527999999999</v>
      </c>
      <c r="H45" s="2">
        <f>G45/G61</f>
        <v>0.45986124298516173</v>
      </c>
      <c r="J45" s="45" t="s">
        <v>0</v>
      </c>
      <c r="K45" s="25">
        <v>42.02205</v>
      </c>
      <c r="L45" s="25">
        <v>71.724800000000002</v>
      </c>
      <c r="M45" s="27">
        <v>442.35395</v>
      </c>
      <c r="N45" s="25">
        <v>1007.03335</v>
      </c>
      <c r="O45" s="25">
        <v>55.298870000000001</v>
      </c>
      <c r="P45" s="25">
        <v>29.275614999999998</v>
      </c>
      <c r="Q45" s="2">
        <f>P45/P61</f>
        <v>0.45748269384404217</v>
      </c>
    </row>
    <row r="46" spans="1:17" x14ac:dyDescent="0.2">
      <c r="A46" s="18" t="s">
        <v>46</v>
      </c>
      <c r="B46" s="25">
        <v>0.12534100000000001</v>
      </c>
      <c r="C46" s="25">
        <v>0.25505100000000003</v>
      </c>
      <c r="D46" s="27">
        <v>0.49555399999999999</v>
      </c>
      <c r="E46" s="25">
        <v>3.9648569999999999</v>
      </c>
      <c r="F46" s="25">
        <v>0.271345</v>
      </c>
      <c r="G46" s="25">
        <v>7.4276999999999996E-2</v>
      </c>
      <c r="J46" s="18" t="s">
        <v>46</v>
      </c>
      <c r="K46" s="25">
        <v>0.29928900000000003</v>
      </c>
      <c r="L46" s="25">
        <v>1.827782</v>
      </c>
      <c r="M46" s="27">
        <v>27.651688</v>
      </c>
      <c r="N46" s="25">
        <v>43.248615000000001</v>
      </c>
      <c r="O46" s="25">
        <v>0.80174100000000004</v>
      </c>
      <c r="P46" s="25">
        <v>0.21085100000000001</v>
      </c>
    </row>
    <row r="47" spans="1:17" x14ac:dyDescent="0.2">
      <c r="A47" s="45" t="s">
        <v>63</v>
      </c>
      <c r="B47" s="25">
        <v>52.206150000000001</v>
      </c>
      <c r="C47" s="25">
        <v>79.513350000000003</v>
      </c>
      <c r="D47" s="27">
        <v>93.207650000000001</v>
      </c>
      <c r="E47" s="25">
        <v>130.29165</v>
      </c>
      <c r="F47" s="25">
        <v>55.408566</v>
      </c>
      <c r="G47" s="25">
        <v>47.053420000000003</v>
      </c>
      <c r="H47" s="2">
        <f>G47/G63</f>
        <v>0.46812046322391099</v>
      </c>
      <c r="J47" s="45" t="s">
        <v>63</v>
      </c>
      <c r="K47" s="25">
        <v>42.473849999999999</v>
      </c>
      <c r="L47" s="25">
        <v>73.384900000000002</v>
      </c>
      <c r="M47" s="27">
        <v>441.53129999999999</v>
      </c>
      <c r="N47" s="25">
        <v>1010.67525</v>
      </c>
      <c r="O47" s="25">
        <v>56.102336000000001</v>
      </c>
      <c r="P47" s="25">
        <v>28.953219000000001</v>
      </c>
      <c r="Q47" s="2">
        <f>P47/P63</f>
        <v>0.45948313941491875</v>
      </c>
    </row>
    <row r="48" spans="1:17" x14ac:dyDescent="0.2">
      <c r="A48" s="18" t="s">
        <v>46</v>
      </c>
      <c r="B48" s="25">
        <v>0.162966</v>
      </c>
      <c r="C48" s="25">
        <v>0.34305000000000002</v>
      </c>
      <c r="D48" s="28">
        <v>0.65775600000000001</v>
      </c>
      <c r="E48" s="26">
        <v>9.6660570000000003</v>
      </c>
      <c r="F48" s="25">
        <v>1.063782</v>
      </c>
      <c r="G48" s="25">
        <v>8.4558999999999995E-2</v>
      </c>
      <c r="J48" s="18" t="s">
        <v>46</v>
      </c>
      <c r="K48" s="25">
        <v>0.35073199999999999</v>
      </c>
      <c r="L48" s="25">
        <v>1.3902749999999999</v>
      </c>
      <c r="M48" s="28">
        <v>17.701729</v>
      </c>
      <c r="N48" s="26">
        <v>43.898007999999997</v>
      </c>
      <c r="O48" s="25">
        <v>0.55235699999999999</v>
      </c>
      <c r="P48" s="25">
        <v>0.227297</v>
      </c>
    </row>
    <row r="49" spans="1:17" x14ac:dyDescent="0.2">
      <c r="A49" s="1" t="s">
        <v>6</v>
      </c>
      <c r="B49" s="43">
        <f ca="1">(INDIRECT(CHAR(COLUMN()+64)&amp; ROW()-2)/INDIRECT(CHAR(COLUMN()+64)&amp; ROW()-4))-1</f>
        <v>7.0407388724980091E-3</v>
      </c>
      <c r="C49" s="43">
        <f ca="1">(INDIRECT(CHAR(COLUMN()+64)&amp; ROW()-2)/INDIRECT(CHAR(COLUMN()+64)&amp; ROW()-4))-1</f>
        <v>7.2465236827872204E-3</v>
      </c>
      <c r="D49" s="44">
        <f ca="1">(INDIRECT(CHAR(COLUMN()+64)&amp; ROW()-2)/INDIRECT(CHAR(COLUMN()+64)&amp; ROW()-4))-1</f>
        <v>7.3720177831961831E-3</v>
      </c>
      <c r="E49" s="44">
        <f ca="1">(INDIRECT(CHAR(COLUMN()+64)&amp; ROW()-2)/INDIRECT(CHAR(COLUMN()+64)&amp; ROW()-4))-1</f>
        <v>3.8315748705110231E-2</v>
      </c>
      <c r="F49" s="43">
        <f ca="1">(INDIRECT(CHAR(COLUMN()+64)&amp; ROW()-2)/INDIRECT(CHAR(COLUMN()+64)&amp; ROW()-4))-1</f>
        <v>8.9594861963449013E-3</v>
      </c>
      <c r="G49" s="43">
        <f ca="1">(INDIRECT(CHAR(COLUMN()+64)&amp; ROW()-2)/INDIRECT(CHAR(COLUMN()+64)&amp; ROW()-4))</f>
        <v>0.99387227753706908</v>
      </c>
      <c r="J49" s="1" t="s">
        <v>6</v>
      </c>
      <c r="K49" s="43">
        <f ca="1">(INDIRECT(CHAR(COLUMN()+64)&amp; ROW()-2)/INDIRECT(CHAR(COLUMN()+64)&amp; ROW()-4))-1</f>
        <v>1.0751498320524577E-2</v>
      </c>
      <c r="L49" s="43">
        <f ca="1">(INDIRECT(CHAR(COLUMN()+64)&amp; ROW()-2)/INDIRECT(CHAR(COLUMN()+64)&amp; ROW()-4))-1</f>
        <v>2.3145411350049105E-2</v>
      </c>
      <c r="M49" s="44">
        <f ca="1">(INDIRECT(CHAR(COLUMN()+64)&amp; ROW()-2)/INDIRECT(CHAR(COLUMN()+64)&amp; ROW()-4))-1</f>
        <v>-1.8597098545181101E-3</v>
      </c>
      <c r="N49" s="44">
        <f ca="1">(INDIRECT(CHAR(COLUMN()+64)&amp; ROW()-2)/INDIRECT(CHAR(COLUMN()+64)&amp; ROW()-4))-1</f>
        <v>3.6164641419274002E-3</v>
      </c>
      <c r="O49" s="43">
        <f ca="1">(INDIRECT(CHAR(COLUMN()+64)&amp; ROW()-2)/INDIRECT(CHAR(COLUMN()+64)&amp; ROW()-4))-1</f>
        <v>1.4529519319291806E-2</v>
      </c>
      <c r="P49" s="43">
        <f ca="1">(INDIRECT(CHAR(COLUMN()+64)&amp; ROW()-2)/INDIRECT(CHAR(COLUMN()+64)&amp; ROW()-4))</f>
        <v>0.98898755841679165</v>
      </c>
    </row>
    <row r="51" spans="1:17" x14ac:dyDescent="0.2">
      <c r="A51" s="1" t="s">
        <v>5</v>
      </c>
      <c r="B51" s="8">
        <v>250</v>
      </c>
      <c r="C51" s="8"/>
      <c r="D51" s="8"/>
      <c r="E51" s="8"/>
      <c r="F51" s="8" t="s">
        <v>23</v>
      </c>
      <c r="G51" s="1" t="s">
        <v>11</v>
      </c>
      <c r="J51" s="1" t="s">
        <v>5</v>
      </c>
      <c r="K51" s="8">
        <v>150</v>
      </c>
      <c r="L51" s="8"/>
      <c r="M51" s="8"/>
      <c r="N51" s="8"/>
      <c r="O51" s="8" t="s">
        <v>23</v>
      </c>
      <c r="P51" s="1" t="s">
        <v>11</v>
      </c>
    </row>
    <row r="52" spans="1:17" x14ac:dyDescent="0.2">
      <c r="B52" s="4" t="s">
        <v>2</v>
      </c>
      <c r="C52" s="4" t="s">
        <v>3</v>
      </c>
      <c r="D52" s="4" t="s">
        <v>4</v>
      </c>
      <c r="E52" s="4" t="s">
        <v>10</v>
      </c>
      <c r="F52" s="4" t="s">
        <v>8</v>
      </c>
      <c r="G52" s="3" t="s">
        <v>7</v>
      </c>
      <c r="H52" s="4" t="s">
        <v>49</v>
      </c>
      <c r="K52" s="4" t="s">
        <v>2</v>
      </c>
      <c r="L52" s="4" t="s">
        <v>3</v>
      </c>
      <c r="M52" s="4" t="s">
        <v>4</v>
      </c>
      <c r="N52" s="4" t="s">
        <v>10</v>
      </c>
      <c r="O52" s="4" t="s">
        <v>8</v>
      </c>
      <c r="P52" s="3" t="s">
        <v>7</v>
      </c>
      <c r="Q52" s="4" t="s">
        <v>49</v>
      </c>
    </row>
    <row r="53" spans="1:17" x14ac:dyDescent="0.2">
      <c r="A53" s="45" t="s">
        <v>0</v>
      </c>
      <c r="B53" s="25">
        <v>100.9696</v>
      </c>
      <c r="C53" s="25">
        <v>351.48779999999999</v>
      </c>
      <c r="D53" s="27">
        <v>1645.0486000000001</v>
      </c>
      <c r="E53" s="25">
        <v>11085.708850000001</v>
      </c>
      <c r="F53" s="25">
        <v>250.085139</v>
      </c>
      <c r="G53" s="25">
        <v>95.533381000000006</v>
      </c>
      <c r="H53" s="2">
        <f>G53/G61</f>
        <v>0.92794308301728246</v>
      </c>
      <c r="J53" s="45" t="s">
        <v>0</v>
      </c>
      <c r="K53" s="25">
        <v>43.770899999999997</v>
      </c>
      <c r="L53" s="25">
        <v>750.06304999999998</v>
      </c>
      <c r="M53" s="25">
        <v>2387.4472500000002</v>
      </c>
      <c r="N53" s="25">
        <v>6820.4045999999998</v>
      </c>
      <c r="O53" s="25">
        <v>229.86302900000001</v>
      </c>
      <c r="P53" s="25">
        <v>57.400815999999999</v>
      </c>
      <c r="Q53" s="2">
        <f>P53/P61</f>
        <v>0.89698815661178077</v>
      </c>
    </row>
    <row r="54" spans="1:17" x14ac:dyDescent="0.2">
      <c r="A54" s="18" t="s">
        <v>46</v>
      </c>
      <c r="B54" s="25">
        <v>3.304999</v>
      </c>
      <c r="C54" s="25">
        <v>33.056975000000001</v>
      </c>
      <c r="D54" s="27">
        <v>251.97211200000001</v>
      </c>
      <c r="E54" s="25">
        <v>3227.1480120000001</v>
      </c>
      <c r="F54" s="25">
        <v>37.876930000000002</v>
      </c>
      <c r="G54" s="25">
        <v>2.5441600000000002</v>
      </c>
      <c r="J54" s="18" t="s">
        <v>46</v>
      </c>
      <c r="K54" s="25">
        <v>0.17494899999999999</v>
      </c>
      <c r="L54" s="25">
        <v>15.849515</v>
      </c>
      <c r="M54" s="25">
        <v>41.535612</v>
      </c>
      <c r="N54" s="25">
        <v>1080.5586269999999</v>
      </c>
      <c r="O54" s="25">
        <v>38.969608000000001</v>
      </c>
      <c r="P54" s="25">
        <v>0.238375</v>
      </c>
    </row>
    <row r="55" spans="1:17" x14ac:dyDescent="0.2">
      <c r="A55" s="45" t="s">
        <v>63</v>
      </c>
      <c r="B55" s="25">
        <v>103.7054</v>
      </c>
      <c r="C55" s="25">
        <v>375.29725000000002</v>
      </c>
      <c r="D55" s="27">
        <v>1557.6161500000001</v>
      </c>
      <c r="E55" s="25">
        <v>9945.7356</v>
      </c>
      <c r="F55" s="25">
        <v>237.55352500000001</v>
      </c>
      <c r="G55" s="25">
        <v>93.816357999999994</v>
      </c>
      <c r="H55" s="2">
        <f>G55/G63</f>
        <v>0.93335100753442068</v>
      </c>
      <c r="J55" s="45" t="s">
        <v>63</v>
      </c>
      <c r="K55" s="25">
        <v>44.400199999999998</v>
      </c>
      <c r="L55" s="25">
        <v>769.47995000000003</v>
      </c>
      <c r="M55" s="27">
        <v>2422.9872</v>
      </c>
      <c r="N55" s="25">
        <v>6722.0709500000003</v>
      </c>
      <c r="O55" s="25">
        <v>225.15270699999999</v>
      </c>
      <c r="P55" s="25">
        <v>56.384591999999998</v>
      </c>
      <c r="Q55" s="2">
        <f>P55/P63</f>
        <v>0.89481481650759842</v>
      </c>
    </row>
    <row r="56" spans="1:17" x14ac:dyDescent="0.2">
      <c r="A56" s="18" t="s">
        <v>46</v>
      </c>
      <c r="B56" s="25">
        <v>4.2790939999999997</v>
      </c>
      <c r="C56" s="25">
        <v>35.862896999999997</v>
      </c>
      <c r="D56" s="28">
        <v>236.58059299999999</v>
      </c>
      <c r="E56" s="26">
        <v>2567.0219900000002</v>
      </c>
      <c r="F56" s="25">
        <v>27.485095999999999</v>
      </c>
      <c r="G56" s="25">
        <v>2.6720929999999998</v>
      </c>
      <c r="J56" s="18" t="s">
        <v>46</v>
      </c>
      <c r="K56" s="25">
        <v>0.234014</v>
      </c>
      <c r="L56" s="25">
        <v>14.778513999999999</v>
      </c>
      <c r="M56" s="27">
        <v>45.802916000000003</v>
      </c>
      <c r="N56" s="25">
        <v>759.07792300000006</v>
      </c>
      <c r="O56" s="25">
        <v>21.345472999999998</v>
      </c>
      <c r="P56" s="25">
        <v>0.27202900000000002</v>
      </c>
    </row>
    <row r="57" spans="1:17" x14ac:dyDescent="0.2">
      <c r="A57" s="1" t="s">
        <v>6</v>
      </c>
      <c r="B57" s="43">
        <f ca="1">(INDIRECT(CHAR(COLUMN()+64)&amp; ROW()-2)/INDIRECT(CHAR(COLUMN()+64)&amp; ROW()-4))-1</f>
        <v>2.7095284125122854E-2</v>
      </c>
      <c r="C57" s="43">
        <f ca="1">(INDIRECT(CHAR(COLUMN()+64)&amp; ROW()-2)/INDIRECT(CHAR(COLUMN()+64)&amp; ROW()-4))-1</f>
        <v>6.7739050971328263E-2</v>
      </c>
      <c r="D57" s="44">
        <f ca="1">(INDIRECT(CHAR(COLUMN()+64)&amp; ROW()-2)/INDIRECT(CHAR(COLUMN()+64)&amp; ROW()-4))-1</f>
        <v>-5.3148855298256859E-2</v>
      </c>
      <c r="E57" s="44">
        <f ca="1">(INDIRECT(CHAR(COLUMN()+64)&amp; ROW()-2)/INDIRECT(CHAR(COLUMN()+64)&amp; ROW()-4))-1</f>
        <v>-0.1028326889533997</v>
      </c>
      <c r="F57" s="43">
        <f ca="1">(INDIRECT(CHAR(COLUMN()+64)&amp; ROW()-2)/INDIRECT(CHAR(COLUMN()+64)&amp; ROW()-4))-1</f>
        <v>-5.0109390946256882E-2</v>
      </c>
      <c r="G57" s="43">
        <f ca="1">(INDIRECT(CHAR(COLUMN()+64)&amp; ROW()-2)/INDIRECT(CHAR(COLUMN()+64)&amp; ROW()-4))</f>
        <v>0.98202698384557319</v>
      </c>
      <c r="J57" s="1" t="s">
        <v>6</v>
      </c>
      <c r="K57" s="43">
        <f ca="1">(INDIRECT(CHAR(COLUMN()+64)&amp; ROW()-2)/INDIRECT(CHAR(COLUMN()+64)&amp; ROW()-4))-1</f>
        <v>1.4377131838733126E-2</v>
      </c>
      <c r="L57" s="43">
        <f ca="1">(INDIRECT(CHAR(COLUMN()+64)&amp; ROW()-2)/INDIRECT(CHAR(COLUMN()+64)&amp; ROW()-4))-1</f>
        <v>2.5887023764202377E-2</v>
      </c>
      <c r="M57" s="44">
        <f ca="1">(INDIRECT(CHAR(COLUMN()+64)&amp; ROW()-2)/INDIRECT(CHAR(COLUMN()+64)&amp; ROW()-4))-1</f>
        <v>1.488617183060259E-2</v>
      </c>
      <c r="N57" s="44">
        <f ca="1">(INDIRECT(CHAR(COLUMN()+64)&amp; ROW()-2)/INDIRECT(CHAR(COLUMN()+64)&amp; ROW()-4))-1</f>
        <v>-1.4417568424019866E-2</v>
      </c>
      <c r="O57" s="43">
        <f ca="1">(INDIRECT(CHAR(COLUMN()+64)&amp; ROW()-2)/INDIRECT(CHAR(COLUMN()+64)&amp; ROW()-4))-1</f>
        <v>-2.049186430933192E-2</v>
      </c>
      <c r="P57" s="43">
        <f ca="1">(INDIRECT(CHAR(COLUMN()+64)&amp; ROW()-2)/INDIRECT(CHAR(COLUMN()+64)&amp; ROW()-4))</f>
        <v>0.98229600080946577</v>
      </c>
    </row>
    <row r="59" spans="1:17" x14ac:dyDescent="0.2">
      <c r="A59" s="1" t="s">
        <v>5</v>
      </c>
      <c r="B59" s="8">
        <v>400</v>
      </c>
      <c r="C59" s="8"/>
      <c r="D59" s="8"/>
      <c r="E59" s="8"/>
      <c r="F59" s="8" t="s">
        <v>23</v>
      </c>
      <c r="G59" s="1" t="s">
        <v>11</v>
      </c>
      <c r="J59" s="1" t="s">
        <v>5</v>
      </c>
      <c r="K59" s="8">
        <v>400</v>
      </c>
      <c r="L59" s="8"/>
      <c r="M59" s="8"/>
      <c r="N59" s="8"/>
      <c r="O59" s="8" t="s">
        <v>23</v>
      </c>
      <c r="P59" s="1" t="s">
        <v>11</v>
      </c>
    </row>
    <row r="60" spans="1:17" x14ac:dyDescent="0.2">
      <c r="B60" s="4" t="s">
        <v>2</v>
      </c>
      <c r="C60" s="4" t="s">
        <v>3</v>
      </c>
      <c r="D60" s="4" t="s">
        <v>4</v>
      </c>
      <c r="E60" s="4" t="s">
        <v>10</v>
      </c>
      <c r="F60" s="4" t="s">
        <v>8</v>
      </c>
      <c r="G60" s="3" t="s">
        <v>7</v>
      </c>
      <c r="H60" s="4" t="s">
        <v>49</v>
      </c>
      <c r="K60" s="4" t="s">
        <v>2</v>
      </c>
      <c r="L60" s="4" t="s">
        <v>3</v>
      </c>
      <c r="M60" s="4" t="s">
        <v>4</v>
      </c>
      <c r="N60" s="4" t="s">
        <v>10</v>
      </c>
      <c r="O60" s="4" t="s">
        <v>8</v>
      </c>
      <c r="P60" s="3" t="s">
        <v>7</v>
      </c>
      <c r="Q60" s="4" t="s">
        <v>49</v>
      </c>
    </row>
    <row r="61" spans="1:17" x14ac:dyDescent="0.2">
      <c r="A61" s="45" t="s">
        <v>0</v>
      </c>
      <c r="B61" s="25">
        <v>124.38775</v>
      </c>
      <c r="C61" s="25">
        <v>821.02739999999994</v>
      </c>
      <c r="D61" s="27">
        <v>2438.0935500000001</v>
      </c>
      <c r="E61" s="25">
        <v>26109.390350000001</v>
      </c>
      <c r="F61" s="25">
        <v>386.80783600000001</v>
      </c>
      <c r="G61" s="25">
        <v>102.951768</v>
      </c>
      <c r="H61" s="2"/>
      <c r="J61" s="45" t="s">
        <v>0</v>
      </c>
      <c r="K61" s="25">
        <v>55.225949999999997</v>
      </c>
      <c r="L61" s="25">
        <v>2164.7328499999999</v>
      </c>
      <c r="M61" s="27">
        <v>8579.5565000000006</v>
      </c>
      <c r="N61" s="25">
        <v>22926.814600000002</v>
      </c>
      <c r="O61" s="25">
        <v>509.19344599999999</v>
      </c>
      <c r="P61" s="25">
        <v>63.992835999999997</v>
      </c>
      <c r="Q61" s="2"/>
    </row>
    <row r="62" spans="1:17" x14ac:dyDescent="0.2">
      <c r="A62" s="18" t="s">
        <v>46</v>
      </c>
      <c r="B62" s="25">
        <v>5.9055549999999997</v>
      </c>
      <c r="C62" s="25">
        <v>132.99178599999999</v>
      </c>
      <c r="D62" s="27">
        <v>266.86799000000002</v>
      </c>
      <c r="E62" s="25">
        <v>41251.497039000002</v>
      </c>
      <c r="F62" s="25">
        <v>51.784334999999999</v>
      </c>
      <c r="G62" s="25">
        <v>3.7963610000000001</v>
      </c>
      <c r="J62" s="18" t="s">
        <v>46</v>
      </c>
      <c r="K62" s="25">
        <v>0.48036800000000002</v>
      </c>
      <c r="L62" s="25">
        <v>29.496095</v>
      </c>
      <c r="M62" s="27">
        <v>196.939314</v>
      </c>
      <c r="N62" s="25">
        <v>41085.339427999999</v>
      </c>
      <c r="O62" s="25">
        <v>57.880865999999997</v>
      </c>
      <c r="P62" s="25">
        <v>0.53688400000000003</v>
      </c>
    </row>
    <row r="63" spans="1:17" x14ac:dyDescent="0.2">
      <c r="A63" s="45" t="s">
        <v>63</v>
      </c>
      <c r="B63" s="25">
        <v>126.79445</v>
      </c>
      <c r="C63" s="25">
        <v>835.28174999999999</v>
      </c>
      <c r="D63" s="27">
        <v>2363.71605</v>
      </c>
      <c r="E63" s="25">
        <v>14158.539150000001</v>
      </c>
      <c r="F63" s="25">
        <v>355.457649</v>
      </c>
      <c r="G63" s="25">
        <v>100.51562300000001</v>
      </c>
      <c r="H63" s="2"/>
      <c r="J63" s="45" t="s">
        <v>63</v>
      </c>
      <c r="K63" s="25">
        <v>56.23395</v>
      </c>
      <c r="L63" s="25">
        <v>2178.7528000000002</v>
      </c>
      <c r="M63" s="27">
        <v>8724.3888000000006</v>
      </c>
      <c r="N63" s="25">
        <v>14785.4879</v>
      </c>
      <c r="O63" s="25">
        <v>524.74498200000005</v>
      </c>
      <c r="P63" s="25">
        <v>63.012582000000002</v>
      </c>
      <c r="Q63" s="2"/>
    </row>
    <row r="64" spans="1:17" x14ac:dyDescent="0.2">
      <c r="A64" s="18" t="s">
        <v>46</v>
      </c>
      <c r="B64" s="25">
        <v>3.0253580000000002</v>
      </c>
      <c r="C64" s="25">
        <v>89.759315000000001</v>
      </c>
      <c r="D64" s="28">
        <v>182.82937799999999</v>
      </c>
      <c r="E64" s="26">
        <v>3089.5178540000002</v>
      </c>
      <c r="F64" s="25">
        <v>28.579695999999998</v>
      </c>
      <c r="G64" s="25">
        <v>2.912671</v>
      </c>
      <c r="J64" s="18" t="s">
        <v>46</v>
      </c>
      <c r="K64" s="25">
        <v>0.56007499999999999</v>
      </c>
      <c r="L64" s="25">
        <v>34.018313999999997</v>
      </c>
      <c r="M64" s="28">
        <v>143.21715699999999</v>
      </c>
      <c r="N64" s="26">
        <v>3859.2329559999998</v>
      </c>
      <c r="O64" s="25">
        <v>55.884003999999997</v>
      </c>
      <c r="P64" s="25">
        <v>0.46348400000000001</v>
      </c>
    </row>
    <row r="65" spans="1:18" x14ac:dyDescent="0.2">
      <c r="A65" s="1" t="s">
        <v>6</v>
      </c>
      <c r="B65" s="43">
        <f ca="1">(INDIRECT(CHAR(COLUMN()+64)&amp; ROW()-2)/INDIRECT(CHAR(COLUMN()+64)&amp; ROW()-4))-1</f>
        <v>1.9348368307972486E-2</v>
      </c>
      <c r="C65" s="43">
        <f ca="1">(INDIRECT(CHAR(COLUMN()+64)&amp; ROW()-2)/INDIRECT(CHAR(COLUMN()+64)&amp; ROW()-4))-1</f>
        <v>1.736160084304128E-2</v>
      </c>
      <c r="D65" s="44">
        <f ca="1">(INDIRECT(CHAR(COLUMN()+64)&amp; ROW()-2)/INDIRECT(CHAR(COLUMN()+64)&amp; ROW()-4))-1</f>
        <v>-3.0506417606494196E-2</v>
      </c>
      <c r="E65" s="44">
        <f ca="1">(INDIRECT(CHAR(COLUMN()+64)&amp; ROW()-2)/INDIRECT(CHAR(COLUMN()+64)&amp; ROW()-4))-1</f>
        <v>-0.45772233820082286</v>
      </c>
      <c r="F65" s="43">
        <f ca="1">(INDIRECT(CHAR(COLUMN()+64)&amp; ROW()-2)/INDIRECT(CHAR(COLUMN()+64)&amp; ROW()-4))-1</f>
        <v>-8.1048479586644184E-2</v>
      </c>
      <c r="G65" s="43">
        <f ca="1">(INDIRECT(CHAR(COLUMN()+64)&amp; ROW()-2)/INDIRECT(CHAR(COLUMN()+64)&amp; ROW()-4))</f>
        <v>0.97633702609167439</v>
      </c>
      <c r="J65" s="1" t="s">
        <v>6</v>
      </c>
      <c r="K65" s="43">
        <f ca="1">(INDIRECT(CHAR(COLUMN()+64)&amp; ROW()-2)/INDIRECT(CHAR(COLUMN()+64)&amp; ROW()-4))-1</f>
        <v>1.8252289005440403E-2</v>
      </c>
      <c r="L65" s="43">
        <f ca="1">(INDIRECT(CHAR(COLUMN()+64)&amp; ROW()-2)/INDIRECT(CHAR(COLUMN()+64)&amp; ROW()-4))-1</f>
        <v>6.4765266531618959E-3</v>
      </c>
      <c r="M65" s="44">
        <f ca="1">(INDIRECT(CHAR(COLUMN()+64)&amp; ROW()-2)/INDIRECT(CHAR(COLUMN()+64)&amp; ROW()-4))-1</f>
        <v>1.6881094028578181E-2</v>
      </c>
      <c r="N65" s="44">
        <f ca="1">(INDIRECT(CHAR(COLUMN()+64)&amp; ROW()-2)/INDIRECT(CHAR(COLUMN()+64)&amp; ROW()-4))-1</f>
        <v>-0.3551006470824779</v>
      </c>
      <c r="O65" s="43">
        <f ca="1">(INDIRECT(CHAR(COLUMN()+64)&amp; ROW()-2)/INDIRECT(CHAR(COLUMN()+64)&amp; ROW()-4))-1</f>
        <v>3.0541508580218535E-2</v>
      </c>
      <c r="P65" s="43">
        <f ca="1">(INDIRECT(CHAR(COLUMN()+64)&amp; ROW()-2)/INDIRECT(CHAR(COLUMN()+64)&amp; ROW()-4))</f>
        <v>0.98468181657084253</v>
      </c>
    </row>
    <row r="68" spans="1:18" x14ac:dyDescent="0.2">
      <c r="A68" s="3" t="s">
        <v>31</v>
      </c>
      <c r="B68" s="3" t="s">
        <v>81</v>
      </c>
      <c r="C68" s="41" t="s">
        <v>34</v>
      </c>
      <c r="D68" s="3" t="s">
        <v>37</v>
      </c>
      <c r="E68" s="3" t="s">
        <v>14</v>
      </c>
      <c r="F68" s="42" t="s">
        <v>64</v>
      </c>
      <c r="J68" s="3" t="s">
        <v>31</v>
      </c>
      <c r="K68" s="3" t="s">
        <v>81</v>
      </c>
      <c r="L68" s="41" t="s">
        <v>34</v>
      </c>
      <c r="M68" s="3" t="s">
        <v>93</v>
      </c>
      <c r="N68" s="3" t="s">
        <v>95</v>
      </c>
      <c r="O68" s="42" t="s">
        <v>64</v>
      </c>
    </row>
    <row r="69" spans="1:18" x14ac:dyDescent="0.2">
      <c r="A69" s="1" t="s">
        <v>5</v>
      </c>
      <c r="B69" s="8">
        <v>20</v>
      </c>
      <c r="C69" s="8"/>
      <c r="D69" s="8"/>
      <c r="E69" s="8"/>
      <c r="F69" s="8" t="s">
        <v>23</v>
      </c>
      <c r="G69" s="1" t="s">
        <v>11</v>
      </c>
      <c r="J69" s="1" t="s">
        <v>5</v>
      </c>
      <c r="K69" s="8">
        <v>9</v>
      </c>
      <c r="L69" s="8"/>
      <c r="M69" s="8"/>
      <c r="N69" s="8"/>
      <c r="O69" s="8" t="s">
        <v>23</v>
      </c>
      <c r="P69" s="1" t="s">
        <v>11</v>
      </c>
    </row>
    <row r="70" spans="1:18" x14ac:dyDescent="0.2">
      <c r="B70" s="4" t="s">
        <v>2</v>
      </c>
      <c r="C70" s="4" t="s">
        <v>3</v>
      </c>
      <c r="D70" s="4" t="s">
        <v>4</v>
      </c>
      <c r="E70" s="4" t="s">
        <v>10</v>
      </c>
      <c r="F70" s="4" t="s">
        <v>8</v>
      </c>
      <c r="G70" s="3" t="s">
        <v>7</v>
      </c>
      <c r="H70" s="4" t="s">
        <v>49</v>
      </c>
      <c r="K70" s="4" t="s">
        <v>2</v>
      </c>
      <c r="L70" s="4" t="s">
        <v>3</v>
      </c>
      <c r="M70" s="4" t="s">
        <v>4</v>
      </c>
      <c r="N70" s="4" t="s">
        <v>10</v>
      </c>
      <c r="O70" s="4" t="s">
        <v>8</v>
      </c>
      <c r="P70" s="3" t="s">
        <v>7</v>
      </c>
      <c r="Q70" s="4" t="s">
        <v>49</v>
      </c>
    </row>
    <row r="71" spans="1:18" x14ac:dyDescent="0.2">
      <c r="A71" s="45" t="s">
        <v>0</v>
      </c>
      <c r="B71" s="25">
        <v>162.13714999999999</v>
      </c>
      <c r="C71" s="25">
        <v>174.59875</v>
      </c>
      <c r="D71" s="27">
        <v>202.83840000000001</v>
      </c>
      <c r="E71" s="25">
        <v>797.31299999999999</v>
      </c>
      <c r="F71" s="25">
        <v>147.56093999999999</v>
      </c>
      <c r="G71" s="25">
        <v>561.75977399999999</v>
      </c>
      <c r="H71" s="2">
        <f>G71/G87</f>
        <v>0.48436624080551022</v>
      </c>
      <c r="J71" s="45" t="s">
        <v>0</v>
      </c>
      <c r="K71" s="25">
        <v>58.367400000000004</v>
      </c>
      <c r="L71" s="25">
        <v>84.86985</v>
      </c>
      <c r="M71" s="27">
        <v>266.22329999999999</v>
      </c>
      <c r="N71" s="25">
        <v>515.21140000000003</v>
      </c>
      <c r="O71" s="25">
        <v>65.535075000000006</v>
      </c>
      <c r="P71" s="25">
        <v>567.26708699999995</v>
      </c>
      <c r="Q71" s="2">
        <f>P71/P87</f>
        <v>0.50844153930322356</v>
      </c>
    </row>
    <row r="72" spans="1:18" x14ac:dyDescent="0.2">
      <c r="A72" s="18" t="s">
        <v>46</v>
      </c>
      <c r="B72" s="25">
        <v>0.191579</v>
      </c>
      <c r="C72" s="25">
        <v>0.67142299999999999</v>
      </c>
      <c r="D72" s="27">
        <v>2.6152799999999998</v>
      </c>
      <c r="E72" s="25">
        <v>291.60837099999998</v>
      </c>
      <c r="F72" s="25">
        <v>1.037569</v>
      </c>
      <c r="G72" s="25">
        <v>3.164488</v>
      </c>
      <c r="J72" s="18" t="s">
        <v>46</v>
      </c>
      <c r="K72" s="25">
        <v>0.39086300000000002</v>
      </c>
      <c r="L72" s="25">
        <v>1.083035</v>
      </c>
      <c r="M72" s="27">
        <v>41.376669</v>
      </c>
      <c r="N72" s="25">
        <v>30.216252000000001</v>
      </c>
      <c r="O72" s="25">
        <v>0.67243699999999995</v>
      </c>
      <c r="P72" s="25">
        <v>3.318308</v>
      </c>
    </row>
    <row r="73" spans="1:18" x14ac:dyDescent="0.2">
      <c r="A73" s="45" t="s">
        <v>63</v>
      </c>
      <c r="B73" s="25">
        <v>162.03774999999999</v>
      </c>
      <c r="C73" s="25">
        <v>174.97745</v>
      </c>
      <c r="D73" s="27">
        <v>203.74270000000001</v>
      </c>
      <c r="E73" s="25">
        <v>805.5172</v>
      </c>
      <c r="F73" s="25">
        <v>147.56581499999999</v>
      </c>
      <c r="G73" s="25">
        <v>560.45481800000005</v>
      </c>
      <c r="H73" s="2">
        <f>G73/G89</f>
        <v>0.48301393353126459</v>
      </c>
      <c r="J73" s="45" t="s">
        <v>63</v>
      </c>
      <c r="K73" s="25">
        <v>58.981549999999999</v>
      </c>
      <c r="L73" s="25">
        <v>85.253299999999996</v>
      </c>
      <c r="M73" s="27">
        <v>253.89205000000001</v>
      </c>
      <c r="N73" s="25">
        <v>519.27584999999999</v>
      </c>
      <c r="O73" s="25">
        <v>66.103547000000006</v>
      </c>
      <c r="P73" s="25">
        <v>560.60725200000002</v>
      </c>
      <c r="Q73" s="2">
        <f>P73/P89</f>
        <v>0.50250821318702033</v>
      </c>
    </row>
    <row r="74" spans="1:18" x14ac:dyDescent="0.2">
      <c r="A74" s="18" t="s">
        <v>46</v>
      </c>
      <c r="B74" s="25">
        <v>0.18612200000000001</v>
      </c>
      <c r="C74" s="25">
        <v>0.68850100000000003</v>
      </c>
      <c r="D74" s="28">
        <v>3.017658</v>
      </c>
      <c r="E74" s="26">
        <v>204.91029499999999</v>
      </c>
      <c r="F74" s="25">
        <v>1.225441</v>
      </c>
      <c r="G74" s="25">
        <v>3.2654339999999999</v>
      </c>
      <c r="J74" s="18" t="s">
        <v>46</v>
      </c>
      <c r="K74" s="25">
        <v>0.55459899999999995</v>
      </c>
      <c r="L74" s="25">
        <v>0.90101600000000004</v>
      </c>
      <c r="M74" s="28">
        <v>36.544789000000002</v>
      </c>
      <c r="N74" s="26">
        <v>48.686079999999997</v>
      </c>
      <c r="O74" s="25">
        <v>0.71031599999999995</v>
      </c>
      <c r="P74" s="25">
        <v>5.4822980000000001</v>
      </c>
    </row>
    <row r="75" spans="1:18" x14ac:dyDescent="0.2">
      <c r="A75" s="1" t="s">
        <v>6</v>
      </c>
      <c r="B75" s="43">
        <f ca="1">(INDIRECT(CHAR(COLUMN()+64)&amp; ROW()-2)/INDIRECT(CHAR(COLUMN()+64)&amp; ROW()-4))-1</f>
        <v>-6.1306122625204296E-4</v>
      </c>
      <c r="C75" s="43">
        <f ca="1">(INDIRECT(CHAR(COLUMN()+64)&amp; ROW()-2)/INDIRECT(CHAR(COLUMN()+64)&amp; ROW()-4))-1</f>
        <v>2.1689731455696304E-3</v>
      </c>
      <c r="D75" s="44">
        <f ca="1">(INDIRECT(CHAR(COLUMN()+64)&amp; ROW()-2)/INDIRECT(CHAR(COLUMN()+64)&amp; ROW()-4))-1</f>
        <v>4.4582288166343798E-3</v>
      </c>
      <c r="E75" s="44">
        <f ca="1">(INDIRECT(CHAR(COLUMN()+64)&amp; ROW()-2)/INDIRECT(CHAR(COLUMN()+64)&amp; ROW()-4))-1</f>
        <v>1.0289810902368357E-2</v>
      </c>
      <c r="F75" s="43">
        <f ca="1">(INDIRECT(CHAR(COLUMN()+64)&amp; ROW()-2)/INDIRECT(CHAR(COLUMN()+64)&amp; ROW()-4))-1</f>
        <v>3.3037198055252404E-5</v>
      </c>
      <c r="G75" s="43">
        <f ca="1">(INDIRECT(CHAR(COLUMN()+64)&amp; ROW()-2)/INDIRECT(CHAR(COLUMN()+64)&amp; ROW()-4))</f>
        <v>0.99767702128134228</v>
      </c>
      <c r="J75" s="1" t="s">
        <v>6</v>
      </c>
      <c r="K75" s="43">
        <f ca="1">(INDIRECT(CHAR(COLUMN()+64)&amp; ROW()-2)/INDIRECT(CHAR(COLUMN()+64)&amp; ROW()-4))-1</f>
        <v>1.0522140784067657E-2</v>
      </c>
      <c r="L75" s="43">
        <f ca="1">(INDIRECT(CHAR(COLUMN()+64)&amp; ROW()-2)/INDIRECT(CHAR(COLUMN()+64)&amp; ROW()-4))-1</f>
        <v>4.5180944705334181E-3</v>
      </c>
      <c r="M75" s="44">
        <f ca="1">(INDIRECT(CHAR(COLUMN()+64)&amp; ROW()-2)/INDIRECT(CHAR(COLUMN()+64)&amp; ROW()-4))-1</f>
        <v>-4.6319198958167718E-2</v>
      </c>
      <c r="N75" s="44">
        <f ca="1">(INDIRECT(CHAR(COLUMN()+64)&amp; ROW()-2)/INDIRECT(CHAR(COLUMN()+64)&amp; ROW()-4))-1</f>
        <v>7.8888976447337722E-3</v>
      </c>
      <c r="O75" s="43">
        <f ca="1">(INDIRECT(CHAR(COLUMN()+64)&amp; ROW()-2)/INDIRECT(CHAR(COLUMN()+64)&amp; ROW()-4))-1</f>
        <v>8.6743167685396916E-3</v>
      </c>
      <c r="P75" s="43">
        <f ca="1">(INDIRECT(CHAR(COLUMN()+64)&amp; ROW()-2)/INDIRECT(CHAR(COLUMN()+64)&amp; ROW()-4))</f>
        <v>0.98825978951957083</v>
      </c>
    </row>
    <row r="77" spans="1:18" x14ac:dyDescent="0.2">
      <c r="A77" s="1" t="s">
        <v>5</v>
      </c>
      <c r="B77" s="8">
        <v>40</v>
      </c>
      <c r="C77" s="8"/>
      <c r="D77" s="8"/>
      <c r="E77" s="8"/>
      <c r="F77" s="8" t="s">
        <v>23</v>
      </c>
      <c r="G77" s="1" t="s">
        <v>11</v>
      </c>
      <c r="J77" s="1" t="s">
        <v>5</v>
      </c>
      <c r="K77" s="8">
        <v>32</v>
      </c>
      <c r="L77" s="8"/>
      <c r="M77" s="8"/>
      <c r="N77" s="8"/>
      <c r="O77" s="8" t="s">
        <v>23</v>
      </c>
      <c r="P77" s="1" t="s">
        <v>11</v>
      </c>
    </row>
    <row r="78" spans="1:18" x14ac:dyDescent="0.2">
      <c r="B78" s="4" t="s">
        <v>2</v>
      </c>
      <c r="C78" s="4" t="s">
        <v>3</v>
      </c>
      <c r="D78" s="4" t="s">
        <v>4</v>
      </c>
      <c r="E78" s="4" t="s">
        <v>10</v>
      </c>
      <c r="F78" s="4" t="s">
        <v>8</v>
      </c>
      <c r="G78" s="3" t="s">
        <v>7</v>
      </c>
      <c r="H78" s="4" t="s">
        <v>49</v>
      </c>
      <c r="K78" s="4" t="s">
        <v>2</v>
      </c>
      <c r="L78" s="4" t="s">
        <v>3</v>
      </c>
      <c r="M78" s="4" t="s">
        <v>4</v>
      </c>
      <c r="N78" s="4" t="s">
        <v>10</v>
      </c>
      <c r="O78" s="4" t="s">
        <v>8</v>
      </c>
      <c r="P78" s="3" t="s">
        <v>7</v>
      </c>
      <c r="Q78" s="4" t="s">
        <v>49</v>
      </c>
    </row>
    <row r="79" spans="1:18" x14ac:dyDescent="0.2">
      <c r="A79" s="45" t="s">
        <v>0</v>
      </c>
      <c r="B79" s="25">
        <v>162.44175000000001</v>
      </c>
      <c r="C79" s="25">
        <v>188.8398</v>
      </c>
      <c r="D79" s="27">
        <v>237.89285000000001</v>
      </c>
      <c r="E79" s="25">
        <v>1345.0307</v>
      </c>
      <c r="F79" s="25">
        <v>158.76400799999999</v>
      </c>
      <c r="G79" s="25">
        <v>1049.8949090000001</v>
      </c>
      <c r="H79" s="2">
        <f>G79/G87</f>
        <v>0.90525109459541553</v>
      </c>
      <c r="J79" s="45" t="s">
        <v>0</v>
      </c>
      <c r="K79" s="25">
        <v>113.65985000000001</v>
      </c>
      <c r="L79" s="25">
        <v>259.58364999999998</v>
      </c>
      <c r="M79" s="27">
        <v>602.10365000000002</v>
      </c>
      <c r="N79" s="25">
        <v>1129.20425</v>
      </c>
      <c r="O79" s="25">
        <v>137.220831</v>
      </c>
      <c r="P79" s="25">
        <v>973.73881100000006</v>
      </c>
      <c r="Q79" s="2">
        <f>P79/P87</f>
        <v>0.87276218079638157</v>
      </c>
      <c r="R79" s="25"/>
    </row>
    <row r="80" spans="1:18" x14ac:dyDescent="0.2">
      <c r="A80" s="18" t="s">
        <v>46</v>
      </c>
      <c r="B80" s="25">
        <v>8.2101999999999994E-2</v>
      </c>
      <c r="C80" s="25">
        <v>0.93648900000000002</v>
      </c>
      <c r="D80" s="27">
        <v>1.0203329999999999</v>
      </c>
      <c r="E80" s="25">
        <v>290.57986</v>
      </c>
      <c r="F80" s="25">
        <v>0.84054200000000001</v>
      </c>
      <c r="G80" s="25">
        <v>0.69177500000000003</v>
      </c>
      <c r="J80" s="18" t="s">
        <v>46</v>
      </c>
      <c r="K80" s="25">
        <v>0.15140300000000001</v>
      </c>
      <c r="L80" s="25">
        <v>7.1255610000000003</v>
      </c>
      <c r="M80" s="27">
        <v>17.631025999999999</v>
      </c>
      <c r="N80" s="25">
        <v>123.575712</v>
      </c>
      <c r="O80" s="25">
        <v>1.3556280000000001</v>
      </c>
      <c r="P80" s="25">
        <v>2.0141279999999999</v>
      </c>
    </row>
    <row r="81" spans="1:17" x14ac:dyDescent="0.2">
      <c r="A81" s="45" t="s">
        <v>63</v>
      </c>
      <c r="B81" s="25">
        <v>162.4117</v>
      </c>
      <c r="C81" s="25">
        <v>189.79589999999999</v>
      </c>
      <c r="D81" s="27">
        <v>238.98439999999999</v>
      </c>
      <c r="E81" s="25">
        <v>1179.64465</v>
      </c>
      <c r="F81" s="25">
        <v>158.36881199999999</v>
      </c>
      <c r="G81" s="25">
        <v>1049.283713</v>
      </c>
      <c r="H81" s="2">
        <f>G81/G89</f>
        <v>0.90429886108396429</v>
      </c>
      <c r="J81" s="45" t="s">
        <v>63</v>
      </c>
      <c r="K81" s="25">
        <v>113.6615</v>
      </c>
      <c r="L81" s="25">
        <v>260.01960000000003</v>
      </c>
      <c r="M81" s="27">
        <v>601.11165000000005</v>
      </c>
      <c r="N81" s="25">
        <v>1050.3121000000001</v>
      </c>
      <c r="O81" s="25">
        <v>136.746229</v>
      </c>
      <c r="P81" s="25">
        <v>972.81210499999997</v>
      </c>
      <c r="Q81" s="2">
        <f>P81/P89</f>
        <v>0.87199384400802227</v>
      </c>
    </row>
    <row r="82" spans="1:17" x14ac:dyDescent="0.2">
      <c r="A82" s="18" t="s">
        <v>46</v>
      </c>
      <c r="B82" s="25">
        <v>6.0446E-2</v>
      </c>
      <c r="C82" s="25">
        <v>1.1461730000000001</v>
      </c>
      <c r="D82" s="28">
        <v>1.397737</v>
      </c>
      <c r="E82" s="26">
        <v>307.56901599999998</v>
      </c>
      <c r="F82" s="25">
        <v>1.018718</v>
      </c>
      <c r="G82" s="25">
        <v>0.48873100000000003</v>
      </c>
      <c r="J82" s="18" t="s">
        <v>46</v>
      </c>
      <c r="K82" s="25">
        <v>0.12973999999999999</v>
      </c>
      <c r="L82" s="25">
        <v>5.6486369999999999</v>
      </c>
      <c r="M82" s="28">
        <v>13.393052000000001</v>
      </c>
      <c r="N82" s="26">
        <v>173.22107500000001</v>
      </c>
      <c r="O82" s="25">
        <v>0.90614799999999995</v>
      </c>
      <c r="P82" s="25">
        <v>2.0473159999999999</v>
      </c>
    </row>
    <row r="83" spans="1:17" x14ac:dyDescent="0.2">
      <c r="A83" s="1" t="s">
        <v>6</v>
      </c>
      <c r="B83" s="43">
        <f ca="1">(INDIRECT(CHAR(COLUMN()+64)&amp; ROW()-2)/INDIRECT(CHAR(COLUMN()+64)&amp; ROW()-4))-1</f>
        <v>-1.849893885039755E-4</v>
      </c>
      <c r="C83" s="43">
        <f ca="1">(INDIRECT(CHAR(COLUMN()+64)&amp; ROW()-2)/INDIRECT(CHAR(COLUMN()+64)&amp; ROW()-4))-1</f>
        <v>5.063021672338186E-3</v>
      </c>
      <c r="D83" s="44">
        <f ca="1">(INDIRECT(CHAR(COLUMN()+64)&amp; ROW()-2)/INDIRECT(CHAR(COLUMN()+64)&amp; ROW()-4))-1</f>
        <v>4.5884102863957832E-3</v>
      </c>
      <c r="E83" s="44">
        <f ca="1">(INDIRECT(CHAR(COLUMN()+64)&amp; ROW()-2)/INDIRECT(CHAR(COLUMN()+64)&amp; ROW()-4))-1</f>
        <v>-0.12296079933342785</v>
      </c>
      <c r="F83" s="43">
        <f ca="1">(INDIRECT(CHAR(COLUMN()+64)&amp; ROW()-2)/INDIRECT(CHAR(COLUMN()+64)&amp; ROW()-4))-1</f>
        <v>-2.4892039762564044E-3</v>
      </c>
      <c r="G83" s="43">
        <f ca="1">(INDIRECT(CHAR(COLUMN()+64)&amp; ROW()-2)/INDIRECT(CHAR(COLUMN()+64)&amp; ROW()-4))</f>
        <v>0.99941785030600616</v>
      </c>
      <c r="J83" s="1" t="s">
        <v>6</v>
      </c>
      <c r="K83" s="43">
        <f ca="1">(INDIRECT(CHAR(COLUMN()+64)&amp; ROW()-2)/INDIRECT(CHAR(COLUMN()+64)&amp; ROW()-4))-1</f>
        <v>1.4516999626401628E-5</v>
      </c>
      <c r="L83" s="43">
        <f ca="1">(INDIRECT(CHAR(COLUMN()+64)&amp; ROW()-2)/INDIRECT(CHAR(COLUMN()+64)&amp; ROW()-4))-1</f>
        <v>1.6794201021521626E-3</v>
      </c>
      <c r="M83" s="44">
        <f ca="1">(INDIRECT(CHAR(COLUMN()+64)&amp; ROW()-2)/INDIRECT(CHAR(COLUMN()+64)&amp; ROW()-4))-1</f>
        <v>-1.6475568616798331E-3</v>
      </c>
      <c r="N83" s="44">
        <f ca="1">(INDIRECT(CHAR(COLUMN()+64)&amp; ROW()-2)/INDIRECT(CHAR(COLUMN()+64)&amp; ROW()-4))-1</f>
        <v>-6.986526131122861E-2</v>
      </c>
      <c r="O83" s="43">
        <f ca="1">(INDIRECT(CHAR(COLUMN()+64)&amp; ROW()-2)/INDIRECT(CHAR(COLUMN()+64)&amp; ROW()-4))-1</f>
        <v>-3.4586731223046341E-3</v>
      </c>
      <c r="P83" s="43">
        <f ca="1">(INDIRECT(CHAR(COLUMN()+64)&amp; ROW()-2)/INDIRECT(CHAR(COLUMN()+64)&amp; ROW()-4))</f>
        <v>0.99904830125950472</v>
      </c>
    </row>
    <row r="85" spans="1:17" x14ac:dyDescent="0.2">
      <c r="A85" s="1" t="s">
        <v>5</v>
      </c>
      <c r="B85" s="8">
        <v>100</v>
      </c>
      <c r="C85" s="8"/>
      <c r="D85" s="8"/>
      <c r="E85" s="8"/>
      <c r="F85" s="8" t="s">
        <v>23</v>
      </c>
      <c r="G85" s="1" t="s">
        <v>11</v>
      </c>
      <c r="J85" s="1" t="s">
        <v>5</v>
      </c>
      <c r="K85" s="8">
        <v>150</v>
      </c>
      <c r="L85" s="8"/>
      <c r="M85" s="8"/>
      <c r="N85" s="8"/>
      <c r="O85" s="8" t="s">
        <v>23</v>
      </c>
      <c r="P85" s="1" t="s">
        <v>11</v>
      </c>
    </row>
    <row r="86" spans="1:17" x14ac:dyDescent="0.2">
      <c r="B86" s="4" t="s">
        <v>2</v>
      </c>
      <c r="C86" s="4" t="s">
        <v>3</v>
      </c>
      <c r="D86" s="4" t="s">
        <v>4</v>
      </c>
      <c r="E86" s="4" t="s">
        <v>10</v>
      </c>
      <c r="F86" s="4" t="s">
        <v>8</v>
      </c>
      <c r="G86" s="3" t="s">
        <v>7</v>
      </c>
      <c r="H86" s="4" t="s">
        <v>49</v>
      </c>
      <c r="K86" s="4" t="s">
        <v>2</v>
      </c>
      <c r="L86" s="4" t="s">
        <v>3</v>
      </c>
      <c r="M86" s="4" t="s">
        <v>4</v>
      </c>
      <c r="N86" s="4" t="s">
        <v>10</v>
      </c>
      <c r="O86" s="4" t="s">
        <v>8</v>
      </c>
      <c r="P86" s="3" t="s">
        <v>7</v>
      </c>
      <c r="Q86" s="4" t="s">
        <v>49</v>
      </c>
    </row>
    <row r="87" spans="1:17" x14ac:dyDescent="0.2">
      <c r="A87" s="45" t="s">
        <v>0</v>
      </c>
      <c r="B87" s="25">
        <v>331.93785000000003</v>
      </c>
      <c r="C87" s="25">
        <v>450.78649999999999</v>
      </c>
      <c r="D87" s="27">
        <v>507.35759999999999</v>
      </c>
      <c r="E87" s="25">
        <v>2881.6520999999998</v>
      </c>
      <c r="F87" s="25">
        <v>386.90174400000001</v>
      </c>
      <c r="G87" s="25">
        <v>1159.783087</v>
      </c>
      <c r="H87" s="2"/>
      <c r="J87" s="45" t="s">
        <v>0</v>
      </c>
      <c r="K87" s="25">
        <v>494.47584999999998</v>
      </c>
      <c r="L87" s="25">
        <v>1020.0499</v>
      </c>
      <c r="M87" s="27">
        <v>1659.0635</v>
      </c>
      <c r="N87" s="25">
        <v>18142.378550000001</v>
      </c>
      <c r="O87" s="25">
        <v>667.24985400000003</v>
      </c>
      <c r="P87" s="25">
        <v>1115.6977609999999</v>
      </c>
      <c r="Q87" s="2"/>
    </row>
    <row r="88" spans="1:17" x14ac:dyDescent="0.2">
      <c r="A88" s="18" t="s">
        <v>46</v>
      </c>
      <c r="B88" s="25">
        <v>1.898193</v>
      </c>
      <c r="C88" s="25">
        <v>29.089191</v>
      </c>
      <c r="D88" s="27">
        <v>32.345726999999997</v>
      </c>
      <c r="E88" s="25">
        <v>716.15937899999994</v>
      </c>
      <c r="F88" s="25">
        <v>23.307003000000002</v>
      </c>
      <c r="G88" s="25">
        <v>1.468173</v>
      </c>
      <c r="J88" s="18" t="s">
        <v>46</v>
      </c>
      <c r="K88" s="25">
        <v>12.536697</v>
      </c>
      <c r="L88" s="25">
        <v>22.372865999999998</v>
      </c>
      <c r="M88" s="27">
        <v>58.350136999999997</v>
      </c>
      <c r="N88" s="25">
        <v>2949.0117599999999</v>
      </c>
      <c r="O88" s="25">
        <v>53.003289000000002</v>
      </c>
      <c r="P88" s="25">
        <v>9.4405389999999993</v>
      </c>
    </row>
    <row r="89" spans="1:17" x14ac:dyDescent="0.2">
      <c r="A89" s="45" t="s">
        <v>63</v>
      </c>
      <c r="B89" s="25">
        <v>332.08175</v>
      </c>
      <c r="C89" s="25">
        <v>445.61759999999998</v>
      </c>
      <c r="D89" s="27">
        <v>504.74239999999998</v>
      </c>
      <c r="E89" s="25">
        <v>2136.9458</v>
      </c>
      <c r="F89" s="25">
        <v>389.19767999999999</v>
      </c>
      <c r="G89" s="25">
        <v>1160.328469</v>
      </c>
      <c r="H89" s="2"/>
      <c r="J89" s="45" t="s">
        <v>63</v>
      </c>
      <c r="K89" s="25">
        <v>493.83555000000001</v>
      </c>
      <c r="L89" s="25">
        <v>1031.5914499999999</v>
      </c>
      <c r="M89" s="27">
        <v>1684.3710000000001</v>
      </c>
      <c r="N89" s="25">
        <v>17830.835899999998</v>
      </c>
      <c r="O89" s="25">
        <v>665.88708899999995</v>
      </c>
      <c r="P89" s="25">
        <v>1115.6180879999999</v>
      </c>
      <c r="Q89" s="2"/>
    </row>
    <row r="90" spans="1:17" x14ac:dyDescent="0.2">
      <c r="A90" s="18" t="s">
        <v>46</v>
      </c>
      <c r="B90" s="25">
        <v>1.7379960000000001</v>
      </c>
      <c r="C90" s="25">
        <v>24.516991999999998</v>
      </c>
      <c r="D90" s="28">
        <v>22.897053</v>
      </c>
      <c r="E90" s="26">
        <v>504.99488200000002</v>
      </c>
      <c r="F90" s="25">
        <v>16.788502999999999</v>
      </c>
      <c r="G90" s="25">
        <v>1.3156209999999999</v>
      </c>
      <c r="J90" s="18" t="s">
        <v>46</v>
      </c>
      <c r="K90" s="25">
        <v>10.557548000000001</v>
      </c>
      <c r="L90" s="25">
        <v>21.573125000000001</v>
      </c>
      <c r="M90" s="28">
        <v>83.299256</v>
      </c>
      <c r="N90" s="26">
        <v>3820.7393200000001</v>
      </c>
      <c r="O90" s="25">
        <v>53.275297999999999</v>
      </c>
      <c r="P90" s="25">
        <v>8.8943809999999992</v>
      </c>
    </row>
    <row r="91" spans="1:17" x14ac:dyDescent="0.2">
      <c r="A91" s="1" t="s">
        <v>6</v>
      </c>
      <c r="B91" s="43">
        <f ca="1">(INDIRECT(CHAR(COLUMN()+64)&amp; ROW()-2)/INDIRECT(CHAR(COLUMN()+64)&amp; ROW()-4))-1</f>
        <v>4.3351488840448482E-4</v>
      </c>
      <c r="C91" s="43">
        <f ca="1">(INDIRECT(CHAR(COLUMN()+64)&amp; ROW()-2)/INDIRECT(CHAR(COLUMN()+64)&amp; ROW()-4))-1</f>
        <v>-1.1466403718833673E-2</v>
      </c>
      <c r="D91" s="44">
        <f ca="1">(INDIRECT(CHAR(COLUMN()+64)&amp; ROW()-2)/INDIRECT(CHAR(COLUMN()+64)&amp; ROW()-4))-1</f>
        <v>-5.1545497692357944E-3</v>
      </c>
      <c r="E91" s="44">
        <f ca="1">(INDIRECT(CHAR(COLUMN()+64)&amp; ROW()-2)/INDIRECT(CHAR(COLUMN()+64)&amp; ROW()-4))-1</f>
        <v>-0.25843032890750406</v>
      </c>
      <c r="F91" s="43">
        <f ca="1">(INDIRECT(CHAR(COLUMN()+64)&amp; ROW()-2)/INDIRECT(CHAR(COLUMN()+64)&amp; ROW()-4))-1</f>
        <v>5.9341577948535118E-3</v>
      </c>
      <c r="G91" s="43">
        <f ca="1">(INDIRECT(CHAR(COLUMN()+64)&amp; ROW()-2)/INDIRECT(CHAR(COLUMN()+64)&amp; ROW()-4))</f>
        <v>1.0004702448294971</v>
      </c>
      <c r="J91" s="1" t="s">
        <v>6</v>
      </c>
      <c r="K91" s="43">
        <f ca="1">(INDIRECT(CHAR(COLUMN()+64)&amp; ROW()-2)/INDIRECT(CHAR(COLUMN()+64)&amp; ROW()-4))-1</f>
        <v>-1.2949065156568906E-3</v>
      </c>
      <c r="L91" s="43">
        <f ca="1">(INDIRECT(CHAR(COLUMN()+64)&amp; ROW()-2)/INDIRECT(CHAR(COLUMN()+64)&amp; ROW()-4))-1</f>
        <v>1.1314691565579293E-2</v>
      </c>
      <c r="M91" s="44">
        <f ca="1">(INDIRECT(CHAR(COLUMN()+64)&amp; ROW()-2)/INDIRECT(CHAR(COLUMN()+64)&amp; ROW()-4))-1</f>
        <v>1.5254087622324386E-2</v>
      </c>
      <c r="N91" s="44">
        <f ca="1">(INDIRECT(CHAR(COLUMN()+64)&amp; ROW()-2)/INDIRECT(CHAR(COLUMN()+64)&amp; ROW()-4))-1</f>
        <v>-1.7172095110979946E-2</v>
      </c>
      <c r="O91" s="43">
        <f ca="1">(INDIRECT(CHAR(COLUMN()+64)&amp; ROW()-2)/INDIRECT(CHAR(COLUMN()+64)&amp; ROW()-4))-1</f>
        <v>-2.0423608815058891E-3</v>
      </c>
      <c r="P91" s="43">
        <f ca="1">(INDIRECT(CHAR(COLUMN()+64)&amp; ROW()-2)/INDIRECT(CHAR(COLUMN()+64)&amp; ROW()-4))</f>
        <v>0.99992858908318638</v>
      </c>
    </row>
    <row r="94" spans="1:17" x14ac:dyDescent="0.2">
      <c r="A94" s="3" t="s">
        <v>31</v>
      </c>
      <c r="B94" s="3" t="s">
        <v>81</v>
      </c>
      <c r="C94" s="41" t="s">
        <v>34</v>
      </c>
      <c r="D94" s="3" t="s">
        <v>37</v>
      </c>
      <c r="E94" s="3" t="s">
        <v>14</v>
      </c>
      <c r="F94" s="42" t="s">
        <v>82</v>
      </c>
      <c r="J94" s="3" t="s">
        <v>31</v>
      </c>
      <c r="K94" s="3" t="s">
        <v>81</v>
      </c>
      <c r="L94" s="41" t="s">
        <v>34</v>
      </c>
      <c r="M94" s="3" t="s">
        <v>93</v>
      </c>
      <c r="N94" s="3" t="s">
        <v>95</v>
      </c>
      <c r="O94" s="42" t="s">
        <v>82</v>
      </c>
    </row>
    <row r="95" spans="1:17" x14ac:dyDescent="0.2">
      <c r="A95" s="1" t="s">
        <v>5</v>
      </c>
      <c r="B95" s="8">
        <v>3</v>
      </c>
      <c r="C95" s="8"/>
      <c r="D95" s="8"/>
      <c r="E95" s="8"/>
      <c r="F95" s="8" t="s">
        <v>23</v>
      </c>
      <c r="G95" s="1" t="s">
        <v>11</v>
      </c>
      <c r="J95" s="1" t="s">
        <v>5</v>
      </c>
      <c r="K95" s="8">
        <v>3</v>
      </c>
      <c r="L95" s="8"/>
      <c r="M95" s="8"/>
      <c r="N95" s="8"/>
      <c r="O95" s="8" t="s">
        <v>23</v>
      </c>
      <c r="P95" s="1" t="s">
        <v>11</v>
      </c>
    </row>
    <row r="96" spans="1:17" x14ac:dyDescent="0.2">
      <c r="B96" s="4" t="s">
        <v>2</v>
      </c>
      <c r="C96" s="4" t="s">
        <v>3</v>
      </c>
      <c r="D96" s="4" t="s">
        <v>4</v>
      </c>
      <c r="E96" s="4" t="s">
        <v>10</v>
      </c>
      <c r="F96" s="4" t="s">
        <v>8</v>
      </c>
      <c r="G96" s="3" t="s">
        <v>7</v>
      </c>
      <c r="H96" s="4" t="s">
        <v>49</v>
      </c>
      <c r="K96" s="4" t="s">
        <v>2</v>
      </c>
      <c r="L96" s="4" t="s">
        <v>3</v>
      </c>
      <c r="M96" s="4" t="s">
        <v>4</v>
      </c>
      <c r="N96" s="4" t="s">
        <v>10</v>
      </c>
      <c r="O96" s="4" t="s">
        <v>8</v>
      </c>
      <c r="P96" s="3" t="s">
        <v>7</v>
      </c>
      <c r="Q96" s="4" t="s">
        <v>49</v>
      </c>
    </row>
    <row r="97" spans="1:17" x14ac:dyDescent="0.2">
      <c r="A97" s="45" t="s">
        <v>0</v>
      </c>
      <c r="B97" s="25">
        <v>352.74725000000001</v>
      </c>
      <c r="C97" s="25">
        <v>455.2269</v>
      </c>
      <c r="D97" s="27">
        <v>498.71325000000002</v>
      </c>
      <c r="E97" s="25">
        <v>702.7921</v>
      </c>
      <c r="F97" s="25">
        <v>364.184956</v>
      </c>
      <c r="G97" s="25">
        <v>544.83155499999998</v>
      </c>
      <c r="H97" s="2">
        <f>G97/G113</f>
        <v>0.4673551822871555</v>
      </c>
      <c r="J97" s="45" t="s">
        <v>0</v>
      </c>
      <c r="K97" s="25">
        <v>243.542</v>
      </c>
      <c r="L97" s="25">
        <v>407.74894999999998</v>
      </c>
      <c r="M97" s="27">
        <v>540.56910000000005</v>
      </c>
      <c r="N97" s="25">
        <v>812.84349999999995</v>
      </c>
      <c r="O97" s="25">
        <v>262.66536400000001</v>
      </c>
      <c r="P97" s="25">
        <v>755.595775</v>
      </c>
      <c r="Q97" s="2">
        <f>P97/P113</f>
        <v>0.65381913732895247</v>
      </c>
    </row>
    <row r="98" spans="1:17" x14ac:dyDescent="0.2">
      <c r="A98" s="18" t="s">
        <v>46</v>
      </c>
      <c r="B98" s="25">
        <v>9.2238699999999998</v>
      </c>
      <c r="C98" s="25">
        <v>5.6446680000000002</v>
      </c>
      <c r="D98" s="27">
        <v>12.163715</v>
      </c>
      <c r="E98" s="25">
        <v>154.36589000000001</v>
      </c>
      <c r="F98" s="25">
        <v>4.2059340000000001</v>
      </c>
      <c r="G98" s="25">
        <v>5.7955449999999997</v>
      </c>
      <c r="J98" s="18" t="s">
        <v>46</v>
      </c>
      <c r="K98" s="25">
        <v>2.0318670000000001</v>
      </c>
      <c r="L98" s="25">
        <v>25.468162</v>
      </c>
      <c r="M98" s="27">
        <v>34.642916</v>
      </c>
      <c r="N98" s="25">
        <v>236.163781</v>
      </c>
      <c r="O98" s="25">
        <v>5.8227149999999996</v>
      </c>
      <c r="P98" s="25">
        <v>13.151650999999999</v>
      </c>
    </row>
    <row r="99" spans="1:17" x14ac:dyDescent="0.2">
      <c r="A99" s="45" t="s">
        <v>63</v>
      </c>
      <c r="B99" s="25">
        <v>353.46370000000002</v>
      </c>
      <c r="C99" s="25">
        <v>455.48484999999999</v>
      </c>
      <c r="D99" s="27">
        <v>502.95245</v>
      </c>
      <c r="E99" s="25">
        <v>767.02184999999997</v>
      </c>
      <c r="F99" s="25">
        <v>364.15437600000001</v>
      </c>
      <c r="G99" s="25">
        <v>543.25631699999997</v>
      </c>
      <c r="H99" s="2">
        <f>G99/G115</f>
        <v>0.46599992524358719</v>
      </c>
      <c r="J99" s="45" t="s">
        <v>63</v>
      </c>
      <c r="K99" s="25">
        <v>247.01169999999999</v>
      </c>
      <c r="L99" s="25">
        <v>415.02674999999999</v>
      </c>
      <c r="M99" s="27">
        <v>556.68835000000001</v>
      </c>
      <c r="N99" s="25">
        <v>691.03935000000001</v>
      </c>
      <c r="O99" s="25">
        <v>266.23551300000003</v>
      </c>
      <c r="P99" s="25">
        <v>744.933717</v>
      </c>
      <c r="Q99" s="2">
        <f>P99/P115</f>
        <v>0.64465970538621242</v>
      </c>
    </row>
    <row r="100" spans="1:17" x14ac:dyDescent="0.2">
      <c r="A100" s="18" t="s">
        <v>46</v>
      </c>
      <c r="B100" s="25">
        <v>11.891660999999999</v>
      </c>
      <c r="C100" s="25">
        <v>8.7757509999999996</v>
      </c>
      <c r="D100" s="28">
        <v>18.132973</v>
      </c>
      <c r="E100" s="26">
        <v>266.405731</v>
      </c>
      <c r="F100" s="25">
        <v>6.6812459999999998</v>
      </c>
      <c r="G100" s="25">
        <v>8.4222590000000004</v>
      </c>
      <c r="J100" s="18" t="s">
        <v>46</v>
      </c>
      <c r="K100" s="25">
        <v>8.2436369999999997</v>
      </c>
      <c r="L100" s="25">
        <v>29.316773000000001</v>
      </c>
      <c r="M100" s="28">
        <v>39.727058999999997</v>
      </c>
      <c r="N100" s="26">
        <v>105.70515899999999</v>
      </c>
      <c r="O100" s="25">
        <v>9.9350869999999993</v>
      </c>
      <c r="P100" s="25">
        <v>26.111181999999999</v>
      </c>
    </row>
    <row r="101" spans="1:17" x14ac:dyDescent="0.2">
      <c r="A101" s="1" t="s">
        <v>6</v>
      </c>
      <c r="B101" s="43">
        <f ca="1">(INDIRECT(CHAR(COLUMN()+64)&amp; ROW()-2)/INDIRECT(CHAR(COLUMN()+64)&amp; ROW()-4))-1</f>
        <v>2.0310576482169829E-3</v>
      </c>
      <c r="C101" s="43">
        <f ca="1">(INDIRECT(CHAR(COLUMN()+64)&amp; ROW()-2)/INDIRECT(CHAR(COLUMN()+64)&amp; ROW()-4))-1</f>
        <v>5.666405038893263E-4</v>
      </c>
      <c r="D101" s="44">
        <f ca="1">(INDIRECT(CHAR(COLUMN()+64)&amp; ROW()-2)/INDIRECT(CHAR(COLUMN()+64)&amp; ROW()-4))-1</f>
        <v>8.5002754588934248E-3</v>
      </c>
      <c r="E101" s="44">
        <f ca="1">(INDIRECT(CHAR(COLUMN()+64)&amp; ROW()-2)/INDIRECT(CHAR(COLUMN()+64)&amp; ROW()-4))-1</f>
        <v>9.1392248148492339E-2</v>
      </c>
      <c r="F101" s="43">
        <f ca="1">(INDIRECT(CHAR(COLUMN()+64)&amp; ROW()-2)/INDIRECT(CHAR(COLUMN()+64)&amp; ROW()-4))-1</f>
        <v>-8.3968322952876484E-5</v>
      </c>
      <c r="G101" s="43">
        <f ca="1">(INDIRECT(CHAR(COLUMN()+64)&amp; ROW()-2)/INDIRECT(CHAR(COLUMN()+64)&amp; ROW()-4))</f>
        <v>0.99710876144095584</v>
      </c>
      <c r="J101" s="1" t="s">
        <v>6</v>
      </c>
      <c r="K101" s="43">
        <f ca="1">(INDIRECT(CHAR(COLUMN()+64)&amp; ROW()-2)/INDIRECT(CHAR(COLUMN()+64)&amp; ROW()-4))-1</f>
        <v>1.4246823956442833E-2</v>
      </c>
      <c r="L101" s="43">
        <f ca="1">(INDIRECT(CHAR(COLUMN()+64)&amp; ROW()-2)/INDIRECT(CHAR(COLUMN()+64)&amp; ROW()-4))-1</f>
        <v>1.7848727752701743E-2</v>
      </c>
      <c r="M101" s="44">
        <f ca="1">(INDIRECT(CHAR(COLUMN()+64)&amp; ROW()-2)/INDIRECT(CHAR(COLUMN()+64)&amp; ROW()-4))-1</f>
        <v>2.9819037011179494E-2</v>
      </c>
      <c r="N101" s="44">
        <f ca="1">(INDIRECT(CHAR(COLUMN()+64)&amp; ROW()-2)/INDIRECT(CHAR(COLUMN()+64)&amp; ROW()-4))-1</f>
        <v>-0.14984944826402613</v>
      </c>
      <c r="O101" s="43">
        <f ca="1">(INDIRECT(CHAR(COLUMN()+64)&amp; ROW()-2)/INDIRECT(CHAR(COLUMN()+64)&amp; ROW()-4))-1</f>
        <v>1.3592005225325554E-2</v>
      </c>
      <c r="P101" s="43">
        <f ca="1">(INDIRECT(CHAR(COLUMN()+64)&amp; ROW()-2)/INDIRECT(CHAR(COLUMN()+64)&amp; ROW()-4))</f>
        <v>0.9858892037875675</v>
      </c>
    </row>
    <row r="103" spans="1:17" x14ac:dyDescent="0.2">
      <c r="A103" s="1" t="s">
        <v>5</v>
      </c>
      <c r="B103" s="8">
        <v>8</v>
      </c>
      <c r="C103" s="8"/>
      <c r="D103" s="8"/>
      <c r="E103" s="8"/>
      <c r="F103" s="8" t="s">
        <v>23</v>
      </c>
      <c r="G103" s="1" t="s">
        <v>11</v>
      </c>
      <c r="J103" s="1" t="s">
        <v>5</v>
      </c>
      <c r="K103" s="8">
        <v>8</v>
      </c>
      <c r="L103" s="8"/>
      <c r="M103" s="8"/>
      <c r="N103" s="8"/>
      <c r="O103" s="8" t="s">
        <v>23</v>
      </c>
      <c r="P103" s="1" t="s">
        <v>11</v>
      </c>
    </row>
    <row r="104" spans="1:17" x14ac:dyDescent="0.2">
      <c r="B104" s="4" t="s">
        <v>2</v>
      </c>
      <c r="C104" s="4" t="s">
        <v>3</v>
      </c>
      <c r="D104" s="4" t="s">
        <v>4</v>
      </c>
      <c r="E104" s="4" t="s">
        <v>10</v>
      </c>
      <c r="F104" s="4" t="s">
        <v>8</v>
      </c>
      <c r="G104" s="3" t="s">
        <v>7</v>
      </c>
      <c r="H104" s="4" t="s">
        <v>49</v>
      </c>
      <c r="K104" s="4" t="s">
        <v>2</v>
      </c>
      <c r="L104" s="4" t="s">
        <v>3</v>
      </c>
      <c r="M104" s="4" t="s">
        <v>4</v>
      </c>
      <c r="N104" s="4" t="s">
        <v>10</v>
      </c>
      <c r="O104" s="4" t="s">
        <v>8</v>
      </c>
      <c r="P104" s="3" t="s">
        <v>7</v>
      </c>
      <c r="Q104" s="4" t="s">
        <v>49</v>
      </c>
    </row>
    <row r="105" spans="1:17" x14ac:dyDescent="0.2">
      <c r="A105" s="45" t="s">
        <v>0</v>
      </c>
      <c r="B105" s="25">
        <v>495.32940000000002</v>
      </c>
      <c r="C105" s="25">
        <v>658.98865000000001</v>
      </c>
      <c r="D105" s="27">
        <v>753.58024999999998</v>
      </c>
      <c r="E105" s="25">
        <v>1582.72315</v>
      </c>
      <c r="F105" s="25">
        <v>506.75185399999998</v>
      </c>
      <c r="G105" s="25">
        <v>1046.1705770000001</v>
      </c>
      <c r="H105" s="2">
        <f>G105/G113</f>
        <v>0.89740257558557468</v>
      </c>
      <c r="J105" s="45" t="s">
        <v>0</v>
      </c>
      <c r="K105" s="25">
        <v>455.69080000000002</v>
      </c>
      <c r="L105" s="25">
        <v>653.52020000000005</v>
      </c>
      <c r="M105" s="27">
        <v>837.98744999999997</v>
      </c>
      <c r="N105" s="25">
        <v>1288.3081500000001</v>
      </c>
      <c r="O105" s="25">
        <v>479.79514</v>
      </c>
      <c r="P105" s="25">
        <v>1104.1465940000001</v>
      </c>
      <c r="Q105" s="2">
        <f>P105/P113</f>
        <v>0.95542113582329269</v>
      </c>
    </row>
    <row r="106" spans="1:17" x14ac:dyDescent="0.2">
      <c r="A106" s="18" t="s">
        <v>46</v>
      </c>
      <c r="B106" s="25">
        <v>4.9549919999999998</v>
      </c>
      <c r="C106" s="25">
        <v>8.8255389999999991</v>
      </c>
      <c r="D106" s="27">
        <v>20.756694</v>
      </c>
      <c r="E106" s="25">
        <v>417.026929</v>
      </c>
      <c r="F106" s="25">
        <v>5.1719939999999998</v>
      </c>
      <c r="G106" s="25">
        <v>7.0030599999999996</v>
      </c>
      <c r="J106" s="18" t="s">
        <v>46</v>
      </c>
      <c r="K106" s="25">
        <v>1.588022</v>
      </c>
      <c r="L106" s="25">
        <v>17.083690000000001</v>
      </c>
      <c r="M106" s="27">
        <v>43.081569999999999</v>
      </c>
      <c r="N106" s="25">
        <v>306.27473099999997</v>
      </c>
      <c r="O106" s="25">
        <v>3.0109330000000001</v>
      </c>
      <c r="P106" s="25">
        <v>4.0028600000000001</v>
      </c>
    </row>
    <row r="107" spans="1:17" x14ac:dyDescent="0.2">
      <c r="A107" s="45" t="s">
        <v>63</v>
      </c>
      <c r="B107" s="25">
        <v>496.53489999999999</v>
      </c>
      <c r="C107" s="25">
        <v>661.30224999999996</v>
      </c>
      <c r="D107" s="27">
        <v>752.30505000000005</v>
      </c>
      <c r="E107" s="25">
        <v>1495.8430499999999</v>
      </c>
      <c r="F107" s="25">
        <v>507.88845800000001</v>
      </c>
      <c r="G107" s="25">
        <v>1041.693718</v>
      </c>
      <c r="H107" s="2">
        <f>G107/G115</f>
        <v>0.8935546251820472</v>
      </c>
      <c r="J107" s="45" t="s">
        <v>63</v>
      </c>
      <c r="K107" s="25">
        <v>455.87020000000001</v>
      </c>
      <c r="L107" s="25">
        <v>659.12525000000005</v>
      </c>
      <c r="M107" s="27">
        <v>828.73614999999995</v>
      </c>
      <c r="N107" s="25">
        <v>1185.5301999999999</v>
      </c>
      <c r="O107" s="25">
        <v>479.93567200000001</v>
      </c>
      <c r="P107" s="25">
        <v>1102.9178199999999</v>
      </c>
      <c r="Q107" s="2">
        <f>P107/P115</f>
        <v>0.95445629682298783</v>
      </c>
    </row>
    <row r="108" spans="1:17" x14ac:dyDescent="0.2">
      <c r="A108" s="18" t="s">
        <v>46</v>
      </c>
      <c r="B108" s="25">
        <v>4.2674000000000003</v>
      </c>
      <c r="C108" s="25">
        <v>7.1630289999999999</v>
      </c>
      <c r="D108" s="28">
        <v>16.610983999999998</v>
      </c>
      <c r="E108" s="26">
        <v>401.61924399999998</v>
      </c>
      <c r="F108" s="25">
        <v>4.4442779999999997</v>
      </c>
      <c r="G108" s="25">
        <v>5.29664</v>
      </c>
      <c r="J108" s="18" t="s">
        <v>46</v>
      </c>
      <c r="K108" s="25">
        <v>1.2888539999999999</v>
      </c>
      <c r="L108" s="25">
        <v>14.755630999999999</v>
      </c>
      <c r="M108" s="28">
        <v>36.624400000000001</v>
      </c>
      <c r="N108" s="26">
        <v>228.175006</v>
      </c>
      <c r="O108" s="25">
        <v>3.1490580000000001</v>
      </c>
      <c r="P108" s="25">
        <v>2.4384109999999999</v>
      </c>
    </row>
    <row r="109" spans="1:17" x14ac:dyDescent="0.2">
      <c r="A109" s="1" t="s">
        <v>6</v>
      </c>
      <c r="B109" s="43">
        <f ca="1">(INDIRECT(CHAR(COLUMN()+64)&amp; ROW()-2)/INDIRECT(CHAR(COLUMN()+64)&amp; ROW()-4))-1</f>
        <v>2.4337339960034399E-3</v>
      </c>
      <c r="C109" s="43">
        <f ca="1">(INDIRECT(CHAR(COLUMN()+64)&amp; ROW()-2)/INDIRECT(CHAR(COLUMN()+64)&amp; ROW()-4))-1</f>
        <v>3.5108343671774733E-3</v>
      </c>
      <c r="D109" s="44">
        <f ca="1">(INDIRECT(CHAR(COLUMN()+64)&amp; ROW()-2)/INDIRECT(CHAR(COLUMN()+64)&amp; ROW()-4))-1</f>
        <v>-1.6921887217717924E-3</v>
      </c>
      <c r="E109" s="44">
        <f ca="1">(INDIRECT(CHAR(COLUMN()+64)&amp; ROW()-2)/INDIRECT(CHAR(COLUMN()+64)&amp; ROW()-4))-1</f>
        <v>-5.4892796633447927E-2</v>
      </c>
      <c r="F109" s="43">
        <f ca="1">(INDIRECT(CHAR(COLUMN()+64)&amp; ROW()-2)/INDIRECT(CHAR(COLUMN()+64)&amp; ROW()-4))-1</f>
        <v>2.2429202597451514E-3</v>
      </c>
      <c r="G109" s="43">
        <f ca="1">(INDIRECT(CHAR(COLUMN()+64)&amp; ROW()-2)/INDIRECT(CHAR(COLUMN()+64)&amp; ROW()-4))</f>
        <v>0.9957207179226566</v>
      </c>
      <c r="J109" s="1" t="s">
        <v>6</v>
      </c>
      <c r="K109" s="43">
        <f ca="1">(INDIRECT(CHAR(COLUMN()+64)&amp; ROW()-2)/INDIRECT(CHAR(COLUMN()+64)&amp; ROW()-4))-1</f>
        <v>3.9368800072336896E-4</v>
      </c>
      <c r="L109" s="43">
        <f ca="1">(INDIRECT(CHAR(COLUMN()+64)&amp; ROW()-2)/INDIRECT(CHAR(COLUMN()+64)&amp; ROW()-4))-1</f>
        <v>8.5767050505860531E-3</v>
      </c>
      <c r="M109" s="44">
        <f ca="1">(INDIRECT(CHAR(COLUMN()+64)&amp; ROW()-2)/INDIRECT(CHAR(COLUMN()+64)&amp; ROW()-4))-1</f>
        <v>-1.1039902805227042E-2</v>
      </c>
      <c r="N109" s="44">
        <f ca="1">(INDIRECT(CHAR(COLUMN()+64)&amp; ROW()-2)/INDIRECT(CHAR(COLUMN()+64)&amp; ROW()-4))-1</f>
        <v>-7.9777458521860689E-2</v>
      </c>
      <c r="O109" s="43">
        <f ca="1">(INDIRECT(CHAR(COLUMN()+64)&amp; ROW()-2)/INDIRECT(CHAR(COLUMN()+64)&amp; ROW()-4))-1</f>
        <v>2.9290000728221521E-4</v>
      </c>
      <c r="P109" s="43">
        <f ca="1">(INDIRECT(CHAR(COLUMN()+64)&amp; ROW()-2)/INDIRECT(CHAR(COLUMN()+64)&amp; ROW()-4))</f>
        <v>0.9988871278445477</v>
      </c>
    </row>
    <row r="111" spans="1:17" x14ac:dyDescent="0.2">
      <c r="A111" s="1" t="s">
        <v>5</v>
      </c>
      <c r="B111" s="8">
        <v>20</v>
      </c>
      <c r="C111" s="8"/>
      <c r="D111" s="8"/>
      <c r="E111" s="8"/>
      <c r="F111" s="8" t="s">
        <v>23</v>
      </c>
      <c r="G111" s="1" t="s">
        <v>11</v>
      </c>
      <c r="J111" s="1" t="s">
        <v>5</v>
      </c>
      <c r="K111" s="8">
        <v>20</v>
      </c>
      <c r="L111" s="8"/>
      <c r="M111" s="8"/>
      <c r="N111" s="8"/>
      <c r="O111" s="8" t="s">
        <v>23</v>
      </c>
      <c r="P111" s="1" t="s">
        <v>11</v>
      </c>
    </row>
    <row r="112" spans="1:17" x14ac:dyDescent="0.2">
      <c r="B112" s="4" t="s">
        <v>2</v>
      </c>
      <c r="C112" s="4" t="s">
        <v>3</v>
      </c>
      <c r="D112" s="4" t="s">
        <v>4</v>
      </c>
      <c r="E112" s="4" t="s">
        <v>10</v>
      </c>
      <c r="F112" s="4" t="s">
        <v>8</v>
      </c>
      <c r="G112" s="3" t="s">
        <v>7</v>
      </c>
      <c r="H112" s="4" t="s">
        <v>49</v>
      </c>
      <c r="K112" s="4" t="s">
        <v>2</v>
      </c>
      <c r="L112" s="4" t="s">
        <v>3</v>
      </c>
      <c r="M112" s="4" t="s">
        <v>4</v>
      </c>
      <c r="N112" s="4" t="s">
        <v>10</v>
      </c>
      <c r="O112" s="4" t="s">
        <v>8</v>
      </c>
      <c r="P112" s="3" t="s">
        <v>7</v>
      </c>
      <c r="Q112" s="4" t="s">
        <v>49</v>
      </c>
    </row>
    <row r="113" spans="1:17" x14ac:dyDescent="0.2">
      <c r="A113" s="45" t="s">
        <v>0</v>
      </c>
      <c r="B113" s="25">
        <v>1111.1984500000001</v>
      </c>
      <c r="C113" s="25">
        <v>1399.5772999999999</v>
      </c>
      <c r="D113" s="27">
        <v>1966.9146499999999</v>
      </c>
      <c r="E113" s="25">
        <v>3327.8530500000002</v>
      </c>
      <c r="F113" s="25">
        <v>1141.917357</v>
      </c>
      <c r="G113" s="25">
        <v>1165.776214</v>
      </c>
      <c r="H113" s="2"/>
      <c r="J113" s="45" t="s">
        <v>0</v>
      </c>
      <c r="K113" s="25">
        <v>1125.61445</v>
      </c>
      <c r="L113" s="25">
        <v>1479.1831500000001</v>
      </c>
      <c r="M113" s="27">
        <v>1954.85535</v>
      </c>
      <c r="N113" s="25">
        <v>3327.2132000000001</v>
      </c>
      <c r="O113" s="25">
        <v>1153.3425380000001</v>
      </c>
      <c r="P113" s="25">
        <v>1155.6648190000001</v>
      </c>
      <c r="Q113" s="2"/>
    </row>
    <row r="114" spans="1:17" x14ac:dyDescent="0.2">
      <c r="A114" s="18" t="s">
        <v>46</v>
      </c>
      <c r="B114" s="25">
        <v>5.3559070000000002</v>
      </c>
      <c r="C114" s="25">
        <v>18.077204999999999</v>
      </c>
      <c r="D114" s="27">
        <v>347.78996100000001</v>
      </c>
      <c r="E114" s="25">
        <v>931.56577100000004</v>
      </c>
      <c r="F114" s="25">
        <v>7.4238780000000002</v>
      </c>
      <c r="G114" s="25">
        <v>0.107268</v>
      </c>
      <c r="J114" s="18" t="s">
        <v>46</v>
      </c>
      <c r="K114" s="25">
        <v>6.8269609999999998</v>
      </c>
      <c r="L114" s="25">
        <v>18.311328</v>
      </c>
      <c r="M114" s="27">
        <v>159.38397000000001</v>
      </c>
      <c r="N114" s="25">
        <v>653.66895999999997</v>
      </c>
      <c r="O114" s="25">
        <v>6.2761069999999997</v>
      </c>
      <c r="P114" s="25">
        <v>0.32543899999999998</v>
      </c>
    </row>
    <row r="115" spans="1:17" x14ac:dyDescent="0.2">
      <c r="A115" s="45" t="s">
        <v>63</v>
      </c>
      <c r="B115" s="25">
        <v>1112.6515999999999</v>
      </c>
      <c r="C115" s="25">
        <v>1407.12375</v>
      </c>
      <c r="D115" s="27">
        <v>1992.6076499999999</v>
      </c>
      <c r="E115" s="25">
        <v>3027.5689000000002</v>
      </c>
      <c r="F115" s="25">
        <v>1142.5769620000001</v>
      </c>
      <c r="G115" s="25">
        <v>1165.7862749999999</v>
      </c>
      <c r="H115" s="2"/>
      <c r="J115" s="45" t="s">
        <v>63</v>
      </c>
      <c r="K115" s="25">
        <v>1121.71065</v>
      </c>
      <c r="L115" s="25">
        <v>1468.41545</v>
      </c>
      <c r="M115" s="27">
        <v>1972.4545000000001</v>
      </c>
      <c r="N115" s="25">
        <v>3081.4029500000001</v>
      </c>
      <c r="O115" s="25">
        <v>1148.7748320000001</v>
      </c>
      <c r="P115" s="25">
        <v>1155.545648</v>
      </c>
      <c r="Q115" s="2"/>
    </row>
    <row r="116" spans="1:17" x14ac:dyDescent="0.2">
      <c r="A116" s="18" t="s">
        <v>46</v>
      </c>
      <c r="B116" s="25">
        <v>5.1020899999999996</v>
      </c>
      <c r="C116" s="25">
        <v>17.713671999999999</v>
      </c>
      <c r="D116" s="28">
        <v>312.68442399999998</v>
      </c>
      <c r="E116" s="26">
        <v>525.25710900000001</v>
      </c>
      <c r="F116" s="25">
        <v>6.7831089999999996</v>
      </c>
      <c r="G116" s="25">
        <v>0.11577900000000001</v>
      </c>
      <c r="J116" s="18" t="s">
        <v>46</v>
      </c>
      <c r="K116" s="25">
        <v>7.8572050000000004</v>
      </c>
      <c r="L116" s="25">
        <v>17.776817000000001</v>
      </c>
      <c r="M116" s="28">
        <v>331.12393100000003</v>
      </c>
      <c r="N116" s="26">
        <v>819.05292299999996</v>
      </c>
      <c r="O116" s="25">
        <v>9.4813329999999993</v>
      </c>
      <c r="P116" s="25">
        <v>0.231489</v>
      </c>
    </row>
    <row r="117" spans="1:17" x14ac:dyDescent="0.2">
      <c r="A117" s="1" t="s">
        <v>6</v>
      </c>
      <c r="B117" s="43">
        <f ca="1">(INDIRECT(CHAR(COLUMN()+64)&amp; ROW()-2)/INDIRECT(CHAR(COLUMN()+64)&amp; ROW()-4))-1</f>
        <v>1.3077322057097884E-3</v>
      </c>
      <c r="C117" s="43">
        <f ca="1">(INDIRECT(CHAR(COLUMN()+64)&amp; ROW()-2)/INDIRECT(CHAR(COLUMN()+64)&amp; ROW()-4))-1</f>
        <v>5.3919494121545952E-3</v>
      </c>
      <c r="D117" s="44">
        <f ca="1">(INDIRECT(CHAR(COLUMN()+64)&amp; ROW()-2)/INDIRECT(CHAR(COLUMN()+64)&amp; ROW()-4))-1</f>
        <v>1.3062590184073297E-2</v>
      </c>
      <c r="E117" s="44">
        <f ca="1">(INDIRECT(CHAR(COLUMN()+64)&amp; ROW()-2)/INDIRECT(CHAR(COLUMN()+64)&amp; ROW()-4))-1</f>
        <v>-9.023359670283515E-2</v>
      </c>
      <c r="F117" s="43">
        <f ca="1">(INDIRECT(CHAR(COLUMN()+64)&amp; ROW()-2)/INDIRECT(CHAR(COLUMN()+64)&amp; ROW()-4))-1</f>
        <v>5.7762936692107303E-4</v>
      </c>
      <c r="G117" s="43">
        <f ca="1">(INDIRECT(CHAR(COLUMN()+64)&amp; ROW()-2)/INDIRECT(CHAR(COLUMN()+64)&amp; ROW()-4))</f>
        <v>1.0000086303013211</v>
      </c>
      <c r="J117" s="1" t="s">
        <v>6</v>
      </c>
      <c r="K117" s="43">
        <f ca="1">(INDIRECT(CHAR(COLUMN()+64)&amp; ROW()-2)/INDIRECT(CHAR(COLUMN()+64)&amp; ROW()-4))-1</f>
        <v>-3.4681502178655066E-3</v>
      </c>
      <c r="L117" s="43">
        <f ca="1">(INDIRECT(CHAR(COLUMN()+64)&amp; ROW()-2)/INDIRECT(CHAR(COLUMN()+64)&amp; ROW()-4))-1</f>
        <v>-7.2794907108021389E-3</v>
      </c>
      <c r="M117" s="44">
        <f ca="1">(INDIRECT(CHAR(COLUMN()+64)&amp; ROW()-2)/INDIRECT(CHAR(COLUMN()+64)&amp; ROW()-4))-1</f>
        <v>9.0027888764250275E-3</v>
      </c>
      <c r="N117" s="44">
        <f ca="1">(INDIRECT(CHAR(COLUMN()+64)&amp; ROW()-2)/INDIRECT(CHAR(COLUMN()+64)&amp; ROW()-4))-1</f>
        <v>-7.387871928375378E-2</v>
      </c>
      <c r="O117" s="43">
        <f ca="1">(INDIRECT(CHAR(COLUMN()+64)&amp; ROW()-2)/INDIRECT(CHAR(COLUMN()+64)&amp; ROW()-4))-1</f>
        <v>-3.960407120612075E-3</v>
      </c>
      <c r="P117" s="43">
        <f ca="1">(INDIRECT(CHAR(COLUMN()+64)&amp; ROW()-2)/INDIRECT(CHAR(COLUMN()+64)&amp; ROW()-4))</f>
        <v>0.99989688100040708</v>
      </c>
    </row>
  </sheetData>
  <mergeCells count="12">
    <mergeCell ref="N2:O2"/>
    <mergeCell ref="P2:Q2"/>
    <mergeCell ref="B1:E1"/>
    <mergeCell ref="F1:I1"/>
    <mergeCell ref="J1:M1"/>
    <mergeCell ref="N1:Q1"/>
    <mergeCell ref="B2:C2"/>
    <mergeCell ref="D2:E2"/>
    <mergeCell ref="F2:G2"/>
    <mergeCell ref="H2:I2"/>
    <mergeCell ref="J2:K2"/>
    <mergeCell ref="L2:M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workbookViewId="0">
      <selection activeCell="M36" sqref="M36"/>
    </sheetView>
  </sheetViews>
  <sheetFormatPr baseColWidth="10" defaultRowHeight="16" x14ac:dyDescent="0.2"/>
  <cols>
    <col min="13" max="13" width="17.33203125" customWidth="1"/>
  </cols>
  <sheetData>
    <row r="1" spans="1:13" ht="16" customHeight="1" x14ac:dyDescent="0.2">
      <c r="A1" s="60" t="s">
        <v>92</v>
      </c>
      <c r="B1" s="60"/>
      <c r="C1" s="60"/>
      <c r="D1" s="60"/>
      <c r="E1" s="60"/>
    </row>
    <row r="2" spans="1:13" x14ac:dyDescent="0.2">
      <c r="A2" s="60"/>
      <c r="B2" s="60"/>
      <c r="C2" s="60"/>
      <c r="D2" s="60"/>
      <c r="E2" s="60"/>
    </row>
    <row r="3" spans="1:13" x14ac:dyDescent="0.2">
      <c r="A3" s="60"/>
      <c r="B3" s="60"/>
      <c r="C3" s="60"/>
      <c r="D3" s="60"/>
      <c r="E3" s="60"/>
    </row>
    <row r="4" spans="1:13" x14ac:dyDescent="0.2">
      <c r="A4" s="60"/>
      <c r="B4" s="60"/>
      <c r="C4" s="60"/>
      <c r="D4" s="60"/>
      <c r="E4" s="60"/>
    </row>
    <row r="5" spans="1:13" x14ac:dyDescent="0.2">
      <c r="A5" s="60"/>
      <c r="B5" s="60"/>
      <c r="C5" s="60"/>
      <c r="D5" s="60"/>
      <c r="E5" s="60"/>
    </row>
    <row r="6" spans="1:13" ht="16" customHeight="1" x14ac:dyDescent="0.2">
      <c r="A6" s="59" t="s">
        <v>90</v>
      </c>
      <c r="B6" s="59"/>
      <c r="C6" s="59"/>
    </row>
    <row r="7" spans="1:13" x14ac:dyDescent="0.2">
      <c r="A7" t="s">
        <v>57</v>
      </c>
      <c r="B7" t="s">
        <v>89</v>
      </c>
    </row>
    <row r="8" spans="1:13" x14ac:dyDescent="0.2">
      <c r="A8" t="s">
        <v>84</v>
      </c>
      <c r="B8" s="25">
        <v>6.681</v>
      </c>
      <c r="C8" s="25">
        <v>6.1639999999999997</v>
      </c>
      <c r="D8" s="25">
        <v>5.9359999999999999</v>
      </c>
      <c r="E8" s="25">
        <v>5.9729999999999999</v>
      </c>
      <c r="F8" s="25">
        <v>6.0880000000000001</v>
      </c>
      <c r="G8" s="25">
        <v>6.0510000000000002</v>
      </c>
      <c r="H8" s="25">
        <v>6.57</v>
      </c>
      <c r="I8" s="25">
        <v>5.9409999999999998</v>
      </c>
      <c r="J8" s="25">
        <v>6.0629999999999997</v>
      </c>
      <c r="K8" s="25">
        <v>6.4080000000000004</v>
      </c>
    </row>
    <row r="9" spans="1:13" x14ac:dyDescent="0.2">
      <c r="A9" t="s">
        <v>85</v>
      </c>
      <c r="B9" s="25">
        <v>6.7720000000000002</v>
      </c>
      <c r="C9" s="25">
        <v>6.2889999999999997</v>
      </c>
      <c r="D9" s="25">
        <v>6.7130000000000001</v>
      </c>
      <c r="E9" s="25">
        <v>6.2830000000000004</v>
      </c>
      <c r="F9" s="25">
        <v>6.3079999999999998</v>
      </c>
      <c r="G9" s="25">
        <v>6.2619999999999996</v>
      </c>
      <c r="H9" s="25">
        <v>6.6210000000000004</v>
      </c>
      <c r="I9" s="25">
        <v>6.266</v>
      </c>
      <c r="J9" s="25">
        <v>7.1159999999999997</v>
      </c>
      <c r="K9" s="25">
        <v>6.4909999999999997</v>
      </c>
    </row>
    <row r="10" spans="1:13" x14ac:dyDescent="0.2">
      <c r="A10" t="s">
        <v>86</v>
      </c>
      <c r="B10" s="25">
        <v>6.7690000000000001</v>
      </c>
      <c r="C10" s="25">
        <v>6.3390000000000004</v>
      </c>
      <c r="D10" s="25">
        <v>6.8220000000000001</v>
      </c>
      <c r="E10" s="25">
        <v>6.7770000000000001</v>
      </c>
      <c r="F10" s="25">
        <v>6.4889999999999999</v>
      </c>
      <c r="G10" s="25">
        <v>6.5460000000000003</v>
      </c>
      <c r="H10" s="25">
        <v>7.0579999999999998</v>
      </c>
      <c r="I10" s="25">
        <v>6.7960000000000003</v>
      </c>
      <c r="J10" s="25">
        <v>7.2610000000000001</v>
      </c>
      <c r="K10" s="25">
        <v>6.5540000000000003</v>
      </c>
      <c r="L10" s="11" t="s">
        <v>87</v>
      </c>
      <c r="M10" s="11" t="s">
        <v>88</v>
      </c>
    </row>
    <row r="11" spans="1:13" x14ac:dyDescent="0.2">
      <c r="A11" t="s">
        <v>87</v>
      </c>
      <c r="B11" s="25">
        <f t="shared" ref="B11:K11" ca="1" si="0">(INDIRECT(CHAR(COLUMN()+64)&amp;ROW()-3)+ INDIRECT(CHAR(COLUMN()+64)&amp; ROW()-2) + INDIRECT(CHAR(COLUMN()+64)&amp; ROW()-1))/ 3</f>
        <v>6.7406666666666668</v>
      </c>
      <c r="C11" s="25">
        <f t="shared" ca="1" si="0"/>
        <v>6.2640000000000002</v>
      </c>
      <c r="D11" s="25">
        <f t="shared" ca="1" si="0"/>
        <v>6.4903333333333331</v>
      </c>
      <c r="E11" s="25">
        <f t="shared" ca="1" si="0"/>
        <v>6.344333333333334</v>
      </c>
      <c r="F11" s="25">
        <f t="shared" ca="1" si="0"/>
        <v>6.2950000000000008</v>
      </c>
      <c r="G11" s="25">
        <f t="shared" ca="1" si="0"/>
        <v>6.2863333333333324</v>
      </c>
      <c r="H11" s="25">
        <f t="shared" ca="1" si="0"/>
        <v>6.7496666666666671</v>
      </c>
      <c r="I11" s="25">
        <f t="shared" ca="1" si="0"/>
        <v>6.3343333333333334</v>
      </c>
      <c r="J11" s="25">
        <f t="shared" ca="1" si="0"/>
        <v>6.8133333333333326</v>
      </c>
      <c r="K11" s="25">
        <f t="shared" ca="1" si="0"/>
        <v>6.4843333333333346</v>
      </c>
      <c r="L11">
        <v>6.47</v>
      </c>
      <c r="M11">
        <v>0.2</v>
      </c>
    </row>
    <row r="13" spans="1:13" ht="16" customHeight="1" x14ac:dyDescent="0.2"/>
    <row r="14" spans="1:13" x14ac:dyDescent="0.2">
      <c r="A14" s="58" t="s">
        <v>91</v>
      </c>
      <c r="B14" s="58"/>
      <c r="C14" s="58"/>
    </row>
    <row r="15" spans="1:13" x14ac:dyDescent="0.2">
      <c r="A15" t="s">
        <v>57</v>
      </c>
      <c r="B15" t="s">
        <v>89</v>
      </c>
    </row>
    <row r="16" spans="1:13" x14ac:dyDescent="0.2">
      <c r="A16" t="s">
        <v>84</v>
      </c>
      <c r="B16" s="25">
        <v>6.0279999999999996</v>
      </c>
      <c r="C16" s="25">
        <v>6.2750000000000004</v>
      </c>
      <c r="D16" s="25">
        <v>6.0389999999999997</v>
      </c>
      <c r="E16" s="25">
        <v>6.1539999999999999</v>
      </c>
      <c r="F16" s="25">
        <v>5.9640000000000004</v>
      </c>
      <c r="G16" s="25">
        <v>6.36</v>
      </c>
      <c r="H16" s="25">
        <v>6.0279999999999996</v>
      </c>
      <c r="I16" s="25">
        <v>5.7140000000000004</v>
      </c>
      <c r="J16" s="25">
        <v>6.444</v>
      </c>
      <c r="K16" s="25">
        <v>5.82</v>
      </c>
    </row>
    <row r="17" spans="1:13" x14ac:dyDescent="0.2">
      <c r="A17" t="s">
        <v>85</v>
      </c>
      <c r="B17" s="25">
        <v>6.18</v>
      </c>
      <c r="C17" s="25">
        <v>6.8319999999999999</v>
      </c>
      <c r="D17" s="25">
        <v>6.5350000000000001</v>
      </c>
      <c r="E17" s="25">
        <v>6.569</v>
      </c>
      <c r="F17" s="25">
        <v>6.008</v>
      </c>
      <c r="G17" s="25">
        <v>6.524</v>
      </c>
      <c r="H17" s="25">
        <v>6.17</v>
      </c>
      <c r="I17" s="25">
        <v>6.2519999999999998</v>
      </c>
      <c r="J17" s="25">
        <v>6.4770000000000003</v>
      </c>
      <c r="K17" s="25">
        <v>6.1820000000000004</v>
      </c>
    </row>
    <row r="18" spans="1:13" x14ac:dyDescent="0.2">
      <c r="A18" t="s">
        <v>86</v>
      </c>
      <c r="B18" s="25">
        <v>7.1</v>
      </c>
      <c r="C18" s="25">
        <v>6.9569999999999999</v>
      </c>
      <c r="D18" s="25">
        <v>6.9660000000000002</v>
      </c>
      <c r="E18" s="25">
        <v>6.5759999999999996</v>
      </c>
      <c r="F18" s="25">
        <v>6.2839999999999998</v>
      </c>
      <c r="G18" s="25">
        <v>6.5209999999999999</v>
      </c>
      <c r="H18" s="25">
        <v>7.048</v>
      </c>
      <c r="I18" s="25">
        <v>6.8470000000000004</v>
      </c>
      <c r="J18" s="25">
        <v>6.8150000000000004</v>
      </c>
      <c r="K18" s="25">
        <v>6.6920000000000002</v>
      </c>
      <c r="L18" s="11" t="s">
        <v>87</v>
      </c>
      <c r="M18" s="11" t="s">
        <v>88</v>
      </c>
    </row>
    <row r="19" spans="1:13" x14ac:dyDescent="0.2">
      <c r="A19" t="s">
        <v>87</v>
      </c>
      <c r="B19" s="25">
        <f t="shared" ref="B19:K19" ca="1" si="1">(INDIRECT(CHAR(COLUMN()+64)&amp;ROW()-3)+ INDIRECT(CHAR(COLUMN()+64)&amp; ROW()-2) + INDIRECT(CHAR(COLUMN()+64)&amp; ROW()-1))/ 3</f>
        <v>6.4359999999999999</v>
      </c>
      <c r="C19" s="25">
        <f t="shared" ca="1" si="1"/>
        <v>6.6879999999999997</v>
      </c>
      <c r="D19" s="25">
        <f t="shared" ca="1" si="1"/>
        <v>6.5133333333333328</v>
      </c>
      <c r="E19" s="25">
        <f t="shared" ca="1" si="1"/>
        <v>6.4329999999999998</v>
      </c>
      <c r="F19" s="25">
        <f t="shared" ca="1" si="1"/>
        <v>6.0853333333333337</v>
      </c>
      <c r="G19" s="25">
        <f t="shared" ca="1" si="1"/>
        <v>6.4683333333333337</v>
      </c>
      <c r="H19" s="25">
        <f t="shared" ca="1" si="1"/>
        <v>6.4153333333333338</v>
      </c>
      <c r="I19" s="25">
        <f t="shared" ca="1" si="1"/>
        <v>6.2710000000000008</v>
      </c>
      <c r="J19" s="25">
        <f t="shared" ca="1" si="1"/>
        <v>6.5786666666666669</v>
      </c>
      <c r="K19" s="25">
        <f t="shared" ca="1" si="1"/>
        <v>6.2313333333333345</v>
      </c>
      <c r="L19">
        <v>6.41</v>
      </c>
      <c r="M19">
        <v>0.16</v>
      </c>
    </row>
  </sheetData>
  <mergeCells count="3">
    <mergeCell ref="A14:C14"/>
    <mergeCell ref="A6:C6"/>
    <mergeCell ref="A1:E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G22"/>
  <sheetViews>
    <sheetView workbookViewId="0">
      <selection activeCell="M30" sqref="M30"/>
    </sheetView>
  </sheetViews>
  <sheetFormatPr baseColWidth="10" defaultRowHeight="16" x14ac:dyDescent="0.2"/>
  <sheetData>
    <row r="6" spans="2:7" x14ac:dyDescent="0.2">
      <c r="B6" t="s">
        <v>96</v>
      </c>
      <c r="C6" t="s">
        <v>100</v>
      </c>
    </row>
    <row r="7" spans="2:7" x14ac:dyDescent="0.2">
      <c r="B7" t="s">
        <v>97</v>
      </c>
      <c r="C7" t="s">
        <v>68</v>
      </c>
      <c r="D7" t="s">
        <v>98</v>
      </c>
      <c r="E7" t="s">
        <v>68</v>
      </c>
      <c r="F7" t="s">
        <v>99</v>
      </c>
      <c r="G7" t="s">
        <v>68</v>
      </c>
    </row>
    <row r="8" spans="2:7" x14ac:dyDescent="0.2">
      <c r="B8">
        <v>44.097499999999997</v>
      </c>
      <c r="C8">
        <v>40.654899999999998</v>
      </c>
      <c r="D8">
        <v>11</v>
      </c>
      <c r="E8">
        <v>10</v>
      </c>
      <c r="F8">
        <v>1.44868</v>
      </c>
      <c r="G8">
        <v>1.82094</v>
      </c>
    </row>
    <row r="9" spans="2:7" x14ac:dyDescent="0.2">
      <c r="B9">
        <v>43.879100000000001</v>
      </c>
      <c r="C9">
        <v>37.656799999999997</v>
      </c>
      <c r="D9">
        <v>10</v>
      </c>
      <c r="E9">
        <v>9</v>
      </c>
      <c r="F9">
        <v>1.4578</v>
      </c>
      <c r="G9">
        <v>1.67679</v>
      </c>
    </row>
    <row r="10" spans="2:7" x14ac:dyDescent="0.2">
      <c r="B10">
        <v>45.191600000000001</v>
      </c>
      <c r="C10">
        <v>38.168399999999998</v>
      </c>
      <c r="D10">
        <v>11</v>
      </c>
      <c r="E10">
        <v>9</v>
      </c>
      <c r="F10">
        <v>1.4143699999999999</v>
      </c>
      <c r="G10">
        <v>1.36972</v>
      </c>
    </row>
    <row r="11" spans="2:7" x14ac:dyDescent="0.2">
      <c r="B11">
        <v>41.142499999999998</v>
      </c>
      <c r="C11">
        <v>35.365699999999997</v>
      </c>
      <c r="D11">
        <v>10</v>
      </c>
      <c r="E11">
        <v>8</v>
      </c>
      <c r="F11">
        <v>1.55447</v>
      </c>
      <c r="G11">
        <v>1.3858900000000001</v>
      </c>
    </row>
    <row r="12" spans="2:7" x14ac:dyDescent="0.2">
      <c r="B12">
        <v>42.29</v>
      </c>
      <c r="C12">
        <v>37.896500000000003</v>
      </c>
      <c r="D12">
        <v>10</v>
      </c>
      <c r="E12">
        <v>9</v>
      </c>
      <c r="F12">
        <v>1.5122599999999999</v>
      </c>
      <c r="G12">
        <v>1.48576</v>
      </c>
    </row>
    <row r="13" spans="2:7" x14ac:dyDescent="0.2">
      <c r="B13">
        <f>(B8+B9+B10+B11+B12)/5</f>
        <v>43.320139999999995</v>
      </c>
    </row>
    <row r="15" spans="2:7" x14ac:dyDescent="0.2">
      <c r="B15" t="s">
        <v>101</v>
      </c>
      <c r="C15" t="s">
        <v>100</v>
      </c>
    </row>
    <row r="16" spans="2:7" x14ac:dyDescent="0.2">
      <c r="B16" t="s">
        <v>97</v>
      </c>
      <c r="C16" t="s">
        <v>68</v>
      </c>
      <c r="D16" t="s">
        <v>98</v>
      </c>
      <c r="E16" t="s">
        <v>68</v>
      </c>
      <c r="F16" t="s">
        <v>99</v>
      </c>
      <c r="G16" t="s">
        <v>68</v>
      </c>
    </row>
    <row r="17" spans="2:7" x14ac:dyDescent="0.2">
      <c r="B17">
        <v>41.984299999999998</v>
      </c>
      <c r="C17">
        <v>41.984299999999998</v>
      </c>
      <c r="D17">
        <v>10</v>
      </c>
      <c r="E17">
        <v>9</v>
      </c>
      <c r="F17">
        <v>1.5233099999999999</v>
      </c>
      <c r="G17">
        <v>1.45811</v>
      </c>
    </row>
    <row r="18" spans="2:7" x14ac:dyDescent="0.2">
      <c r="B18">
        <v>41.826500000000003</v>
      </c>
      <c r="C18">
        <v>38.438000000000002</v>
      </c>
      <c r="D18">
        <v>10</v>
      </c>
      <c r="E18">
        <v>9</v>
      </c>
      <c r="F18">
        <v>1.52552</v>
      </c>
      <c r="G18">
        <v>1.66679</v>
      </c>
    </row>
    <row r="19" spans="2:7" x14ac:dyDescent="0.2">
      <c r="B19">
        <v>40.813600000000001</v>
      </c>
      <c r="C19">
        <v>35.653300000000002</v>
      </c>
      <c r="D19">
        <v>10</v>
      </c>
      <c r="E19">
        <v>8</v>
      </c>
      <c r="F19">
        <v>1.5580000000000001</v>
      </c>
      <c r="G19">
        <v>1.5359</v>
      </c>
    </row>
    <row r="20" spans="2:7" x14ac:dyDescent="0.2">
      <c r="B20">
        <v>43.0745</v>
      </c>
      <c r="C20">
        <v>36.4236</v>
      </c>
      <c r="D20">
        <v>10</v>
      </c>
      <c r="E20">
        <v>9</v>
      </c>
      <c r="F20">
        <v>1.48471</v>
      </c>
      <c r="G20">
        <v>1.5521100000000001</v>
      </c>
    </row>
    <row r="21" spans="2:7" x14ac:dyDescent="0.2">
      <c r="B21">
        <v>43.745100000000001</v>
      </c>
      <c r="C21">
        <v>38.709099999999999</v>
      </c>
      <c r="D21">
        <v>10</v>
      </c>
      <c r="E21">
        <v>9</v>
      </c>
      <c r="F21">
        <v>1.4609099999999999</v>
      </c>
      <c r="G21">
        <v>1.48993</v>
      </c>
    </row>
    <row r="22" spans="2:7" x14ac:dyDescent="0.2">
      <c r="B22">
        <f>(B17+B18+B19+B20+B21)/5</f>
        <v>42.288800000000002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zoomScale="110" zoomScaleNormal="110" zoomScalePageLayoutView="110" workbookViewId="0">
      <selection activeCell="I29" sqref="I29"/>
    </sheetView>
  </sheetViews>
  <sheetFormatPr baseColWidth="10" defaultRowHeight="16" x14ac:dyDescent="0.2"/>
  <sheetData>
    <row r="1" spans="1:6" x14ac:dyDescent="0.2">
      <c r="A1" s="1" t="s">
        <v>5</v>
      </c>
      <c r="B1" s="50">
        <v>16</v>
      </c>
      <c r="C1" s="50"/>
      <c r="D1" s="50"/>
      <c r="E1" s="50"/>
      <c r="F1" s="1"/>
    </row>
    <row r="2" spans="1:6" x14ac:dyDescent="0.2">
      <c r="B2" s="4" t="s">
        <v>2</v>
      </c>
      <c r="C2" s="4" t="s">
        <v>3</v>
      </c>
      <c r="D2" s="4" t="s">
        <v>4</v>
      </c>
      <c r="E2" s="4" t="s">
        <v>8</v>
      </c>
      <c r="F2" s="3" t="s">
        <v>7</v>
      </c>
    </row>
    <row r="3" spans="1:6" x14ac:dyDescent="0.2">
      <c r="A3" t="s">
        <v>0</v>
      </c>
      <c r="B3">
        <v>38</v>
      </c>
      <c r="C3">
        <v>57</v>
      </c>
      <c r="D3">
        <v>304</v>
      </c>
      <c r="E3">
        <v>45.87</v>
      </c>
      <c r="F3">
        <v>22.54</v>
      </c>
    </row>
    <row r="4" spans="1:6" x14ac:dyDescent="0.2">
      <c r="A4" t="s">
        <v>1</v>
      </c>
      <c r="B4">
        <v>38</v>
      </c>
      <c r="C4">
        <v>57</v>
      </c>
      <c r="D4">
        <v>303</v>
      </c>
      <c r="E4">
        <v>46.53</v>
      </c>
      <c r="F4">
        <v>22.21</v>
      </c>
    </row>
    <row r="5" spans="1:6" x14ac:dyDescent="0.2">
      <c r="A5" t="s">
        <v>6</v>
      </c>
      <c r="B5" s="2">
        <f ca="1">(INDIRECT("B"&amp; ROW()-1)/INDIRECT("B"&amp; ROW()-2))-1</f>
        <v>0</v>
      </c>
      <c r="C5" s="2">
        <f ca="1">(INDIRECT("C"&amp; ROW()-1)/INDIRECT("C"&amp; ROW()-2))-1</f>
        <v>0</v>
      </c>
      <c r="D5" s="6">
        <f ca="1">(INDIRECT("D"&amp; ROW()-1)/INDIRECT("D"&amp; ROW()-2))-1</f>
        <v>-3.2894736842105088E-3</v>
      </c>
      <c r="E5" s="2">
        <f ca="1">(INDIRECT("E"&amp; ROW()-1)/INDIRECT("E"&amp; ROW()-2))-1</f>
        <v>1.4388489208633226E-2</v>
      </c>
      <c r="F5" s="2">
        <f ca="1">(INDIRECT("F"&amp; ROW()-1)/INDIRECT("F"&amp; ROW()-2))-1</f>
        <v>-1.4640638864241273E-2</v>
      </c>
    </row>
    <row r="8" spans="1:6" x14ac:dyDescent="0.2">
      <c r="A8" s="1" t="s">
        <v>5</v>
      </c>
      <c r="B8" s="50">
        <v>32</v>
      </c>
      <c r="C8" s="50"/>
      <c r="D8" s="50"/>
      <c r="E8" s="50"/>
      <c r="F8" s="1"/>
    </row>
    <row r="9" spans="1:6" x14ac:dyDescent="0.2">
      <c r="B9" s="4" t="s">
        <v>2</v>
      </c>
      <c r="C9" s="4" t="s">
        <v>3</v>
      </c>
      <c r="D9" s="4" t="s">
        <v>4</v>
      </c>
      <c r="E9" s="4" t="s">
        <v>8</v>
      </c>
      <c r="F9" s="3" t="s">
        <v>7</v>
      </c>
    </row>
    <row r="10" spans="1:6" x14ac:dyDescent="0.2">
      <c r="A10" t="s">
        <v>0</v>
      </c>
      <c r="B10">
        <v>46</v>
      </c>
      <c r="C10">
        <v>81</v>
      </c>
      <c r="D10">
        <v>486</v>
      </c>
      <c r="E10">
        <v>60.23</v>
      </c>
      <c r="F10">
        <v>34.57</v>
      </c>
    </row>
    <row r="11" spans="1:6" x14ac:dyDescent="0.2">
      <c r="A11" t="s">
        <v>1</v>
      </c>
      <c r="B11">
        <v>48</v>
      </c>
      <c r="C11">
        <v>96</v>
      </c>
      <c r="D11">
        <v>564</v>
      </c>
      <c r="E11">
        <v>66.489999999999995</v>
      </c>
      <c r="F11">
        <v>31.48</v>
      </c>
    </row>
    <row r="12" spans="1:6" x14ac:dyDescent="0.2">
      <c r="A12" t="s">
        <v>6</v>
      </c>
      <c r="B12" s="2">
        <f ca="1">(INDIRECT("B"&amp; ROW()-1)/INDIRECT("B"&amp; ROW()-2))-1</f>
        <v>4.3478260869565188E-2</v>
      </c>
      <c r="C12" s="2">
        <f ca="1">(INDIRECT("C"&amp; ROW()-1)/INDIRECT("C"&amp; ROW()-2))-1</f>
        <v>0.18518518518518512</v>
      </c>
      <c r="D12" s="6">
        <f ca="1">(INDIRECT("D"&amp; ROW()-1)/INDIRECT("D"&amp; ROW()-2))-1</f>
        <v>0.16049382716049387</v>
      </c>
      <c r="E12" s="2">
        <f ca="1">(INDIRECT("E"&amp; ROW()-1)/INDIRECT("E"&amp; ROW()-2))-1</f>
        <v>0.10393491615474004</v>
      </c>
      <c r="F12" s="2">
        <f ca="1">(INDIRECT("F"&amp; ROW()-1)/INDIRECT("F"&amp; ROW()-2))-1</f>
        <v>-8.9383858837142061E-2</v>
      </c>
    </row>
    <row r="15" spans="1:6" x14ac:dyDescent="0.2">
      <c r="A15" s="1" t="s">
        <v>5</v>
      </c>
      <c r="B15" s="50">
        <v>64</v>
      </c>
      <c r="C15" s="50"/>
      <c r="D15" s="50"/>
      <c r="E15" s="50"/>
      <c r="F15" s="1"/>
    </row>
    <row r="16" spans="1:6" x14ac:dyDescent="0.2">
      <c r="B16" s="4" t="s">
        <v>2</v>
      </c>
      <c r="C16" s="4" t="s">
        <v>3</v>
      </c>
      <c r="D16" s="4" t="s">
        <v>4</v>
      </c>
      <c r="E16" s="4" t="s">
        <v>8</v>
      </c>
      <c r="F16" s="3" t="s">
        <v>7</v>
      </c>
    </row>
    <row r="17" spans="1:6" x14ac:dyDescent="0.2">
      <c r="A17" t="s">
        <v>0</v>
      </c>
      <c r="B17">
        <v>59</v>
      </c>
      <c r="C17">
        <v>136</v>
      </c>
      <c r="D17">
        <v>824</v>
      </c>
      <c r="E17">
        <v>93.14</v>
      </c>
      <c r="F17">
        <v>50.58</v>
      </c>
    </row>
    <row r="18" spans="1:6" x14ac:dyDescent="0.2">
      <c r="A18" t="s">
        <v>1</v>
      </c>
      <c r="B18">
        <v>63</v>
      </c>
      <c r="C18">
        <v>180</v>
      </c>
      <c r="D18">
        <v>1166</v>
      </c>
      <c r="E18">
        <v>105</v>
      </c>
      <c r="F18">
        <v>43.73</v>
      </c>
    </row>
    <row r="19" spans="1:6" x14ac:dyDescent="0.2">
      <c r="A19" t="s">
        <v>6</v>
      </c>
      <c r="B19" s="2">
        <f ca="1">(INDIRECT("B"&amp; ROW()-1)/INDIRECT("B"&amp; ROW()-2))-1</f>
        <v>6.7796610169491567E-2</v>
      </c>
      <c r="C19" s="2">
        <f ca="1">(INDIRECT("C"&amp; ROW()-1)/INDIRECT("C"&amp; ROW()-2))-1</f>
        <v>0.32352941176470584</v>
      </c>
      <c r="D19" s="6">
        <f ca="1">(INDIRECT("D"&amp; ROW()-1)/INDIRECT("D"&amp; ROW()-2))-1</f>
        <v>0.41504854368932032</v>
      </c>
      <c r="E19" s="2">
        <f ca="1">(INDIRECT("E"&amp; ROW()-1)/INDIRECT("E"&amp; ROW()-2))-1</f>
        <v>0.12733519433111451</v>
      </c>
      <c r="F19" s="2">
        <f ca="1">(INDIRECT("F"&amp; ROW()-1)/INDIRECT("F"&amp; ROW()-2))-1</f>
        <v>-0.13542902332937923</v>
      </c>
    </row>
    <row r="22" spans="1:6" x14ac:dyDescent="0.2">
      <c r="A22" s="1" t="s">
        <v>5</v>
      </c>
      <c r="B22" s="50">
        <v>128</v>
      </c>
      <c r="C22" s="50"/>
      <c r="D22" s="50"/>
      <c r="E22" s="50"/>
      <c r="F22" s="1"/>
    </row>
    <row r="23" spans="1:6" x14ac:dyDescent="0.2">
      <c r="B23" s="4" t="s">
        <v>2</v>
      </c>
      <c r="C23" s="4" t="s">
        <v>3</v>
      </c>
      <c r="D23" s="4" t="s">
        <v>4</v>
      </c>
      <c r="E23" s="4" t="s">
        <v>8</v>
      </c>
      <c r="F23" s="3" t="s">
        <v>7</v>
      </c>
    </row>
    <row r="24" spans="1:6" x14ac:dyDescent="0.2">
      <c r="A24" t="s">
        <v>0</v>
      </c>
      <c r="B24">
        <v>79</v>
      </c>
      <c r="C24">
        <v>314</v>
      </c>
      <c r="D24">
        <v>1704</v>
      </c>
      <c r="E24">
        <v>157.59</v>
      </c>
      <c r="F24">
        <v>60.91</v>
      </c>
    </row>
    <row r="25" spans="1:6" x14ac:dyDescent="0.2">
      <c r="A25" t="s">
        <v>1</v>
      </c>
      <c r="B25">
        <v>94</v>
      </c>
      <c r="C25">
        <v>405</v>
      </c>
      <c r="D25">
        <v>1785</v>
      </c>
      <c r="E25">
        <v>182.72</v>
      </c>
      <c r="F25">
        <v>52.53</v>
      </c>
    </row>
    <row r="26" spans="1:6" x14ac:dyDescent="0.2">
      <c r="A26" t="s">
        <v>6</v>
      </c>
      <c r="B26" s="2">
        <f ca="1">(INDIRECT("B"&amp; ROW()-1)/INDIRECT("B"&amp; ROW()-2))-1</f>
        <v>0.18987341772151889</v>
      </c>
      <c r="C26" s="2">
        <f ca="1">(INDIRECT("C"&amp; ROW()-1)/INDIRECT("C"&amp; ROW()-2))-1</f>
        <v>0.28980891719745228</v>
      </c>
      <c r="D26" s="6">
        <f ca="1">(INDIRECT("D"&amp; ROW()-1)/INDIRECT("D"&amp; ROW()-2))-1</f>
        <v>4.7535211267605737E-2</v>
      </c>
      <c r="E26" s="2">
        <f ca="1">(INDIRECT("E"&amp; ROW()-1)/INDIRECT("E"&amp; ROW()-2))-1</f>
        <v>0.15946443302239977</v>
      </c>
      <c r="F26" s="2">
        <f ca="1">(INDIRECT("F"&amp; ROW()-1)/INDIRECT("F"&amp; ROW()-2))-1</f>
        <v>-0.13758003611886382</v>
      </c>
    </row>
    <row r="29" spans="1:6" x14ac:dyDescent="0.2">
      <c r="A29" s="1" t="s">
        <v>5</v>
      </c>
      <c r="B29" s="50">
        <v>256</v>
      </c>
      <c r="C29" s="50"/>
      <c r="D29" s="50"/>
      <c r="E29" s="50"/>
      <c r="F29" s="1"/>
    </row>
    <row r="30" spans="1:6" x14ac:dyDescent="0.2">
      <c r="B30" s="4" t="s">
        <v>2</v>
      </c>
      <c r="C30" s="4" t="s">
        <v>3</v>
      </c>
      <c r="D30" s="4" t="s">
        <v>4</v>
      </c>
      <c r="E30" s="4" t="s">
        <v>8</v>
      </c>
      <c r="F30" s="3" t="s">
        <v>7</v>
      </c>
    </row>
    <row r="31" spans="1:6" x14ac:dyDescent="0.2">
      <c r="A31" t="s">
        <v>0</v>
      </c>
      <c r="B31">
        <v>136</v>
      </c>
      <c r="C31">
        <v>1131</v>
      </c>
      <c r="D31">
        <v>2415</v>
      </c>
      <c r="E31">
        <v>319.58</v>
      </c>
      <c r="F31">
        <v>60.87</v>
      </c>
    </row>
    <row r="32" spans="1:6" x14ac:dyDescent="0.2">
      <c r="A32" t="s">
        <v>1</v>
      </c>
      <c r="B32">
        <v>149</v>
      </c>
      <c r="C32">
        <v>1431</v>
      </c>
      <c r="D32">
        <v>2537</v>
      </c>
      <c r="E32">
        <v>347.81</v>
      </c>
      <c r="F32">
        <v>54.28</v>
      </c>
    </row>
    <row r="33" spans="1:6" x14ac:dyDescent="0.2">
      <c r="A33" t="s">
        <v>6</v>
      </c>
      <c r="B33" s="2">
        <f ca="1">(INDIRECT("B"&amp; ROW()-1)/INDIRECT("B"&amp; ROW()-2))-1</f>
        <v>9.5588235294117752E-2</v>
      </c>
      <c r="C33" s="2">
        <f ca="1">(INDIRECT("C"&amp; ROW()-1)/INDIRECT("C"&amp; ROW()-2))-1</f>
        <v>0.26525198938992034</v>
      </c>
      <c r="D33" s="6">
        <f ca="1">(INDIRECT("D"&amp; ROW()-1)/INDIRECT("D"&amp; ROW()-2))-1</f>
        <v>5.051759834368541E-2</v>
      </c>
      <c r="E33" s="2">
        <f ca="1">(INDIRECT("E"&amp; ROW()-1)/INDIRECT("E"&amp; ROW()-2))-1</f>
        <v>8.833468927967969E-2</v>
      </c>
      <c r="F33" s="2">
        <f ca="1">(INDIRECT("F"&amp; ROW()-1)/INDIRECT("F"&amp; ROW()-2))-1</f>
        <v>-0.10826351240348275</v>
      </c>
    </row>
  </sheetData>
  <mergeCells count="5">
    <mergeCell ref="B1:E1"/>
    <mergeCell ref="B8:E8"/>
    <mergeCell ref="B15:E15"/>
    <mergeCell ref="B22:E22"/>
    <mergeCell ref="B29:E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zoomScale="110" zoomScaleNormal="110" zoomScalePageLayoutView="110" workbookViewId="0">
      <selection activeCell="G21" sqref="G21"/>
    </sheetView>
  </sheetViews>
  <sheetFormatPr baseColWidth="10" defaultRowHeight="16" x14ac:dyDescent="0.2"/>
  <sheetData>
    <row r="1" spans="1:13" x14ac:dyDescent="0.2">
      <c r="A1" s="1" t="s">
        <v>5</v>
      </c>
      <c r="B1" s="50">
        <v>64</v>
      </c>
      <c r="C1" s="50"/>
      <c r="D1" s="50"/>
      <c r="E1" s="50"/>
      <c r="F1" s="1"/>
      <c r="H1" s="1" t="s">
        <v>5</v>
      </c>
      <c r="I1" s="50">
        <v>64</v>
      </c>
      <c r="J1" s="50"/>
      <c r="K1" s="50"/>
      <c r="L1" s="50"/>
      <c r="M1" s="1"/>
    </row>
    <row r="2" spans="1:13" x14ac:dyDescent="0.2">
      <c r="B2" s="4" t="s">
        <v>2</v>
      </c>
      <c r="C2" s="4" t="s">
        <v>3</v>
      </c>
      <c r="D2" s="4" t="s">
        <v>4</v>
      </c>
      <c r="E2" s="4" t="s">
        <v>8</v>
      </c>
      <c r="F2" s="3" t="s">
        <v>7</v>
      </c>
      <c r="I2" s="4" t="s">
        <v>2</v>
      </c>
      <c r="J2" s="4" t="s">
        <v>3</v>
      </c>
      <c r="K2" s="4" t="s">
        <v>4</v>
      </c>
      <c r="L2" s="4" t="s">
        <v>8</v>
      </c>
      <c r="M2" s="3" t="s">
        <v>7</v>
      </c>
    </row>
    <row r="3" spans="1:13" x14ac:dyDescent="0.2">
      <c r="A3" t="s">
        <v>0</v>
      </c>
      <c r="B3">
        <v>58</v>
      </c>
      <c r="C3">
        <v>187</v>
      </c>
      <c r="D3">
        <v>1100</v>
      </c>
      <c r="E3">
        <v>102.05</v>
      </c>
      <c r="F3">
        <v>45.21</v>
      </c>
      <c r="H3" t="s">
        <v>0</v>
      </c>
      <c r="I3">
        <v>58</v>
      </c>
      <c r="J3">
        <v>187</v>
      </c>
      <c r="K3">
        <v>1100</v>
      </c>
      <c r="L3">
        <v>102.05</v>
      </c>
      <c r="M3">
        <v>45.21</v>
      </c>
    </row>
    <row r="4" spans="1:13" x14ac:dyDescent="0.2">
      <c r="A4" t="s">
        <v>1</v>
      </c>
      <c r="B4">
        <v>61</v>
      </c>
      <c r="C4">
        <v>202</v>
      </c>
      <c r="D4">
        <v>1108</v>
      </c>
      <c r="E4">
        <v>119.07</v>
      </c>
      <c r="F4">
        <v>43.71</v>
      </c>
      <c r="H4" t="s">
        <v>9</v>
      </c>
      <c r="I4">
        <v>60</v>
      </c>
      <c r="J4">
        <v>201</v>
      </c>
      <c r="K4">
        <v>1129</v>
      </c>
      <c r="L4">
        <v>109.58</v>
      </c>
      <c r="M4">
        <v>44.41</v>
      </c>
    </row>
    <row r="5" spans="1:13" x14ac:dyDescent="0.2">
      <c r="A5" t="s">
        <v>6</v>
      </c>
      <c r="B5" s="2">
        <f ca="1">(INDIRECT("B"&amp; ROW()-1)/INDIRECT("B"&amp; ROW()-2))-1</f>
        <v>5.1724137931034475E-2</v>
      </c>
      <c r="C5" s="2">
        <f ca="1">(INDIRECT("C"&amp; ROW()-1)/INDIRECT("C"&amp; ROW()-2))-1</f>
        <v>8.0213903743315607E-2</v>
      </c>
      <c r="D5" s="6">
        <f ca="1">(INDIRECT("D"&amp; ROW()-1)/INDIRECT("D"&amp; ROW()-2))-1</f>
        <v>7.2727272727273196E-3</v>
      </c>
      <c r="E5" s="2">
        <f ca="1">(INDIRECT("E"&amp; ROW()-1)/INDIRECT("E"&amp; ROW()-2))-1</f>
        <v>0.16678098971092603</v>
      </c>
      <c r="F5" s="2">
        <f ca="1">(INDIRECT("F"&amp; ROW()-1)/INDIRECT("F"&amp; ROW()-2))-1</f>
        <v>-3.3178500331785044E-2</v>
      </c>
      <c r="H5" t="s">
        <v>6</v>
      </c>
      <c r="I5" s="2">
        <f ca="1">(INDIRECT("I"&amp; ROW()-1)/INDIRECT("I"&amp; ROW()-2))-1</f>
        <v>3.4482758620689724E-2</v>
      </c>
      <c r="J5" s="2">
        <f ca="1">(INDIRECT("J"&amp; ROW()-1)/INDIRECT("J"&amp; ROW()-2))-1</f>
        <v>7.4866310160427885E-2</v>
      </c>
      <c r="K5" s="6">
        <f ca="1">(INDIRECT("K"&amp; ROW()-1)/INDIRECT("K"&amp; ROW()-2))-1</f>
        <v>2.6363636363636367E-2</v>
      </c>
      <c r="L5" s="2">
        <f ca="1">(INDIRECT("L"&amp; ROW()-1)/INDIRECT("L"&amp; ROW()-2))-1</f>
        <v>7.3787359137677644E-2</v>
      </c>
      <c r="M5" s="2">
        <f ca="1">(INDIRECT("M"&amp; ROW()-1)/INDIRECT("M"&amp; ROW()-2))-1</f>
        <v>-1.7695200176952142E-2</v>
      </c>
    </row>
    <row r="8" spans="1:13" x14ac:dyDescent="0.2">
      <c r="A8" s="1" t="s">
        <v>5</v>
      </c>
      <c r="B8" s="50">
        <v>128</v>
      </c>
      <c r="C8" s="50"/>
      <c r="D8" s="50"/>
      <c r="E8" s="50"/>
      <c r="F8" s="1"/>
      <c r="H8" s="1" t="s">
        <v>5</v>
      </c>
      <c r="I8" s="50">
        <v>128</v>
      </c>
      <c r="J8" s="50"/>
      <c r="K8" s="50"/>
      <c r="L8" s="50"/>
      <c r="M8" s="1"/>
    </row>
    <row r="9" spans="1:13" x14ac:dyDescent="0.2">
      <c r="B9" s="4" t="s">
        <v>2</v>
      </c>
      <c r="C9" s="4" t="s">
        <v>3</v>
      </c>
      <c r="D9" s="4" t="s">
        <v>4</v>
      </c>
      <c r="E9" s="4" t="s">
        <v>8</v>
      </c>
      <c r="F9" s="3" t="s">
        <v>7</v>
      </c>
      <c r="I9" s="4" t="s">
        <v>2</v>
      </c>
      <c r="J9" s="4" t="s">
        <v>3</v>
      </c>
      <c r="K9" s="4" t="s">
        <v>4</v>
      </c>
      <c r="L9" s="4" t="s">
        <v>8</v>
      </c>
      <c r="M9" s="3" t="s">
        <v>7</v>
      </c>
    </row>
    <row r="10" spans="1:13" x14ac:dyDescent="0.2">
      <c r="A10" t="s">
        <v>0</v>
      </c>
      <c r="B10">
        <v>67</v>
      </c>
      <c r="C10">
        <v>524</v>
      </c>
      <c r="D10">
        <v>1940</v>
      </c>
      <c r="E10">
        <v>212.56</v>
      </c>
      <c r="F10">
        <v>54.72</v>
      </c>
      <c r="H10" t="s">
        <v>0</v>
      </c>
      <c r="I10">
        <v>67</v>
      </c>
      <c r="J10">
        <v>524</v>
      </c>
      <c r="K10">
        <v>1940</v>
      </c>
      <c r="L10">
        <v>212.56</v>
      </c>
      <c r="M10">
        <v>54.72</v>
      </c>
    </row>
    <row r="11" spans="1:13" x14ac:dyDescent="0.2">
      <c r="A11" t="s">
        <v>1</v>
      </c>
      <c r="B11">
        <v>69</v>
      </c>
      <c r="C11">
        <v>621</v>
      </c>
      <c r="D11">
        <v>1965</v>
      </c>
      <c r="E11">
        <v>244.65</v>
      </c>
      <c r="F11">
        <v>48.7</v>
      </c>
      <c r="H11" t="s">
        <v>9</v>
      </c>
      <c r="I11">
        <v>65</v>
      </c>
      <c r="J11">
        <v>579</v>
      </c>
      <c r="K11">
        <v>1873</v>
      </c>
      <c r="L11">
        <v>200.66</v>
      </c>
      <c r="M11">
        <v>51.53</v>
      </c>
    </row>
    <row r="12" spans="1:13" x14ac:dyDescent="0.2">
      <c r="A12" t="s">
        <v>6</v>
      </c>
      <c r="B12" s="2">
        <f ca="1">(INDIRECT("B"&amp; ROW()-1)/INDIRECT("B"&amp; ROW()-2))-1</f>
        <v>2.9850746268656803E-2</v>
      </c>
      <c r="C12" s="2">
        <f ca="1">(INDIRECT("C"&amp; ROW()-1)/INDIRECT("C"&amp; ROW()-2))-1</f>
        <v>0.18511450381679384</v>
      </c>
      <c r="D12" s="6">
        <f ca="1">(INDIRECT("D"&amp; ROW()-1)/INDIRECT("D"&amp; ROW()-2))-1</f>
        <v>1.2886597938144284E-2</v>
      </c>
      <c r="E12" s="2">
        <f ca="1">(INDIRECT("E"&amp; ROW()-1)/INDIRECT("E"&amp; ROW()-2))-1</f>
        <v>0.15096913812570567</v>
      </c>
      <c r="F12" s="2">
        <f ca="1">(INDIRECT("F"&amp; ROW()-1)/INDIRECT("F"&amp; ROW()-2))-1</f>
        <v>-0.11001461988304084</v>
      </c>
      <c r="H12" t="s">
        <v>6</v>
      </c>
      <c r="I12" s="2">
        <f ca="1">(INDIRECT("I"&amp; ROW()-1)/INDIRECT("I"&amp; ROW()-2))-1</f>
        <v>-2.9850746268656692E-2</v>
      </c>
      <c r="J12" s="2">
        <f ca="1">(INDIRECT("J"&amp; ROW()-1)/INDIRECT("J"&amp; ROW()-2))-1</f>
        <v>0.10496183206106879</v>
      </c>
      <c r="K12" s="6">
        <f ca="1">(INDIRECT("K"&amp; ROW()-1)/INDIRECT("K"&amp; ROW()-2))-1</f>
        <v>-3.4536082474226792E-2</v>
      </c>
      <c r="L12" s="2">
        <f ca="1">(INDIRECT("L"&amp; ROW()-1)/INDIRECT("L"&amp; ROW()-2))-1</f>
        <v>-5.5984192698532165E-2</v>
      </c>
      <c r="M12" s="2">
        <f ca="1">(INDIRECT("M"&amp; ROW()-1)/INDIRECT("M"&amp; ROW()-2))-1</f>
        <v>-5.8296783625730986E-2</v>
      </c>
    </row>
    <row r="15" spans="1:13" x14ac:dyDescent="0.2">
      <c r="A15" s="1" t="s">
        <v>5</v>
      </c>
      <c r="B15" s="50">
        <v>256</v>
      </c>
      <c r="C15" s="50"/>
      <c r="D15" s="50"/>
      <c r="E15" s="50"/>
      <c r="F15" s="1"/>
      <c r="H15" s="1" t="s">
        <v>5</v>
      </c>
      <c r="I15" s="50">
        <v>256</v>
      </c>
      <c r="J15" s="50"/>
      <c r="K15" s="50"/>
      <c r="L15" s="50"/>
      <c r="M15" s="1"/>
    </row>
    <row r="16" spans="1:13" x14ac:dyDescent="0.2">
      <c r="B16" s="4" t="s">
        <v>2</v>
      </c>
      <c r="C16" s="4" t="s">
        <v>3</v>
      </c>
      <c r="D16" s="4" t="s">
        <v>4</v>
      </c>
      <c r="E16" s="4" t="s">
        <v>8</v>
      </c>
      <c r="F16" s="3" t="s">
        <v>7</v>
      </c>
      <c r="I16" s="4" t="s">
        <v>2</v>
      </c>
      <c r="J16" s="4" t="s">
        <v>3</v>
      </c>
      <c r="K16" s="4" t="s">
        <v>4</v>
      </c>
      <c r="L16" s="4" t="s">
        <v>8</v>
      </c>
      <c r="M16" s="3" t="s">
        <v>7</v>
      </c>
    </row>
    <row r="17" spans="1:13" x14ac:dyDescent="0.2">
      <c r="A17" t="s">
        <v>0</v>
      </c>
      <c r="B17">
        <v>84</v>
      </c>
      <c r="C17">
        <v>1430</v>
      </c>
      <c r="D17">
        <v>3605</v>
      </c>
      <c r="E17">
        <v>385.48</v>
      </c>
      <c r="F17">
        <v>59.19</v>
      </c>
      <c r="H17" t="s">
        <v>0</v>
      </c>
      <c r="I17">
        <v>84</v>
      </c>
      <c r="J17">
        <v>1430</v>
      </c>
      <c r="K17">
        <v>3605</v>
      </c>
      <c r="L17">
        <v>385.48</v>
      </c>
      <c r="M17">
        <v>59.19</v>
      </c>
    </row>
    <row r="18" spans="1:13" x14ac:dyDescent="0.2">
      <c r="A18" t="s">
        <v>1</v>
      </c>
      <c r="B18">
        <v>86</v>
      </c>
      <c r="C18">
        <v>1623</v>
      </c>
      <c r="D18">
        <v>3561</v>
      </c>
      <c r="E18">
        <v>416.04</v>
      </c>
      <c r="F18">
        <v>52.79</v>
      </c>
      <c r="H18" t="s">
        <v>9</v>
      </c>
      <c r="I18">
        <v>80</v>
      </c>
      <c r="J18">
        <v>1595</v>
      </c>
      <c r="K18">
        <v>3492</v>
      </c>
      <c r="L18">
        <v>389.55</v>
      </c>
      <c r="M18">
        <v>56.41</v>
      </c>
    </row>
    <row r="19" spans="1:13" x14ac:dyDescent="0.2">
      <c r="A19" t="s">
        <v>6</v>
      </c>
      <c r="B19" s="2">
        <f ca="1">(INDIRECT("B"&amp; ROW()-1)/INDIRECT("B"&amp; ROW()-2))-1</f>
        <v>2.3809523809523725E-2</v>
      </c>
      <c r="C19" s="2">
        <f ca="1">(INDIRECT("C"&amp; ROW()-1)/INDIRECT("C"&amp; ROW()-2))-1</f>
        <v>0.13496503496503487</v>
      </c>
      <c r="D19" s="6">
        <f ca="1">(INDIRECT("D"&amp; ROW()-1)/INDIRECT("D"&amp; ROW()-2))-1</f>
        <v>-1.2205270457697592E-2</v>
      </c>
      <c r="E19" s="2">
        <f ca="1">(INDIRECT("E"&amp; ROW()-1)/INDIRECT("E"&amp; ROW()-2))-1</f>
        <v>7.9277783542596181E-2</v>
      </c>
      <c r="F19" s="2">
        <f ca="1">(INDIRECT("F"&amp; ROW()-1)/INDIRECT("F"&amp; ROW()-2))-1</f>
        <v>-0.10812637269809089</v>
      </c>
      <c r="H19" t="s">
        <v>6</v>
      </c>
      <c r="I19" s="2">
        <f ca="1">(INDIRECT("I"&amp; ROW()-1)/INDIRECT("I"&amp; ROW()-2))-1</f>
        <v>-4.7619047619047672E-2</v>
      </c>
      <c r="J19" s="2">
        <f ca="1">(INDIRECT("J"&amp; ROW()-1)/INDIRECT("J"&amp; ROW()-2))-1</f>
        <v>0.11538461538461542</v>
      </c>
      <c r="K19" s="6">
        <f ca="1">(INDIRECT("K"&amp; ROW()-1)/INDIRECT("K"&amp; ROW()-2))-1</f>
        <v>-3.1345353675450771E-2</v>
      </c>
      <c r="L19" s="2">
        <f ca="1">(INDIRECT("L"&amp; ROW()-1)/INDIRECT("L"&amp; ROW()-2))-1</f>
        <v>1.0558265020234492E-2</v>
      </c>
      <c r="M19" s="2">
        <f ca="1">(INDIRECT("M"&amp; ROW()-1)/INDIRECT("M"&amp; ROW()-2))-1</f>
        <v>-4.6967393140733282E-2</v>
      </c>
    </row>
  </sheetData>
  <mergeCells count="6">
    <mergeCell ref="B1:E1"/>
    <mergeCell ref="B8:E8"/>
    <mergeCell ref="B15:E15"/>
    <mergeCell ref="I1:L1"/>
    <mergeCell ref="I8:L8"/>
    <mergeCell ref="I15:L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workbookViewId="0">
      <selection activeCell="D33" sqref="D33"/>
    </sheetView>
  </sheetViews>
  <sheetFormatPr baseColWidth="10" defaultRowHeight="16" x14ac:dyDescent="0.2"/>
  <sheetData>
    <row r="1" spans="1:6" x14ac:dyDescent="0.2">
      <c r="A1" s="1" t="s">
        <v>5</v>
      </c>
      <c r="B1" s="50">
        <v>16</v>
      </c>
      <c r="C1" s="50"/>
      <c r="D1" s="50"/>
      <c r="E1" s="50"/>
      <c r="F1" s="1"/>
    </row>
    <row r="2" spans="1:6" x14ac:dyDescent="0.2">
      <c r="B2" s="4" t="s">
        <v>2</v>
      </c>
      <c r="C2" s="4" t="s">
        <v>3</v>
      </c>
      <c r="D2" s="4" t="s">
        <v>4</v>
      </c>
      <c r="E2" s="4" t="s">
        <v>8</v>
      </c>
      <c r="F2" s="3" t="s">
        <v>7</v>
      </c>
    </row>
    <row r="3" spans="1:6" x14ac:dyDescent="0.2">
      <c r="A3" t="s">
        <v>0</v>
      </c>
      <c r="B3">
        <v>53</v>
      </c>
      <c r="C3">
        <v>61</v>
      </c>
      <c r="D3">
        <v>70</v>
      </c>
      <c r="E3">
        <v>53.64</v>
      </c>
      <c r="F3">
        <v>19.32</v>
      </c>
    </row>
    <row r="4" spans="1:6" x14ac:dyDescent="0.2">
      <c r="A4" t="s">
        <v>1</v>
      </c>
      <c r="B4">
        <v>53</v>
      </c>
      <c r="C4">
        <v>62</v>
      </c>
      <c r="D4">
        <v>70</v>
      </c>
      <c r="E4">
        <v>53.92</v>
      </c>
      <c r="F4">
        <v>19.21</v>
      </c>
    </row>
    <row r="5" spans="1:6" x14ac:dyDescent="0.2">
      <c r="A5" t="s">
        <v>6</v>
      </c>
      <c r="B5" s="2">
        <f ca="1">(INDIRECT("B"&amp; ROW()-1)/INDIRECT("B"&amp; ROW()-2))-1</f>
        <v>0</v>
      </c>
      <c r="C5" s="2">
        <f ca="1">(INDIRECT("C"&amp; ROW()-1)/INDIRECT("C"&amp; ROW()-2))-1</f>
        <v>1.6393442622950838E-2</v>
      </c>
      <c r="D5" s="6">
        <f ca="1">(INDIRECT("D"&amp; ROW()-1)/INDIRECT("D"&amp; ROW()-2))-1</f>
        <v>0</v>
      </c>
      <c r="E5" s="2">
        <f ca="1">(INDIRECT("E"&amp; ROW()-1)/INDIRECT("E"&amp; ROW()-2))-1</f>
        <v>5.2199850857568286E-3</v>
      </c>
      <c r="F5" s="2">
        <f ca="1">(INDIRECT("F"&amp; ROW()-1)/INDIRECT("F"&amp; ROW()-2))-1</f>
        <v>-5.6935817805382483E-3</v>
      </c>
    </row>
    <row r="8" spans="1:6" x14ac:dyDescent="0.2">
      <c r="A8" s="1" t="s">
        <v>5</v>
      </c>
      <c r="B8" s="50">
        <v>32</v>
      </c>
      <c r="C8" s="50"/>
      <c r="D8" s="50"/>
      <c r="E8" s="50"/>
      <c r="F8" s="1"/>
    </row>
    <row r="9" spans="1:6" x14ac:dyDescent="0.2">
      <c r="B9" s="4" t="s">
        <v>2</v>
      </c>
      <c r="C9" s="4" t="s">
        <v>3</v>
      </c>
      <c r="D9" s="4" t="s">
        <v>4</v>
      </c>
      <c r="E9" s="4" t="s">
        <v>8</v>
      </c>
      <c r="F9" s="3" t="s">
        <v>7</v>
      </c>
    </row>
    <row r="10" spans="1:6" x14ac:dyDescent="0.2">
      <c r="A10" t="s">
        <v>0</v>
      </c>
      <c r="B10">
        <v>58</v>
      </c>
      <c r="C10">
        <v>84</v>
      </c>
      <c r="D10">
        <v>98</v>
      </c>
      <c r="E10">
        <v>61.29</v>
      </c>
      <c r="F10">
        <v>33.92</v>
      </c>
    </row>
    <row r="11" spans="1:6" x14ac:dyDescent="0.2">
      <c r="A11" t="s">
        <v>1</v>
      </c>
      <c r="B11">
        <v>58</v>
      </c>
      <c r="C11">
        <v>84</v>
      </c>
      <c r="D11">
        <v>98</v>
      </c>
      <c r="E11">
        <v>61.37</v>
      </c>
      <c r="F11">
        <v>33.86</v>
      </c>
    </row>
    <row r="12" spans="1:6" x14ac:dyDescent="0.2">
      <c r="A12" t="s">
        <v>6</v>
      </c>
      <c r="B12" s="2">
        <f ca="1">(INDIRECT("B"&amp; ROW()-1)/INDIRECT("B"&amp; ROW()-2))-1</f>
        <v>0</v>
      </c>
      <c r="C12" s="2">
        <f ca="1">(INDIRECT("C"&amp; ROW()-1)/INDIRECT("C"&amp; ROW()-2))-1</f>
        <v>0</v>
      </c>
      <c r="D12" s="6">
        <f ca="1">(INDIRECT("D"&amp; ROW()-1)/INDIRECT("D"&amp; ROW()-2))-1</f>
        <v>0</v>
      </c>
      <c r="E12" s="2">
        <f ca="1">(INDIRECT("E"&amp; ROW()-1)/INDIRECT("E"&amp; ROW()-2))-1</f>
        <v>1.3052700277369489E-3</v>
      </c>
      <c r="F12" s="2">
        <f ca="1">(INDIRECT("F"&amp; ROW()-1)/INDIRECT("F"&amp; ROW()-2))-1</f>
        <v>-1.7688679245283501E-3</v>
      </c>
    </row>
    <row r="15" spans="1:6" x14ac:dyDescent="0.2">
      <c r="A15" s="1" t="s">
        <v>5</v>
      </c>
      <c r="B15" s="50">
        <v>64</v>
      </c>
      <c r="C15" s="50"/>
      <c r="D15" s="50"/>
      <c r="E15" s="50"/>
      <c r="F15" s="1"/>
    </row>
    <row r="16" spans="1:6" x14ac:dyDescent="0.2">
      <c r="B16" s="4" t="s">
        <v>2</v>
      </c>
      <c r="C16" s="4" t="s">
        <v>3</v>
      </c>
      <c r="D16" s="4" t="s">
        <v>4</v>
      </c>
      <c r="E16" s="4" t="s">
        <v>8</v>
      </c>
      <c r="F16" s="3" t="s">
        <v>7</v>
      </c>
    </row>
    <row r="17" spans="1:6" x14ac:dyDescent="0.2">
      <c r="A17" t="s">
        <v>0</v>
      </c>
      <c r="B17">
        <v>67</v>
      </c>
      <c r="C17">
        <v>104</v>
      </c>
      <c r="D17">
        <v>125</v>
      </c>
      <c r="E17">
        <v>72.36</v>
      </c>
      <c r="F17">
        <v>58.5</v>
      </c>
    </row>
    <row r="18" spans="1:6" x14ac:dyDescent="0.2">
      <c r="A18" t="s">
        <v>1</v>
      </c>
      <c r="B18">
        <v>68</v>
      </c>
      <c r="C18">
        <v>106</v>
      </c>
      <c r="D18">
        <v>127</v>
      </c>
      <c r="E18">
        <v>72.95</v>
      </c>
      <c r="F18">
        <v>57.53</v>
      </c>
    </row>
    <row r="19" spans="1:6" x14ac:dyDescent="0.2">
      <c r="A19" t="s">
        <v>6</v>
      </c>
      <c r="B19" s="2">
        <f ca="1">(INDIRECT("B"&amp; ROW()-1)/INDIRECT("B"&amp; ROW()-2))-1</f>
        <v>1.4925373134328401E-2</v>
      </c>
      <c r="C19" s="2">
        <f ca="1">(INDIRECT("C"&amp; ROW()-1)/INDIRECT("C"&amp; ROW()-2))-1</f>
        <v>1.9230769230769162E-2</v>
      </c>
      <c r="D19" s="6">
        <f ca="1">(INDIRECT("D"&amp; ROW()-1)/INDIRECT("D"&amp; ROW()-2))-1</f>
        <v>1.6000000000000014E-2</v>
      </c>
      <c r="E19" s="2">
        <f ca="1">(INDIRECT("E"&amp; ROW()-1)/INDIRECT("E"&amp; ROW()-2))-1</f>
        <v>8.1536760641238715E-3</v>
      </c>
      <c r="F19" s="2">
        <f ca="1">(INDIRECT("F"&amp; ROW()-1)/INDIRECT("F"&amp; ROW()-2))-1</f>
        <v>-1.6581196581196611E-2</v>
      </c>
    </row>
    <row r="22" spans="1:6" x14ac:dyDescent="0.2">
      <c r="A22" s="1" t="s">
        <v>5</v>
      </c>
      <c r="B22" s="50">
        <v>128</v>
      </c>
      <c r="C22" s="50"/>
      <c r="D22" s="50"/>
      <c r="E22" s="50"/>
      <c r="F22" s="1"/>
    </row>
    <row r="23" spans="1:6" x14ac:dyDescent="0.2">
      <c r="B23" s="4" t="s">
        <v>2</v>
      </c>
      <c r="C23" s="4" t="s">
        <v>3</v>
      </c>
      <c r="D23" s="4" t="s">
        <v>4</v>
      </c>
      <c r="E23" s="4" t="s">
        <v>8</v>
      </c>
      <c r="F23" s="3" t="s">
        <v>7</v>
      </c>
    </row>
    <row r="24" spans="1:6" x14ac:dyDescent="0.2">
      <c r="A24" t="s">
        <v>0</v>
      </c>
      <c r="B24">
        <v>87</v>
      </c>
      <c r="C24">
        <v>144</v>
      </c>
      <c r="D24">
        <v>181</v>
      </c>
      <c r="E24">
        <v>94.42</v>
      </c>
      <c r="F24">
        <v>90.05</v>
      </c>
    </row>
    <row r="25" spans="1:6" x14ac:dyDescent="0.2">
      <c r="A25" t="s">
        <v>1</v>
      </c>
      <c r="B25">
        <v>89</v>
      </c>
      <c r="C25">
        <v>151</v>
      </c>
      <c r="D25">
        <v>195</v>
      </c>
      <c r="E25">
        <v>98.79</v>
      </c>
      <c r="F25">
        <v>87.54</v>
      </c>
    </row>
    <row r="26" spans="1:6" x14ac:dyDescent="0.2">
      <c r="A26" t="s">
        <v>6</v>
      </c>
      <c r="B26" s="2">
        <f ca="1">(INDIRECT("B"&amp; ROW()-1)/INDIRECT("B"&amp; ROW()-2))-1</f>
        <v>2.2988505747126409E-2</v>
      </c>
      <c r="C26" s="2">
        <f ca="1">(INDIRECT("C"&amp; ROW()-1)/INDIRECT("C"&amp; ROW()-2))-1</f>
        <v>4.861111111111116E-2</v>
      </c>
      <c r="D26" s="6">
        <f ca="1">(INDIRECT("D"&amp; ROW()-1)/INDIRECT("D"&amp; ROW()-2))-1</f>
        <v>7.7348066298342566E-2</v>
      </c>
      <c r="E26" s="2">
        <f ca="1">(INDIRECT("E"&amp; ROW()-1)/INDIRECT("E"&amp; ROW()-2))-1</f>
        <v>4.6282567252700746E-2</v>
      </c>
      <c r="F26" s="2">
        <f ca="1">(INDIRECT("F"&amp; ROW()-1)/INDIRECT("F"&amp; ROW()-2))-1</f>
        <v>-2.7873403664630647E-2</v>
      </c>
    </row>
    <row r="29" spans="1:6" x14ac:dyDescent="0.2">
      <c r="A29" s="1" t="s">
        <v>5</v>
      </c>
      <c r="B29" s="50">
        <v>256</v>
      </c>
      <c r="C29" s="50"/>
      <c r="D29" s="50"/>
      <c r="E29" s="50"/>
      <c r="F29" s="1"/>
    </row>
    <row r="30" spans="1:6" x14ac:dyDescent="0.2">
      <c r="B30" s="4" t="s">
        <v>2</v>
      </c>
      <c r="C30" s="4" t="s">
        <v>3</v>
      </c>
      <c r="D30" s="4" t="s">
        <v>4</v>
      </c>
      <c r="E30" s="4" t="s">
        <v>8</v>
      </c>
      <c r="F30" s="3" t="s">
        <v>7</v>
      </c>
    </row>
    <row r="31" spans="1:6" x14ac:dyDescent="0.2">
      <c r="A31" t="s">
        <v>0</v>
      </c>
      <c r="B31">
        <v>124</v>
      </c>
      <c r="C31">
        <v>218</v>
      </c>
      <c r="D31">
        <v>327</v>
      </c>
      <c r="E31">
        <v>140.37</v>
      </c>
      <c r="F31">
        <v>125.65</v>
      </c>
    </row>
    <row r="32" spans="1:6" x14ac:dyDescent="0.2">
      <c r="A32" t="s">
        <v>1</v>
      </c>
      <c r="B32">
        <v>122</v>
      </c>
      <c r="C32">
        <v>231</v>
      </c>
      <c r="D32">
        <v>381</v>
      </c>
      <c r="E32">
        <v>143.71</v>
      </c>
      <c r="F32">
        <v>124.45</v>
      </c>
    </row>
    <row r="33" spans="1:6" x14ac:dyDescent="0.2">
      <c r="A33" t="s">
        <v>6</v>
      </c>
      <c r="B33" s="2">
        <f ca="1">(INDIRECT("B"&amp; ROW()-1)/INDIRECT("B"&amp; ROW()-2))-1</f>
        <v>-1.6129032258064502E-2</v>
      </c>
      <c r="C33" s="2">
        <f ca="1">(INDIRECT("C"&amp; ROW()-1)/INDIRECT("C"&amp; ROW()-2))-1</f>
        <v>5.9633027522935755E-2</v>
      </c>
      <c r="D33" s="6">
        <f ca="1">(INDIRECT("D"&amp; ROW()-1)/INDIRECT("D"&amp; ROW()-2))-1</f>
        <v>0.16513761467889898</v>
      </c>
      <c r="E33" s="2">
        <f ca="1">(INDIRECT("E"&amp; ROW()-1)/INDIRECT("E"&amp; ROW()-2))-1</f>
        <v>2.3794258032343141E-2</v>
      </c>
      <c r="F33" s="2">
        <f ca="1">(INDIRECT("F"&amp; ROW()-1)/INDIRECT("F"&amp; ROW()-2))-1</f>
        <v>-9.5503382411460391E-3</v>
      </c>
    </row>
  </sheetData>
  <mergeCells count="5">
    <mergeCell ref="B1:E1"/>
    <mergeCell ref="B8:E8"/>
    <mergeCell ref="B15:E15"/>
    <mergeCell ref="B22:E22"/>
    <mergeCell ref="B29:E2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8"/>
  <sheetViews>
    <sheetView workbookViewId="0">
      <selection activeCell="P26" sqref="P26"/>
    </sheetView>
  </sheetViews>
  <sheetFormatPr baseColWidth="10" defaultRowHeight="16" x14ac:dyDescent="0.2"/>
  <sheetData>
    <row r="1" spans="1:7" x14ac:dyDescent="0.2">
      <c r="A1" s="1" t="s">
        <v>5</v>
      </c>
      <c r="B1" s="50">
        <v>16</v>
      </c>
      <c r="C1" s="50"/>
      <c r="D1" s="50"/>
      <c r="E1" s="50"/>
      <c r="F1" s="50"/>
      <c r="G1" s="1"/>
    </row>
    <row r="2" spans="1:7" x14ac:dyDescent="0.2">
      <c r="B2" s="4" t="s">
        <v>2</v>
      </c>
      <c r="C2" s="4" t="s">
        <v>3</v>
      </c>
      <c r="D2" s="4" t="s">
        <v>4</v>
      </c>
      <c r="E2" s="4" t="s">
        <v>10</v>
      </c>
      <c r="F2" s="4" t="s">
        <v>8</v>
      </c>
      <c r="G2" s="3" t="s">
        <v>7</v>
      </c>
    </row>
    <row r="3" spans="1:7" x14ac:dyDescent="0.2">
      <c r="A3" t="s">
        <v>0</v>
      </c>
      <c r="B3">
        <v>52</v>
      </c>
      <c r="C3">
        <v>61</v>
      </c>
      <c r="D3">
        <v>69</v>
      </c>
      <c r="E3">
        <v>183</v>
      </c>
      <c r="F3">
        <v>53.61</v>
      </c>
      <c r="G3">
        <v>19.309999999999999</v>
      </c>
    </row>
    <row r="4" spans="1:7" x14ac:dyDescent="0.2">
      <c r="A4" t="s">
        <v>1</v>
      </c>
      <c r="B4">
        <v>53</v>
      </c>
      <c r="C4">
        <v>62</v>
      </c>
      <c r="D4">
        <v>71</v>
      </c>
      <c r="E4">
        <v>184</v>
      </c>
      <c r="F4">
        <v>54.06</v>
      </c>
      <c r="G4">
        <v>19.18</v>
      </c>
    </row>
    <row r="5" spans="1:7" x14ac:dyDescent="0.2">
      <c r="A5" t="s">
        <v>6</v>
      </c>
      <c r="B5" s="2">
        <f ca="1">(INDIRECT("B"&amp; ROW()-1)/INDIRECT("B"&amp; ROW()-2))-1</f>
        <v>1.9230769230769162E-2</v>
      </c>
      <c r="C5" s="2">
        <f ca="1">(INDIRECT(CHAR(COLUMN()+64)&amp; ROW()-1)/INDIRECT(CHAR(COLUMN()+64)&amp; ROW()-2))-1</f>
        <v>1.6393442622950838E-2</v>
      </c>
      <c r="D5" s="6">
        <f ca="1">(INDIRECT(CHAR(COLUMN()+64)&amp; ROW()-1)/INDIRECT(CHAR(COLUMN()+64)&amp; ROW()-2))-1</f>
        <v>2.8985507246376718E-2</v>
      </c>
      <c r="E5" s="6">
        <f ca="1">(INDIRECT(CHAR(COLUMN()+64)&amp; ROW()-1)/INDIRECT(CHAR(COLUMN()+64)&amp; ROW()-2))-1</f>
        <v>5.464480874316946E-3</v>
      </c>
      <c r="F5" s="2">
        <f ca="1">(INDIRECT(CHAR(COLUMN()+64)&amp; ROW()-1)/INDIRECT(CHAR(COLUMN()+64)&amp; ROW()-2))-1</f>
        <v>8.3939563514270343E-3</v>
      </c>
      <c r="G5" s="2">
        <f ca="1">(INDIRECT(CHAR(COLUMN()+64)&amp; ROW()-1)/INDIRECT(CHAR(COLUMN()+64)&amp; ROW()-2))-1</f>
        <v>-6.732263076126288E-3</v>
      </c>
    </row>
    <row r="7" spans="1:7" x14ac:dyDescent="0.2">
      <c r="A7" s="1" t="s">
        <v>5</v>
      </c>
      <c r="B7" s="50">
        <v>32</v>
      </c>
      <c r="C7" s="50"/>
      <c r="D7" s="50"/>
      <c r="E7" s="50"/>
      <c r="F7" s="50"/>
      <c r="G7" s="1"/>
    </row>
    <row r="8" spans="1:7" x14ac:dyDescent="0.2">
      <c r="B8" s="4" t="s">
        <v>2</v>
      </c>
      <c r="C8" s="4" t="s">
        <v>3</v>
      </c>
      <c r="D8" s="4" t="s">
        <v>4</v>
      </c>
      <c r="E8" s="4" t="s">
        <v>10</v>
      </c>
      <c r="F8" s="4" t="s">
        <v>8</v>
      </c>
      <c r="G8" s="3" t="s">
        <v>7</v>
      </c>
    </row>
    <row r="9" spans="1:7" x14ac:dyDescent="0.2">
      <c r="A9" t="s">
        <v>0</v>
      </c>
      <c r="B9">
        <v>58</v>
      </c>
      <c r="C9">
        <v>84</v>
      </c>
      <c r="D9">
        <v>98</v>
      </c>
      <c r="E9">
        <v>165</v>
      </c>
      <c r="F9">
        <v>61.4</v>
      </c>
      <c r="G9">
        <v>33.840000000000003</v>
      </c>
    </row>
    <row r="10" spans="1:7" x14ac:dyDescent="0.2">
      <c r="A10" t="s">
        <v>1</v>
      </c>
      <c r="B10">
        <v>58</v>
      </c>
      <c r="C10">
        <v>84</v>
      </c>
      <c r="D10">
        <v>98</v>
      </c>
      <c r="E10">
        <v>174</v>
      </c>
      <c r="F10">
        <v>61.52</v>
      </c>
      <c r="G10">
        <v>33.770000000000003</v>
      </c>
    </row>
    <row r="11" spans="1:7" x14ac:dyDescent="0.2">
      <c r="A11" t="s">
        <v>6</v>
      </c>
      <c r="B11" s="2">
        <f t="shared" ref="B11:G11" ca="1" si="0">(INDIRECT(CHAR(COLUMN()+64)&amp; ROW()-1)/INDIRECT(CHAR(COLUMN()+64)&amp; ROW()-2))-1</f>
        <v>0</v>
      </c>
      <c r="C11" s="2">
        <f t="shared" ca="1" si="0"/>
        <v>0</v>
      </c>
      <c r="D11" s="6">
        <f t="shared" ca="1" si="0"/>
        <v>0</v>
      </c>
      <c r="E11" s="6">
        <f t="shared" ca="1" si="0"/>
        <v>5.4545454545454453E-2</v>
      </c>
      <c r="F11" s="2">
        <f t="shared" ca="1" si="0"/>
        <v>1.9543973941369419E-3</v>
      </c>
      <c r="G11" s="2">
        <f t="shared" ca="1" si="0"/>
        <v>-2.068557919621794E-3</v>
      </c>
    </row>
    <row r="13" spans="1:7" x14ac:dyDescent="0.2">
      <c r="A13" s="1" t="s">
        <v>5</v>
      </c>
      <c r="B13" s="50">
        <v>64</v>
      </c>
      <c r="C13" s="50"/>
      <c r="D13" s="50"/>
      <c r="E13" s="50"/>
      <c r="F13" s="50"/>
      <c r="G13" s="1"/>
    </row>
    <row r="14" spans="1:7" x14ac:dyDescent="0.2">
      <c r="B14" s="4" t="s">
        <v>2</v>
      </c>
      <c r="C14" s="4" t="s">
        <v>3</v>
      </c>
      <c r="D14" s="4" t="s">
        <v>4</v>
      </c>
      <c r="E14" s="4" t="s">
        <v>10</v>
      </c>
      <c r="F14" s="4" t="s">
        <v>8</v>
      </c>
      <c r="G14" s="3" t="s">
        <v>7</v>
      </c>
    </row>
    <row r="15" spans="1:7" x14ac:dyDescent="0.2">
      <c r="A15" t="s">
        <v>0</v>
      </c>
      <c r="B15">
        <v>68</v>
      </c>
      <c r="C15">
        <v>104</v>
      </c>
      <c r="D15">
        <v>125</v>
      </c>
      <c r="E15">
        <v>343</v>
      </c>
      <c r="F15">
        <v>72.59</v>
      </c>
      <c r="G15">
        <v>58.23</v>
      </c>
    </row>
    <row r="16" spans="1:7" x14ac:dyDescent="0.2">
      <c r="A16" t="s">
        <v>1</v>
      </c>
      <c r="B16">
        <v>69</v>
      </c>
      <c r="C16">
        <v>106</v>
      </c>
      <c r="D16">
        <v>128</v>
      </c>
      <c r="E16">
        <v>380</v>
      </c>
      <c r="F16">
        <v>74.14</v>
      </c>
      <c r="G16">
        <v>57.29</v>
      </c>
    </row>
    <row r="17" spans="1:7" x14ac:dyDescent="0.2">
      <c r="A17" t="s">
        <v>6</v>
      </c>
      <c r="B17" s="2">
        <f ca="1">(INDIRECT(CHAR(COLUMN()+64)&amp; ROW()-1)/INDIRECT(CHAR(COLUMN()+64)&amp; ROW()-2))-1</f>
        <v>1.4705882352941124E-2</v>
      </c>
      <c r="C17" s="2">
        <f ca="1">(INDIRECT("C"&amp; ROW()-1)/INDIRECT("C"&amp; ROW()-2))-1</f>
        <v>1.9230769230769162E-2</v>
      </c>
      <c r="D17" s="6">
        <f ca="1">(INDIRECT("D"&amp; ROW()-1)/INDIRECT("D"&amp; ROW()-2))-1</f>
        <v>2.4000000000000021E-2</v>
      </c>
      <c r="E17" s="6">
        <f ca="1">(INDIRECT("E"&amp; ROW()-1)/INDIRECT("E"&amp; ROW()-2))-1</f>
        <v>0.10787172011661816</v>
      </c>
      <c r="F17" s="2">
        <f ca="1">(INDIRECT("F"&amp; ROW()-1)/INDIRECT("F"&amp; ROW()-2))-1</f>
        <v>2.1352803416448518E-2</v>
      </c>
      <c r="G17" s="2">
        <f ca="1">(INDIRECT("G"&amp; ROW()-1)/INDIRECT("G"&amp; ROW()-2))-1</f>
        <v>-1.6142881676111887E-2</v>
      </c>
    </row>
    <row r="19" spans="1:7" x14ac:dyDescent="0.2">
      <c r="A19" s="1" t="s">
        <v>5</v>
      </c>
      <c r="B19" s="50">
        <v>128</v>
      </c>
      <c r="C19" s="50"/>
      <c r="D19" s="50"/>
      <c r="E19" s="50"/>
      <c r="F19" s="50"/>
      <c r="G19" s="1"/>
    </row>
    <row r="20" spans="1:7" x14ac:dyDescent="0.2">
      <c r="B20" s="4" t="s">
        <v>2</v>
      </c>
      <c r="C20" s="4" t="s">
        <v>3</v>
      </c>
      <c r="D20" s="4" t="s">
        <v>4</v>
      </c>
      <c r="E20" s="4" t="s">
        <v>10</v>
      </c>
      <c r="F20" s="4" t="s">
        <v>8</v>
      </c>
      <c r="G20" s="3" t="s">
        <v>7</v>
      </c>
    </row>
    <row r="21" spans="1:7" x14ac:dyDescent="0.2">
      <c r="A21" t="s">
        <v>0</v>
      </c>
      <c r="B21">
        <v>87</v>
      </c>
      <c r="C21">
        <v>145</v>
      </c>
      <c r="D21">
        <v>183</v>
      </c>
      <c r="E21">
        <v>841</v>
      </c>
      <c r="F21">
        <v>96.01</v>
      </c>
      <c r="G21">
        <v>89.58</v>
      </c>
    </row>
    <row r="22" spans="1:7" x14ac:dyDescent="0.2">
      <c r="A22" t="s">
        <v>1</v>
      </c>
      <c r="B22">
        <v>89</v>
      </c>
      <c r="C22">
        <v>151</v>
      </c>
      <c r="D22">
        <v>196</v>
      </c>
      <c r="E22">
        <v>922</v>
      </c>
      <c r="F22">
        <v>98.8</v>
      </c>
      <c r="G22">
        <v>87.18</v>
      </c>
    </row>
    <row r="23" spans="1:7" x14ac:dyDescent="0.2">
      <c r="A23" t="s">
        <v>6</v>
      </c>
      <c r="B23" s="2">
        <f ca="1">(INDIRECT(CHAR(COLUMN()+64)&amp; ROW()-1)/INDIRECT(CHAR(COLUMN()+64)&amp; ROW()-2))-1</f>
        <v>2.2988505747126409E-2</v>
      </c>
      <c r="C23" s="2">
        <f ca="1">(INDIRECT("C"&amp; ROW()-1)/INDIRECT("C"&amp; ROW()-2))-1</f>
        <v>4.1379310344827669E-2</v>
      </c>
      <c r="D23" s="6">
        <f ca="1">(INDIRECT("D"&amp; ROW()-1)/INDIRECT("D"&amp; ROW()-2))-1</f>
        <v>7.1038251366120297E-2</v>
      </c>
      <c r="E23" s="6">
        <f ca="1">(INDIRECT("E"&amp; ROW()-1)/INDIRECT("E"&amp; ROW()-2))-1</f>
        <v>9.6313912009512448E-2</v>
      </c>
      <c r="F23" s="2">
        <f ca="1">(INDIRECT("F"&amp; ROW()-1)/INDIRECT("F"&amp; ROW()-2))-1</f>
        <v>2.9059472971565414E-2</v>
      </c>
      <c r="G23" s="2">
        <f ca="1">(INDIRECT("G"&amp; ROW()-1)/INDIRECT("G"&amp; ROW()-2))-1</f>
        <v>-2.6791694574681779E-2</v>
      </c>
    </row>
    <row r="36" spans="9:15" x14ac:dyDescent="0.2">
      <c r="I36" s="1" t="s">
        <v>5</v>
      </c>
      <c r="J36" s="7">
        <v>256</v>
      </c>
      <c r="K36" s="7"/>
      <c r="L36" s="7"/>
      <c r="M36" s="7"/>
      <c r="N36" s="7"/>
      <c r="O36" s="1"/>
    </row>
    <row r="37" spans="9:15" x14ac:dyDescent="0.2">
      <c r="J37" s="4" t="s">
        <v>2</v>
      </c>
      <c r="K37" s="4" t="s">
        <v>3</v>
      </c>
      <c r="L37" s="4" t="s">
        <v>4</v>
      </c>
      <c r="M37" s="4" t="s">
        <v>10</v>
      </c>
      <c r="N37" s="4" t="s">
        <v>8</v>
      </c>
      <c r="O37" s="3" t="s">
        <v>7</v>
      </c>
    </row>
    <row r="38" spans="9:15" x14ac:dyDescent="0.2">
      <c r="I38" t="s">
        <v>0</v>
      </c>
      <c r="J38">
        <v>124</v>
      </c>
      <c r="K38">
        <v>219</v>
      </c>
      <c r="L38">
        <v>332</v>
      </c>
      <c r="M38">
        <v>1187</v>
      </c>
      <c r="N38">
        <v>137.44</v>
      </c>
      <c r="O38">
        <v>125.04</v>
      </c>
    </row>
    <row r="39" spans="9:15" x14ac:dyDescent="0.2">
      <c r="I39" t="s">
        <v>1</v>
      </c>
      <c r="J39">
        <v>122</v>
      </c>
      <c r="K39">
        <v>232</v>
      </c>
      <c r="L39">
        <v>387</v>
      </c>
      <c r="M39">
        <v>1233</v>
      </c>
      <c r="N39">
        <v>139.22999999999999</v>
      </c>
      <c r="O39">
        <v>124.07</v>
      </c>
    </row>
    <row r="40" spans="9:15" x14ac:dyDescent="0.2">
      <c r="I40" t="s">
        <v>6</v>
      </c>
      <c r="J40" s="2">
        <f t="shared" ref="J40:O40" ca="1" si="1">(INDIRECT(CHAR(COLUMN()+64)&amp; ROW()-1)/INDIRECT(CHAR(COLUMN()+64)&amp; ROW()-2))-1</f>
        <v>-1.6129032258064502E-2</v>
      </c>
      <c r="K40" s="2">
        <f t="shared" ca="1" si="1"/>
        <v>5.9360730593607247E-2</v>
      </c>
      <c r="L40" s="6">
        <f t="shared" ca="1" si="1"/>
        <v>0.1656626506024097</v>
      </c>
      <c r="M40" s="6">
        <f t="shared" ca="1" si="1"/>
        <v>3.8753159224936828E-2</v>
      </c>
      <c r="N40" s="2">
        <f t="shared" ca="1" si="1"/>
        <v>1.3023864959254894E-2</v>
      </c>
      <c r="O40" s="2">
        <f t="shared" ca="1" si="1"/>
        <v>-7.7575175943699337E-3</v>
      </c>
    </row>
    <row r="42" spans="9:15" x14ac:dyDescent="0.2">
      <c r="I42" s="1" t="s">
        <v>5</v>
      </c>
      <c r="J42" s="7">
        <v>512</v>
      </c>
      <c r="K42" s="7"/>
      <c r="L42" s="7"/>
      <c r="M42" s="7"/>
      <c r="N42" s="7"/>
      <c r="O42" s="1"/>
    </row>
    <row r="43" spans="9:15" x14ac:dyDescent="0.2">
      <c r="J43" s="4" t="s">
        <v>2</v>
      </c>
      <c r="K43" s="4" t="s">
        <v>3</v>
      </c>
      <c r="L43" s="4" t="s">
        <v>4</v>
      </c>
      <c r="M43" s="4" t="s">
        <v>10</v>
      </c>
      <c r="N43" s="4" t="s">
        <v>8</v>
      </c>
      <c r="O43" s="3" t="s">
        <v>7</v>
      </c>
    </row>
    <row r="44" spans="9:15" x14ac:dyDescent="0.2">
      <c r="I44" t="s">
        <v>0</v>
      </c>
      <c r="J44">
        <v>164</v>
      </c>
      <c r="K44">
        <v>607</v>
      </c>
      <c r="L44">
        <v>972</v>
      </c>
      <c r="M44">
        <v>1879</v>
      </c>
      <c r="N44">
        <v>243.36</v>
      </c>
      <c r="O44">
        <v>142.61000000000001</v>
      </c>
    </row>
    <row r="45" spans="9:15" x14ac:dyDescent="0.2">
      <c r="I45" t="s">
        <v>1</v>
      </c>
      <c r="J45">
        <v>165</v>
      </c>
      <c r="K45">
        <v>753</v>
      </c>
      <c r="L45">
        <v>1199</v>
      </c>
      <c r="M45">
        <v>2079</v>
      </c>
      <c r="N45">
        <v>269.11</v>
      </c>
      <c r="O45">
        <v>128.52000000000001</v>
      </c>
    </row>
    <row r="46" spans="9:15" x14ac:dyDescent="0.2">
      <c r="I46" t="s">
        <v>6</v>
      </c>
      <c r="J46" s="2">
        <f t="shared" ref="J46:O46" ca="1" si="2">(INDIRECT(CHAR(COLUMN()+64)&amp; ROW()-1)/INDIRECT(CHAR(COLUMN()+64)&amp; ROW()-2))-1</f>
        <v>6.0975609756097615E-3</v>
      </c>
      <c r="K46" s="2">
        <f t="shared" ca="1" si="2"/>
        <v>0.24052718286655694</v>
      </c>
      <c r="L46" s="6">
        <f t="shared" ca="1" si="2"/>
        <v>0.23353909465020584</v>
      </c>
      <c r="M46" s="6">
        <f t="shared" ca="1" si="2"/>
        <v>0.10643959552953697</v>
      </c>
      <c r="N46" s="2">
        <f t="shared" ca="1" si="2"/>
        <v>0.1058103221564759</v>
      </c>
      <c r="O46" s="2">
        <f t="shared" ca="1" si="2"/>
        <v>-9.8800925601290279E-2</v>
      </c>
    </row>
    <row r="48" spans="9:15" x14ac:dyDescent="0.2">
      <c r="I48" s="1" t="s">
        <v>5</v>
      </c>
      <c r="J48" s="7">
        <v>600</v>
      </c>
      <c r="K48" s="7"/>
      <c r="L48" s="7"/>
      <c r="M48" s="7"/>
      <c r="N48" s="7"/>
      <c r="O48" s="1"/>
    </row>
    <row r="49" spans="9:15" x14ac:dyDescent="0.2">
      <c r="J49" s="4" t="s">
        <v>2</v>
      </c>
      <c r="K49" s="4" t="s">
        <v>3</v>
      </c>
      <c r="L49" s="4" t="s">
        <v>4</v>
      </c>
      <c r="M49" s="4" t="s">
        <v>10</v>
      </c>
      <c r="N49" s="4" t="s">
        <v>8</v>
      </c>
      <c r="O49" s="3" t="s">
        <v>7</v>
      </c>
    </row>
    <row r="50" spans="9:15" x14ac:dyDescent="0.2">
      <c r="I50" t="s">
        <v>0</v>
      </c>
      <c r="J50">
        <v>179</v>
      </c>
      <c r="K50">
        <v>772</v>
      </c>
      <c r="L50">
        <v>1229</v>
      </c>
      <c r="M50">
        <v>2365</v>
      </c>
      <c r="N50">
        <v>291.12</v>
      </c>
      <c r="O50">
        <v>147.38999999999999</v>
      </c>
    </row>
    <row r="51" spans="9:15" x14ac:dyDescent="0.2">
      <c r="I51" t="s">
        <v>1</v>
      </c>
      <c r="J51">
        <v>186</v>
      </c>
      <c r="K51">
        <v>909</v>
      </c>
      <c r="L51">
        <v>1539</v>
      </c>
      <c r="M51">
        <v>2968</v>
      </c>
      <c r="N51">
        <v>314.39999999999998</v>
      </c>
      <c r="O51">
        <v>127.44</v>
      </c>
    </row>
    <row r="52" spans="9:15" x14ac:dyDescent="0.2">
      <c r="I52" t="s">
        <v>6</v>
      </c>
      <c r="J52" s="2">
        <f t="shared" ref="J52:O52" ca="1" si="3">(INDIRECT(CHAR(COLUMN()+64)&amp; ROW()-1)/INDIRECT(CHAR(COLUMN()+64)&amp; ROW()-2))-1</f>
        <v>3.9106145251396551E-2</v>
      </c>
      <c r="K52" s="2">
        <f t="shared" ca="1" si="3"/>
        <v>0.17746113989637302</v>
      </c>
      <c r="L52" s="6">
        <f t="shared" ca="1" si="3"/>
        <v>0.25223759153783565</v>
      </c>
      <c r="M52" s="6">
        <f t="shared" ca="1" si="3"/>
        <v>0.25496828752642697</v>
      </c>
      <c r="N52" s="2">
        <f t="shared" ca="1" si="3"/>
        <v>7.9967023907666857E-2</v>
      </c>
      <c r="O52" s="2">
        <f t="shared" ca="1" si="3"/>
        <v>-0.13535518013433745</v>
      </c>
    </row>
    <row r="54" spans="9:15" x14ac:dyDescent="0.2">
      <c r="I54" s="1" t="s">
        <v>5</v>
      </c>
      <c r="J54" s="7">
        <v>700</v>
      </c>
      <c r="K54" s="7"/>
      <c r="L54" s="7"/>
      <c r="M54" s="7"/>
      <c r="N54" s="7"/>
      <c r="O54" s="1"/>
    </row>
    <row r="55" spans="9:15" x14ac:dyDescent="0.2">
      <c r="J55" s="4" t="s">
        <v>2</v>
      </c>
      <c r="K55" s="4" t="s">
        <v>3</v>
      </c>
      <c r="L55" s="4" t="s">
        <v>4</v>
      </c>
      <c r="M55" s="4" t="s">
        <v>10</v>
      </c>
      <c r="N55" s="4" t="s">
        <v>8</v>
      </c>
      <c r="O55" s="3" t="s">
        <v>7</v>
      </c>
    </row>
    <row r="56" spans="9:15" x14ac:dyDescent="0.2">
      <c r="I56" t="s">
        <v>0</v>
      </c>
      <c r="J56">
        <v>204</v>
      </c>
      <c r="K56">
        <v>940</v>
      </c>
      <c r="L56">
        <v>1604</v>
      </c>
      <c r="M56">
        <v>3710</v>
      </c>
      <c r="N56">
        <v>348.38</v>
      </c>
      <c r="O56">
        <v>145.18</v>
      </c>
    </row>
    <row r="57" spans="9:15" x14ac:dyDescent="0.2">
      <c r="I57" t="s">
        <v>1</v>
      </c>
      <c r="J57">
        <v>214</v>
      </c>
      <c r="K57">
        <v>1088</v>
      </c>
      <c r="L57">
        <v>1938</v>
      </c>
      <c r="M57">
        <v>4338</v>
      </c>
      <c r="N57">
        <v>376.97</v>
      </c>
      <c r="O57">
        <v>125.83</v>
      </c>
    </row>
    <row r="58" spans="9:15" x14ac:dyDescent="0.2">
      <c r="I58" t="s">
        <v>6</v>
      </c>
      <c r="J58" s="2">
        <f t="shared" ref="J58:O58" ca="1" si="4">(INDIRECT(CHAR(COLUMN()+64)&amp; ROW()-1)/INDIRECT(CHAR(COLUMN()+64)&amp; ROW()-2))-1</f>
        <v>4.9019607843137303E-2</v>
      </c>
      <c r="K58" s="2">
        <f t="shared" ca="1" si="4"/>
        <v>0.15744680851063819</v>
      </c>
      <c r="L58" s="6">
        <f t="shared" ca="1" si="4"/>
        <v>0.20822942643391529</v>
      </c>
      <c r="M58" s="6">
        <f t="shared" ca="1" si="4"/>
        <v>0.16927223719676543</v>
      </c>
      <c r="N58" s="2">
        <f t="shared" ca="1" si="4"/>
        <v>8.2065560594752895E-2</v>
      </c>
      <c r="O58" s="2">
        <f t="shared" ca="1" si="4"/>
        <v>-0.13328282132525149</v>
      </c>
    </row>
  </sheetData>
  <mergeCells count="4">
    <mergeCell ref="B1:F1"/>
    <mergeCell ref="B7:F7"/>
    <mergeCell ref="B13:F13"/>
    <mergeCell ref="B19:F1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W29"/>
  <sheetViews>
    <sheetView workbookViewId="0">
      <selection activeCell="Q43" sqref="Q43"/>
    </sheetView>
  </sheetViews>
  <sheetFormatPr baseColWidth="10" defaultRowHeight="16" x14ac:dyDescent="0.2"/>
  <sheetData>
    <row r="3" spans="1:23" x14ac:dyDescent="0.2">
      <c r="A3" t="s">
        <v>26</v>
      </c>
      <c r="B3" t="s">
        <v>27</v>
      </c>
    </row>
    <row r="4" spans="1:23" x14ac:dyDescent="0.2">
      <c r="A4" s="1" t="s">
        <v>25</v>
      </c>
      <c r="B4" s="8">
        <v>300</v>
      </c>
      <c r="C4" s="8"/>
      <c r="D4" s="8"/>
      <c r="E4" s="8"/>
      <c r="F4" s="8" t="s">
        <v>23</v>
      </c>
      <c r="G4" s="1" t="s">
        <v>11</v>
      </c>
      <c r="I4" s="1" t="s">
        <v>25</v>
      </c>
      <c r="J4" s="8">
        <v>400</v>
      </c>
      <c r="K4" s="8"/>
      <c r="L4" s="8"/>
      <c r="M4" s="8"/>
      <c r="N4" s="8" t="s">
        <v>23</v>
      </c>
      <c r="O4" s="1" t="s">
        <v>11</v>
      </c>
      <c r="Q4" s="1" t="s">
        <v>25</v>
      </c>
      <c r="R4" s="8">
        <v>500</v>
      </c>
      <c r="S4" s="8"/>
      <c r="T4" s="8"/>
      <c r="U4" s="8"/>
      <c r="V4" s="8" t="s">
        <v>23</v>
      </c>
      <c r="W4" s="1" t="s">
        <v>11</v>
      </c>
    </row>
    <row r="5" spans="1:23" x14ac:dyDescent="0.2">
      <c r="B5" s="4" t="s">
        <v>2</v>
      </c>
      <c r="C5" s="4" t="s">
        <v>3</v>
      </c>
      <c r="D5" s="4" t="s">
        <v>4</v>
      </c>
      <c r="E5" s="4" t="s">
        <v>10</v>
      </c>
      <c r="F5" s="4" t="s">
        <v>8</v>
      </c>
      <c r="G5" s="3" t="s">
        <v>7</v>
      </c>
      <c r="J5" s="4" t="s">
        <v>2</v>
      </c>
      <c r="K5" s="4" t="s">
        <v>3</v>
      </c>
      <c r="L5" s="4" t="s">
        <v>4</v>
      </c>
      <c r="M5" s="4" t="s">
        <v>10</v>
      </c>
      <c r="N5" s="4" t="s">
        <v>8</v>
      </c>
      <c r="O5" s="3" t="s">
        <v>7</v>
      </c>
      <c r="R5" s="4" t="s">
        <v>2</v>
      </c>
      <c r="S5" s="4" t="s">
        <v>3</v>
      </c>
      <c r="T5" s="4" t="s">
        <v>4</v>
      </c>
      <c r="U5" s="4" t="s">
        <v>10</v>
      </c>
      <c r="V5" s="4" t="s">
        <v>8</v>
      </c>
      <c r="W5" s="3" t="s">
        <v>7</v>
      </c>
    </row>
    <row r="6" spans="1:23" x14ac:dyDescent="0.2">
      <c r="A6" t="s">
        <v>0</v>
      </c>
      <c r="B6">
        <v>150</v>
      </c>
      <c r="C6">
        <v>305</v>
      </c>
      <c r="D6">
        <v>533</v>
      </c>
      <c r="E6">
        <v>1409</v>
      </c>
      <c r="F6">
        <v>185.8</v>
      </c>
      <c r="G6">
        <v>118.16</v>
      </c>
      <c r="I6" t="s">
        <v>0</v>
      </c>
      <c r="J6">
        <v>165</v>
      </c>
      <c r="K6">
        <v>602</v>
      </c>
      <c r="L6">
        <v>927</v>
      </c>
      <c r="M6">
        <v>1744</v>
      </c>
      <c r="N6">
        <v>241.32</v>
      </c>
      <c r="O6">
        <v>115.79</v>
      </c>
      <c r="Q6" t="s">
        <v>0</v>
      </c>
      <c r="R6">
        <v>189</v>
      </c>
      <c r="S6">
        <v>835</v>
      </c>
      <c r="T6">
        <v>1327</v>
      </c>
      <c r="U6">
        <v>2982</v>
      </c>
      <c r="V6">
        <v>316.77</v>
      </c>
      <c r="W6">
        <v>114.79</v>
      </c>
    </row>
    <row r="7" spans="1:23" x14ac:dyDescent="0.2">
      <c r="A7" t="s">
        <v>1</v>
      </c>
      <c r="B7">
        <v>151</v>
      </c>
      <c r="C7">
        <v>321</v>
      </c>
      <c r="D7">
        <v>562</v>
      </c>
      <c r="E7">
        <v>1258</v>
      </c>
      <c r="F7">
        <v>175.38</v>
      </c>
      <c r="G7">
        <v>116.32</v>
      </c>
      <c r="I7" t="s">
        <v>1</v>
      </c>
      <c r="J7">
        <v>167</v>
      </c>
      <c r="K7">
        <v>605</v>
      </c>
      <c r="L7">
        <v>925</v>
      </c>
      <c r="M7">
        <v>1898</v>
      </c>
      <c r="N7">
        <v>252.71</v>
      </c>
      <c r="O7">
        <v>114.32</v>
      </c>
      <c r="Q7" t="s">
        <v>1</v>
      </c>
      <c r="R7">
        <v>194</v>
      </c>
      <c r="S7">
        <v>839</v>
      </c>
      <c r="T7">
        <v>1357</v>
      </c>
      <c r="U7">
        <v>3068</v>
      </c>
      <c r="V7">
        <v>315.20999999999998</v>
      </c>
      <c r="W7">
        <v>112.52</v>
      </c>
    </row>
    <row r="8" spans="1:23" x14ac:dyDescent="0.2">
      <c r="A8" t="s">
        <v>6</v>
      </c>
      <c r="B8" s="2">
        <f ca="1">(INDIRECT(CHAR(COLUMN()+64)&amp; ROW()-1)/INDIRECT(CHAR(COLUMN()+64)&amp; ROW()-2))-1</f>
        <v>6.6666666666665986E-3</v>
      </c>
      <c r="C8" s="2">
        <f ca="1">(INDIRECT(CHAR(COLUMN()+64)&amp; ROW()-1)/INDIRECT(CHAR(COLUMN()+64)&amp; ROW()-2))-1</f>
        <v>5.2459016393442637E-2</v>
      </c>
      <c r="D8" s="6">
        <f ca="1">(INDIRECT(CHAR(COLUMN()+64)&amp; ROW()-1)/INDIRECT(CHAR(COLUMN()+64)&amp; ROW()-2))-1</f>
        <v>5.4409005628517804E-2</v>
      </c>
      <c r="E8" s="6">
        <f ca="1">(INDIRECT(CHAR(COLUMN()+64)&amp; ROW()-1)/INDIRECT(CHAR(COLUMN()+64)&amp; ROW()-2))-1</f>
        <v>-0.10716820440028385</v>
      </c>
      <c r="F8" s="2">
        <f ca="1">(INDIRECT(CHAR(COLUMN()+64)&amp; ROW()-1)/INDIRECT(CHAR(COLUMN()+64)&amp; ROW()-2))-1</f>
        <v>-5.6081808396124977E-2</v>
      </c>
      <c r="G8" s="2">
        <f ca="1">(INDIRECT(CHAR(COLUMN()+64)&amp; ROW()-1)/INDIRECT(CHAR(COLUMN()+64)&amp; ROW()-2))</f>
        <v>0.98442789438050093</v>
      </c>
      <c r="I8" t="s">
        <v>6</v>
      </c>
      <c r="J8" s="2">
        <f ca="1">(INDIRECT(CHAR(COLUMN()+64)&amp; ROW()-1)/INDIRECT(CHAR(COLUMN()+64)&amp; ROW()-2))-1</f>
        <v>1.2121212121212199E-2</v>
      </c>
      <c r="K8" s="2">
        <f ca="1">(INDIRECT(CHAR(COLUMN()+64)&amp; ROW()-1)/INDIRECT(CHAR(COLUMN()+64)&amp; ROW()-2))-1</f>
        <v>4.983388704318914E-3</v>
      </c>
      <c r="L8" s="6">
        <f ca="1">(INDIRECT(CHAR(COLUMN()+64)&amp; ROW()-1)/INDIRECT(CHAR(COLUMN()+64)&amp; ROW()-2))-1</f>
        <v>-2.1574973031284195E-3</v>
      </c>
      <c r="M8" s="6">
        <f ca="1">(INDIRECT(CHAR(COLUMN()+64)&amp; ROW()-1)/INDIRECT(CHAR(COLUMN()+64)&amp; ROW()-2))-1</f>
        <v>8.830275229357798E-2</v>
      </c>
      <c r="N8" s="2">
        <f ca="1">(INDIRECT(CHAR(COLUMN()+64)&amp; ROW()-1)/INDIRECT(CHAR(COLUMN()+64)&amp; ROW()-2))-1</f>
        <v>4.7198740261892969E-2</v>
      </c>
      <c r="O8" s="2">
        <f ca="1">(INDIRECT(CHAR(COLUMN()+64)&amp; ROW()-1)/INDIRECT(CHAR(COLUMN()+64)&amp; ROW()-2))</f>
        <v>0.98730460316089463</v>
      </c>
      <c r="Q8" t="s">
        <v>6</v>
      </c>
      <c r="R8" s="2">
        <f ca="1">(INDIRECT(CHAR(COLUMN()+64)&amp; ROW()-1)/INDIRECT(CHAR(COLUMN()+64)&amp; ROW()-2))-1</f>
        <v>2.6455026455026509E-2</v>
      </c>
      <c r="S8" s="2">
        <f ca="1">(INDIRECT(CHAR(COLUMN()+64)&amp; ROW()-1)/INDIRECT(CHAR(COLUMN()+64)&amp; ROW()-2))-1</f>
        <v>4.7904191616765512E-3</v>
      </c>
      <c r="T8" s="6">
        <f ca="1">(INDIRECT(CHAR(COLUMN()+64)&amp; ROW()-1)/INDIRECT(CHAR(COLUMN()+64)&amp; ROW()-2))-1</f>
        <v>2.2607385079125741E-2</v>
      </c>
      <c r="U8" s="6">
        <f ca="1">(INDIRECT(CHAR(COLUMN()+64)&amp; ROW()-1)/INDIRECT(CHAR(COLUMN()+64)&amp; ROW()-2))-1</f>
        <v>2.8839704896042928E-2</v>
      </c>
      <c r="V8" s="2">
        <f ca="1">(INDIRECT(CHAR(COLUMN()+64)&amp; ROW()-1)/INDIRECT(CHAR(COLUMN()+64)&amp; ROW()-2))-1</f>
        <v>-4.9247087792404498E-3</v>
      </c>
      <c r="W8" s="2">
        <f ca="1">(INDIRECT(CHAR(COLUMN()+64)&amp; ROW()-1)/INDIRECT(CHAR(COLUMN()+64)&amp; ROW()-2))</f>
        <v>0.98022475825420319</v>
      </c>
    </row>
    <row r="10" spans="1:23" x14ac:dyDescent="0.2">
      <c r="A10" t="s">
        <v>26</v>
      </c>
      <c r="B10" t="s">
        <v>28</v>
      </c>
    </row>
    <row r="11" spans="1:23" x14ac:dyDescent="0.2">
      <c r="A11" s="1" t="s">
        <v>25</v>
      </c>
      <c r="B11" s="8">
        <v>300</v>
      </c>
      <c r="C11" s="8"/>
      <c r="D11" s="8"/>
      <c r="E11" s="8"/>
      <c r="F11" s="8" t="s">
        <v>23</v>
      </c>
      <c r="G11" s="1" t="s">
        <v>11</v>
      </c>
      <c r="I11" s="1" t="s">
        <v>25</v>
      </c>
      <c r="J11" s="8">
        <v>400</v>
      </c>
      <c r="K11" s="8"/>
      <c r="L11" s="8"/>
      <c r="M11" s="8"/>
      <c r="N11" s="8" t="s">
        <v>23</v>
      </c>
      <c r="O11" s="1" t="s">
        <v>11</v>
      </c>
      <c r="Q11" s="1" t="s">
        <v>25</v>
      </c>
      <c r="R11" s="8">
        <v>500</v>
      </c>
      <c r="S11" s="8"/>
      <c r="T11" s="8"/>
      <c r="U11" s="8"/>
      <c r="V11" s="8" t="s">
        <v>23</v>
      </c>
      <c r="W11" s="1" t="s">
        <v>11</v>
      </c>
    </row>
    <row r="12" spans="1:23" x14ac:dyDescent="0.2">
      <c r="B12" s="4" t="s">
        <v>2</v>
      </c>
      <c r="C12" s="4" t="s">
        <v>3</v>
      </c>
      <c r="D12" s="4" t="s">
        <v>4</v>
      </c>
      <c r="E12" s="4" t="s">
        <v>10</v>
      </c>
      <c r="F12" s="4" t="s">
        <v>8</v>
      </c>
      <c r="G12" s="3" t="s">
        <v>7</v>
      </c>
      <c r="J12" s="4" t="s">
        <v>2</v>
      </c>
      <c r="K12" s="4" t="s">
        <v>3</v>
      </c>
      <c r="L12" s="4" t="s">
        <v>4</v>
      </c>
      <c r="M12" s="4" t="s">
        <v>10</v>
      </c>
      <c r="N12" s="4" t="s">
        <v>8</v>
      </c>
      <c r="O12" s="3" t="s">
        <v>7</v>
      </c>
      <c r="R12" s="4" t="s">
        <v>2</v>
      </c>
      <c r="S12" s="4" t="s">
        <v>3</v>
      </c>
      <c r="T12" s="4" t="s">
        <v>4</v>
      </c>
      <c r="U12" s="4" t="s">
        <v>10</v>
      </c>
      <c r="V12" s="4" t="s">
        <v>8</v>
      </c>
      <c r="W12" s="3" t="s">
        <v>7</v>
      </c>
    </row>
    <row r="13" spans="1:23" x14ac:dyDescent="0.2">
      <c r="A13" t="s">
        <v>0</v>
      </c>
      <c r="B13">
        <v>243</v>
      </c>
      <c r="C13">
        <v>334</v>
      </c>
      <c r="D13">
        <v>424</v>
      </c>
      <c r="E13">
        <v>1538</v>
      </c>
      <c r="F13">
        <v>240.17</v>
      </c>
      <c r="G13">
        <v>670.12</v>
      </c>
      <c r="I13" t="s">
        <v>0</v>
      </c>
      <c r="J13">
        <v>250</v>
      </c>
      <c r="K13">
        <v>387</v>
      </c>
      <c r="L13">
        <v>516</v>
      </c>
      <c r="M13">
        <v>1618</v>
      </c>
      <c r="N13">
        <v>271.75</v>
      </c>
      <c r="O13">
        <v>799.06</v>
      </c>
      <c r="Q13" t="s">
        <v>0</v>
      </c>
      <c r="R13">
        <v>262</v>
      </c>
      <c r="S13">
        <v>491</v>
      </c>
      <c r="T13">
        <v>946</v>
      </c>
      <c r="U13">
        <v>2020</v>
      </c>
      <c r="V13">
        <v>311.95</v>
      </c>
      <c r="W13">
        <v>863.38</v>
      </c>
    </row>
    <row r="14" spans="1:23" x14ac:dyDescent="0.2">
      <c r="A14" t="s">
        <v>1</v>
      </c>
      <c r="B14">
        <v>243</v>
      </c>
      <c r="C14">
        <v>339</v>
      </c>
      <c r="D14">
        <v>432</v>
      </c>
      <c r="E14">
        <v>1606</v>
      </c>
      <c r="F14">
        <v>242.74</v>
      </c>
      <c r="G14">
        <v>665.86</v>
      </c>
      <c r="I14" t="s">
        <v>1</v>
      </c>
      <c r="J14">
        <v>250</v>
      </c>
      <c r="K14">
        <v>389</v>
      </c>
      <c r="L14">
        <v>520</v>
      </c>
      <c r="M14">
        <v>1594</v>
      </c>
      <c r="N14">
        <v>269.58</v>
      </c>
      <c r="O14">
        <v>795.26</v>
      </c>
      <c r="Q14" t="s">
        <v>1</v>
      </c>
      <c r="R14">
        <v>264</v>
      </c>
      <c r="S14">
        <v>495</v>
      </c>
      <c r="T14">
        <v>969</v>
      </c>
      <c r="U14">
        <v>2027</v>
      </c>
      <c r="V14">
        <v>315.12</v>
      </c>
      <c r="W14">
        <v>854.39</v>
      </c>
    </row>
    <row r="15" spans="1:23" x14ac:dyDescent="0.2">
      <c r="A15" t="s">
        <v>6</v>
      </c>
      <c r="B15" s="2">
        <f ca="1">(INDIRECT(CHAR(COLUMN()+64)&amp; ROW()-1)/INDIRECT(CHAR(COLUMN()+64)&amp; ROW()-2))-1</f>
        <v>0</v>
      </c>
      <c r="C15" s="2">
        <f ca="1">(INDIRECT(CHAR(COLUMN()+64)&amp; ROW()-1)/INDIRECT(CHAR(COLUMN()+64)&amp; ROW()-2))-1</f>
        <v>1.4970059880239583E-2</v>
      </c>
      <c r="D15" s="6">
        <f ca="1">(INDIRECT(CHAR(COLUMN()+64)&amp; ROW()-1)/INDIRECT(CHAR(COLUMN()+64)&amp; ROW()-2))-1</f>
        <v>1.8867924528301883E-2</v>
      </c>
      <c r="E15" s="6">
        <f ca="1">(INDIRECT(CHAR(COLUMN()+64)&amp; ROW()-1)/INDIRECT(CHAR(COLUMN()+64)&amp; ROW()-2))-1</f>
        <v>4.4213263979193673E-2</v>
      </c>
      <c r="F15" s="2">
        <f ca="1">(INDIRECT(CHAR(COLUMN()+64)&amp; ROW()-1)/INDIRECT(CHAR(COLUMN()+64)&amp; ROW()-2))-1</f>
        <v>1.0700753632843396E-2</v>
      </c>
      <c r="G15" s="2">
        <f ca="1">(INDIRECT(CHAR(COLUMN()+64)&amp; ROW()-1)/INDIRECT(CHAR(COLUMN()+64)&amp; ROW()-2))</f>
        <v>0.99364292962454492</v>
      </c>
      <c r="I15" t="s">
        <v>6</v>
      </c>
      <c r="J15" s="2">
        <f ca="1">(INDIRECT(CHAR(COLUMN()+64)&amp; ROW()-1)/INDIRECT(CHAR(COLUMN()+64)&amp; ROW()-2))-1</f>
        <v>0</v>
      </c>
      <c r="K15" s="2">
        <f ca="1">(INDIRECT(CHAR(COLUMN()+64)&amp; ROW()-1)/INDIRECT(CHAR(COLUMN()+64)&amp; ROW()-2))-1</f>
        <v>5.1679586563306845E-3</v>
      </c>
      <c r="L15" s="6">
        <f ca="1">(INDIRECT(CHAR(COLUMN()+64)&amp; ROW()-1)/INDIRECT(CHAR(COLUMN()+64)&amp; ROW()-2))-1</f>
        <v>7.7519379844961378E-3</v>
      </c>
      <c r="M15" s="6">
        <f ca="1">(INDIRECT(CHAR(COLUMN()+64)&amp; ROW()-1)/INDIRECT(CHAR(COLUMN()+64)&amp; ROW()-2))-1</f>
        <v>-1.4833127317676165E-2</v>
      </c>
      <c r="N15" s="2">
        <f ca="1">(INDIRECT(CHAR(COLUMN()+64)&amp; ROW()-1)/INDIRECT(CHAR(COLUMN()+64)&amp; ROW()-2))-1</f>
        <v>-7.9852805887764555E-3</v>
      </c>
      <c r="O15" s="2">
        <f ca="1">(INDIRECT(CHAR(COLUMN()+64)&amp; ROW()-1)/INDIRECT(CHAR(COLUMN()+64)&amp; ROW()-2))</f>
        <v>0.99524441218431658</v>
      </c>
      <c r="Q15" t="s">
        <v>6</v>
      </c>
      <c r="R15" s="2">
        <f ca="1">(INDIRECT(CHAR(COLUMN()+64)&amp; ROW()-1)/INDIRECT(CHAR(COLUMN()+64)&amp; ROW()-2))-1</f>
        <v>7.6335877862594437E-3</v>
      </c>
      <c r="S15" s="2">
        <f ca="1">(INDIRECT(CHAR(COLUMN()+64)&amp; ROW()-1)/INDIRECT(CHAR(COLUMN()+64)&amp; ROW()-2))-1</f>
        <v>8.1466395112015366E-3</v>
      </c>
      <c r="T15" s="6">
        <f ca="1">(INDIRECT(CHAR(COLUMN()+64)&amp; ROW()-1)/INDIRECT(CHAR(COLUMN()+64)&amp; ROW()-2))-1</f>
        <v>2.4312896405919604E-2</v>
      </c>
      <c r="U15" s="6">
        <f ca="1">(INDIRECT(CHAR(COLUMN()+64)&amp; ROW()-1)/INDIRECT(CHAR(COLUMN()+64)&amp; ROW()-2))-1</f>
        <v>3.4653465346534684E-3</v>
      </c>
      <c r="V15" s="2">
        <f ca="1">(INDIRECT(CHAR(COLUMN()+64)&amp; ROW()-1)/INDIRECT(CHAR(COLUMN()+64)&amp; ROW()-2))-1</f>
        <v>1.0161884917454733E-2</v>
      </c>
      <c r="W15" s="2">
        <f ca="1">(INDIRECT(CHAR(COLUMN()+64)&amp; ROW()-1)/INDIRECT(CHAR(COLUMN()+64)&amp; ROW()-2))</f>
        <v>0.98958743542820082</v>
      </c>
    </row>
    <row r="17" spans="1:23" x14ac:dyDescent="0.2">
      <c r="A17" t="s">
        <v>26</v>
      </c>
      <c r="B17" t="s">
        <v>29</v>
      </c>
    </row>
    <row r="18" spans="1:23" x14ac:dyDescent="0.2">
      <c r="A18" s="1" t="s">
        <v>25</v>
      </c>
      <c r="B18" s="8">
        <v>300</v>
      </c>
      <c r="C18" s="8"/>
      <c r="D18" s="8"/>
      <c r="E18" s="8"/>
      <c r="F18" s="8" t="s">
        <v>23</v>
      </c>
      <c r="G18" s="1" t="s">
        <v>11</v>
      </c>
      <c r="I18" s="1" t="s">
        <v>25</v>
      </c>
      <c r="J18" s="8">
        <v>400</v>
      </c>
      <c r="K18" s="8"/>
      <c r="L18" s="8"/>
      <c r="M18" s="8"/>
      <c r="N18" s="8" t="s">
        <v>23</v>
      </c>
      <c r="O18" s="1" t="s">
        <v>11</v>
      </c>
      <c r="Q18" s="1" t="s">
        <v>25</v>
      </c>
      <c r="R18" s="8">
        <v>500</v>
      </c>
      <c r="S18" s="8"/>
      <c r="T18" s="8"/>
      <c r="U18" s="8"/>
      <c r="V18" s="8" t="s">
        <v>23</v>
      </c>
      <c r="W18" s="1" t="s">
        <v>11</v>
      </c>
    </row>
    <row r="19" spans="1:23" x14ac:dyDescent="0.2">
      <c r="B19" s="4" t="s">
        <v>2</v>
      </c>
      <c r="C19" s="4" t="s">
        <v>3</v>
      </c>
      <c r="D19" s="4" t="s">
        <v>4</v>
      </c>
      <c r="E19" s="4" t="s">
        <v>10</v>
      </c>
      <c r="F19" s="4" t="s">
        <v>8</v>
      </c>
      <c r="G19" s="3" t="s">
        <v>7</v>
      </c>
      <c r="J19" s="4" t="s">
        <v>2</v>
      </c>
      <c r="K19" s="4" t="s">
        <v>3</v>
      </c>
      <c r="L19" s="4" t="s">
        <v>4</v>
      </c>
      <c r="M19" s="4" t="s">
        <v>10</v>
      </c>
      <c r="N19" s="4" t="s">
        <v>8</v>
      </c>
      <c r="O19" s="3" t="s">
        <v>7</v>
      </c>
      <c r="R19" s="4" t="s">
        <v>2</v>
      </c>
      <c r="S19" s="4" t="s">
        <v>3</v>
      </c>
      <c r="T19" s="4" t="s">
        <v>4</v>
      </c>
      <c r="U19" s="4" t="s">
        <v>10</v>
      </c>
      <c r="V19" s="4" t="s">
        <v>8</v>
      </c>
      <c r="W19" s="3" t="s">
        <v>7</v>
      </c>
    </row>
    <row r="20" spans="1:23" x14ac:dyDescent="0.2">
      <c r="A20" t="s">
        <v>0</v>
      </c>
      <c r="B20">
        <v>617</v>
      </c>
      <c r="C20">
        <v>3991</v>
      </c>
      <c r="D20">
        <v>5895</v>
      </c>
      <c r="E20">
        <v>6853</v>
      </c>
      <c r="F20">
        <v>1081.31</v>
      </c>
      <c r="G20">
        <v>1151.0999999999999</v>
      </c>
      <c r="I20" t="s">
        <v>0</v>
      </c>
      <c r="J20">
        <v>730</v>
      </c>
      <c r="K20">
        <v>5112</v>
      </c>
      <c r="L20">
        <v>7616</v>
      </c>
      <c r="M20">
        <v>9349</v>
      </c>
      <c r="N20">
        <v>1426.65</v>
      </c>
      <c r="O20">
        <v>1151.0999999999999</v>
      </c>
      <c r="Q20" t="s">
        <v>0</v>
      </c>
      <c r="R20">
        <v>695</v>
      </c>
      <c r="S20">
        <v>7404</v>
      </c>
      <c r="T20">
        <v>9382</v>
      </c>
      <c r="U20">
        <v>13610</v>
      </c>
      <c r="V20">
        <v>1786.25</v>
      </c>
      <c r="W20">
        <v>1150.29</v>
      </c>
    </row>
    <row r="21" spans="1:23" x14ac:dyDescent="0.2">
      <c r="A21" t="s">
        <v>1</v>
      </c>
      <c r="B21">
        <v>620</v>
      </c>
      <c r="C21">
        <v>3886</v>
      </c>
      <c r="D21">
        <v>5968</v>
      </c>
      <c r="E21">
        <v>6876</v>
      </c>
      <c r="F21">
        <v>1077.57</v>
      </c>
      <c r="G21">
        <v>1150.93</v>
      </c>
      <c r="I21" t="s">
        <v>1</v>
      </c>
      <c r="J21">
        <v>740</v>
      </c>
      <c r="K21">
        <v>4997</v>
      </c>
      <c r="L21">
        <v>7501</v>
      </c>
      <c r="M21">
        <v>9261</v>
      </c>
      <c r="N21">
        <v>1424</v>
      </c>
      <c r="O21">
        <v>1150.48</v>
      </c>
      <c r="Q21" t="s">
        <v>1</v>
      </c>
      <c r="R21">
        <v>704</v>
      </c>
      <c r="S21">
        <v>7295</v>
      </c>
      <c r="T21">
        <v>9391</v>
      </c>
      <c r="U21">
        <v>13590</v>
      </c>
      <c r="V21">
        <v>1765.02</v>
      </c>
      <c r="W21">
        <v>1149.7</v>
      </c>
    </row>
    <row r="22" spans="1:23" x14ac:dyDescent="0.2">
      <c r="A22" t="s">
        <v>6</v>
      </c>
      <c r="B22" s="2">
        <f ca="1">(INDIRECT(CHAR(COLUMN()+64)&amp; ROW()-1)/INDIRECT(CHAR(COLUMN()+64)&amp; ROW()-2))-1</f>
        <v>4.8622366288493257E-3</v>
      </c>
      <c r="C22" s="2">
        <f ca="1">(INDIRECT(CHAR(COLUMN()+64)&amp; ROW()-1)/INDIRECT(CHAR(COLUMN()+64)&amp; ROW()-2))-1</f>
        <v>-2.6309195690303211E-2</v>
      </c>
      <c r="D22" s="6">
        <f ca="1">(INDIRECT(CHAR(COLUMN()+64)&amp; ROW()-1)/INDIRECT(CHAR(COLUMN()+64)&amp; ROW()-2))-1</f>
        <v>1.2383375742154312E-2</v>
      </c>
      <c r="E22" s="6">
        <f ca="1">(INDIRECT(CHAR(COLUMN()+64)&amp; ROW()-1)/INDIRECT(CHAR(COLUMN()+64)&amp; ROW()-2))-1</f>
        <v>3.3561943674302874E-3</v>
      </c>
      <c r="F22" s="2">
        <f ca="1">(INDIRECT(CHAR(COLUMN()+64)&amp; ROW()-1)/INDIRECT(CHAR(COLUMN()+64)&amp; ROW()-2))-1</f>
        <v>-3.458767605959423E-3</v>
      </c>
      <c r="G22" s="2">
        <f ca="1">(INDIRECT(CHAR(COLUMN()+64)&amp; ROW()-1)/INDIRECT(CHAR(COLUMN()+64)&amp; ROW()-2))</f>
        <v>0.99985231517678752</v>
      </c>
      <c r="I22" t="s">
        <v>6</v>
      </c>
      <c r="J22" s="2">
        <f ca="1">(INDIRECT(CHAR(COLUMN()+64)&amp; ROW()-1)/INDIRECT(CHAR(COLUMN()+64)&amp; ROW()-2))-1</f>
        <v>1.3698630136986356E-2</v>
      </c>
      <c r="K22" s="2">
        <f ca="1">(INDIRECT(CHAR(COLUMN()+64)&amp; ROW()-1)/INDIRECT(CHAR(COLUMN()+64)&amp; ROW()-2))-1</f>
        <v>-2.2496087636932671E-2</v>
      </c>
      <c r="L22" s="6">
        <f ca="1">(INDIRECT(CHAR(COLUMN()+64)&amp; ROW()-1)/INDIRECT(CHAR(COLUMN()+64)&amp; ROW()-2))-1</f>
        <v>-1.5099789915966388E-2</v>
      </c>
      <c r="M22" s="6">
        <f ca="1">(INDIRECT(CHAR(COLUMN()+64)&amp; ROW()-1)/INDIRECT(CHAR(COLUMN()+64)&amp; ROW()-2))-1</f>
        <v>-9.4127714194031098E-3</v>
      </c>
      <c r="N22" s="2">
        <f ca="1">(INDIRECT(CHAR(COLUMN()+64)&amp; ROW()-1)/INDIRECT(CHAR(COLUMN()+64)&amp; ROW()-2))-1</f>
        <v>-1.8574983352609431E-3</v>
      </c>
      <c r="O22" s="2">
        <f ca="1">(INDIRECT(CHAR(COLUMN()+64)&amp; ROW()-1)/INDIRECT(CHAR(COLUMN()+64)&amp; ROW()-2))</f>
        <v>0.99946138476240132</v>
      </c>
      <c r="Q22" t="s">
        <v>6</v>
      </c>
      <c r="R22" s="2">
        <f ca="1">(INDIRECT(CHAR(COLUMN()+64)&amp; ROW()-1)/INDIRECT(CHAR(COLUMN()+64)&amp; ROW()-2))-1</f>
        <v>1.2949640287769792E-2</v>
      </c>
      <c r="S22" s="2">
        <f ca="1">(INDIRECT(CHAR(COLUMN()+64)&amp; ROW()-1)/INDIRECT(CHAR(COLUMN()+64)&amp; ROW()-2))-1</f>
        <v>-1.4721772015126922E-2</v>
      </c>
      <c r="T22" s="6">
        <f ca="1">(INDIRECT(CHAR(COLUMN()+64)&amp; ROW()-1)/INDIRECT(CHAR(COLUMN()+64)&amp; ROW()-2))-1</f>
        <v>9.5928373481135587E-4</v>
      </c>
      <c r="U22" s="6">
        <f ca="1">(INDIRECT(CHAR(COLUMN()+64)&amp; ROW()-1)/INDIRECT(CHAR(COLUMN()+64)&amp; ROW()-2))-1</f>
        <v>-1.4695077149154967E-3</v>
      </c>
      <c r="V22" s="2">
        <f ca="1">(INDIRECT(CHAR(COLUMN()+64)&amp; ROW()-1)/INDIRECT(CHAR(COLUMN()+64)&amp; ROW()-2))-1</f>
        <v>-1.1885234429671154E-2</v>
      </c>
      <c r="W22" s="2">
        <f ca="1">(INDIRECT(CHAR(COLUMN()+64)&amp; ROW()-1)/INDIRECT(CHAR(COLUMN()+64)&amp; ROW()-2))</f>
        <v>0.99948708586530355</v>
      </c>
    </row>
    <row r="24" spans="1:23" x14ac:dyDescent="0.2">
      <c r="A24" t="s">
        <v>26</v>
      </c>
      <c r="B24" t="s">
        <v>30</v>
      </c>
    </row>
    <row r="25" spans="1:23" x14ac:dyDescent="0.2">
      <c r="A25" s="1" t="s">
        <v>25</v>
      </c>
      <c r="B25" s="8">
        <v>300</v>
      </c>
      <c r="C25" s="8"/>
      <c r="D25" s="8"/>
      <c r="E25" s="8"/>
      <c r="F25" s="8" t="s">
        <v>23</v>
      </c>
      <c r="G25" s="1" t="s">
        <v>11</v>
      </c>
      <c r="I25" s="1" t="s">
        <v>25</v>
      </c>
      <c r="J25" s="8">
        <v>400</v>
      </c>
      <c r="K25" s="8"/>
      <c r="L25" s="8"/>
      <c r="M25" s="8"/>
      <c r="N25" s="8" t="s">
        <v>23</v>
      </c>
      <c r="O25" s="1" t="s">
        <v>11</v>
      </c>
      <c r="Q25" s="1" t="s">
        <v>25</v>
      </c>
      <c r="R25" s="8">
        <v>500</v>
      </c>
      <c r="S25" s="8"/>
      <c r="T25" s="8"/>
      <c r="U25" s="8"/>
      <c r="V25" s="8" t="s">
        <v>23</v>
      </c>
      <c r="W25" s="1" t="s">
        <v>11</v>
      </c>
    </row>
    <row r="26" spans="1:23" x14ac:dyDescent="0.2">
      <c r="B26" s="4" t="s">
        <v>2</v>
      </c>
      <c r="C26" s="4" t="s">
        <v>3</v>
      </c>
      <c r="D26" s="4" t="s">
        <v>4</v>
      </c>
      <c r="E26" s="4" t="s">
        <v>10</v>
      </c>
      <c r="F26" s="4" t="s">
        <v>8</v>
      </c>
      <c r="G26" s="3" t="s">
        <v>7</v>
      </c>
      <c r="J26" s="4" t="s">
        <v>2</v>
      </c>
      <c r="K26" s="4" t="s">
        <v>3</v>
      </c>
      <c r="L26" s="4" t="s">
        <v>4</v>
      </c>
      <c r="M26" s="4" t="s">
        <v>10</v>
      </c>
      <c r="N26" s="4" t="s">
        <v>8</v>
      </c>
      <c r="O26" s="3" t="s">
        <v>7</v>
      </c>
      <c r="R26" s="4" t="s">
        <v>2</v>
      </c>
      <c r="S26" s="4" t="s">
        <v>3</v>
      </c>
      <c r="T26" s="4" t="s">
        <v>4</v>
      </c>
      <c r="U26" s="4" t="s">
        <v>10</v>
      </c>
      <c r="V26" s="4" t="s">
        <v>8</v>
      </c>
      <c r="W26" s="3" t="s">
        <v>7</v>
      </c>
    </row>
    <row r="27" spans="1:23" x14ac:dyDescent="0.2">
      <c r="A27" t="s">
        <v>0</v>
      </c>
      <c r="B27">
        <v>9237</v>
      </c>
      <c r="C27">
        <v>55067</v>
      </c>
      <c r="D27">
        <v>73277</v>
      </c>
      <c r="E27">
        <v>256597</v>
      </c>
      <c r="F27">
        <v>17597.689999999999</v>
      </c>
      <c r="G27">
        <v>1170.19</v>
      </c>
      <c r="I27" t="s">
        <v>0</v>
      </c>
      <c r="J27">
        <v>12727</v>
      </c>
      <c r="K27">
        <v>71049</v>
      </c>
      <c r="L27">
        <v>120891</v>
      </c>
      <c r="M27">
        <v>363336</v>
      </c>
      <c r="N27">
        <v>24138.74</v>
      </c>
      <c r="O27">
        <v>1176.5999999999999</v>
      </c>
      <c r="Q27" t="s">
        <v>0</v>
      </c>
      <c r="R27">
        <v>12756</v>
      </c>
      <c r="S27">
        <v>72405</v>
      </c>
      <c r="T27">
        <v>225179</v>
      </c>
      <c r="U27">
        <v>371303</v>
      </c>
      <c r="V27">
        <v>24791.41</v>
      </c>
      <c r="W27">
        <v>1177.43</v>
      </c>
    </row>
    <row r="28" spans="1:23" x14ac:dyDescent="0.2">
      <c r="A28" t="s">
        <v>1</v>
      </c>
      <c r="B28">
        <v>9299</v>
      </c>
      <c r="C28">
        <v>54356</v>
      </c>
      <c r="D28">
        <v>78318</v>
      </c>
      <c r="E28">
        <v>278910</v>
      </c>
      <c r="F28">
        <v>17800.55</v>
      </c>
      <c r="G28">
        <v>1175.4000000000001</v>
      </c>
      <c r="I28" t="s">
        <v>1</v>
      </c>
      <c r="J28">
        <v>12756</v>
      </c>
      <c r="K28">
        <v>72405</v>
      </c>
      <c r="L28">
        <v>225179</v>
      </c>
      <c r="M28">
        <v>371303</v>
      </c>
      <c r="N28">
        <v>24791.41</v>
      </c>
      <c r="O28">
        <v>1177.43</v>
      </c>
      <c r="Q28" t="s">
        <v>1</v>
      </c>
      <c r="R28">
        <v>18307</v>
      </c>
      <c r="S28">
        <v>88524</v>
      </c>
      <c r="T28">
        <v>126521</v>
      </c>
      <c r="U28">
        <v>339929</v>
      </c>
      <c r="V28">
        <v>30523.42</v>
      </c>
      <c r="W28">
        <v>1177.3399999999999</v>
      </c>
    </row>
    <row r="29" spans="1:23" x14ac:dyDescent="0.2">
      <c r="A29" t="s">
        <v>6</v>
      </c>
      <c r="B29" s="2">
        <f ca="1">(INDIRECT(CHAR(COLUMN()+64)&amp; ROW()-1)/INDIRECT(CHAR(COLUMN()+64)&amp; ROW()-2))-1</f>
        <v>6.7121359748836262E-3</v>
      </c>
      <c r="C29" s="2">
        <f ca="1">(INDIRECT(CHAR(COLUMN()+64)&amp; ROW()-1)/INDIRECT(CHAR(COLUMN()+64)&amp; ROW()-2))-1</f>
        <v>-1.2911544118982321E-2</v>
      </c>
      <c r="D29" s="6">
        <f ca="1">(INDIRECT(CHAR(COLUMN()+64)&amp; ROW()-1)/INDIRECT(CHAR(COLUMN()+64)&amp; ROW()-2))-1</f>
        <v>6.8793755202860352E-2</v>
      </c>
      <c r="E29" s="6">
        <f ca="1">(INDIRECT(CHAR(COLUMN()+64)&amp; ROW()-1)/INDIRECT(CHAR(COLUMN()+64)&amp; ROW()-2))-1</f>
        <v>8.6957368948195057E-2</v>
      </c>
      <c r="F29" s="2">
        <f ca="1">(INDIRECT(CHAR(COLUMN()+64)&amp; ROW()-1)/INDIRECT(CHAR(COLUMN()+64)&amp; ROW()-2))-1</f>
        <v>1.1527649367615966E-2</v>
      </c>
      <c r="G29" s="2">
        <f ca="1">(INDIRECT(CHAR(COLUMN()+64)&amp; ROW()-1)/INDIRECT(CHAR(COLUMN()+64)&amp; ROW()-2))</f>
        <v>1.0044522684350405</v>
      </c>
      <c r="I29" t="s">
        <v>6</v>
      </c>
      <c r="J29" s="2">
        <f ca="1">(INDIRECT(CHAR(COLUMN()+64)&amp; ROW()-1)/INDIRECT(CHAR(COLUMN()+64)&amp; ROW()-2))-1</f>
        <v>2.2786202561484448E-3</v>
      </c>
      <c r="K29" s="2">
        <f ca="1">(INDIRECT(CHAR(COLUMN()+64)&amp; ROW()-1)/INDIRECT(CHAR(COLUMN()+64)&amp; ROW()-2))-1</f>
        <v>1.9085419921462732E-2</v>
      </c>
      <c r="L29" s="6">
        <f ca="1">(INDIRECT(CHAR(COLUMN()+64)&amp; ROW()-1)/INDIRECT(CHAR(COLUMN()+64)&amp; ROW()-2))-1</f>
        <v>0.86266140572912797</v>
      </c>
      <c r="M29" s="6">
        <f ca="1">(INDIRECT(CHAR(COLUMN()+64)&amp; ROW()-1)/INDIRECT(CHAR(COLUMN()+64)&amp; ROW()-2))-1</f>
        <v>2.1927362001012751E-2</v>
      </c>
      <c r="N29" s="2">
        <f ca="1">(INDIRECT(CHAR(COLUMN()+64)&amp; ROW()-1)/INDIRECT(CHAR(COLUMN()+64)&amp; ROW()-2))-1</f>
        <v>2.7038279545659627E-2</v>
      </c>
      <c r="O29" s="2">
        <f ca="1">(INDIRECT(CHAR(COLUMN()+64)&amp; ROW()-1)/INDIRECT(CHAR(COLUMN()+64)&amp; ROW()-2))</f>
        <v>1.0007054224035357</v>
      </c>
      <c r="Q29" t="s">
        <v>6</v>
      </c>
      <c r="R29" s="2">
        <f ca="1">(INDIRECT(CHAR(COLUMN()+64)&amp; ROW()-1)/INDIRECT(CHAR(COLUMN()+64)&amp; ROW()-2))-1</f>
        <v>0.43516776418940117</v>
      </c>
      <c r="S29" s="2">
        <f ca="1">(INDIRECT(CHAR(COLUMN()+64)&amp; ROW()-1)/INDIRECT(CHAR(COLUMN()+64)&amp; ROW()-2))-1</f>
        <v>0.2226227470478559</v>
      </c>
      <c r="T29" s="6">
        <f ca="1">(INDIRECT(CHAR(COLUMN()+64)&amp; ROW()-1)/INDIRECT(CHAR(COLUMN()+64)&amp; ROW()-2))-1</f>
        <v>-0.43813144209717603</v>
      </c>
      <c r="U29" s="6">
        <f ca="1">(INDIRECT(CHAR(COLUMN()+64)&amp; ROW()-1)/INDIRECT(CHAR(COLUMN()+64)&amp; ROW()-2))-1</f>
        <v>-8.4497028033708288E-2</v>
      </c>
      <c r="V29" s="2">
        <f ca="1">(INDIRECT(CHAR(COLUMN()+64)&amp; ROW()-1)/INDIRECT(CHAR(COLUMN()+64)&amp; ROW()-2))-1</f>
        <v>0.23120951974897741</v>
      </c>
      <c r="W29" s="2">
        <f ca="1">(INDIRECT(CHAR(COLUMN()+64)&amp; ROW()-1)/INDIRECT(CHAR(COLUMN()+64)&amp; ROW()-2))</f>
        <v>0.99992356233491575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7"/>
  <sheetViews>
    <sheetView topLeftCell="G59" workbookViewId="0">
      <selection activeCell="M49" sqref="M49"/>
    </sheetView>
  </sheetViews>
  <sheetFormatPr baseColWidth="10" defaultRowHeight="16" x14ac:dyDescent="0.2"/>
  <cols>
    <col min="1" max="1" width="14.83203125" customWidth="1"/>
    <col min="9" max="9" width="13.1640625" customWidth="1"/>
  </cols>
  <sheetData>
    <row r="1" spans="1:16" ht="16" customHeight="1" x14ac:dyDescent="0.2">
      <c r="A1" s="51" t="s">
        <v>38</v>
      </c>
      <c r="B1" s="51"/>
      <c r="C1" s="51"/>
      <c r="D1" s="51"/>
      <c r="E1" s="51"/>
      <c r="H1" s="11" t="s">
        <v>18</v>
      </c>
      <c r="I1" s="52" t="s">
        <v>17</v>
      </c>
      <c r="J1" s="52"/>
      <c r="K1" s="52"/>
      <c r="L1" s="52"/>
      <c r="M1" s="52"/>
      <c r="N1" s="52"/>
      <c r="O1" s="52" t="s">
        <v>20</v>
      </c>
      <c r="P1" s="52"/>
    </row>
    <row r="2" spans="1:16" x14ac:dyDescent="0.2">
      <c r="A2" t="s">
        <v>33</v>
      </c>
      <c r="B2" t="s">
        <v>35</v>
      </c>
      <c r="E2" s="16" t="s">
        <v>39</v>
      </c>
      <c r="I2" s="52"/>
      <c r="J2" s="52"/>
      <c r="K2" s="52"/>
      <c r="L2" s="52"/>
      <c r="M2" s="52"/>
      <c r="N2" s="52"/>
      <c r="O2" s="52"/>
      <c r="P2" s="52"/>
    </row>
    <row r="3" spans="1:16" ht="16" customHeight="1" x14ac:dyDescent="0.2">
      <c r="A3" t="s">
        <v>5</v>
      </c>
      <c r="B3" s="1">
        <v>32</v>
      </c>
      <c r="C3" s="1">
        <v>64</v>
      </c>
      <c r="D3" s="1">
        <v>128</v>
      </c>
      <c r="E3" s="1">
        <v>256</v>
      </c>
      <c r="I3" s="52"/>
      <c r="J3" s="52"/>
      <c r="K3" s="52"/>
      <c r="L3" s="52"/>
      <c r="M3" s="52"/>
      <c r="N3" s="52"/>
      <c r="O3" s="52" t="s">
        <v>21</v>
      </c>
      <c r="P3" s="52"/>
    </row>
    <row r="4" spans="1:16" ht="16" customHeight="1" x14ac:dyDescent="0.2">
      <c r="A4" s="9" t="s">
        <v>2</v>
      </c>
      <c r="B4">
        <v>0</v>
      </c>
      <c r="C4">
        <v>1.41</v>
      </c>
      <c r="D4">
        <v>0</v>
      </c>
      <c r="E4">
        <v>0</v>
      </c>
      <c r="I4" s="52"/>
      <c r="J4" s="52"/>
      <c r="K4" s="52"/>
      <c r="L4" s="52"/>
      <c r="M4" s="52"/>
      <c r="N4" s="52"/>
      <c r="O4" s="52"/>
      <c r="P4" s="52"/>
    </row>
    <row r="5" spans="1:16" x14ac:dyDescent="0.2">
      <c r="A5" s="9" t="s">
        <v>3</v>
      </c>
      <c r="B5">
        <v>0</v>
      </c>
      <c r="C5">
        <v>0.91</v>
      </c>
      <c r="D5">
        <v>0.64</v>
      </c>
      <c r="E5">
        <v>0.41</v>
      </c>
      <c r="I5" s="52"/>
      <c r="J5" s="52"/>
      <c r="K5" s="52"/>
      <c r="L5" s="52"/>
      <c r="M5" s="52"/>
      <c r="N5" s="52"/>
      <c r="O5" s="52"/>
      <c r="P5" s="52"/>
    </row>
    <row r="6" spans="1:16" ht="16" customHeight="1" x14ac:dyDescent="0.2">
      <c r="A6" s="9" t="s">
        <v>4</v>
      </c>
      <c r="B6">
        <v>1.01</v>
      </c>
      <c r="C6">
        <v>0.75</v>
      </c>
      <c r="D6">
        <v>1.01</v>
      </c>
      <c r="E6">
        <v>0.76</v>
      </c>
      <c r="I6" s="52"/>
      <c r="J6" s="52"/>
      <c r="K6" s="52"/>
      <c r="L6" s="52"/>
      <c r="M6" s="52"/>
      <c r="N6" s="52"/>
      <c r="O6" s="52" t="s">
        <v>22</v>
      </c>
      <c r="P6" s="52"/>
    </row>
    <row r="7" spans="1:16" ht="16" customHeight="1" x14ac:dyDescent="0.2">
      <c r="A7" s="9" t="s">
        <v>15</v>
      </c>
      <c r="B7">
        <v>0.57999999999999996</v>
      </c>
      <c r="C7">
        <v>0</v>
      </c>
      <c r="D7">
        <v>0</v>
      </c>
      <c r="E7">
        <v>2.4300000000000002</v>
      </c>
      <c r="I7" s="52" t="s">
        <v>19</v>
      </c>
      <c r="J7" s="52"/>
      <c r="K7" s="52"/>
      <c r="L7" s="52"/>
      <c r="M7" s="52"/>
      <c r="N7" s="52"/>
      <c r="O7" s="52"/>
      <c r="P7" s="52"/>
    </row>
    <row r="8" spans="1:16" x14ac:dyDescent="0.2">
      <c r="A8" t="s">
        <v>34</v>
      </c>
      <c r="B8" t="s">
        <v>36</v>
      </c>
      <c r="E8" t="s">
        <v>40</v>
      </c>
      <c r="I8" s="52"/>
      <c r="J8" s="52"/>
      <c r="K8" s="52"/>
      <c r="L8" s="52"/>
      <c r="M8" s="52"/>
      <c r="N8" s="52"/>
      <c r="O8" s="52"/>
      <c r="P8" s="52"/>
    </row>
    <row r="9" spans="1:16" ht="16" customHeight="1" x14ac:dyDescent="0.2">
      <c r="A9" t="s">
        <v>5</v>
      </c>
      <c r="B9" s="1">
        <v>32</v>
      </c>
      <c r="C9" s="1">
        <v>64</v>
      </c>
      <c r="D9" s="1">
        <v>128</v>
      </c>
      <c r="E9" s="1">
        <v>256</v>
      </c>
      <c r="I9" s="53" t="s">
        <v>16</v>
      </c>
      <c r="J9" s="53"/>
      <c r="K9" s="53"/>
      <c r="L9" s="53"/>
      <c r="M9" s="53"/>
      <c r="N9" s="53"/>
      <c r="O9" s="52"/>
      <c r="P9" s="52"/>
    </row>
    <row r="10" spans="1:16" x14ac:dyDescent="0.2">
      <c r="A10" s="9" t="s">
        <v>2</v>
      </c>
      <c r="B10">
        <v>0.23</v>
      </c>
      <c r="C10">
        <v>0.48</v>
      </c>
      <c r="D10">
        <v>1.32</v>
      </c>
      <c r="E10">
        <v>0</v>
      </c>
      <c r="I10" s="53"/>
      <c r="J10" s="53"/>
      <c r="K10" s="53"/>
      <c r="L10" s="53"/>
      <c r="M10" s="53"/>
      <c r="N10" s="53"/>
      <c r="O10" s="52"/>
      <c r="P10" s="52"/>
    </row>
    <row r="11" spans="1:16" x14ac:dyDescent="0.2">
      <c r="A11" s="9" t="s">
        <v>3</v>
      </c>
      <c r="B11">
        <v>0.2</v>
      </c>
      <c r="C11">
        <v>0</v>
      </c>
      <c r="D11">
        <v>3.85</v>
      </c>
      <c r="E11">
        <v>3.47</v>
      </c>
      <c r="I11" s="12"/>
      <c r="J11" s="12"/>
      <c r="K11" s="12"/>
      <c r="L11" s="10"/>
      <c r="M11" s="10"/>
    </row>
    <row r="12" spans="1:16" x14ac:dyDescent="0.2">
      <c r="A12" s="9" t="s">
        <v>4</v>
      </c>
      <c r="B12">
        <v>0.26</v>
      </c>
      <c r="C12">
        <v>0</v>
      </c>
      <c r="D12">
        <v>0</v>
      </c>
      <c r="E12">
        <v>2.13</v>
      </c>
      <c r="I12" s="12"/>
      <c r="J12" s="12"/>
      <c r="K12" s="12"/>
      <c r="L12" s="10"/>
      <c r="M12" s="10"/>
    </row>
    <row r="13" spans="1:16" ht="16" customHeight="1" x14ac:dyDescent="0.2">
      <c r="A13" s="9" t="s">
        <v>15</v>
      </c>
      <c r="B13">
        <v>0.16</v>
      </c>
      <c r="C13">
        <v>0</v>
      </c>
      <c r="D13">
        <v>0</v>
      </c>
      <c r="E13">
        <v>0</v>
      </c>
    </row>
    <row r="15" spans="1:16" x14ac:dyDescent="0.2">
      <c r="A15" t="s">
        <v>31</v>
      </c>
      <c r="B15" t="s">
        <v>32</v>
      </c>
      <c r="C15" s="15" t="s">
        <v>33</v>
      </c>
      <c r="D15" t="s">
        <v>37</v>
      </c>
      <c r="E15" t="s">
        <v>14</v>
      </c>
      <c r="F15" t="s">
        <v>24</v>
      </c>
    </row>
    <row r="16" spans="1:16" x14ac:dyDescent="0.2">
      <c r="A16" s="1" t="s">
        <v>5</v>
      </c>
      <c r="B16" s="8">
        <v>16</v>
      </c>
      <c r="C16" s="8"/>
      <c r="D16" s="8"/>
      <c r="E16" s="8"/>
      <c r="F16" s="8" t="s">
        <v>23</v>
      </c>
      <c r="G16" s="1" t="s">
        <v>11</v>
      </c>
    </row>
    <row r="17" spans="1:16" x14ac:dyDescent="0.2">
      <c r="B17" s="4" t="s">
        <v>2</v>
      </c>
      <c r="C17" s="4" t="s">
        <v>3</v>
      </c>
      <c r="D17" s="4" t="s">
        <v>4</v>
      </c>
      <c r="E17" s="4" t="s">
        <v>10</v>
      </c>
      <c r="F17" s="4" t="s">
        <v>8</v>
      </c>
      <c r="G17" s="3" t="s">
        <v>7</v>
      </c>
    </row>
    <row r="18" spans="1:16" x14ac:dyDescent="0.2">
      <c r="A18" t="s">
        <v>0</v>
      </c>
      <c r="B18">
        <v>56</v>
      </c>
      <c r="C18">
        <v>59</v>
      </c>
      <c r="D18">
        <v>62</v>
      </c>
      <c r="E18">
        <v>154</v>
      </c>
      <c r="F18">
        <v>57.15</v>
      </c>
      <c r="G18">
        <v>18.09</v>
      </c>
    </row>
    <row r="19" spans="1:16" x14ac:dyDescent="0.2">
      <c r="A19" t="s">
        <v>12</v>
      </c>
      <c r="B19">
        <v>57</v>
      </c>
      <c r="C19">
        <v>59</v>
      </c>
      <c r="D19">
        <v>63</v>
      </c>
      <c r="E19">
        <v>159</v>
      </c>
      <c r="F19">
        <v>57.38</v>
      </c>
      <c r="G19">
        <v>18.010000000000002</v>
      </c>
    </row>
    <row r="20" spans="1:16" ht="16" customHeight="1" x14ac:dyDescent="0.2">
      <c r="A20" t="s">
        <v>1</v>
      </c>
      <c r="B20">
        <v>57</v>
      </c>
      <c r="C20">
        <v>59</v>
      </c>
      <c r="D20">
        <v>64</v>
      </c>
      <c r="E20">
        <v>159</v>
      </c>
      <c r="F20">
        <v>57.65</v>
      </c>
      <c r="G20">
        <v>17.920000000000002</v>
      </c>
    </row>
    <row r="21" spans="1:16" x14ac:dyDescent="0.2">
      <c r="A21" t="s">
        <v>13</v>
      </c>
      <c r="B21" s="2">
        <f ca="1">(INDIRECT(CHAR(COLUMN()+64)&amp; ROW()-2)/INDIRECT(CHAR(COLUMN()+64)&amp; ROW()-3))-1</f>
        <v>1.7857142857142794E-2</v>
      </c>
      <c r="C21" s="2">
        <f ca="1">(INDIRECT(CHAR(COLUMN()+64)&amp; ROW()-2)/INDIRECT(CHAR(COLUMN()+64)&amp; ROW()-3))-1</f>
        <v>0</v>
      </c>
      <c r="D21" s="6">
        <f ca="1">(INDIRECT(CHAR(COLUMN()+64)&amp; ROW()-2)/INDIRECT(CHAR(COLUMN()+64)&amp; ROW()-3))-1</f>
        <v>1.6129032258064502E-2</v>
      </c>
      <c r="E21" s="6">
        <f ca="1">(INDIRECT(CHAR(COLUMN()+64)&amp; ROW()-2)/INDIRECT(CHAR(COLUMN()+64)&amp; ROW()-3))-1</f>
        <v>3.2467532467532534E-2</v>
      </c>
      <c r="F21" s="2">
        <f ca="1">(INDIRECT(CHAR(COLUMN()+64)&amp; ROW()-2)/INDIRECT(CHAR(COLUMN()+64)&amp; ROW()-3))-1</f>
        <v>4.024496937882871E-3</v>
      </c>
      <c r="G21" s="2">
        <f ca="1">(INDIRECT(CHAR(COLUMN()+64)&amp; ROW()-2)/INDIRECT(CHAR(COLUMN()+64)&amp; ROW()-3))</f>
        <v>0.9955776672194584</v>
      </c>
    </row>
    <row r="22" spans="1:16" x14ac:dyDescent="0.2">
      <c r="A22" t="s">
        <v>6</v>
      </c>
      <c r="B22" s="2">
        <f ca="1">(INDIRECT(CHAR(COLUMN()+64)&amp; ROW()-2)/INDIRECT(CHAR(COLUMN()+64)&amp; ROW()-4))-1</f>
        <v>1.7857142857142794E-2</v>
      </c>
      <c r="C22" s="2">
        <f ca="1">(INDIRECT(CHAR(COLUMN()+64)&amp; ROW()-2)/INDIRECT(CHAR(COLUMN()+64)&amp; ROW()-4))-1</f>
        <v>0</v>
      </c>
      <c r="D22" s="6">
        <f ca="1">(INDIRECT(CHAR(COLUMN()+64)&amp; ROW()-2)/INDIRECT(CHAR(COLUMN()+64)&amp; ROW()-4))-1</f>
        <v>3.2258064516129004E-2</v>
      </c>
      <c r="E22" s="6">
        <f ca="1">(INDIRECT(CHAR(COLUMN()+64)&amp; ROW()-2)/INDIRECT(CHAR(COLUMN()+64)&amp; ROW()-4))-1</f>
        <v>3.2467532467532534E-2</v>
      </c>
      <c r="F22" s="2">
        <f ca="1">(INDIRECT(CHAR(COLUMN()+64)&amp; ROW()-2)/INDIRECT(CHAR(COLUMN()+64)&amp; ROW()-4))-1</f>
        <v>8.7489063867016714E-3</v>
      </c>
      <c r="G22" s="2">
        <f ca="1">(INDIRECT(CHAR(COLUMN()+64)&amp; ROW()-2)/INDIRECT(CHAR(COLUMN()+64)&amp; ROW()-4))</f>
        <v>0.99060254284134897</v>
      </c>
    </row>
    <row r="23" spans="1:16" ht="16" customHeight="1" x14ac:dyDescent="0.2">
      <c r="I23" t="s">
        <v>31</v>
      </c>
      <c r="J23" t="s">
        <v>32</v>
      </c>
      <c r="K23" s="15" t="s">
        <v>34</v>
      </c>
      <c r="L23" t="s">
        <v>37</v>
      </c>
      <c r="M23" t="s">
        <v>14</v>
      </c>
      <c r="N23" t="s">
        <v>24</v>
      </c>
    </row>
    <row r="24" spans="1:16" x14ac:dyDescent="0.2">
      <c r="A24" s="1" t="s">
        <v>5</v>
      </c>
      <c r="B24" s="8">
        <v>32</v>
      </c>
      <c r="C24" s="8"/>
      <c r="D24" s="8"/>
      <c r="E24" s="8"/>
      <c r="F24" s="8"/>
      <c r="G24" s="1"/>
      <c r="I24" s="1" t="s">
        <v>5</v>
      </c>
      <c r="J24" s="8">
        <v>32</v>
      </c>
      <c r="K24" s="8"/>
      <c r="L24" s="8"/>
      <c r="M24" s="8"/>
      <c r="N24" s="8" t="s">
        <v>23</v>
      </c>
      <c r="O24" s="1" t="s">
        <v>11</v>
      </c>
    </row>
    <row r="25" spans="1:16" x14ac:dyDescent="0.2">
      <c r="B25" s="4" t="s">
        <v>2</v>
      </c>
      <c r="C25" s="4" t="s">
        <v>3</v>
      </c>
      <c r="D25" s="4" t="s">
        <v>4</v>
      </c>
      <c r="E25" s="4" t="s">
        <v>10</v>
      </c>
      <c r="F25" s="4" t="s">
        <v>8</v>
      </c>
      <c r="G25" s="3" t="s">
        <v>7</v>
      </c>
      <c r="H25" s="18" t="s">
        <v>45</v>
      </c>
      <c r="J25" s="4" t="s">
        <v>2</v>
      </c>
      <c r="K25" s="4" t="s">
        <v>3</v>
      </c>
      <c r="L25" s="4" t="s">
        <v>4</v>
      </c>
      <c r="M25" s="4" t="s">
        <v>10</v>
      </c>
      <c r="N25" s="4" t="s">
        <v>8</v>
      </c>
      <c r="O25" s="3" t="s">
        <v>7</v>
      </c>
      <c r="P25" s="18" t="s">
        <v>45</v>
      </c>
    </row>
    <row r="26" spans="1:16" x14ac:dyDescent="0.2">
      <c r="A26" t="s">
        <v>0</v>
      </c>
      <c r="B26">
        <v>59</v>
      </c>
      <c r="C26">
        <v>85</v>
      </c>
      <c r="D26">
        <v>99</v>
      </c>
      <c r="E26">
        <v>156</v>
      </c>
      <c r="F26">
        <v>61.77</v>
      </c>
      <c r="G26">
        <v>33.58</v>
      </c>
      <c r="H26">
        <v>0.21262200000000001</v>
      </c>
      <c r="I26" t="s">
        <v>0</v>
      </c>
      <c r="J26">
        <v>48</v>
      </c>
      <c r="K26">
        <v>73</v>
      </c>
      <c r="L26">
        <v>84</v>
      </c>
      <c r="M26">
        <v>110</v>
      </c>
      <c r="N26">
        <v>51.13</v>
      </c>
      <c r="O26">
        <v>40.869999999999997</v>
      </c>
      <c r="P26">
        <v>1.972343</v>
      </c>
    </row>
    <row r="27" spans="1:16" ht="16" customHeight="1" x14ac:dyDescent="0.2">
      <c r="A27" t="s">
        <v>12</v>
      </c>
      <c r="B27">
        <v>59</v>
      </c>
      <c r="C27">
        <v>85</v>
      </c>
      <c r="D27">
        <v>100</v>
      </c>
      <c r="E27">
        <v>156</v>
      </c>
      <c r="F27">
        <v>62.44</v>
      </c>
      <c r="G27">
        <v>33.49</v>
      </c>
      <c r="I27" t="s">
        <v>12</v>
      </c>
      <c r="J27">
        <v>48</v>
      </c>
      <c r="K27">
        <v>73</v>
      </c>
      <c r="L27">
        <v>84</v>
      </c>
      <c r="M27">
        <v>109</v>
      </c>
      <c r="N27">
        <v>51.15</v>
      </c>
      <c r="O27">
        <v>40.75</v>
      </c>
    </row>
    <row r="28" spans="1:16" x14ac:dyDescent="0.2">
      <c r="A28" t="s">
        <v>1</v>
      </c>
      <c r="B28">
        <v>59</v>
      </c>
      <c r="C28">
        <v>85</v>
      </c>
      <c r="D28">
        <v>100</v>
      </c>
      <c r="E28">
        <v>158</v>
      </c>
      <c r="F28">
        <v>62.13</v>
      </c>
      <c r="G28">
        <v>33.39</v>
      </c>
      <c r="H28">
        <v>0.15229500000000001</v>
      </c>
      <c r="I28" t="s">
        <v>1</v>
      </c>
      <c r="J28">
        <v>48</v>
      </c>
      <c r="K28">
        <v>73</v>
      </c>
      <c r="L28">
        <v>84</v>
      </c>
      <c r="M28">
        <v>110</v>
      </c>
      <c r="N28">
        <v>50.9</v>
      </c>
      <c r="O28">
        <v>40.729999999999997</v>
      </c>
      <c r="P28">
        <v>0.25420599999999999</v>
      </c>
    </row>
    <row r="29" spans="1:16" x14ac:dyDescent="0.2">
      <c r="A29" t="s">
        <v>13</v>
      </c>
      <c r="B29" s="2">
        <f ca="1">(INDIRECT(CHAR(COLUMN()+64)&amp; ROW()-2)/INDIRECT(CHAR(COLUMN()+64)&amp; ROW()-3))-1</f>
        <v>0</v>
      </c>
      <c r="C29" s="2">
        <f ca="1">(INDIRECT(CHAR(COLUMN()+64)&amp; ROW()-2)/INDIRECT(CHAR(COLUMN()+64)&amp; ROW()-3))-1</f>
        <v>0</v>
      </c>
      <c r="D29" s="6">
        <f ca="1">(INDIRECT(CHAR(COLUMN()+64)&amp; ROW()-2)/INDIRECT(CHAR(COLUMN()+64)&amp; ROW()-3))-1</f>
        <v>1.0101010101010166E-2</v>
      </c>
      <c r="E29" s="6">
        <f ca="1">(INDIRECT(CHAR(COLUMN()+64)&amp; ROW()-2)/INDIRECT(CHAR(COLUMN()+64)&amp; ROW()-3))-1</f>
        <v>0</v>
      </c>
      <c r="F29" s="2">
        <f ca="1">(INDIRECT(CHAR(COLUMN()+64)&amp; ROW()-2)/INDIRECT(CHAR(COLUMN()+64)&amp; ROW()-3))-1</f>
        <v>1.0846689331390547E-2</v>
      </c>
      <c r="G29" s="2">
        <f ca="1">(INDIRECT(CHAR(COLUMN()+64)&amp; ROW()-2)/INDIRECT(CHAR(COLUMN()+64)&amp; ROW()-3))</f>
        <v>0.99731983323406803</v>
      </c>
      <c r="I29" t="s">
        <v>13</v>
      </c>
      <c r="J29" s="2">
        <f ca="1">(INDIRECT(CHAR(COLUMN()+64)&amp; ROW()-2)/INDIRECT(CHAR(COLUMN()+64)&amp; ROW()-3))-1</f>
        <v>0</v>
      </c>
      <c r="K29" s="2">
        <f ca="1">(INDIRECT(CHAR(COLUMN()+64)&amp; ROW()-2)/INDIRECT(CHAR(COLUMN()+64)&amp; ROW()-3))-1</f>
        <v>0</v>
      </c>
      <c r="L29" s="6">
        <f ca="1">(INDIRECT(CHAR(COLUMN()+64)&amp; ROW()-2)/INDIRECT(CHAR(COLUMN()+64)&amp; ROW()-3))-1</f>
        <v>0</v>
      </c>
      <c r="M29" s="6">
        <f ca="1">(INDIRECT(CHAR(COLUMN()+64)&amp; ROW()-2)/INDIRECT(CHAR(COLUMN()+64)&amp; ROW()-3))-1</f>
        <v>-9.0909090909090384E-3</v>
      </c>
      <c r="N29" s="2">
        <f ca="1">(INDIRECT(CHAR(COLUMN()+64)&amp; ROW()-2)/INDIRECT(CHAR(COLUMN()+64)&amp; ROW()-3))-1</f>
        <v>3.9115978877357627E-4</v>
      </c>
      <c r="O29" s="2">
        <f ca="1">(INDIRECT(CHAR(COLUMN()+64)&amp; ROW()-2)/INDIRECT(CHAR(COLUMN()+64)&amp; ROW()-3))</f>
        <v>0.99706386102275513</v>
      </c>
    </row>
    <row r="30" spans="1:16" x14ac:dyDescent="0.2">
      <c r="A30" t="s">
        <v>6</v>
      </c>
      <c r="B30" s="2">
        <f ca="1">(INDIRECT(CHAR(COLUMN()+64)&amp; ROW()-2)/INDIRECT(CHAR(COLUMN()+64)&amp; ROW()-4))-1</f>
        <v>0</v>
      </c>
      <c r="C30" s="2">
        <f ca="1">(INDIRECT(CHAR(COLUMN()+64)&amp; ROW()-2)/INDIRECT(CHAR(COLUMN()+64)&amp; ROW()-4))-1</f>
        <v>0</v>
      </c>
      <c r="D30" s="6">
        <f ca="1">(INDIRECT(CHAR(COLUMN()+64)&amp; ROW()-2)/INDIRECT(CHAR(COLUMN()+64)&amp; ROW()-4))-1</f>
        <v>1.0101010101010166E-2</v>
      </c>
      <c r="E30" s="6">
        <f ca="1">(INDIRECT(CHAR(COLUMN()+64)&amp; ROW()-2)/INDIRECT(CHAR(COLUMN()+64)&amp; ROW()-4))-1</f>
        <v>1.2820512820512775E-2</v>
      </c>
      <c r="F30" s="2">
        <f ca="1">(INDIRECT(CHAR(COLUMN()+64)&amp; ROW()-2)/INDIRECT(CHAR(COLUMN()+64)&amp; ROW()-4))-1</f>
        <v>5.8280718795531428E-3</v>
      </c>
      <c r="G30" s="2">
        <f ca="1">(INDIRECT(CHAR(COLUMN()+64)&amp; ROW()-2)/INDIRECT(CHAR(COLUMN()+64)&amp; ROW()-4))</f>
        <v>0.9943418701608101</v>
      </c>
      <c r="I30" t="s">
        <v>6</v>
      </c>
      <c r="J30" s="2">
        <f ca="1">(INDIRECT(CHAR(COLUMN()+64)&amp; ROW()-2)/INDIRECT(CHAR(COLUMN()+64)&amp; ROW()-4))-1</f>
        <v>0</v>
      </c>
      <c r="K30" s="2">
        <f ca="1">(INDIRECT(CHAR(COLUMN()+64)&amp; ROW()-2)/INDIRECT(CHAR(COLUMN()+64)&amp; ROW()-4))-1</f>
        <v>0</v>
      </c>
      <c r="L30" s="6">
        <f ca="1">(INDIRECT(CHAR(COLUMN()+64)&amp; ROW()-2)/INDIRECT(CHAR(COLUMN()+64)&amp; ROW()-4))-1</f>
        <v>0</v>
      </c>
      <c r="M30" s="6">
        <f ca="1">(INDIRECT(CHAR(COLUMN()+64)&amp; ROW()-2)/INDIRECT(CHAR(COLUMN()+64)&amp; ROW()-4))-1</f>
        <v>0</v>
      </c>
      <c r="N30" s="2">
        <f ca="1">(INDIRECT(CHAR(COLUMN()+64)&amp; ROW()-2)/INDIRECT(CHAR(COLUMN()+64)&amp; ROW()-4))-1</f>
        <v>-4.4983375708977924E-3</v>
      </c>
      <c r="O30" s="2">
        <f ca="1">(INDIRECT(CHAR(COLUMN()+64)&amp; ROW()-2)/INDIRECT(CHAR(COLUMN()+64)&amp; ROW()-4))</f>
        <v>0.99657450452654761</v>
      </c>
    </row>
    <row r="32" spans="1:16" x14ac:dyDescent="0.2">
      <c r="A32" s="1" t="s">
        <v>5</v>
      </c>
      <c r="B32" s="14">
        <v>64</v>
      </c>
      <c r="C32" s="13"/>
      <c r="D32" s="13"/>
      <c r="E32" s="13"/>
      <c r="F32" s="13"/>
      <c r="G32" s="1"/>
      <c r="I32" s="1" t="s">
        <v>5</v>
      </c>
      <c r="J32" s="8">
        <v>64</v>
      </c>
      <c r="K32" s="8"/>
      <c r="L32" s="8"/>
      <c r="M32" s="8"/>
      <c r="N32" s="8"/>
      <c r="O32" s="1"/>
    </row>
    <row r="33" spans="1:16" x14ac:dyDescent="0.2">
      <c r="B33" s="4" t="s">
        <v>2</v>
      </c>
      <c r="C33" s="4" t="s">
        <v>3</v>
      </c>
      <c r="D33" s="4" t="s">
        <v>4</v>
      </c>
      <c r="E33" s="4" t="s">
        <v>10</v>
      </c>
      <c r="F33" s="4" t="s">
        <v>8</v>
      </c>
      <c r="G33" s="3" t="s">
        <v>7</v>
      </c>
      <c r="H33" s="18" t="s">
        <v>45</v>
      </c>
      <c r="J33" s="4" t="s">
        <v>2</v>
      </c>
      <c r="K33" s="4" t="s">
        <v>3</v>
      </c>
      <c r="L33" s="4" t="s">
        <v>4</v>
      </c>
      <c r="M33" s="4" t="s">
        <v>10</v>
      </c>
      <c r="N33" s="4" t="s">
        <v>8</v>
      </c>
      <c r="O33" s="3" t="s">
        <v>7</v>
      </c>
      <c r="P33" s="18" t="s">
        <v>45</v>
      </c>
    </row>
    <row r="34" spans="1:16" x14ac:dyDescent="0.2">
      <c r="A34" t="s">
        <v>0</v>
      </c>
      <c r="B34">
        <v>71</v>
      </c>
      <c r="C34">
        <v>110</v>
      </c>
      <c r="D34">
        <v>133</v>
      </c>
      <c r="E34">
        <v>366</v>
      </c>
      <c r="F34">
        <v>76.64</v>
      </c>
      <c r="G34">
        <v>55.25</v>
      </c>
      <c r="H34">
        <v>2.9389210000000001</v>
      </c>
      <c r="I34" t="s">
        <v>0</v>
      </c>
      <c r="J34">
        <v>63</v>
      </c>
      <c r="K34">
        <v>100</v>
      </c>
      <c r="L34">
        <v>128</v>
      </c>
      <c r="M34">
        <v>643</v>
      </c>
      <c r="N34">
        <v>70.2</v>
      </c>
      <c r="O34">
        <v>62.01</v>
      </c>
      <c r="P34">
        <v>2.9168780000000001</v>
      </c>
    </row>
    <row r="35" spans="1:16" x14ac:dyDescent="0.2">
      <c r="A35" t="s">
        <v>12</v>
      </c>
      <c r="B35">
        <v>72</v>
      </c>
      <c r="C35">
        <v>111</v>
      </c>
      <c r="D35">
        <v>134</v>
      </c>
      <c r="E35">
        <v>380</v>
      </c>
      <c r="F35">
        <v>76.760000000000005</v>
      </c>
      <c r="G35">
        <v>55.06</v>
      </c>
      <c r="I35" t="s">
        <v>12</v>
      </c>
      <c r="J35">
        <v>63</v>
      </c>
      <c r="K35">
        <v>102</v>
      </c>
      <c r="L35">
        <v>136</v>
      </c>
      <c r="M35">
        <v>537</v>
      </c>
      <c r="N35">
        <v>68.989999999999995</v>
      </c>
      <c r="O35">
        <v>61.54</v>
      </c>
    </row>
    <row r="36" spans="1:16" x14ac:dyDescent="0.2">
      <c r="A36" t="s">
        <v>1</v>
      </c>
      <c r="B36">
        <v>72</v>
      </c>
      <c r="C36">
        <v>111</v>
      </c>
      <c r="D36">
        <v>134</v>
      </c>
      <c r="E36">
        <v>411</v>
      </c>
      <c r="F36">
        <v>76.040000000000006</v>
      </c>
      <c r="G36">
        <v>54.88</v>
      </c>
      <c r="H36">
        <v>1.7146140000000001</v>
      </c>
      <c r="I36" t="s">
        <v>1</v>
      </c>
      <c r="J36">
        <v>63</v>
      </c>
      <c r="K36">
        <v>100</v>
      </c>
      <c r="L36">
        <v>126</v>
      </c>
      <c r="M36">
        <v>546</v>
      </c>
      <c r="N36">
        <v>69.19</v>
      </c>
      <c r="O36">
        <v>61.76</v>
      </c>
      <c r="P36">
        <v>2.3003520000000002</v>
      </c>
    </row>
    <row r="37" spans="1:16" x14ac:dyDescent="0.2">
      <c r="A37" t="s">
        <v>13</v>
      </c>
      <c r="B37" s="2">
        <f ca="1">(INDIRECT(CHAR(COLUMN()+64)&amp; ROW()-2)/INDIRECT(CHAR(COLUMN()+64)&amp; ROW()-3))-1</f>
        <v>1.4084507042253502E-2</v>
      </c>
      <c r="C37" s="2">
        <f ca="1">(INDIRECT(CHAR(COLUMN()+64)&amp; ROW()-2)/INDIRECT(CHAR(COLUMN()+64)&amp; ROW()-3))-1</f>
        <v>9.0909090909090384E-3</v>
      </c>
      <c r="D37" s="6">
        <f ca="1">(INDIRECT(CHAR(COLUMN()+64)&amp; ROW()-2)/INDIRECT(CHAR(COLUMN()+64)&amp; ROW()-3))-1</f>
        <v>7.5187969924812581E-3</v>
      </c>
      <c r="E37" s="6">
        <f ca="1">(INDIRECT(CHAR(COLUMN()+64)&amp; ROW()-2)/INDIRECT(CHAR(COLUMN()+64)&amp; ROW()-3))-1</f>
        <v>3.8251366120218622E-2</v>
      </c>
      <c r="F37" s="2">
        <f ca="1">(INDIRECT(CHAR(COLUMN()+64)&amp; ROW()-2)/INDIRECT(CHAR(COLUMN()+64)&amp; ROW()-3))-1</f>
        <v>1.5657620041753528E-3</v>
      </c>
      <c r="G37" s="2">
        <f ca="1">(INDIRECT(CHAR(COLUMN()+64)&amp; ROW()-2)/INDIRECT(CHAR(COLUMN()+64)&amp; ROW()-3))</f>
        <v>0.99656108597285076</v>
      </c>
      <c r="I37" t="s">
        <v>13</v>
      </c>
      <c r="J37" s="2">
        <f ca="1">(INDIRECT(CHAR(COLUMN()+64)&amp; ROW()-2)/INDIRECT(CHAR(COLUMN()+64)&amp; ROW()-3))-1</f>
        <v>0</v>
      </c>
      <c r="K37" s="2">
        <f ca="1">(INDIRECT(CHAR(COLUMN()+64)&amp; ROW()-2)/INDIRECT(CHAR(COLUMN()+64)&amp; ROW()-3))-1</f>
        <v>2.0000000000000018E-2</v>
      </c>
      <c r="L37" s="6">
        <f ca="1">(INDIRECT(CHAR(COLUMN()+64)&amp; ROW()-2)/INDIRECT(CHAR(COLUMN()+64)&amp; ROW()-3))-1</f>
        <v>6.25E-2</v>
      </c>
      <c r="M37" s="6">
        <f ca="1">(INDIRECT(CHAR(COLUMN()+64)&amp; ROW()-2)/INDIRECT(CHAR(COLUMN()+64)&amp; ROW()-3))-1</f>
        <v>-0.16485225505443235</v>
      </c>
      <c r="N37" s="2">
        <f ca="1">(INDIRECT(CHAR(COLUMN()+64)&amp; ROW()-2)/INDIRECT(CHAR(COLUMN()+64)&amp; ROW()-3))-1</f>
        <v>-1.7236467236467323E-2</v>
      </c>
      <c r="O37" s="2">
        <f ca="1">(INDIRECT(CHAR(COLUMN()+64)&amp; ROW()-2)/INDIRECT(CHAR(COLUMN()+64)&amp; ROW()-3))</f>
        <v>0.99242057732623767</v>
      </c>
    </row>
    <row r="38" spans="1:16" x14ac:dyDescent="0.2">
      <c r="A38" t="s">
        <v>6</v>
      </c>
      <c r="B38" s="2">
        <f ca="1">(INDIRECT(CHAR(COLUMN()+64)&amp; ROW()-2)/INDIRECT(CHAR(COLUMN()+64)&amp; ROW()-4))-1</f>
        <v>1.4084507042253502E-2</v>
      </c>
      <c r="C38" s="2">
        <f ca="1">(INDIRECT(CHAR(COLUMN()+64)&amp; ROW()-2)/INDIRECT(CHAR(COLUMN()+64)&amp; ROW()-4))-1</f>
        <v>9.0909090909090384E-3</v>
      </c>
      <c r="D38" s="6">
        <f ca="1">(INDIRECT(CHAR(COLUMN()+64)&amp; ROW()-2)/INDIRECT(CHAR(COLUMN()+64)&amp; ROW()-4))-1</f>
        <v>7.5187969924812581E-3</v>
      </c>
      <c r="E38" s="6">
        <f ca="1">(INDIRECT(CHAR(COLUMN()+64)&amp; ROW()-2)/INDIRECT(CHAR(COLUMN()+64)&amp; ROW()-4))-1</f>
        <v>0.12295081967213117</v>
      </c>
      <c r="F38" s="2">
        <f ca="1">(INDIRECT(CHAR(COLUMN()+64)&amp; ROW()-2)/INDIRECT(CHAR(COLUMN()+64)&amp; ROW()-4))-1</f>
        <v>-7.8288100208767641E-3</v>
      </c>
      <c r="G38" s="2">
        <f ca="1">(INDIRECT(CHAR(COLUMN()+64)&amp; ROW()-2)/INDIRECT(CHAR(COLUMN()+64)&amp; ROW()-4))</f>
        <v>0.99330316742081448</v>
      </c>
      <c r="I38" t="s">
        <v>6</v>
      </c>
      <c r="J38" s="2">
        <f ca="1">(INDIRECT(CHAR(COLUMN()+64)&amp; ROW()-2)/INDIRECT(CHAR(COLUMN()+64)&amp; ROW()-4))-1</f>
        <v>0</v>
      </c>
      <c r="K38" s="2">
        <f ca="1">(INDIRECT(CHAR(COLUMN()+64)&amp; ROW()-2)/INDIRECT(CHAR(COLUMN()+64)&amp; ROW()-4))-1</f>
        <v>0</v>
      </c>
      <c r="L38" s="6">
        <f ca="1">(INDIRECT(CHAR(COLUMN()+64)&amp; ROW()-2)/INDIRECT(CHAR(COLUMN()+64)&amp; ROW()-4))-1</f>
        <v>-1.5625E-2</v>
      </c>
      <c r="M38" s="6">
        <f ca="1">(INDIRECT(CHAR(COLUMN()+64)&amp; ROW()-2)/INDIRECT(CHAR(COLUMN()+64)&amp; ROW()-4))-1</f>
        <v>-0.15085536547433909</v>
      </c>
      <c r="N38" s="2">
        <f ca="1">(INDIRECT(CHAR(COLUMN()+64)&amp; ROW()-2)/INDIRECT(CHAR(COLUMN()+64)&amp; ROW()-4))-1</f>
        <v>-1.438746438746441E-2</v>
      </c>
      <c r="O38" s="2">
        <f ca="1">(INDIRECT(CHAR(COLUMN()+64)&amp; ROW()-2)/INDIRECT(CHAR(COLUMN()+64)&amp; ROW()-4))</f>
        <v>0.99596839219480726</v>
      </c>
    </row>
    <row r="40" spans="1:16" x14ac:dyDescent="0.2">
      <c r="A40" s="1" t="s">
        <v>5</v>
      </c>
      <c r="B40" s="14">
        <v>128</v>
      </c>
      <c r="C40" s="13"/>
      <c r="D40" s="13"/>
      <c r="E40" s="13"/>
      <c r="F40" s="13"/>
      <c r="G40" s="1"/>
      <c r="I40" s="1" t="s">
        <v>5</v>
      </c>
      <c r="J40" s="8">
        <v>128</v>
      </c>
      <c r="K40" s="8"/>
      <c r="L40" s="8"/>
      <c r="M40" s="8"/>
      <c r="N40" s="8"/>
      <c r="O40" s="1"/>
    </row>
    <row r="41" spans="1:16" x14ac:dyDescent="0.2">
      <c r="B41" s="4" t="s">
        <v>2</v>
      </c>
      <c r="C41" s="4" t="s">
        <v>3</v>
      </c>
      <c r="D41" s="4" t="s">
        <v>4</v>
      </c>
      <c r="E41" s="4" t="s">
        <v>10</v>
      </c>
      <c r="F41" s="4" t="s">
        <v>8</v>
      </c>
      <c r="G41" s="3" t="s">
        <v>7</v>
      </c>
      <c r="H41" s="18" t="s">
        <v>45</v>
      </c>
      <c r="J41" s="4" t="s">
        <v>2</v>
      </c>
      <c r="K41" s="4" t="s">
        <v>3</v>
      </c>
      <c r="L41" s="4" t="s">
        <v>4</v>
      </c>
      <c r="M41" s="4" t="s">
        <v>10</v>
      </c>
      <c r="N41" s="4" t="s">
        <v>8</v>
      </c>
      <c r="O41" s="3" t="s">
        <v>7</v>
      </c>
      <c r="P41" s="18" t="s">
        <v>45</v>
      </c>
    </row>
    <row r="42" spans="1:16" x14ac:dyDescent="0.2">
      <c r="A42" t="s">
        <v>0</v>
      </c>
      <c r="B42">
        <v>95</v>
      </c>
      <c r="C42">
        <v>156</v>
      </c>
      <c r="D42">
        <v>199</v>
      </c>
      <c r="E42">
        <v>904</v>
      </c>
      <c r="F42">
        <v>103.79</v>
      </c>
      <c r="G42">
        <v>82.99</v>
      </c>
      <c r="H42">
        <v>3.3319169999999998</v>
      </c>
      <c r="I42" t="s">
        <v>0</v>
      </c>
      <c r="J42">
        <v>76</v>
      </c>
      <c r="K42">
        <v>156</v>
      </c>
      <c r="L42">
        <v>650</v>
      </c>
      <c r="M42">
        <v>4718</v>
      </c>
      <c r="N42">
        <v>132.59</v>
      </c>
      <c r="O42">
        <v>79.14</v>
      </c>
      <c r="P42">
        <v>18.017444999999999</v>
      </c>
    </row>
    <row r="43" spans="1:16" x14ac:dyDescent="0.2">
      <c r="A43" t="s">
        <v>12</v>
      </c>
      <c r="B43">
        <v>95</v>
      </c>
      <c r="C43">
        <v>157</v>
      </c>
      <c r="D43">
        <v>200</v>
      </c>
      <c r="E43">
        <v>911</v>
      </c>
      <c r="F43">
        <v>106.51</v>
      </c>
      <c r="G43">
        <v>82.7</v>
      </c>
      <c r="I43" t="s">
        <v>12</v>
      </c>
      <c r="J43">
        <v>77</v>
      </c>
      <c r="K43">
        <v>160</v>
      </c>
      <c r="L43">
        <v>660</v>
      </c>
      <c r="M43">
        <v>4451</v>
      </c>
      <c r="N43">
        <v>133.66999999999999</v>
      </c>
      <c r="O43">
        <v>79.19</v>
      </c>
    </row>
    <row r="44" spans="1:16" x14ac:dyDescent="0.2">
      <c r="A44" t="s">
        <v>1</v>
      </c>
      <c r="B44">
        <v>95</v>
      </c>
      <c r="C44">
        <v>157</v>
      </c>
      <c r="D44">
        <v>201</v>
      </c>
      <c r="E44">
        <v>806</v>
      </c>
      <c r="F44">
        <v>103.11</v>
      </c>
      <c r="G44">
        <v>82.34</v>
      </c>
      <c r="H44">
        <v>2.8742610000000002</v>
      </c>
      <c r="I44" t="s">
        <v>1</v>
      </c>
      <c r="J44">
        <v>77</v>
      </c>
      <c r="K44">
        <v>162</v>
      </c>
      <c r="L44">
        <v>639</v>
      </c>
      <c r="M44">
        <v>4440</v>
      </c>
      <c r="N44">
        <v>131.46</v>
      </c>
      <c r="O44">
        <v>78.98</v>
      </c>
      <c r="P44">
        <v>18.001957000000001</v>
      </c>
    </row>
    <row r="45" spans="1:16" x14ac:dyDescent="0.2">
      <c r="A45" t="s">
        <v>13</v>
      </c>
      <c r="B45" s="2">
        <f ca="1">(INDIRECT(CHAR(COLUMN()+64)&amp; ROW()-2)/INDIRECT(CHAR(COLUMN()+64)&amp; ROW()-3))-1</f>
        <v>0</v>
      </c>
      <c r="C45" s="2">
        <f ca="1">(INDIRECT(CHAR(COLUMN()+64)&amp; ROW()-2)/INDIRECT(CHAR(COLUMN()+64)&amp; ROW()-3))-1</f>
        <v>6.4102564102563875E-3</v>
      </c>
      <c r="D45" s="6">
        <f ca="1">(INDIRECT(CHAR(COLUMN()+64)&amp; ROW()-2)/INDIRECT(CHAR(COLUMN()+64)&amp; ROW()-3))-1</f>
        <v>5.0251256281406143E-3</v>
      </c>
      <c r="E45" s="6">
        <f ca="1">(INDIRECT(CHAR(COLUMN()+64)&amp; ROW()-2)/INDIRECT(CHAR(COLUMN()+64)&amp; ROW()-3))-1</f>
        <v>7.7433628318583914E-3</v>
      </c>
      <c r="F45" s="2">
        <f ca="1">(INDIRECT(CHAR(COLUMN()+64)&amp; ROW()-2)/INDIRECT(CHAR(COLUMN()+64)&amp; ROW()-3))-1</f>
        <v>2.6206763657385057E-2</v>
      </c>
      <c r="G45" s="2">
        <f ca="1">(INDIRECT(CHAR(COLUMN()+64)&amp; ROW()-2)/INDIRECT(CHAR(COLUMN()+64)&amp; ROW()-3))</f>
        <v>0.99650560308470915</v>
      </c>
      <c r="I45" t="s">
        <v>13</v>
      </c>
      <c r="J45" s="2">
        <f ca="1">(INDIRECT(CHAR(COLUMN()+64)&amp; ROW()-2)/INDIRECT(CHAR(COLUMN()+64)&amp; ROW()-3))-1</f>
        <v>1.3157894736842035E-2</v>
      </c>
      <c r="K45" s="2">
        <f ca="1">(INDIRECT(CHAR(COLUMN()+64)&amp; ROW()-2)/INDIRECT(CHAR(COLUMN()+64)&amp; ROW()-3))-1</f>
        <v>2.564102564102555E-2</v>
      </c>
      <c r="L45" s="6">
        <f ca="1">(INDIRECT(CHAR(COLUMN()+64)&amp; ROW()-2)/INDIRECT(CHAR(COLUMN()+64)&amp; ROW()-3))-1</f>
        <v>1.538461538461533E-2</v>
      </c>
      <c r="M45" s="6">
        <f ca="1">(INDIRECT(CHAR(COLUMN()+64)&amp; ROW()-2)/INDIRECT(CHAR(COLUMN()+64)&amp; ROW()-3))-1</f>
        <v>-5.659177617634592E-2</v>
      </c>
      <c r="N45" s="2">
        <f ca="1">(INDIRECT(CHAR(COLUMN()+64)&amp; ROW()-2)/INDIRECT(CHAR(COLUMN()+64)&amp; ROW()-3))-1</f>
        <v>8.145410664454289E-3</v>
      </c>
      <c r="O45" s="2">
        <f ca="1">(INDIRECT(CHAR(COLUMN()+64)&amp; ROW()-2)/INDIRECT(CHAR(COLUMN()+64)&amp; ROW()-3))</f>
        <v>1.0006317917614354</v>
      </c>
    </row>
    <row r="46" spans="1:16" x14ac:dyDescent="0.2">
      <c r="A46" t="s">
        <v>6</v>
      </c>
      <c r="B46" s="2">
        <f ca="1">(INDIRECT(CHAR(COLUMN()+64)&amp; ROW()-2)/INDIRECT(CHAR(COLUMN()+64)&amp; ROW()-4))-1</f>
        <v>0</v>
      </c>
      <c r="C46" s="2">
        <f ca="1">(INDIRECT(CHAR(COLUMN()+64)&amp; ROW()-2)/INDIRECT(CHAR(COLUMN()+64)&amp; ROW()-4))-1</f>
        <v>6.4102564102563875E-3</v>
      </c>
      <c r="D46" s="6">
        <f ca="1">(INDIRECT(CHAR(COLUMN()+64)&amp; ROW()-2)/INDIRECT(CHAR(COLUMN()+64)&amp; ROW()-4))-1</f>
        <v>1.0050251256281451E-2</v>
      </c>
      <c r="E46" s="6">
        <f ca="1">(INDIRECT(CHAR(COLUMN()+64)&amp; ROW()-2)/INDIRECT(CHAR(COLUMN()+64)&amp; ROW()-4))-1</f>
        <v>-0.1084070796460177</v>
      </c>
      <c r="F46" s="2">
        <f ca="1">(INDIRECT(CHAR(COLUMN()+64)&amp; ROW()-2)/INDIRECT(CHAR(COLUMN()+64)&amp; ROW()-4))-1</f>
        <v>-6.5516909143463753E-3</v>
      </c>
      <c r="G46" s="2">
        <f ca="1">(INDIRECT(CHAR(COLUMN()+64)&amp; ROW()-2)/INDIRECT(CHAR(COLUMN()+64)&amp; ROW()-4))</f>
        <v>0.99216773105193412</v>
      </c>
      <c r="I46" t="s">
        <v>6</v>
      </c>
      <c r="J46" s="2">
        <f ca="1">(INDIRECT(CHAR(COLUMN()+64)&amp; ROW()-2)/INDIRECT(CHAR(COLUMN()+64)&amp; ROW()-4))-1</f>
        <v>1.3157894736842035E-2</v>
      </c>
      <c r="K46" s="2">
        <f ca="1">(INDIRECT(CHAR(COLUMN()+64)&amp; ROW()-2)/INDIRECT(CHAR(COLUMN()+64)&amp; ROW()-4))-1</f>
        <v>3.8461538461538547E-2</v>
      </c>
      <c r="L46" s="6">
        <f ca="1">(INDIRECT(CHAR(COLUMN()+64)&amp; ROW()-2)/INDIRECT(CHAR(COLUMN()+64)&amp; ROW()-4))-1</f>
        <v>-1.692307692307693E-2</v>
      </c>
      <c r="M46" s="6">
        <f ca="1">(INDIRECT(CHAR(COLUMN()+64)&amp; ROW()-2)/INDIRECT(CHAR(COLUMN()+64)&amp; ROW()-4))-1</f>
        <v>-5.8923272573124241E-2</v>
      </c>
      <c r="N46" s="2">
        <f ca="1">(INDIRECT(CHAR(COLUMN()+64)&amp; ROW()-2)/INDIRECT(CHAR(COLUMN()+64)&amp; ROW()-4))-1</f>
        <v>-8.5225130100309299E-3</v>
      </c>
      <c r="O46" s="2">
        <f ca="1">(INDIRECT(CHAR(COLUMN()+64)&amp; ROW()-2)/INDIRECT(CHAR(COLUMN()+64)&amp; ROW()-4))</f>
        <v>0.9979782663634067</v>
      </c>
    </row>
    <row r="48" spans="1:16" x14ac:dyDescent="0.2">
      <c r="A48" s="1" t="s">
        <v>5</v>
      </c>
      <c r="B48" s="14">
        <v>220</v>
      </c>
      <c r="C48" s="13"/>
      <c r="D48" s="13"/>
      <c r="E48" s="13"/>
      <c r="F48" s="13"/>
      <c r="G48" s="1"/>
    </row>
    <row r="49" spans="1:15" x14ac:dyDescent="0.2">
      <c r="B49" s="4" t="s">
        <v>2</v>
      </c>
      <c r="C49" s="4" t="s">
        <v>3</v>
      </c>
      <c r="D49" s="4" t="s">
        <v>4</v>
      </c>
      <c r="E49" s="4" t="s">
        <v>10</v>
      </c>
      <c r="F49" s="4" t="s">
        <v>8</v>
      </c>
      <c r="G49" s="3" t="s">
        <v>7</v>
      </c>
    </row>
    <row r="50" spans="1:15" x14ac:dyDescent="0.2">
      <c r="A50" t="s">
        <v>0</v>
      </c>
      <c r="B50">
        <v>129</v>
      </c>
      <c r="C50">
        <v>229</v>
      </c>
      <c r="D50">
        <v>358</v>
      </c>
      <c r="E50">
        <v>1235</v>
      </c>
      <c r="F50">
        <v>143.44999999999999</v>
      </c>
      <c r="G50">
        <v>103.78</v>
      </c>
    </row>
    <row r="51" spans="1:15" x14ac:dyDescent="0.2">
      <c r="A51" t="s">
        <v>12</v>
      </c>
      <c r="B51">
        <v>129</v>
      </c>
      <c r="C51">
        <v>230</v>
      </c>
      <c r="D51">
        <v>362</v>
      </c>
      <c r="E51">
        <v>1246</v>
      </c>
      <c r="F51">
        <v>145.57</v>
      </c>
      <c r="G51">
        <v>103.24</v>
      </c>
    </row>
    <row r="52" spans="1:15" x14ac:dyDescent="0.2">
      <c r="A52" t="s">
        <v>1</v>
      </c>
      <c r="B52">
        <v>129</v>
      </c>
      <c r="C52">
        <v>231</v>
      </c>
      <c r="D52">
        <v>363</v>
      </c>
      <c r="E52">
        <v>1223</v>
      </c>
      <c r="F52">
        <v>144.28</v>
      </c>
      <c r="G52">
        <v>103.2</v>
      </c>
      <c r="I52" s="1" t="s">
        <v>5</v>
      </c>
      <c r="J52" s="8">
        <v>230</v>
      </c>
      <c r="K52" s="8"/>
      <c r="L52" s="8"/>
      <c r="M52" s="8"/>
      <c r="N52" s="8"/>
      <c r="O52" s="1"/>
    </row>
    <row r="53" spans="1:15" x14ac:dyDescent="0.2">
      <c r="A53" t="s">
        <v>13</v>
      </c>
      <c r="B53" s="2">
        <f ca="1">(INDIRECT(CHAR(COLUMN()+64)&amp; ROW()-2)/INDIRECT(CHAR(COLUMN()+64)&amp; ROW()-3))-1</f>
        <v>0</v>
      </c>
      <c r="C53" s="2">
        <f ca="1">(INDIRECT(CHAR(COLUMN()+64)&amp; ROW()-2)/INDIRECT(CHAR(COLUMN()+64)&amp; ROW()-3))-1</f>
        <v>4.366812227074135E-3</v>
      </c>
      <c r="D53" s="6">
        <f ca="1">(INDIRECT(CHAR(COLUMN()+64)&amp; ROW()-2)/INDIRECT(CHAR(COLUMN()+64)&amp; ROW()-3))-1</f>
        <v>1.1173184357541999E-2</v>
      </c>
      <c r="E53" s="6">
        <f ca="1">(INDIRECT(CHAR(COLUMN()+64)&amp; ROW()-2)/INDIRECT(CHAR(COLUMN()+64)&amp; ROW()-3))-1</f>
        <v>8.9068825910931793E-3</v>
      </c>
      <c r="F53" s="2">
        <f ca="1">(INDIRECT(CHAR(COLUMN()+64)&amp; ROW()-2)/INDIRECT(CHAR(COLUMN()+64)&amp; ROW()-3))-1</f>
        <v>1.4778668525618821E-2</v>
      </c>
      <c r="G53" s="2">
        <f ca="1">(INDIRECT(CHAR(COLUMN()+64)&amp; ROW()-2)/INDIRECT(CHAR(COLUMN()+64)&amp; ROW()-3))</f>
        <v>0.994796685295818</v>
      </c>
      <c r="J53" s="4" t="s">
        <v>2</v>
      </c>
      <c r="K53" s="4" t="s">
        <v>3</v>
      </c>
      <c r="L53" s="4" t="s">
        <v>4</v>
      </c>
      <c r="M53" s="4" t="s">
        <v>10</v>
      </c>
      <c r="N53" s="4" t="s">
        <v>8</v>
      </c>
      <c r="O53" s="3" t="s">
        <v>7</v>
      </c>
    </row>
    <row r="54" spans="1:15" x14ac:dyDescent="0.2">
      <c r="A54" t="s">
        <v>6</v>
      </c>
      <c r="B54" s="2">
        <f ca="1">(INDIRECT(CHAR(COLUMN()+64)&amp; ROW()-2)/INDIRECT(CHAR(COLUMN()+64)&amp; ROW()-4))-1</f>
        <v>0</v>
      </c>
      <c r="C54" s="2">
        <f ca="1">(INDIRECT(CHAR(COLUMN()+64)&amp; ROW()-2)/INDIRECT(CHAR(COLUMN()+64)&amp; ROW()-4))-1</f>
        <v>8.733624454148492E-3</v>
      </c>
      <c r="D54" s="6">
        <f ca="1">(INDIRECT(CHAR(COLUMN()+64)&amp; ROW()-2)/INDIRECT(CHAR(COLUMN()+64)&amp; ROW()-4))-1</f>
        <v>1.3966480446927276E-2</v>
      </c>
      <c r="E54" s="6">
        <f ca="1">(INDIRECT(CHAR(COLUMN()+64)&amp; ROW()-2)/INDIRECT(CHAR(COLUMN()+64)&amp; ROW()-4))-1</f>
        <v>-9.7165991902834481E-3</v>
      </c>
      <c r="F54" s="2">
        <f ca="1">(INDIRECT(CHAR(COLUMN()+64)&amp; ROW()-2)/INDIRECT(CHAR(COLUMN()+64)&amp; ROW()-4))-1</f>
        <v>5.7859881491810761E-3</v>
      </c>
      <c r="G54" s="2">
        <f ca="1">(INDIRECT(CHAR(COLUMN()+64)&amp; ROW()-2)/INDIRECT(CHAR(COLUMN()+64)&amp; ROW()-4))</f>
        <v>0.99441125457698976</v>
      </c>
      <c r="I54" t="s">
        <v>0</v>
      </c>
      <c r="J54">
        <v>100</v>
      </c>
      <c r="K54">
        <v>318</v>
      </c>
      <c r="L54">
        <v>1293</v>
      </c>
      <c r="M54">
        <v>8322</v>
      </c>
      <c r="N54">
        <v>214.91</v>
      </c>
      <c r="O54">
        <v>95.62</v>
      </c>
    </row>
    <row r="55" spans="1:15" x14ac:dyDescent="0.2">
      <c r="I55" t="s">
        <v>12</v>
      </c>
      <c r="J55">
        <v>101</v>
      </c>
      <c r="K55">
        <v>317</v>
      </c>
      <c r="L55">
        <v>1326</v>
      </c>
      <c r="M55">
        <v>8100</v>
      </c>
      <c r="N55">
        <v>205.81</v>
      </c>
      <c r="O55">
        <v>94.83</v>
      </c>
    </row>
    <row r="56" spans="1:15" x14ac:dyDescent="0.2">
      <c r="A56" s="1" t="s">
        <v>5</v>
      </c>
      <c r="B56" s="14">
        <v>240</v>
      </c>
      <c r="C56" s="13"/>
      <c r="D56" s="13"/>
      <c r="E56" s="13"/>
      <c r="F56" s="13"/>
      <c r="G56" s="1"/>
      <c r="I56" t="s">
        <v>1</v>
      </c>
      <c r="J56">
        <v>101</v>
      </c>
      <c r="K56">
        <v>337</v>
      </c>
      <c r="L56">
        <v>1311</v>
      </c>
      <c r="M56">
        <v>7936</v>
      </c>
      <c r="N56">
        <v>218.89</v>
      </c>
      <c r="O56">
        <v>94.17</v>
      </c>
    </row>
    <row r="57" spans="1:15" x14ac:dyDescent="0.2">
      <c r="B57" s="4" t="s">
        <v>2</v>
      </c>
      <c r="C57" s="4" t="s">
        <v>3</v>
      </c>
      <c r="D57" s="4" t="s">
        <v>4</v>
      </c>
      <c r="E57" s="4" t="s">
        <v>10</v>
      </c>
      <c r="F57" s="4" t="s">
        <v>8</v>
      </c>
      <c r="G57" s="3" t="s">
        <v>7</v>
      </c>
      <c r="I57" t="s">
        <v>13</v>
      </c>
      <c r="J57" s="2">
        <f ca="1">(INDIRECT(CHAR(COLUMN()+64)&amp; ROW()-2)/INDIRECT(CHAR(COLUMN()+64)&amp; ROW()-3))-1</f>
        <v>1.0000000000000009E-2</v>
      </c>
      <c r="K57" s="2">
        <f ca="1">(INDIRECT(CHAR(COLUMN()+64)&amp; ROW()-2)/INDIRECT(CHAR(COLUMN()+64)&amp; ROW()-3))-1</f>
        <v>-3.1446540880503138E-3</v>
      </c>
      <c r="L57" s="6">
        <f ca="1">(INDIRECT(CHAR(COLUMN()+64)&amp; ROW()-2)/INDIRECT(CHAR(COLUMN()+64)&amp; ROW()-3))-1</f>
        <v>2.5522041763341052E-2</v>
      </c>
      <c r="M57" s="6">
        <f ca="1">(INDIRECT(CHAR(COLUMN()+64)&amp; ROW()-2)/INDIRECT(CHAR(COLUMN()+64)&amp; ROW()-3))-1</f>
        <v>-2.6676279740447062E-2</v>
      </c>
      <c r="N57" s="2">
        <f ca="1">(INDIRECT(CHAR(COLUMN()+64)&amp; ROW()-2)/INDIRECT(CHAR(COLUMN()+64)&amp; ROW()-3))-1</f>
        <v>-4.2343306500395528E-2</v>
      </c>
      <c r="O57" s="2">
        <f ca="1">(INDIRECT(CHAR(COLUMN()+64)&amp; ROW()-2)/INDIRECT(CHAR(COLUMN()+64)&amp; ROW()-3))</f>
        <v>0.99173813009830569</v>
      </c>
    </row>
    <row r="58" spans="1:15" x14ac:dyDescent="0.2">
      <c r="A58" t="s">
        <v>0</v>
      </c>
      <c r="B58">
        <v>135</v>
      </c>
      <c r="C58">
        <v>245</v>
      </c>
      <c r="D58">
        <v>393</v>
      </c>
      <c r="E58">
        <v>1321</v>
      </c>
      <c r="F58">
        <v>151.03</v>
      </c>
      <c r="G58">
        <v>107.74</v>
      </c>
      <c r="I58" t="s">
        <v>6</v>
      </c>
      <c r="J58" s="2">
        <f ca="1">(INDIRECT(CHAR(COLUMN()+64)&amp; ROW()-2)/INDIRECT(CHAR(COLUMN()+64)&amp; ROW()-4))-1</f>
        <v>1.0000000000000009E-2</v>
      </c>
      <c r="K58" s="2">
        <f ca="1">(INDIRECT(CHAR(COLUMN()+64)&amp; ROW()-2)/INDIRECT(CHAR(COLUMN()+64)&amp; ROW()-4))-1</f>
        <v>5.9748427672956073E-2</v>
      </c>
      <c r="L58" s="6">
        <f ca="1">(INDIRECT(CHAR(COLUMN()+64)&amp; ROW()-2)/INDIRECT(CHAR(COLUMN()+64)&amp; ROW()-4))-1</f>
        <v>1.3921113689095099E-2</v>
      </c>
      <c r="M58" s="6">
        <f ca="1">(INDIRECT(CHAR(COLUMN()+64)&amp; ROW()-2)/INDIRECT(CHAR(COLUMN()+64)&amp; ROW()-4))-1</f>
        <v>-4.6383080990146652E-2</v>
      </c>
      <c r="N58" s="2">
        <f ca="1">(INDIRECT(CHAR(COLUMN()+64)&amp; ROW()-2)/INDIRECT(CHAR(COLUMN()+64)&amp; ROW()-4))-1</f>
        <v>1.8519380205667346E-2</v>
      </c>
      <c r="O58" s="2">
        <f ca="1">(INDIRECT(CHAR(COLUMN()+64)&amp; ROW()-2)/INDIRECT(CHAR(COLUMN()+64)&amp; ROW()-4))</f>
        <v>0.98483580840828278</v>
      </c>
    </row>
    <row r="59" spans="1:15" x14ac:dyDescent="0.2">
      <c r="A59" t="s">
        <v>12</v>
      </c>
      <c r="B59">
        <v>135</v>
      </c>
      <c r="C59">
        <v>246</v>
      </c>
      <c r="D59">
        <v>395</v>
      </c>
      <c r="E59">
        <v>1166</v>
      </c>
      <c r="F59">
        <v>149.68</v>
      </c>
      <c r="G59">
        <v>107.38</v>
      </c>
    </row>
    <row r="60" spans="1:15" x14ac:dyDescent="0.2">
      <c r="A60" t="s">
        <v>1</v>
      </c>
      <c r="B60">
        <v>135</v>
      </c>
      <c r="C60">
        <v>246</v>
      </c>
      <c r="D60">
        <v>396</v>
      </c>
      <c r="E60">
        <v>1148</v>
      </c>
      <c r="F60">
        <v>152.44</v>
      </c>
      <c r="G60">
        <v>107.59</v>
      </c>
    </row>
    <row r="61" spans="1:15" x14ac:dyDescent="0.2">
      <c r="A61" t="s">
        <v>13</v>
      </c>
      <c r="B61" s="2">
        <f ca="1">(INDIRECT(CHAR(COLUMN()+64)&amp; ROW()-2)/INDIRECT(CHAR(COLUMN()+64)&amp; ROW()-3))-1</f>
        <v>0</v>
      </c>
      <c r="C61" s="2">
        <f ca="1">(INDIRECT(CHAR(COLUMN()+64)&amp; ROW()-2)/INDIRECT(CHAR(COLUMN()+64)&amp; ROW()-3))-1</f>
        <v>4.0816326530612734E-3</v>
      </c>
      <c r="D61" s="6">
        <f ca="1">(INDIRECT(CHAR(COLUMN()+64)&amp; ROW()-2)/INDIRECT(CHAR(COLUMN()+64)&amp; ROW()-3))-1</f>
        <v>5.0890585241729624E-3</v>
      </c>
      <c r="E61" s="6">
        <f ca="1">(INDIRECT(CHAR(COLUMN()+64)&amp; ROW()-2)/INDIRECT(CHAR(COLUMN()+64)&amp; ROW()-3))-1</f>
        <v>-0.11733535200605605</v>
      </c>
      <c r="F61" s="2">
        <f ca="1">(INDIRECT(CHAR(COLUMN()+64)&amp; ROW()-2)/INDIRECT(CHAR(COLUMN()+64)&amp; ROW()-3))-1</f>
        <v>-8.938621465933938E-3</v>
      </c>
      <c r="G61" s="2">
        <f ca="1">(INDIRECT(CHAR(COLUMN()+64)&amp; ROW()-2)/INDIRECT(CHAR(COLUMN()+64)&amp; ROW()-3))</f>
        <v>0.99665862260998705</v>
      </c>
    </row>
    <row r="62" spans="1:15" x14ac:dyDescent="0.2">
      <c r="A62" t="s">
        <v>6</v>
      </c>
      <c r="B62" s="2">
        <f ca="1">(INDIRECT(CHAR(COLUMN()+64)&amp; ROW()-2)/INDIRECT(CHAR(COLUMN()+64)&amp; ROW()-4))-1</f>
        <v>0</v>
      </c>
      <c r="C62" s="2">
        <f ca="1">(INDIRECT(CHAR(COLUMN()+64)&amp; ROW()-2)/INDIRECT(CHAR(COLUMN()+64)&amp; ROW()-4))-1</f>
        <v>4.0816326530612734E-3</v>
      </c>
      <c r="D62" s="6">
        <f ca="1">(INDIRECT(CHAR(COLUMN()+64)&amp; ROW()-2)/INDIRECT(CHAR(COLUMN()+64)&amp; ROW()-4))-1</f>
        <v>7.6335877862594437E-3</v>
      </c>
      <c r="E62" s="6">
        <f ca="1">(INDIRECT(CHAR(COLUMN()+64)&amp; ROW()-2)/INDIRECT(CHAR(COLUMN()+64)&amp; ROW()-4))-1</f>
        <v>-0.13096139288417863</v>
      </c>
      <c r="F62" s="2">
        <f ca="1">(INDIRECT(CHAR(COLUMN()+64)&amp; ROW()-2)/INDIRECT(CHAR(COLUMN()+64)&amp; ROW()-4))-1</f>
        <v>9.3358935310865476E-3</v>
      </c>
      <c r="G62" s="2">
        <f ca="1">(INDIRECT(CHAR(COLUMN()+64)&amp; ROW()-2)/INDIRECT(CHAR(COLUMN()+64)&amp; ROW()-4))</f>
        <v>0.99860775942082802</v>
      </c>
    </row>
    <row r="64" spans="1:15" x14ac:dyDescent="0.2">
      <c r="A64" s="1" t="s">
        <v>5</v>
      </c>
      <c r="B64" s="14">
        <v>256</v>
      </c>
      <c r="C64" s="13"/>
      <c r="D64" s="13"/>
      <c r="E64" s="13"/>
      <c r="F64" s="13"/>
      <c r="G64" s="1"/>
      <c r="I64" s="1" t="s">
        <v>5</v>
      </c>
      <c r="J64" s="14">
        <v>256</v>
      </c>
      <c r="K64" s="13"/>
      <c r="L64" s="13"/>
      <c r="M64" s="13"/>
      <c r="N64" s="13"/>
      <c r="O64" s="1"/>
    </row>
    <row r="65" spans="1:16" x14ac:dyDescent="0.2">
      <c r="B65" s="4" t="s">
        <v>2</v>
      </c>
      <c r="C65" s="4" t="s">
        <v>3</v>
      </c>
      <c r="D65" s="4" t="s">
        <v>4</v>
      </c>
      <c r="E65" s="4" t="s">
        <v>10</v>
      </c>
      <c r="F65" s="4" t="s">
        <v>8</v>
      </c>
      <c r="G65" s="3" t="s">
        <v>7</v>
      </c>
      <c r="H65" s="18" t="s">
        <v>45</v>
      </c>
      <c r="J65" s="4" t="s">
        <v>2</v>
      </c>
      <c r="K65" s="4" t="s">
        <v>3</v>
      </c>
      <c r="L65" s="4" t="s">
        <v>4</v>
      </c>
      <c r="M65" s="4" t="s">
        <v>10</v>
      </c>
      <c r="N65" s="4" t="s">
        <v>8</v>
      </c>
      <c r="O65" s="3" t="s">
        <v>7</v>
      </c>
      <c r="P65" s="18" t="s">
        <v>45</v>
      </c>
    </row>
    <row r="66" spans="1:16" x14ac:dyDescent="0.2">
      <c r="A66" t="s">
        <v>0</v>
      </c>
      <c r="B66">
        <v>138</v>
      </c>
      <c r="C66">
        <v>250</v>
      </c>
      <c r="D66">
        <v>407</v>
      </c>
      <c r="E66">
        <v>1263</v>
      </c>
      <c r="F66">
        <v>153.22999999999999</v>
      </c>
      <c r="G66">
        <v>112.28</v>
      </c>
      <c r="H66">
        <v>2.3623449999999999</v>
      </c>
      <c r="I66" t="s">
        <v>0</v>
      </c>
      <c r="J66">
        <v>108</v>
      </c>
      <c r="K66">
        <v>375</v>
      </c>
      <c r="L66">
        <v>1406</v>
      </c>
      <c r="M66">
        <v>8007</v>
      </c>
      <c r="N66">
        <v>226.65</v>
      </c>
      <c r="O66">
        <v>98.63</v>
      </c>
      <c r="P66">
        <v>41.622836999999997</v>
      </c>
    </row>
    <row r="67" spans="1:16" x14ac:dyDescent="0.2">
      <c r="A67" t="s">
        <v>12</v>
      </c>
      <c r="B67">
        <v>138</v>
      </c>
      <c r="C67">
        <v>251</v>
      </c>
      <c r="D67">
        <v>408</v>
      </c>
      <c r="E67">
        <v>1218</v>
      </c>
      <c r="F67">
        <v>156.81</v>
      </c>
      <c r="G67">
        <v>112.1</v>
      </c>
      <c r="I67" t="s">
        <v>12</v>
      </c>
      <c r="J67">
        <v>109</v>
      </c>
      <c r="K67">
        <v>364</v>
      </c>
      <c r="L67">
        <v>1340</v>
      </c>
      <c r="M67">
        <v>8250</v>
      </c>
      <c r="N67">
        <v>226.25</v>
      </c>
      <c r="O67">
        <v>98.48</v>
      </c>
    </row>
    <row r="68" spans="1:16" x14ac:dyDescent="0.2">
      <c r="A68" t="s">
        <v>1</v>
      </c>
      <c r="B68">
        <v>138</v>
      </c>
      <c r="C68">
        <v>252</v>
      </c>
      <c r="D68">
        <v>411</v>
      </c>
      <c r="E68">
        <v>1252</v>
      </c>
      <c r="F68">
        <v>156.96</v>
      </c>
      <c r="G68">
        <v>111.81</v>
      </c>
      <c r="H68">
        <v>7.4047679999999998</v>
      </c>
      <c r="I68" t="s">
        <v>1</v>
      </c>
      <c r="J68">
        <v>108</v>
      </c>
      <c r="K68">
        <v>388</v>
      </c>
      <c r="L68">
        <v>1436</v>
      </c>
      <c r="M68">
        <v>8249</v>
      </c>
      <c r="N68">
        <v>221.58</v>
      </c>
      <c r="O68">
        <v>96.42</v>
      </c>
      <c r="P68">
        <v>34.542292000000003</v>
      </c>
    </row>
    <row r="69" spans="1:16" x14ac:dyDescent="0.2">
      <c r="A69" t="s">
        <v>13</v>
      </c>
      <c r="B69" s="2">
        <f ca="1">(INDIRECT(CHAR(COLUMN()+64)&amp; ROW()-2)/INDIRECT(CHAR(COLUMN()+64)&amp; ROW()-3))-1</f>
        <v>0</v>
      </c>
      <c r="C69" s="2">
        <f ca="1">(INDIRECT(CHAR(COLUMN()+64)&amp; ROW()-2)/INDIRECT(CHAR(COLUMN()+64)&amp; ROW()-3))-1</f>
        <v>4.0000000000000036E-3</v>
      </c>
      <c r="D69" s="6">
        <f ca="1">(INDIRECT(CHAR(COLUMN()+64)&amp; ROW()-2)/INDIRECT(CHAR(COLUMN()+64)&amp; ROW()-3))-1</f>
        <v>2.4570024570025328E-3</v>
      </c>
      <c r="E69" s="6">
        <f ca="1">(INDIRECT(CHAR(COLUMN()+64)&amp; ROW()-2)/INDIRECT(CHAR(COLUMN()+64)&amp; ROW()-3))-1</f>
        <v>-3.5629453681710221E-2</v>
      </c>
      <c r="F69" s="2">
        <f ca="1">(INDIRECT(CHAR(COLUMN()+64)&amp; ROW()-2)/INDIRECT(CHAR(COLUMN()+64)&amp; ROW()-3))-1</f>
        <v>2.3363571102264613E-2</v>
      </c>
      <c r="G69" s="2">
        <f ca="1">(INDIRECT(CHAR(COLUMN()+64)&amp; ROW()-2)/INDIRECT(CHAR(COLUMN()+64)&amp; ROW()-3))</f>
        <v>0.99839686498040603</v>
      </c>
      <c r="I69" t="s">
        <v>13</v>
      </c>
      <c r="J69" s="2">
        <f ca="1">(INDIRECT(CHAR(COLUMN()+64)&amp; ROW()-2)/INDIRECT(CHAR(COLUMN()+64)&amp; ROW()-3))-1</f>
        <v>9.2592592592593004E-3</v>
      </c>
      <c r="K69" s="2">
        <f ca="1">(INDIRECT(CHAR(COLUMN()+64)&amp; ROW()-2)/INDIRECT(CHAR(COLUMN()+64)&amp; ROW()-3))-1</f>
        <v>-2.9333333333333322E-2</v>
      </c>
      <c r="L69" s="6">
        <f ca="1">(INDIRECT(CHAR(COLUMN()+64)&amp; ROW()-2)/INDIRECT(CHAR(COLUMN()+64)&amp; ROW()-3))-1</f>
        <v>-4.6941678520625918E-2</v>
      </c>
      <c r="M69" s="6">
        <f ca="1">(INDIRECT(CHAR(COLUMN()+64)&amp; ROW()-2)/INDIRECT(CHAR(COLUMN()+64)&amp; ROW()-3))-1</f>
        <v>3.0348445110528255E-2</v>
      </c>
      <c r="N69" s="2">
        <f ca="1">(INDIRECT(CHAR(COLUMN()+64)&amp; ROW()-2)/INDIRECT(CHAR(COLUMN()+64)&amp; ROW()-3))-1</f>
        <v>-1.7648356496801076E-3</v>
      </c>
      <c r="O69" s="2">
        <f ca="1">(INDIRECT(CHAR(COLUMN()+64)&amp; ROW()-2)/INDIRECT(CHAR(COLUMN()+64)&amp; ROW()-3))</f>
        <v>0.99847916455439534</v>
      </c>
    </row>
    <row r="70" spans="1:16" x14ac:dyDescent="0.2">
      <c r="A70" t="s">
        <v>6</v>
      </c>
      <c r="B70" s="2">
        <f ca="1">(INDIRECT(CHAR(COLUMN()+64)&amp; ROW()-2)/INDIRECT(CHAR(COLUMN()+64)&amp; ROW()-4))-1</f>
        <v>0</v>
      </c>
      <c r="C70" s="2">
        <f ca="1">(INDIRECT(CHAR(COLUMN()+64)&amp; ROW()-2)/INDIRECT(CHAR(COLUMN()+64)&amp; ROW()-4))-1</f>
        <v>8.0000000000000071E-3</v>
      </c>
      <c r="D70" s="6">
        <f ca="1">(INDIRECT(CHAR(COLUMN()+64)&amp; ROW()-2)/INDIRECT(CHAR(COLUMN()+64)&amp; ROW()-4))-1</f>
        <v>9.8280098280099093E-3</v>
      </c>
      <c r="E70" s="6">
        <f ca="1">(INDIRECT(CHAR(COLUMN()+64)&amp; ROW()-2)/INDIRECT(CHAR(COLUMN()+64)&amp; ROW()-4))-1</f>
        <v>-8.7094220110847109E-3</v>
      </c>
      <c r="F70" s="2">
        <f ca="1">(INDIRECT(CHAR(COLUMN()+64)&amp; ROW()-2)/INDIRECT(CHAR(COLUMN()+64)&amp; ROW()-4))-1</f>
        <v>2.4342491679175238E-2</v>
      </c>
      <c r="G70" s="2">
        <f ca="1">(INDIRECT(CHAR(COLUMN()+64)&amp; ROW()-2)/INDIRECT(CHAR(COLUMN()+64)&amp; ROW()-4))</f>
        <v>0.99581403633772714</v>
      </c>
      <c r="I70" t="s">
        <v>6</v>
      </c>
      <c r="J70" s="2">
        <f ca="1">(INDIRECT(CHAR(COLUMN()+64)&amp; ROW()-2)/INDIRECT(CHAR(COLUMN()+64)&amp; ROW()-4))-1</f>
        <v>0</v>
      </c>
      <c r="K70" s="2">
        <f ca="1">(INDIRECT(CHAR(COLUMN()+64)&amp; ROW()-2)/INDIRECT(CHAR(COLUMN()+64)&amp; ROW()-4))-1</f>
        <v>3.4666666666666623E-2</v>
      </c>
      <c r="L70" s="6">
        <f ca="1">(INDIRECT(CHAR(COLUMN()+64)&amp; ROW()-2)/INDIRECT(CHAR(COLUMN()+64)&amp; ROW()-4))-1</f>
        <v>2.1337126600284417E-2</v>
      </c>
      <c r="M70" s="6">
        <f ca="1">(INDIRECT(CHAR(COLUMN()+64)&amp; ROW()-2)/INDIRECT(CHAR(COLUMN()+64)&amp; ROW()-4))-1</f>
        <v>3.0223554389908758E-2</v>
      </c>
      <c r="N70" s="2">
        <f ca="1">(INDIRECT(CHAR(COLUMN()+64)&amp; ROW()-2)/INDIRECT(CHAR(COLUMN()+64)&amp; ROW()-4))-1</f>
        <v>-2.2369291859695495E-2</v>
      </c>
      <c r="O70" s="2">
        <f ca="1">(INDIRECT(CHAR(COLUMN()+64)&amp; ROW()-2)/INDIRECT(CHAR(COLUMN()+64)&amp; ROW()-4))</f>
        <v>0.97759302443475626</v>
      </c>
    </row>
    <row r="72" spans="1:16" x14ac:dyDescent="0.2">
      <c r="A72" s="1" t="s">
        <v>5</v>
      </c>
      <c r="B72" s="14">
        <v>300</v>
      </c>
      <c r="C72" s="13"/>
      <c r="D72" s="13"/>
      <c r="E72" s="13"/>
      <c r="F72" s="13"/>
      <c r="G72" s="1"/>
      <c r="I72" s="1" t="s">
        <v>5</v>
      </c>
      <c r="J72" s="14">
        <v>300</v>
      </c>
      <c r="K72" s="13"/>
      <c r="L72" s="13"/>
      <c r="M72" s="13"/>
      <c r="N72" s="13"/>
      <c r="O72" s="1"/>
    </row>
    <row r="73" spans="1:16" x14ac:dyDescent="0.2">
      <c r="B73" s="4" t="s">
        <v>2</v>
      </c>
      <c r="C73" s="4" t="s">
        <v>3</v>
      </c>
      <c r="D73" s="4" t="s">
        <v>4</v>
      </c>
      <c r="E73" s="4" t="s">
        <v>10</v>
      </c>
      <c r="F73" s="4" t="s">
        <v>8</v>
      </c>
      <c r="G73" s="3" t="s">
        <v>7</v>
      </c>
      <c r="J73" s="4" t="s">
        <v>2</v>
      </c>
      <c r="K73" s="4" t="s">
        <v>3</v>
      </c>
      <c r="L73" s="4" t="s">
        <v>4</v>
      </c>
      <c r="M73" s="4" t="s">
        <v>10</v>
      </c>
      <c r="N73" s="4" t="s">
        <v>8</v>
      </c>
      <c r="O73" s="3" t="s">
        <v>7</v>
      </c>
    </row>
    <row r="74" spans="1:16" x14ac:dyDescent="0.2">
      <c r="A74" t="s">
        <v>0</v>
      </c>
      <c r="B74">
        <v>150</v>
      </c>
      <c r="C74">
        <v>305</v>
      </c>
      <c r="D74">
        <v>531</v>
      </c>
      <c r="E74">
        <v>1286</v>
      </c>
      <c r="F74">
        <v>174.1</v>
      </c>
      <c r="G74">
        <v>118</v>
      </c>
      <c r="I74" t="s">
        <v>0</v>
      </c>
      <c r="J74">
        <v>118</v>
      </c>
      <c r="K74">
        <v>492</v>
      </c>
      <c r="L74">
        <v>1558</v>
      </c>
      <c r="M74">
        <v>10196</v>
      </c>
      <c r="N74">
        <v>270.14999999999998</v>
      </c>
      <c r="O74">
        <v>102.31</v>
      </c>
    </row>
    <row r="75" spans="1:16" x14ac:dyDescent="0.2">
      <c r="A75" t="s">
        <v>12</v>
      </c>
      <c r="B75">
        <v>151</v>
      </c>
      <c r="C75">
        <v>306</v>
      </c>
      <c r="D75">
        <v>531</v>
      </c>
      <c r="E75">
        <v>1235</v>
      </c>
      <c r="F75">
        <v>171.7</v>
      </c>
      <c r="G75">
        <v>117.88</v>
      </c>
      <c r="I75" t="s">
        <v>12</v>
      </c>
      <c r="J75">
        <v>118</v>
      </c>
      <c r="K75">
        <v>490</v>
      </c>
      <c r="L75">
        <v>1520</v>
      </c>
      <c r="M75">
        <v>9689</v>
      </c>
      <c r="N75">
        <v>265.04000000000002</v>
      </c>
      <c r="O75">
        <v>101.85</v>
      </c>
    </row>
    <row r="76" spans="1:16" x14ac:dyDescent="0.2">
      <c r="A76" t="s">
        <v>1</v>
      </c>
      <c r="B76">
        <v>151</v>
      </c>
      <c r="C76">
        <v>318</v>
      </c>
      <c r="D76">
        <v>555</v>
      </c>
      <c r="E76">
        <v>1306</v>
      </c>
      <c r="F76">
        <v>175.96</v>
      </c>
      <c r="G76">
        <v>116.64</v>
      </c>
      <c r="I76" t="s">
        <v>1</v>
      </c>
      <c r="J76">
        <v>118</v>
      </c>
      <c r="K76">
        <v>506</v>
      </c>
      <c r="L76">
        <v>1556</v>
      </c>
      <c r="M76">
        <v>9269</v>
      </c>
      <c r="N76">
        <v>268.12</v>
      </c>
      <c r="O76" s="17">
        <v>100.62</v>
      </c>
    </row>
    <row r="77" spans="1:16" x14ac:dyDescent="0.2">
      <c r="A77" t="s">
        <v>13</v>
      </c>
      <c r="B77" s="2">
        <f ca="1">(INDIRECT(CHAR(COLUMN()+64)&amp; ROW()-2)/INDIRECT(CHAR(COLUMN()+64)&amp; ROW()-3))-1</f>
        <v>6.6666666666665986E-3</v>
      </c>
      <c r="C77" s="2">
        <f ca="1">(INDIRECT(CHAR(COLUMN()+64)&amp; ROW()-2)/INDIRECT(CHAR(COLUMN()+64)&amp; ROW()-3))-1</f>
        <v>3.2786885245901232E-3</v>
      </c>
      <c r="D77" s="6">
        <f ca="1">(INDIRECT(CHAR(COLUMN()+64)&amp; ROW()-2)/INDIRECT(CHAR(COLUMN()+64)&amp; ROW()-3))-1</f>
        <v>0</v>
      </c>
      <c r="E77" s="6">
        <f ca="1">(INDIRECT(CHAR(COLUMN()+64)&amp; ROW()-2)/INDIRECT(CHAR(COLUMN()+64)&amp; ROW()-3))-1</f>
        <v>-3.9657853810264432E-2</v>
      </c>
      <c r="F77" s="2">
        <f ca="1">(INDIRECT(CHAR(COLUMN()+64)&amp; ROW()-2)/INDIRECT(CHAR(COLUMN()+64)&amp; ROW()-3))-1</f>
        <v>-1.3785180930499741E-2</v>
      </c>
      <c r="G77" s="2">
        <f ca="1">(INDIRECT(CHAR(COLUMN()+64)&amp; ROW()-2)/INDIRECT(CHAR(COLUMN()+64)&amp; ROW()-3))</f>
        <v>0.99898305084745764</v>
      </c>
      <c r="I77" t="s">
        <v>13</v>
      </c>
      <c r="J77" s="2">
        <f ca="1">(INDIRECT(CHAR(COLUMN()+64)&amp; ROW()-2)/INDIRECT(CHAR(COLUMN()+64)&amp; ROW()-3))-1</f>
        <v>0</v>
      </c>
      <c r="K77" s="2">
        <f ca="1">(INDIRECT(CHAR(COLUMN()+64)&amp; ROW()-2)/INDIRECT(CHAR(COLUMN()+64)&amp; ROW()-3))-1</f>
        <v>-4.0650406504064707E-3</v>
      </c>
      <c r="L77" s="6">
        <f ca="1">(INDIRECT(CHAR(COLUMN()+64)&amp; ROW()-2)/INDIRECT(CHAR(COLUMN()+64)&amp; ROW()-3))-1</f>
        <v>-2.4390243902439046E-2</v>
      </c>
      <c r="M77" s="6">
        <f ca="1">(INDIRECT(CHAR(COLUMN()+64)&amp; ROW()-2)/INDIRECT(CHAR(COLUMN()+64)&amp; ROW()-3))-1</f>
        <v>-4.9725382502942339E-2</v>
      </c>
      <c r="N77" s="2">
        <f ca="1">(INDIRECT(CHAR(COLUMN()+64)&amp; ROW()-2)/INDIRECT(CHAR(COLUMN()+64)&amp; ROW()-3))-1</f>
        <v>-1.8915417360725328E-2</v>
      </c>
      <c r="O77" s="2">
        <f ca="1">(INDIRECT(CHAR(COLUMN()+64)&amp; ROW()-2)/INDIRECT(CHAR(COLUMN()+64)&amp; ROW()-3))</f>
        <v>0.99550386081516951</v>
      </c>
    </row>
    <row r="78" spans="1:16" x14ac:dyDescent="0.2">
      <c r="A78" t="s">
        <v>6</v>
      </c>
      <c r="B78" s="2">
        <f ca="1">(INDIRECT(CHAR(COLUMN()+64)&amp; ROW()-2)/INDIRECT(CHAR(COLUMN()+64)&amp; ROW()-4))-1</f>
        <v>6.6666666666665986E-3</v>
      </c>
      <c r="C78" s="2">
        <f ca="1">(INDIRECT(CHAR(COLUMN()+64)&amp; ROW()-2)/INDIRECT(CHAR(COLUMN()+64)&amp; ROW()-4))-1</f>
        <v>4.2622950819672045E-2</v>
      </c>
      <c r="D78" s="6">
        <f ca="1">(INDIRECT(CHAR(COLUMN()+64)&amp; ROW()-2)/INDIRECT(CHAR(COLUMN()+64)&amp; ROW()-4))-1</f>
        <v>4.5197740112994378E-2</v>
      </c>
      <c r="E78" s="6">
        <f ca="1">(INDIRECT(CHAR(COLUMN()+64)&amp; ROW()-2)/INDIRECT(CHAR(COLUMN()+64)&amp; ROW()-4))-1</f>
        <v>1.5552099533437058E-2</v>
      </c>
      <c r="F78" s="2">
        <f ca="1">(INDIRECT(CHAR(COLUMN()+64)&amp; ROW()-2)/INDIRECT(CHAR(COLUMN()+64)&amp; ROW()-4))-1</f>
        <v>1.0683515221137307E-2</v>
      </c>
      <c r="G78" s="2">
        <f ca="1">(INDIRECT(CHAR(COLUMN()+64)&amp; ROW()-2)/INDIRECT(CHAR(COLUMN()+64)&amp; ROW()-4))</f>
        <v>0.9884745762711864</v>
      </c>
      <c r="I78" t="s">
        <v>6</v>
      </c>
      <c r="J78" s="2">
        <f ca="1">(INDIRECT(CHAR(COLUMN()+64)&amp; ROW()-2)/INDIRECT(CHAR(COLUMN()+64)&amp; ROW()-4))-1</f>
        <v>0</v>
      </c>
      <c r="K78" s="2">
        <f ca="1">(INDIRECT(CHAR(COLUMN()+64)&amp; ROW()-2)/INDIRECT(CHAR(COLUMN()+64)&amp; ROW()-4))-1</f>
        <v>2.8455284552845628E-2</v>
      </c>
      <c r="L78" s="6">
        <f ca="1">(INDIRECT(CHAR(COLUMN()+64)&amp; ROW()-2)/INDIRECT(CHAR(COLUMN()+64)&amp; ROW()-4))-1</f>
        <v>-1.2836970474967568E-3</v>
      </c>
      <c r="M78" s="6">
        <f ca="1">(INDIRECT(CHAR(COLUMN()+64)&amp; ROW()-2)/INDIRECT(CHAR(COLUMN()+64)&amp; ROW()-4))-1</f>
        <v>-9.0918007061592809E-2</v>
      </c>
      <c r="N78" s="2">
        <f ca="1">(INDIRECT(CHAR(COLUMN()+64)&amp; ROW()-2)/INDIRECT(CHAR(COLUMN()+64)&amp; ROW()-4))-1</f>
        <v>-7.5143438830278519E-3</v>
      </c>
      <c r="O78" s="2">
        <f ca="1">(INDIRECT(CHAR(COLUMN()+64)&amp; ROW()-2)/INDIRECT(CHAR(COLUMN()+64)&amp; ROW()-4))</f>
        <v>0.98348157560355787</v>
      </c>
    </row>
    <row r="80" spans="1:16" x14ac:dyDescent="0.2">
      <c r="A80" s="1" t="s">
        <v>5</v>
      </c>
      <c r="B80" s="14">
        <v>512</v>
      </c>
      <c r="C80" s="13"/>
      <c r="D80" s="13"/>
      <c r="E80" s="13"/>
      <c r="F80" s="13"/>
      <c r="G80" s="1"/>
      <c r="I80" s="1" t="s">
        <v>5</v>
      </c>
      <c r="J80" s="14">
        <v>512</v>
      </c>
      <c r="K80" s="13"/>
      <c r="L80" s="13"/>
      <c r="M80" s="13"/>
      <c r="N80" s="13"/>
      <c r="O80" s="1"/>
    </row>
    <row r="81" spans="1:15" x14ac:dyDescent="0.2">
      <c r="B81" s="4" t="s">
        <v>2</v>
      </c>
      <c r="C81" s="4" t="s">
        <v>3</v>
      </c>
      <c r="D81" s="4" t="s">
        <v>4</v>
      </c>
      <c r="E81" s="4" t="s">
        <v>10</v>
      </c>
      <c r="F81" s="4" t="s">
        <v>8</v>
      </c>
      <c r="G81" s="3" t="s">
        <v>7</v>
      </c>
      <c r="J81" s="4" t="s">
        <v>2</v>
      </c>
      <c r="K81" s="4" t="s">
        <v>3</v>
      </c>
      <c r="L81" s="4" t="s">
        <v>4</v>
      </c>
      <c r="M81" s="4" t="s">
        <v>10</v>
      </c>
      <c r="N81" s="4" t="s">
        <v>8</v>
      </c>
      <c r="O81" s="3" t="s">
        <v>7</v>
      </c>
    </row>
    <row r="82" spans="1:15" x14ac:dyDescent="0.2">
      <c r="A82" t="s">
        <v>0</v>
      </c>
      <c r="B82">
        <v>193</v>
      </c>
      <c r="C82">
        <v>856</v>
      </c>
      <c r="D82">
        <v>1384</v>
      </c>
      <c r="E82">
        <v>3356</v>
      </c>
      <c r="F82">
        <v>321.68</v>
      </c>
      <c r="G82">
        <v>114.96</v>
      </c>
      <c r="I82" t="s">
        <v>0</v>
      </c>
      <c r="J82">
        <v>139</v>
      </c>
      <c r="K82">
        <v>1036</v>
      </c>
      <c r="L82">
        <v>3015</v>
      </c>
      <c r="M82">
        <v>20186</v>
      </c>
      <c r="N82">
        <v>438.44</v>
      </c>
      <c r="O82">
        <v>106.26</v>
      </c>
    </row>
    <row r="83" spans="1:15" x14ac:dyDescent="0.2">
      <c r="A83" t="s">
        <v>12</v>
      </c>
      <c r="B83">
        <v>193</v>
      </c>
      <c r="C83">
        <v>857</v>
      </c>
      <c r="D83">
        <v>1385</v>
      </c>
      <c r="E83">
        <v>3440</v>
      </c>
      <c r="F83">
        <v>325.83999999999997</v>
      </c>
      <c r="G83">
        <v>114.93</v>
      </c>
      <c r="I83" t="s">
        <v>12</v>
      </c>
      <c r="J83">
        <v>140</v>
      </c>
      <c r="K83">
        <v>1058</v>
      </c>
      <c r="L83">
        <v>2967</v>
      </c>
      <c r="M83">
        <v>20468</v>
      </c>
      <c r="N83">
        <v>454.01</v>
      </c>
      <c r="O83">
        <v>105.33</v>
      </c>
    </row>
    <row r="84" spans="1:15" x14ac:dyDescent="0.2">
      <c r="A84" t="s">
        <v>1</v>
      </c>
      <c r="B84">
        <v>198</v>
      </c>
      <c r="C84">
        <v>857</v>
      </c>
      <c r="D84">
        <v>1406</v>
      </c>
      <c r="E84">
        <v>3462</v>
      </c>
      <c r="F84">
        <v>324.68</v>
      </c>
      <c r="G84">
        <v>112.83</v>
      </c>
      <c r="I84" t="s">
        <v>1</v>
      </c>
      <c r="J84">
        <v>139</v>
      </c>
      <c r="K84">
        <v>1067</v>
      </c>
      <c r="L84">
        <v>3032</v>
      </c>
      <c r="M84">
        <v>19957</v>
      </c>
      <c r="N84">
        <v>447.79</v>
      </c>
      <c r="O84">
        <v>104.36</v>
      </c>
    </row>
    <row r="85" spans="1:15" x14ac:dyDescent="0.2">
      <c r="A85" t="s">
        <v>13</v>
      </c>
      <c r="B85" s="2">
        <f ca="1">(INDIRECT(CHAR(COLUMN()+64)&amp; ROW()-2)/INDIRECT(CHAR(COLUMN()+64)&amp; ROW()-3))-1</f>
        <v>0</v>
      </c>
      <c r="C85" s="2">
        <f ca="1">(INDIRECT(CHAR(COLUMN()+64)&amp; ROW()-2)/INDIRECT(CHAR(COLUMN()+64)&amp; ROW()-3))-1</f>
        <v>1.1682242990653791E-3</v>
      </c>
      <c r="D85" s="6">
        <f ca="1">(INDIRECT(CHAR(COLUMN()+64)&amp; ROW()-2)/INDIRECT(CHAR(COLUMN()+64)&amp; ROW()-3))-1</f>
        <v>7.2254335260124591E-4</v>
      </c>
      <c r="E85" s="6">
        <f ca="1">(INDIRECT(CHAR(COLUMN()+64)&amp; ROW()-2)/INDIRECT(CHAR(COLUMN()+64)&amp; ROW()-3))-1</f>
        <v>2.5029797377830842E-2</v>
      </c>
      <c r="F85" s="2">
        <f ca="1">(INDIRECT(CHAR(COLUMN()+64)&amp; ROW()-2)/INDIRECT(CHAR(COLUMN()+64)&amp; ROW()-3))-1</f>
        <v>1.2932106441183588E-2</v>
      </c>
      <c r="G85" s="2">
        <f ca="1">(INDIRECT(CHAR(COLUMN()+64)&amp; ROW()-2)/INDIRECT(CHAR(COLUMN()+64)&amp; ROW()-3))</f>
        <v>0.99973903966597089</v>
      </c>
      <c r="I85" t="s">
        <v>13</v>
      </c>
      <c r="J85" s="2">
        <f ca="1">(INDIRECT(CHAR(COLUMN()+64)&amp; ROW()-2)/INDIRECT(CHAR(COLUMN()+64)&amp; ROW()-3))-1</f>
        <v>7.194244604316502E-3</v>
      </c>
      <c r="K85" s="2">
        <f ca="1">(INDIRECT(CHAR(COLUMN()+64)&amp; ROW()-2)/INDIRECT(CHAR(COLUMN()+64)&amp; ROW()-3))-1</f>
        <v>2.1235521235521304E-2</v>
      </c>
      <c r="L85" s="6">
        <f ca="1">(INDIRECT(CHAR(COLUMN()+64)&amp; ROW()-2)/INDIRECT(CHAR(COLUMN()+64)&amp; ROW()-3))-1</f>
        <v>-1.5920398009950265E-2</v>
      </c>
      <c r="M85" s="6">
        <f ca="1">(INDIRECT(CHAR(COLUMN()+64)&amp; ROW()-2)/INDIRECT(CHAR(COLUMN()+64)&amp; ROW()-3))-1</f>
        <v>1.3970078272069753E-2</v>
      </c>
      <c r="N85" s="2">
        <f ca="1">(INDIRECT(CHAR(COLUMN()+64)&amp; ROW()-2)/INDIRECT(CHAR(COLUMN()+64)&amp; ROW()-3))-1</f>
        <v>3.5512270778213617E-2</v>
      </c>
      <c r="O85" s="2">
        <f ca="1">(INDIRECT(CHAR(COLUMN()+64)&amp; ROW()-2)/INDIRECT(CHAR(COLUMN()+64)&amp; ROW()-3))</f>
        <v>0.99124788255223029</v>
      </c>
    </row>
    <row r="86" spans="1:15" x14ac:dyDescent="0.2">
      <c r="A86" t="s">
        <v>6</v>
      </c>
      <c r="B86" s="2">
        <f ca="1">(INDIRECT(CHAR(COLUMN()+64)&amp; ROW()-2)/INDIRECT(CHAR(COLUMN()+64)&amp; ROW()-4))-1</f>
        <v>2.5906735751295429E-2</v>
      </c>
      <c r="C86" s="2">
        <f ca="1">(INDIRECT(CHAR(COLUMN()+64)&amp; ROW()-2)/INDIRECT(CHAR(COLUMN()+64)&amp; ROW()-4))-1</f>
        <v>1.1682242990653791E-3</v>
      </c>
      <c r="D86" s="6">
        <f ca="1">(INDIRECT(CHAR(COLUMN()+64)&amp; ROW()-2)/INDIRECT(CHAR(COLUMN()+64)&amp; ROW()-4))-1</f>
        <v>1.5895953757225412E-2</v>
      </c>
      <c r="E86" s="6">
        <f ca="1">(INDIRECT(CHAR(COLUMN()+64)&amp; ROW()-2)/INDIRECT(CHAR(COLUMN()+64)&amp; ROW()-4))-1</f>
        <v>3.1585220500595979E-2</v>
      </c>
      <c r="F86" s="2">
        <f ca="1">(INDIRECT(CHAR(COLUMN()+64)&amp; ROW()-2)/INDIRECT(CHAR(COLUMN()+64)&amp; ROW()-4))-1</f>
        <v>9.326038298930639E-3</v>
      </c>
      <c r="G86" s="2">
        <f ca="1">(INDIRECT(CHAR(COLUMN()+64)&amp; ROW()-2)/INDIRECT(CHAR(COLUMN()+64)&amp; ROW()-4))</f>
        <v>0.98147181628392488</v>
      </c>
      <c r="I86" t="s">
        <v>6</v>
      </c>
      <c r="J86" s="2">
        <f ca="1">(INDIRECT(CHAR(COLUMN()+64)&amp; ROW()-2)/INDIRECT(CHAR(COLUMN()+64)&amp; ROW()-4))-1</f>
        <v>0</v>
      </c>
      <c r="K86" s="2">
        <f ca="1">(INDIRECT(CHAR(COLUMN()+64)&amp; ROW()-2)/INDIRECT(CHAR(COLUMN()+64)&amp; ROW()-4))-1</f>
        <v>2.9922779922779918E-2</v>
      </c>
      <c r="L86" s="6">
        <f ca="1">(INDIRECT(CHAR(COLUMN()+64)&amp; ROW()-2)/INDIRECT(CHAR(COLUMN()+64)&amp; ROW()-4))-1</f>
        <v>5.6384742951907096E-3</v>
      </c>
      <c r="M86" s="6">
        <f ca="1">(INDIRECT(CHAR(COLUMN()+64)&amp; ROW()-2)/INDIRECT(CHAR(COLUMN()+64)&amp; ROW()-4))-1</f>
        <v>-1.1344496185475061E-2</v>
      </c>
      <c r="N86" s="2">
        <f ca="1">(INDIRECT(CHAR(COLUMN()+64)&amp; ROW()-2)/INDIRECT(CHAR(COLUMN()+64)&amp; ROW()-4))-1</f>
        <v>2.1325608977283084E-2</v>
      </c>
      <c r="O86" s="2">
        <f ca="1">(INDIRECT(CHAR(COLUMN()+64)&amp; ROW()-2)/INDIRECT(CHAR(COLUMN()+64)&amp; ROW()-4))</f>
        <v>0.98211932994541684</v>
      </c>
    </row>
    <row r="88" spans="1:15" x14ac:dyDescent="0.2">
      <c r="A88" s="1" t="s">
        <v>5</v>
      </c>
      <c r="B88" s="14">
        <v>600</v>
      </c>
      <c r="C88" s="13"/>
      <c r="D88" s="13"/>
      <c r="E88" s="13"/>
      <c r="F88" s="13"/>
      <c r="G88" s="1"/>
    </row>
    <row r="89" spans="1:15" x14ac:dyDescent="0.2">
      <c r="B89" s="4" t="s">
        <v>2</v>
      </c>
      <c r="C89" s="4" t="s">
        <v>3</v>
      </c>
      <c r="D89" s="4" t="s">
        <v>4</v>
      </c>
      <c r="E89" s="4" t="s">
        <v>10</v>
      </c>
      <c r="F89" s="4" t="s">
        <v>8</v>
      </c>
      <c r="G89" s="3" t="s">
        <v>7</v>
      </c>
    </row>
    <row r="90" spans="1:15" x14ac:dyDescent="0.2">
      <c r="A90" t="s">
        <v>0</v>
      </c>
      <c r="B90">
        <v>223</v>
      </c>
      <c r="C90">
        <v>1038</v>
      </c>
      <c r="D90">
        <v>1844</v>
      </c>
      <c r="E90">
        <v>6000</v>
      </c>
      <c r="F90">
        <v>394.21</v>
      </c>
      <c r="G90">
        <v>113.25</v>
      </c>
    </row>
    <row r="91" spans="1:15" x14ac:dyDescent="0.2">
      <c r="A91" t="s">
        <v>12</v>
      </c>
      <c r="B91">
        <v>222</v>
      </c>
      <c r="C91">
        <v>1043</v>
      </c>
      <c r="D91">
        <v>1846</v>
      </c>
      <c r="E91">
        <v>6228</v>
      </c>
      <c r="F91">
        <v>394.02</v>
      </c>
      <c r="G91">
        <v>113.34</v>
      </c>
    </row>
    <row r="92" spans="1:15" x14ac:dyDescent="0.2">
      <c r="A92" t="s">
        <v>1</v>
      </c>
      <c r="B92">
        <v>229</v>
      </c>
      <c r="C92">
        <v>1037</v>
      </c>
      <c r="D92">
        <v>1860</v>
      </c>
      <c r="E92">
        <v>6152</v>
      </c>
      <c r="F92">
        <v>398.67</v>
      </c>
      <c r="G92">
        <v>111.48</v>
      </c>
    </row>
    <row r="93" spans="1:15" x14ac:dyDescent="0.2">
      <c r="A93" t="s">
        <v>13</v>
      </c>
      <c r="B93" s="2">
        <f ca="1">(INDIRECT(CHAR(COLUMN()+64)&amp; ROW()-2)/INDIRECT(CHAR(COLUMN()+64)&amp; ROW()-3))-1</f>
        <v>-4.484304932735439E-3</v>
      </c>
      <c r="C93" s="2">
        <f ca="1">(INDIRECT(CHAR(COLUMN()+64)&amp; ROW()-2)/INDIRECT(CHAR(COLUMN()+64)&amp; ROW()-3))-1</f>
        <v>4.81695568400764E-3</v>
      </c>
      <c r="D93" s="6">
        <f ca="1">(INDIRECT(CHAR(COLUMN()+64)&amp; ROW()-2)/INDIRECT(CHAR(COLUMN()+64)&amp; ROW()-3))-1</f>
        <v>1.0845986984815426E-3</v>
      </c>
      <c r="E93" s="6">
        <f ca="1">(INDIRECT(CHAR(COLUMN()+64)&amp; ROW()-2)/INDIRECT(CHAR(COLUMN()+64)&amp; ROW()-3))-1</f>
        <v>3.8000000000000034E-2</v>
      </c>
      <c r="F93" s="2">
        <f ca="1">(INDIRECT(CHAR(COLUMN()+64)&amp; ROW()-2)/INDIRECT(CHAR(COLUMN()+64)&amp; ROW()-3))-1</f>
        <v>-4.8197661145077397E-4</v>
      </c>
      <c r="G93" s="2">
        <f ca="1">(INDIRECT(CHAR(COLUMN()+64)&amp; ROW()-2)/INDIRECT(CHAR(COLUMN()+64)&amp; ROW()-3))</f>
        <v>1.0007947019867549</v>
      </c>
    </row>
    <row r="94" spans="1:15" x14ac:dyDescent="0.2">
      <c r="A94" t="s">
        <v>6</v>
      </c>
      <c r="B94" s="2">
        <f ca="1">(INDIRECT(CHAR(COLUMN()+64)&amp; ROW()-2)/INDIRECT(CHAR(COLUMN()+64)&amp; ROW()-4))-1</f>
        <v>2.6905829596412634E-2</v>
      </c>
      <c r="C94" s="2">
        <f ca="1">(INDIRECT(CHAR(COLUMN()+64)&amp; ROW()-2)/INDIRECT(CHAR(COLUMN()+64)&amp; ROW()-4))-1</f>
        <v>-9.633911368015502E-4</v>
      </c>
      <c r="D94" s="6">
        <f ca="1">(INDIRECT(CHAR(COLUMN()+64)&amp; ROW()-2)/INDIRECT(CHAR(COLUMN()+64)&amp; ROW()-4))-1</f>
        <v>8.6767895878525625E-3</v>
      </c>
      <c r="E94" s="6">
        <f ca="1">(INDIRECT(CHAR(COLUMN()+64)&amp; ROW()-2)/INDIRECT(CHAR(COLUMN()+64)&amp; ROW()-4))-1</f>
        <v>2.533333333333343E-2</v>
      </c>
      <c r="F94" s="2">
        <f ca="1">(INDIRECT(CHAR(COLUMN()+64)&amp; ROW()-2)/INDIRECT(CHAR(COLUMN()+64)&amp; ROW()-4))-1</f>
        <v>1.1313766774054601E-2</v>
      </c>
      <c r="G94" s="2">
        <f ca="1">(INDIRECT(CHAR(COLUMN()+64)&amp; ROW()-2)/INDIRECT(CHAR(COLUMN()+64)&amp; ROW()-4))</f>
        <v>0.98437086092715231</v>
      </c>
    </row>
    <row r="96" spans="1:15" x14ac:dyDescent="0.2">
      <c r="I96" t="s">
        <v>43</v>
      </c>
    </row>
    <row r="97" spans="9:16" x14ac:dyDescent="0.2">
      <c r="I97" s="1" t="s">
        <v>5</v>
      </c>
      <c r="J97" s="8">
        <v>32</v>
      </c>
      <c r="K97" s="8"/>
      <c r="L97" s="8"/>
      <c r="M97" s="8"/>
      <c r="N97" s="8"/>
      <c r="O97" s="1"/>
    </row>
    <row r="98" spans="9:16" x14ac:dyDescent="0.2">
      <c r="J98" s="4" t="s">
        <v>2</v>
      </c>
      <c r="K98" s="4" t="s">
        <v>3</v>
      </c>
      <c r="L98" s="4" t="s">
        <v>4</v>
      </c>
      <c r="M98" s="4" t="s">
        <v>10</v>
      </c>
      <c r="N98" s="4" t="s">
        <v>8</v>
      </c>
      <c r="O98" s="3" t="s">
        <v>7</v>
      </c>
      <c r="P98" s="18" t="s">
        <v>45</v>
      </c>
    </row>
    <row r="99" spans="9:16" x14ac:dyDescent="0.2">
      <c r="I99" t="s">
        <v>0</v>
      </c>
      <c r="J99">
        <v>48096</v>
      </c>
      <c r="K99">
        <v>73351</v>
      </c>
      <c r="L99">
        <v>85399</v>
      </c>
      <c r="M99">
        <v>112631</v>
      </c>
      <c r="N99">
        <v>51144.02</v>
      </c>
      <c r="O99">
        <v>40605.82</v>
      </c>
      <c r="P99">
        <v>375.37315699999999</v>
      </c>
    </row>
    <row r="101" spans="9:16" x14ac:dyDescent="0.2">
      <c r="I101" t="s">
        <v>1</v>
      </c>
      <c r="J101">
        <v>48207</v>
      </c>
      <c r="K101">
        <v>73495</v>
      </c>
      <c r="L101">
        <v>85620</v>
      </c>
      <c r="M101">
        <v>113898</v>
      </c>
      <c r="N101">
        <v>51223.8</v>
      </c>
      <c r="O101">
        <v>40509.379999999997</v>
      </c>
      <c r="P101">
        <v>328.133871</v>
      </c>
    </row>
    <row r="102" spans="9:16" x14ac:dyDescent="0.2">
      <c r="J102" s="2"/>
      <c r="K102" s="2"/>
      <c r="L102" s="6"/>
      <c r="M102" s="6"/>
      <c r="N102" s="2"/>
      <c r="O102" s="2"/>
    </row>
    <row r="103" spans="9:16" x14ac:dyDescent="0.2">
      <c r="I103" t="s">
        <v>6</v>
      </c>
      <c r="J103" s="2">
        <f ca="1">(INDIRECT(CHAR(COLUMN()+64)&amp; ROW()-2)/INDIRECT(CHAR(COLUMN()+64)&amp; ROW()-4))-1</f>
        <v>2.3078842315369386E-3</v>
      </c>
      <c r="K103" s="2">
        <f ca="1">(INDIRECT(CHAR(COLUMN()+64)&amp; ROW()-2)/INDIRECT(CHAR(COLUMN()+64)&amp; ROW()-4))-1</f>
        <v>1.9631634197216918E-3</v>
      </c>
      <c r="L103" s="6">
        <f ca="1">(INDIRECT(CHAR(COLUMN()+64)&amp; ROW()-2)/INDIRECT(CHAR(COLUMN()+64)&amp; ROW()-4))-1</f>
        <v>2.5878523167719436E-3</v>
      </c>
      <c r="M103" s="6">
        <f ca="1">(INDIRECT(CHAR(COLUMN()+64)&amp; ROW()-2)/INDIRECT(CHAR(COLUMN()+64)&amp; ROW()-4))-1</f>
        <v>1.1249123243156856E-2</v>
      </c>
      <c r="N103" s="2">
        <f ca="1">(INDIRECT(CHAR(COLUMN()+64)&amp; ROW()-2)/INDIRECT(CHAR(COLUMN()+64)&amp; ROW()-4))-1</f>
        <v>1.5599086657640537E-3</v>
      </c>
      <c r="O103" s="2">
        <f ca="1">(INDIRECT(CHAR(COLUMN()+64)&amp; ROW()-2)/INDIRECT(CHAR(COLUMN()+64)&amp; ROW()-4))</f>
        <v>0.99762497100169378</v>
      </c>
    </row>
    <row r="105" spans="9:16" x14ac:dyDescent="0.2">
      <c r="I105" s="1" t="s">
        <v>5</v>
      </c>
      <c r="J105" s="8">
        <v>64</v>
      </c>
      <c r="K105" s="8"/>
      <c r="L105" s="8"/>
      <c r="M105" s="8"/>
      <c r="N105" s="8"/>
      <c r="O105" s="1"/>
    </row>
    <row r="106" spans="9:16" x14ac:dyDescent="0.2">
      <c r="J106" s="4" t="s">
        <v>2</v>
      </c>
      <c r="K106" s="4" t="s">
        <v>3</v>
      </c>
      <c r="L106" s="4" t="s">
        <v>4</v>
      </c>
      <c r="M106" s="4" t="s">
        <v>10</v>
      </c>
      <c r="N106" s="4" t="s">
        <v>8</v>
      </c>
      <c r="O106" s="3" t="s">
        <v>7</v>
      </c>
      <c r="P106" s="18" t="s">
        <v>45</v>
      </c>
    </row>
    <row r="107" spans="9:16" x14ac:dyDescent="0.2">
      <c r="I107" t="s">
        <v>0</v>
      </c>
      <c r="J107">
        <v>62993</v>
      </c>
      <c r="K107">
        <v>101174</v>
      </c>
      <c r="L107">
        <v>129584</v>
      </c>
      <c r="M107">
        <v>333184</v>
      </c>
      <c r="N107">
        <v>69884.179999999993</v>
      </c>
      <c r="O107">
        <v>62110.17</v>
      </c>
      <c r="P107">
        <v>3279.6941400000001</v>
      </c>
    </row>
    <row r="109" spans="9:16" x14ac:dyDescent="0.2">
      <c r="I109" t="s">
        <v>1</v>
      </c>
      <c r="J109">
        <v>63295</v>
      </c>
      <c r="K109">
        <v>101133</v>
      </c>
      <c r="L109">
        <v>127824</v>
      </c>
      <c r="M109">
        <v>342422</v>
      </c>
      <c r="N109">
        <v>68686.7</v>
      </c>
      <c r="O109">
        <v>61791.81</v>
      </c>
      <c r="P109">
        <v>1566.4367</v>
      </c>
    </row>
    <row r="110" spans="9:16" x14ac:dyDescent="0.2">
      <c r="J110" s="2"/>
      <c r="K110" s="2"/>
      <c r="L110" s="6"/>
      <c r="M110" s="6"/>
      <c r="N110" s="2"/>
      <c r="O110" s="2"/>
    </row>
    <row r="111" spans="9:16" x14ac:dyDescent="0.2">
      <c r="I111" t="s">
        <v>6</v>
      </c>
      <c r="J111" s="2">
        <f ca="1">(INDIRECT(CHAR(COLUMN()+64)&amp; ROW()-2)/INDIRECT(CHAR(COLUMN()+64)&amp; ROW()-4))-1</f>
        <v>4.7941834807041506E-3</v>
      </c>
      <c r="K111" s="2">
        <f ca="1">(INDIRECT(CHAR(COLUMN()+64)&amp; ROW()-2)/INDIRECT(CHAR(COLUMN()+64)&amp; ROW()-4))-1</f>
        <v>-4.052424535947452E-4</v>
      </c>
      <c r="L111" s="6">
        <f ca="1">(INDIRECT(CHAR(COLUMN()+64)&amp; ROW()-2)/INDIRECT(CHAR(COLUMN()+64)&amp; ROW()-4))-1</f>
        <v>-1.3581923694283238E-2</v>
      </c>
      <c r="M111" s="6">
        <f ca="1">(INDIRECT(CHAR(COLUMN()+64)&amp; ROW()-2)/INDIRECT(CHAR(COLUMN()+64)&amp; ROW()-4))-1</f>
        <v>2.7726421436803594E-2</v>
      </c>
      <c r="N111" s="2">
        <f ca="1">(INDIRECT(CHAR(COLUMN()+64)&amp; ROW()-2)/INDIRECT(CHAR(COLUMN()+64)&amp; ROW()-4))-1</f>
        <v>-1.7135208569378557E-2</v>
      </c>
      <c r="O111" s="2">
        <f ca="1">(INDIRECT(CHAR(COLUMN()+64)&amp; ROW()-2)/INDIRECT(CHAR(COLUMN()+64)&amp; ROW()-4))</f>
        <v>0.99487426938293677</v>
      </c>
    </row>
    <row r="113" spans="9:16" x14ac:dyDescent="0.2">
      <c r="I113" s="1" t="s">
        <v>5</v>
      </c>
      <c r="J113" s="8">
        <v>128</v>
      </c>
      <c r="K113" s="8"/>
      <c r="L113" s="8"/>
      <c r="M113" s="8"/>
      <c r="N113" s="8"/>
      <c r="O113" s="1"/>
    </row>
    <row r="114" spans="9:16" x14ac:dyDescent="0.2">
      <c r="J114" s="4" t="s">
        <v>2</v>
      </c>
      <c r="K114" s="4" t="s">
        <v>3</v>
      </c>
      <c r="L114" s="4" t="s">
        <v>4</v>
      </c>
      <c r="M114" s="4" t="s">
        <v>10</v>
      </c>
      <c r="N114" s="4" t="s">
        <v>8</v>
      </c>
      <c r="O114" s="3" t="s">
        <v>7</v>
      </c>
    </row>
    <row r="115" spans="9:16" x14ac:dyDescent="0.2">
      <c r="I115" t="s">
        <v>0</v>
      </c>
      <c r="J115">
        <v>76596</v>
      </c>
      <c r="K115">
        <v>161188</v>
      </c>
      <c r="L115">
        <v>657779</v>
      </c>
      <c r="M115">
        <v>4507863</v>
      </c>
      <c r="N115">
        <v>129884.76</v>
      </c>
      <c r="O115">
        <v>78998.67</v>
      </c>
      <c r="P115">
        <v>17031.539186000002</v>
      </c>
    </row>
    <row r="117" spans="9:16" x14ac:dyDescent="0.2">
      <c r="I117" t="s">
        <v>1</v>
      </c>
      <c r="J117">
        <v>76544</v>
      </c>
      <c r="K117">
        <v>168303</v>
      </c>
      <c r="L117">
        <v>617271</v>
      </c>
      <c r="M117">
        <v>4899940</v>
      </c>
      <c r="N117">
        <v>130237.69</v>
      </c>
      <c r="O117">
        <v>77926.080000000002</v>
      </c>
      <c r="P117">
        <v>18043.110909999999</v>
      </c>
    </row>
    <row r="118" spans="9:16" x14ac:dyDescent="0.2">
      <c r="J118" s="2"/>
      <c r="K118" s="2"/>
      <c r="L118" s="6"/>
      <c r="M118" s="6"/>
      <c r="N118" s="2"/>
      <c r="O118" s="2"/>
    </row>
    <row r="119" spans="9:16" x14ac:dyDescent="0.2">
      <c r="I119" t="s">
        <v>6</v>
      </c>
      <c r="J119" s="2">
        <f ca="1">(INDIRECT(CHAR(COLUMN()+64)&amp; ROW()-2)/INDIRECT(CHAR(COLUMN()+64)&amp; ROW()-4))-1</f>
        <v>-6.788866259335169E-4</v>
      </c>
      <c r="K119" s="2">
        <f ca="1">(INDIRECT(CHAR(COLUMN()+64)&amp; ROW()-2)/INDIRECT(CHAR(COLUMN()+64)&amp; ROW()-4))-1</f>
        <v>4.4141003052336369E-2</v>
      </c>
      <c r="L119" s="6">
        <f ca="1">(INDIRECT(CHAR(COLUMN()+64)&amp; ROW()-2)/INDIRECT(CHAR(COLUMN()+64)&amp; ROW()-4))-1</f>
        <v>-6.1582993680248221E-2</v>
      </c>
      <c r="M119" s="6">
        <f ca="1">(INDIRECT(CHAR(COLUMN()+64)&amp; ROW()-2)/INDIRECT(CHAR(COLUMN()+64)&amp; ROW()-4))-1</f>
        <v>8.6976245728852097E-2</v>
      </c>
      <c r="N119" s="2">
        <f ca="1">(INDIRECT(CHAR(COLUMN()+64)&amp; ROW()-2)/INDIRECT(CHAR(COLUMN()+64)&amp; ROW()-4))-1</f>
        <v>2.7172548958014353E-3</v>
      </c>
      <c r="O119" s="2">
        <f ca="1">(INDIRECT(CHAR(COLUMN()+64)&amp; ROW()-2)/INDIRECT(CHAR(COLUMN()+64)&amp; ROW()-4))</f>
        <v>0.98642268281225498</v>
      </c>
    </row>
    <row r="121" spans="9:16" x14ac:dyDescent="0.2">
      <c r="I121" s="1" t="s">
        <v>5</v>
      </c>
      <c r="J121" s="8">
        <v>256</v>
      </c>
      <c r="K121" s="8"/>
      <c r="L121" s="8"/>
      <c r="M121" s="8"/>
      <c r="N121" s="8"/>
      <c r="O121" s="1"/>
    </row>
    <row r="122" spans="9:16" x14ac:dyDescent="0.2">
      <c r="J122" s="4" t="s">
        <v>2</v>
      </c>
      <c r="K122" s="4" t="s">
        <v>3</v>
      </c>
      <c r="L122" s="4" t="s">
        <v>4</v>
      </c>
      <c r="M122" s="4" t="s">
        <v>10</v>
      </c>
      <c r="N122" s="4" t="s">
        <v>8</v>
      </c>
      <c r="O122" s="3" t="s">
        <v>7</v>
      </c>
    </row>
    <row r="123" spans="9:16" x14ac:dyDescent="0.2">
      <c r="I123" t="s">
        <v>0</v>
      </c>
      <c r="J123">
        <v>106694</v>
      </c>
      <c r="K123">
        <v>404218</v>
      </c>
      <c r="L123">
        <v>1449139</v>
      </c>
      <c r="M123">
        <v>7921402</v>
      </c>
      <c r="N123">
        <v>233348.79</v>
      </c>
      <c r="O123">
        <v>97131.33</v>
      </c>
      <c r="P123">
        <v>35482.947461999996</v>
      </c>
    </row>
    <row r="125" spans="9:16" x14ac:dyDescent="0.2">
      <c r="I125" t="s">
        <v>1</v>
      </c>
      <c r="J125">
        <v>108123</v>
      </c>
      <c r="K125">
        <v>409752</v>
      </c>
      <c r="L125">
        <v>1365131</v>
      </c>
      <c r="M125">
        <v>7805633</v>
      </c>
      <c r="N125">
        <v>230890.34</v>
      </c>
      <c r="O125">
        <v>96757.93</v>
      </c>
      <c r="P125">
        <v>36399.981206999997</v>
      </c>
    </row>
    <row r="126" spans="9:16" x14ac:dyDescent="0.2">
      <c r="J126" s="2"/>
      <c r="K126" s="2"/>
      <c r="L126" s="6"/>
      <c r="M126" s="6"/>
      <c r="N126" s="2"/>
      <c r="O126" s="2"/>
    </row>
    <row r="127" spans="9:16" x14ac:dyDescent="0.2">
      <c r="I127" t="s">
        <v>6</v>
      </c>
      <c r="J127" s="2">
        <f ca="1">(INDIRECT(CHAR(COLUMN()+64)&amp; ROW()-2)/INDIRECT(CHAR(COLUMN()+64)&amp; ROW()-4))-1</f>
        <v>1.3393442930249133E-2</v>
      </c>
      <c r="K127" s="2">
        <f ca="1">(INDIRECT(CHAR(COLUMN()+64)&amp; ROW()-2)/INDIRECT(CHAR(COLUMN()+64)&amp; ROW()-4))-1</f>
        <v>1.3690632282580273E-2</v>
      </c>
      <c r="L127" s="6">
        <f ca="1">(INDIRECT(CHAR(COLUMN()+64)&amp; ROW()-2)/INDIRECT(CHAR(COLUMN()+64)&amp; ROW()-4))-1</f>
        <v>-5.7970974488989691E-2</v>
      </c>
      <c r="M127" s="6">
        <f ca="1">(INDIRECT(CHAR(COLUMN()+64)&amp; ROW()-2)/INDIRECT(CHAR(COLUMN()+64)&amp; ROW()-4))-1</f>
        <v>-1.4614710880725412E-2</v>
      </c>
      <c r="N127" s="2">
        <f ca="1">(INDIRECT(CHAR(COLUMN()+64)&amp; ROW()-2)/INDIRECT(CHAR(COLUMN()+64)&amp; ROW()-4))-1</f>
        <v>-1.0535516383007648E-2</v>
      </c>
      <c r="O127" s="2">
        <f ca="1">(INDIRECT(CHAR(COLUMN()+64)&amp; ROW()-2)/INDIRECT(CHAR(COLUMN()+64)&amp; ROW()-4))</f>
        <v>0.99615572030157507</v>
      </c>
    </row>
  </sheetData>
  <mergeCells count="7">
    <mergeCell ref="A1:E1"/>
    <mergeCell ref="O1:P2"/>
    <mergeCell ref="O3:P5"/>
    <mergeCell ref="O6:P10"/>
    <mergeCell ref="I1:N6"/>
    <mergeCell ref="I7:N8"/>
    <mergeCell ref="I9:N1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4"/>
  <sheetViews>
    <sheetView workbookViewId="0">
      <selection activeCell="N28" sqref="N28"/>
    </sheetView>
  </sheetViews>
  <sheetFormatPr baseColWidth="10" defaultRowHeight="16" x14ac:dyDescent="0.2"/>
  <sheetData>
    <row r="1" spans="1:16" x14ac:dyDescent="0.2">
      <c r="A1" s="51" t="s">
        <v>38</v>
      </c>
      <c r="B1" s="51"/>
      <c r="C1" s="51"/>
      <c r="D1" s="51"/>
      <c r="E1" s="51"/>
      <c r="H1" s="11" t="s">
        <v>18</v>
      </c>
      <c r="I1" s="52" t="s">
        <v>17</v>
      </c>
      <c r="J1" s="52"/>
      <c r="K1" s="52"/>
      <c r="L1" s="52"/>
      <c r="M1" s="52"/>
      <c r="N1" s="52"/>
      <c r="O1" s="52" t="s">
        <v>20</v>
      </c>
      <c r="P1" s="52"/>
    </row>
    <row r="2" spans="1:16" x14ac:dyDescent="0.2">
      <c r="A2" t="s">
        <v>33</v>
      </c>
      <c r="B2" t="s">
        <v>35</v>
      </c>
      <c r="E2" s="16" t="s">
        <v>39</v>
      </c>
      <c r="I2" s="52"/>
      <c r="J2" s="52"/>
      <c r="K2" s="52"/>
      <c r="L2" s="52"/>
      <c r="M2" s="52"/>
      <c r="N2" s="52"/>
      <c r="O2" s="52"/>
      <c r="P2" s="52"/>
    </row>
    <row r="3" spans="1:16" x14ac:dyDescent="0.2">
      <c r="A3" t="s">
        <v>5</v>
      </c>
      <c r="B3" s="1">
        <v>32</v>
      </c>
      <c r="C3" s="1">
        <v>64</v>
      </c>
      <c r="D3" s="1">
        <v>128</v>
      </c>
      <c r="E3" s="1">
        <v>256</v>
      </c>
      <c r="I3" s="52"/>
      <c r="J3" s="52"/>
      <c r="K3" s="52"/>
      <c r="L3" s="52"/>
      <c r="M3" s="52"/>
      <c r="N3" s="52"/>
      <c r="O3" s="52" t="s">
        <v>21</v>
      </c>
      <c r="P3" s="52"/>
    </row>
    <row r="4" spans="1:16" x14ac:dyDescent="0.2">
      <c r="A4" s="9" t="s">
        <v>2</v>
      </c>
      <c r="B4">
        <v>0</v>
      </c>
      <c r="C4">
        <v>1.41</v>
      </c>
      <c r="D4">
        <v>0</v>
      </c>
      <c r="E4">
        <v>0</v>
      </c>
      <c r="I4" s="52"/>
      <c r="J4" s="52"/>
      <c r="K4" s="52"/>
      <c r="L4" s="52"/>
      <c r="M4" s="52"/>
      <c r="N4" s="52"/>
      <c r="O4" s="52"/>
      <c r="P4" s="52"/>
    </row>
    <row r="5" spans="1:16" x14ac:dyDescent="0.2">
      <c r="A5" s="9" t="s">
        <v>3</v>
      </c>
      <c r="B5">
        <v>0</v>
      </c>
      <c r="C5">
        <v>0.91</v>
      </c>
      <c r="D5">
        <v>0.64</v>
      </c>
      <c r="E5">
        <v>0.41</v>
      </c>
      <c r="I5" s="52"/>
      <c r="J5" s="52"/>
      <c r="K5" s="52"/>
      <c r="L5" s="52"/>
      <c r="M5" s="52"/>
      <c r="N5" s="52"/>
      <c r="O5" s="52"/>
      <c r="P5" s="52"/>
    </row>
    <row r="6" spans="1:16" x14ac:dyDescent="0.2">
      <c r="A6" s="9" t="s">
        <v>4</v>
      </c>
      <c r="B6">
        <v>1.01</v>
      </c>
      <c r="C6">
        <v>0.75</v>
      </c>
      <c r="D6">
        <v>1.01</v>
      </c>
      <c r="E6">
        <v>0.76</v>
      </c>
      <c r="I6" s="52"/>
      <c r="J6" s="52"/>
      <c r="K6" s="52"/>
      <c r="L6" s="52"/>
      <c r="M6" s="52"/>
      <c r="N6" s="52"/>
      <c r="O6" s="52" t="s">
        <v>22</v>
      </c>
      <c r="P6" s="52"/>
    </row>
    <row r="7" spans="1:16" x14ac:dyDescent="0.2">
      <c r="A7" s="9" t="s">
        <v>15</v>
      </c>
      <c r="B7">
        <v>0.57999999999999996</v>
      </c>
      <c r="C7">
        <v>0</v>
      </c>
      <c r="D7">
        <v>0</v>
      </c>
      <c r="E7">
        <v>2.4300000000000002</v>
      </c>
      <c r="I7" s="52" t="s">
        <v>19</v>
      </c>
      <c r="J7" s="52"/>
      <c r="K7" s="52"/>
      <c r="L7" s="52"/>
      <c r="M7" s="52"/>
      <c r="N7" s="52"/>
      <c r="O7" s="52"/>
      <c r="P7" s="52"/>
    </row>
    <row r="8" spans="1:16" x14ac:dyDescent="0.2">
      <c r="A8" t="s">
        <v>34</v>
      </c>
      <c r="B8" t="s">
        <v>36</v>
      </c>
      <c r="E8" t="s">
        <v>40</v>
      </c>
      <c r="I8" s="52"/>
      <c r="J8" s="52"/>
      <c r="K8" s="52"/>
      <c r="L8" s="52"/>
      <c r="M8" s="52"/>
      <c r="N8" s="52"/>
      <c r="O8" s="52"/>
      <c r="P8" s="52"/>
    </row>
    <row r="9" spans="1:16" x14ac:dyDescent="0.2">
      <c r="A9" t="s">
        <v>5</v>
      </c>
      <c r="B9" s="1">
        <v>32</v>
      </c>
      <c r="C9" s="1">
        <v>64</v>
      </c>
      <c r="D9" s="1">
        <v>128</v>
      </c>
      <c r="E9" s="1">
        <v>256</v>
      </c>
      <c r="I9" s="53" t="s">
        <v>16</v>
      </c>
      <c r="J9" s="53"/>
      <c r="K9" s="53"/>
      <c r="L9" s="53"/>
      <c r="M9" s="53"/>
      <c r="N9" s="53"/>
      <c r="O9" s="52"/>
      <c r="P9" s="52"/>
    </row>
    <row r="10" spans="1:16" x14ac:dyDescent="0.2">
      <c r="A10" s="9" t="s">
        <v>2</v>
      </c>
      <c r="B10">
        <v>0.23</v>
      </c>
      <c r="C10">
        <v>0.48</v>
      </c>
      <c r="D10">
        <v>1.32</v>
      </c>
      <c r="E10">
        <v>0</v>
      </c>
      <c r="I10" s="53"/>
      <c r="J10" s="53"/>
      <c r="K10" s="53"/>
      <c r="L10" s="53"/>
      <c r="M10" s="53"/>
      <c r="N10" s="53"/>
      <c r="O10" s="52"/>
      <c r="P10" s="52"/>
    </row>
    <row r="11" spans="1:16" x14ac:dyDescent="0.2">
      <c r="A11" s="9" t="s">
        <v>3</v>
      </c>
      <c r="B11">
        <v>0.2</v>
      </c>
      <c r="C11">
        <v>0</v>
      </c>
      <c r="D11">
        <v>3.85</v>
      </c>
      <c r="E11">
        <v>3.47</v>
      </c>
      <c r="I11" s="12"/>
      <c r="J11" s="12"/>
      <c r="K11" s="12"/>
      <c r="L11" s="10"/>
      <c r="M11" s="10"/>
    </row>
    <row r="12" spans="1:16" x14ac:dyDescent="0.2">
      <c r="A12" s="9" t="s">
        <v>4</v>
      </c>
      <c r="B12">
        <v>0.26</v>
      </c>
      <c r="C12">
        <v>0</v>
      </c>
      <c r="D12">
        <v>0</v>
      </c>
      <c r="E12">
        <v>2.13</v>
      </c>
      <c r="I12" s="12"/>
      <c r="J12" s="12"/>
      <c r="K12" s="12"/>
      <c r="L12" s="10"/>
      <c r="M12" s="10"/>
    </row>
    <row r="13" spans="1:16" x14ac:dyDescent="0.2">
      <c r="A13" s="9" t="s">
        <v>15</v>
      </c>
      <c r="B13">
        <v>0.16</v>
      </c>
      <c r="C13">
        <v>0</v>
      </c>
      <c r="D13">
        <v>0</v>
      </c>
      <c r="E13">
        <v>0</v>
      </c>
    </row>
    <row r="15" spans="1:16" x14ac:dyDescent="0.2">
      <c r="A15" t="s">
        <v>31</v>
      </c>
      <c r="B15" t="s">
        <v>32</v>
      </c>
      <c r="C15" s="15" t="s">
        <v>33</v>
      </c>
      <c r="D15" t="s">
        <v>37</v>
      </c>
      <c r="E15" t="s">
        <v>14</v>
      </c>
      <c r="F15" t="s">
        <v>24</v>
      </c>
    </row>
    <row r="16" spans="1:16" x14ac:dyDescent="0.2">
      <c r="A16" s="1" t="s">
        <v>5</v>
      </c>
      <c r="B16" s="8">
        <v>32</v>
      </c>
      <c r="C16" s="8"/>
      <c r="D16" s="8"/>
      <c r="E16" s="8"/>
      <c r="F16" s="8"/>
      <c r="G16" s="1"/>
    </row>
    <row r="17" spans="1:7" x14ac:dyDescent="0.2">
      <c r="B17" s="4" t="s">
        <v>2</v>
      </c>
      <c r="C17" s="4" t="s">
        <v>3</v>
      </c>
      <c r="D17" s="4" t="s">
        <v>4</v>
      </c>
      <c r="E17" s="4" t="s">
        <v>10</v>
      </c>
      <c r="F17" s="4" t="s">
        <v>8</v>
      </c>
      <c r="G17" s="3" t="s">
        <v>7</v>
      </c>
    </row>
    <row r="18" spans="1:7" x14ac:dyDescent="0.2">
      <c r="A18" t="s">
        <v>0</v>
      </c>
      <c r="B18">
        <v>59</v>
      </c>
      <c r="C18">
        <v>85</v>
      </c>
      <c r="D18">
        <v>99</v>
      </c>
      <c r="E18">
        <v>156</v>
      </c>
      <c r="F18">
        <v>61.77</v>
      </c>
      <c r="G18">
        <v>33.58</v>
      </c>
    </row>
    <row r="19" spans="1:7" x14ac:dyDescent="0.2">
      <c r="A19" s="18" t="s">
        <v>46</v>
      </c>
      <c r="B19">
        <v>0</v>
      </c>
      <c r="C19">
        <v>0.37</v>
      </c>
      <c r="D19">
        <v>0.55000000000000004</v>
      </c>
      <c r="E19">
        <v>14.07</v>
      </c>
      <c r="F19">
        <v>0.21262200000000001</v>
      </c>
    </row>
    <row r="20" spans="1:7" x14ac:dyDescent="0.2">
      <c r="A20" t="s">
        <v>1</v>
      </c>
      <c r="B20">
        <v>59</v>
      </c>
      <c r="C20">
        <v>85</v>
      </c>
      <c r="D20">
        <v>100</v>
      </c>
      <c r="E20">
        <v>158</v>
      </c>
      <c r="F20">
        <v>62.13</v>
      </c>
      <c r="G20">
        <v>33.39</v>
      </c>
    </row>
    <row r="21" spans="1:7" x14ac:dyDescent="0.2">
      <c r="A21" s="18" t="s">
        <v>46</v>
      </c>
      <c r="B21" s="25">
        <v>0</v>
      </c>
      <c r="C21" s="25">
        <v>0.43</v>
      </c>
      <c r="D21" s="26">
        <v>0.33</v>
      </c>
      <c r="E21" s="26">
        <v>7.35</v>
      </c>
      <c r="F21">
        <v>0.15229500000000001</v>
      </c>
      <c r="G21" s="2"/>
    </row>
    <row r="22" spans="1:7" x14ac:dyDescent="0.2">
      <c r="A22" t="s">
        <v>6</v>
      </c>
      <c r="B22" s="2">
        <f ca="1">(INDIRECT(CHAR(COLUMN()+64)&amp; ROW()-2)/INDIRECT(CHAR(COLUMN()+64)&amp; ROW()-4))-1</f>
        <v>0</v>
      </c>
      <c r="C22" s="2">
        <f ca="1">(INDIRECT(CHAR(COLUMN()+64)&amp; ROW()-2)/INDIRECT(CHAR(COLUMN()+64)&amp; ROW()-4))-1</f>
        <v>0</v>
      </c>
      <c r="D22" s="6">
        <f ca="1">(INDIRECT(CHAR(COLUMN()+64)&amp; ROW()-2)/INDIRECT(CHAR(COLUMN()+64)&amp; ROW()-4))-1</f>
        <v>1.0101010101010166E-2</v>
      </c>
      <c r="E22" s="6">
        <f ca="1">(INDIRECT(CHAR(COLUMN()+64)&amp; ROW()-2)/INDIRECT(CHAR(COLUMN()+64)&amp; ROW()-4))-1</f>
        <v>1.2820512820512775E-2</v>
      </c>
      <c r="F22" s="2">
        <f ca="1">(INDIRECT(CHAR(COLUMN()+64)&amp; ROW()-2)/INDIRECT(CHAR(COLUMN()+64)&amp; ROW()-4))-1</f>
        <v>5.8280718795531428E-3</v>
      </c>
      <c r="G22" s="2">
        <f ca="1">(INDIRECT(CHAR(COLUMN()+64)&amp; ROW()-2)/INDIRECT(CHAR(COLUMN()+64)&amp; ROW()-4))</f>
        <v>0.9943418701608101</v>
      </c>
    </row>
    <row r="24" spans="1:7" x14ac:dyDescent="0.2">
      <c r="A24" s="1" t="s">
        <v>5</v>
      </c>
      <c r="B24" s="14">
        <v>64</v>
      </c>
      <c r="C24" s="20"/>
      <c r="D24" s="20"/>
      <c r="E24" s="20"/>
      <c r="F24" s="20"/>
      <c r="G24" s="1"/>
    </row>
    <row r="25" spans="1:7" x14ac:dyDescent="0.2">
      <c r="B25" s="4" t="s">
        <v>2</v>
      </c>
      <c r="C25" s="4" t="s">
        <v>3</v>
      </c>
      <c r="D25" s="4" t="s">
        <v>4</v>
      </c>
      <c r="E25" s="4" t="s">
        <v>10</v>
      </c>
      <c r="F25" s="4" t="s">
        <v>8</v>
      </c>
      <c r="G25" s="3" t="s">
        <v>7</v>
      </c>
    </row>
    <row r="26" spans="1:7" x14ac:dyDescent="0.2">
      <c r="A26" t="s">
        <v>0</v>
      </c>
      <c r="B26">
        <v>71</v>
      </c>
      <c r="C26">
        <v>110</v>
      </c>
      <c r="D26">
        <v>133</v>
      </c>
      <c r="E26">
        <v>366</v>
      </c>
      <c r="F26">
        <v>76.64</v>
      </c>
      <c r="G26">
        <v>55.25</v>
      </c>
    </row>
    <row r="27" spans="1:7" x14ac:dyDescent="0.2">
      <c r="A27" s="18" t="s">
        <v>46</v>
      </c>
      <c r="B27">
        <v>0.45</v>
      </c>
      <c r="C27">
        <v>0.43</v>
      </c>
      <c r="D27">
        <v>0.59</v>
      </c>
      <c r="E27">
        <v>204.24</v>
      </c>
      <c r="F27">
        <v>2.9389210000000001</v>
      </c>
    </row>
    <row r="28" spans="1:7" x14ac:dyDescent="0.2">
      <c r="A28" t="s">
        <v>1</v>
      </c>
      <c r="B28">
        <v>72</v>
      </c>
      <c r="C28">
        <v>111</v>
      </c>
      <c r="D28">
        <v>134</v>
      </c>
      <c r="E28">
        <v>411</v>
      </c>
      <c r="F28">
        <v>76.040000000000006</v>
      </c>
      <c r="G28">
        <v>54.88</v>
      </c>
    </row>
    <row r="29" spans="1:7" x14ac:dyDescent="0.2">
      <c r="A29" s="18" t="s">
        <v>46</v>
      </c>
      <c r="B29" s="25">
        <v>0</v>
      </c>
      <c r="C29" s="25">
        <v>0.35</v>
      </c>
      <c r="D29" s="26">
        <v>0.54</v>
      </c>
      <c r="E29" s="26">
        <v>201.59</v>
      </c>
      <c r="F29">
        <v>1.7146140000000001</v>
      </c>
      <c r="G29" s="2"/>
    </row>
    <row r="30" spans="1:7" x14ac:dyDescent="0.2">
      <c r="A30" t="s">
        <v>6</v>
      </c>
      <c r="B30" s="2">
        <f ca="1">(INDIRECT(CHAR(COLUMN()+64)&amp; ROW()-2)/INDIRECT(CHAR(COLUMN()+64)&amp; ROW()-4))-1</f>
        <v>1.4084507042253502E-2</v>
      </c>
      <c r="C30" s="2">
        <f ca="1">(INDIRECT(CHAR(COLUMN()+64)&amp; ROW()-2)/INDIRECT(CHAR(COLUMN()+64)&amp; ROW()-4))-1</f>
        <v>9.0909090909090384E-3</v>
      </c>
      <c r="D30" s="6">
        <f ca="1">(INDIRECT(CHAR(COLUMN()+64)&amp; ROW()-2)/INDIRECT(CHAR(COLUMN()+64)&amp; ROW()-4))-1</f>
        <v>7.5187969924812581E-3</v>
      </c>
      <c r="E30" s="6">
        <f ca="1">(INDIRECT(CHAR(COLUMN()+64)&amp; ROW()-2)/INDIRECT(CHAR(COLUMN()+64)&amp; ROW()-4))-1</f>
        <v>0.12295081967213117</v>
      </c>
      <c r="F30" s="2">
        <f ca="1">(INDIRECT(CHAR(COLUMN()+64)&amp; ROW()-2)/INDIRECT(CHAR(COLUMN()+64)&amp; ROW()-4))-1</f>
        <v>-7.8288100208767641E-3</v>
      </c>
      <c r="G30" s="2">
        <f ca="1">(INDIRECT(CHAR(COLUMN()+64)&amp; ROW()-2)/INDIRECT(CHAR(COLUMN()+64)&amp; ROW()-4))</f>
        <v>0.99330316742081448</v>
      </c>
    </row>
    <row r="32" spans="1:7" x14ac:dyDescent="0.2">
      <c r="A32" s="1" t="s">
        <v>5</v>
      </c>
      <c r="B32" s="14">
        <v>128</v>
      </c>
      <c r="C32" s="20"/>
      <c r="D32" s="20"/>
      <c r="E32" s="20"/>
      <c r="F32" s="20"/>
      <c r="G32" s="1"/>
    </row>
    <row r="33" spans="1:8" x14ac:dyDescent="0.2">
      <c r="B33" s="4" t="s">
        <v>2</v>
      </c>
      <c r="C33" s="4" t="s">
        <v>3</v>
      </c>
      <c r="D33" s="4" t="s">
        <v>4</v>
      </c>
      <c r="E33" s="4" t="s">
        <v>10</v>
      </c>
      <c r="F33" s="4" t="s">
        <v>8</v>
      </c>
      <c r="G33" s="3" t="s">
        <v>7</v>
      </c>
      <c r="H33" s="17"/>
    </row>
    <row r="34" spans="1:8" x14ac:dyDescent="0.2">
      <c r="A34" t="s">
        <v>0</v>
      </c>
      <c r="B34">
        <v>95</v>
      </c>
      <c r="C34">
        <v>156</v>
      </c>
      <c r="D34">
        <v>199</v>
      </c>
      <c r="E34">
        <v>904</v>
      </c>
      <c r="F34">
        <v>103.79</v>
      </c>
      <c r="G34">
        <v>82.99</v>
      </c>
    </row>
    <row r="35" spans="1:8" x14ac:dyDescent="0.2">
      <c r="A35" s="18" t="s">
        <v>46</v>
      </c>
      <c r="B35">
        <v>0.19</v>
      </c>
      <c r="C35">
        <v>0.39</v>
      </c>
      <c r="D35">
        <v>0.86</v>
      </c>
      <c r="E35">
        <v>196.33</v>
      </c>
      <c r="F35">
        <v>3.3319169999999998</v>
      </c>
    </row>
    <row r="36" spans="1:8" x14ac:dyDescent="0.2">
      <c r="A36" t="s">
        <v>1</v>
      </c>
      <c r="B36">
        <v>95</v>
      </c>
      <c r="C36">
        <v>157</v>
      </c>
      <c r="D36">
        <v>201</v>
      </c>
      <c r="E36">
        <v>806</v>
      </c>
      <c r="F36">
        <v>103.11</v>
      </c>
      <c r="G36">
        <v>82.34</v>
      </c>
    </row>
    <row r="37" spans="1:8" x14ac:dyDescent="0.2">
      <c r="A37" s="18" t="s">
        <v>46</v>
      </c>
      <c r="B37" s="25">
        <v>0.45</v>
      </c>
      <c r="C37" s="25">
        <v>0.56000000000000005</v>
      </c>
      <c r="D37" s="26">
        <v>1.42</v>
      </c>
      <c r="E37" s="26">
        <v>246.66</v>
      </c>
      <c r="F37">
        <v>2.8742610000000002</v>
      </c>
      <c r="G37" s="2"/>
    </row>
    <row r="38" spans="1:8" x14ac:dyDescent="0.2">
      <c r="A38" t="s">
        <v>6</v>
      </c>
      <c r="B38" s="2">
        <f ca="1">(INDIRECT(CHAR(COLUMN()+64)&amp; ROW()-2)/INDIRECT(CHAR(COLUMN()+64)&amp; ROW()-4))-1</f>
        <v>0</v>
      </c>
      <c r="C38" s="2">
        <f ca="1">(INDIRECT(CHAR(COLUMN()+64)&amp; ROW()-2)/INDIRECT(CHAR(COLUMN()+64)&amp; ROW()-4))-1</f>
        <v>6.4102564102563875E-3</v>
      </c>
      <c r="D38" s="6">
        <f ca="1">(INDIRECT(CHAR(COLUMN()+64)&amp; ROW()-2)/INDIRECT(CHAR(COLUMN()+64)&amp; ROW()-4))-1</f>
        <v>1.0050251256281451E-2</v>
      </c>
      <c r="E38" s="6">
        <f ca="1">(INDIRECT(CHAR(COLUMN()+64)&amp; ROW()-2)/INDIRECT(CHAR(COLUMN()+64)&amp; ROW()-4))-1</f>
        <v>-0.1084070796460177</v>
      </c>
      <c r="F38" s="2">
        <f ca="1">(INDIRECT(CHAR(COLUMN()+64)&amp; ROW()-2)/INDIRECT(CHAR(COLUMN()+64)&amp; ROW()-4))-1</f>
        <v>-6.5516909143463753E-3</v>
      </c>
      <c r="G38" s="2">
        <f ca="1">(INDIRECT(CHAR(COLUMN()+64)&amp; ROW()-2)/INDIRECT(CHAR(COLUMN()+64)&amp; ROW()-4))</f>
        <v>0.99216773105193412</v>
      </c>
    </row>
    <row r="40" spans="1:8" x14ac:dyDescent="0.2">
      <c r="A40" s="1" t="s">
        <v>5</v>
      </c>
      <c r="B40" s="14">
        <v>256</v>
      </c>
      <c r="C40" s="20"/>
      <c r="D40" s="20"/>
      <c r="E40" s="20"/>
      <c r="F40" s="20"/>
      <c r="G40" s="1"/>
    </row>
    <row r="41" spans="1:8" x14ac:dyDescent="0.2">
      <c r="B41" s="4" t="s">
        <v>2</v>
      </c>
      <c r="C41" s="4" t="s">
        <v>3</v>
      </c>
      <c r="D41" s="4" t="s">
        <v>4</v>
      </c>
      <c r="E41" s="4" t="s">
        <v>10</v>
      </c>
      <c r="F41" s="4" t="s">
        <v>8</v>
      </c>
      <c r="G41" s="3" t="s">
        <v>7</v>
      </c>
      <c r="H41" s="17"/>
    </row>
    <row r="42" spans="1:8" x14ac:dyDescent="0.2">
      <c r="A42" t="s">
        <v>0</v>
      </c>
      <c r="B42">
        <v>138</v>
      </c>
      <c r="C42">
        <v>250</v>
      </c>
      <c r="D42">
        <v>407</v>
      </c>
      <c r="E42">
        <v>1263</v>
      </c>
      <c r="F42">
        <v>153.22999999999999</v>
      </c>
      <c r="G42">
        <v>112.28</v>
      </c>
    </row>
    <row r="43" spans="1:8" x14ac:dyDescent="0.2">
      <c r="A43" s="18" t="s">
        <v>46</v>
      </c>
      <c r="B43">
        <v>0.33</v>
      </c>
      <c r="C43">
        <v>0.95</v>
      </c>
      <c r="D43">
        <v>2.88</v>
      </c>
      <c r="E43">
        <v>236.86</v>
      </c>
      <c r="F43">
        <v>2.3623449999999999</v>
      </c>
    </row>
    <row r="44" spans="1:8" x14ac:dyDescent="0.2">
      <c r="A44" t="s">
        <v>1</v>
      </c>
      <c r="B44">
        <v>138</v>
      </c>
      <c r="C44">
        <v>252</v>
      </c>
      <c r="D44">
        <v>411</v>
      </c>
      <c r="E44">
        <v>1252</v>
      </c>
      <c r="F44">
        <v>156.96</v>
      </c>
      <c r="G44">
        <v>111.81</v>
      </c>
    </row>
    <row r="45" spans="1:8" x14ac:dyDescent="0.2">
      <c r="A45" s="18" t="s">
        <v>46</v>
      </c>
      <c r="B45" s="25">
        <v>0.49</v>
      </c>
      <c r="C45" s="25">
        <v>1.51</v>
      </c>
      <c r="D45" s="26">
        <v>4.1500000000000004</v>
      </c>
      <c r="E45" s="26">
        <v>224.56</v>
      </c>
      <c r="F45">
        <v>7.4047679999999998</v>
      </c>
      <c r="G45" s="2"/>
    </row>
    <row r="46" spans="1:8" x14ac:dyDescent="0.2">
      <c r="A46" t="s">
        <v>6</v>
      </c>
      <c r="B46" s="2">
        <f ca="1">(INDIRECT(CHAR(COLUMN()+64)&amp; ROW()-2)/INDIRECT(CHAR(COLUMN()+64)&amp; ROW()-4))-1</f>
        <v>0</v>
      </c>
      <c r="C46" s="2">
        <f ca="1">(INDIRECT(CHAR(COLUMN()+64)&amp; ROW()-2)/INDIRECT(CHAR(COLUMN()+64)&amp; ROW()-4))-1</f>
        <v>8.0000000000000071E-3</v>
      </c>
      <c r="D46" s="6">
        <f ca="1">(INDIRECT(CHAR(COLUMN()+64)&amp; ROW()-2)/INDIRECT(CHAR(COLUMN()+64)&amp; ROW()-4))-1</f>
        <v>9.8280098280099093E-3</v>
      </c>
      <c r="E46" s="6">
        <f ca="1">(INDIRECT(CHAR(COLUMN()+64)&amp; ROW()-2)/INDIRECT(CHAR(COLUMN()+64)&amp; ROW()-4))-1</f>
        <v>-8.7094220110847109E-3</v>
      </c>
      <c r="F46" s="2">
        <f ca="1">(INDIRECT(CHAR(COLUMN()+64)&amp; ROW()-2)/INDIRECT(CHAR(COLUMN()+64)&amp; ROW()-4))-1</f>
        <v>2.4342491679175238E-2</v>
      </c>
      <c r="G46" s="2">
        <f ca="1">(INDIRECT(CHAR(COLUMN()+64)&amp; ROW()-2)/INDIRECT(CHAR(COLUMN()+64)&amp; ROW()-4))</f>
        <v>0.99581403633772714</v>
      </c>
    </row>
    <row r="49" spans="1:8" x14ac:dyDescent="0.2">
      <c r="H49" s="17"/>
    </row>
    <row r="56" spans="1:8" x14ac:dyDescent="0.2">
      <c r="A56" s="17"/>
      <c r="B56" s="21"/>
      <c r="C56" s="22"/>
      <c r="D56" s="22"/>
      <c r="E56" s="22"/>
      <c r="F56" s="22"/>
      <c r="G56" s="17"/>
    </row>
    <row r="57" spans="1:8" x14ac:dyDescent="0.2">
      <c r="A57" s="17"/>
      <c r="B57" s="17"/>
      <c r="C57" s="17"/>
      <c r="D57" s="17"/>
      <c r="E57" s="17"/>
      <c r="F57" s="17"/>
      <c r="G57" s="17"/>
    </row>
    <row r="58" spans="1:8" x14ac:dyDescent="0.2">
      <c r="A58" s="17"/>
      <c r="B58" s="17"/>
      <c r="C58" s="17"/>
      <c r="D58" s="17"/>
      <c r="E58" s="17"/>
      <c r="F58" s="17"/>
      <c r="G58" s="17"/>
    </row>
    <row r="59" spans="1:8" x14ac:dyDescent="0.2">
      <c r="A59" s="17"/>
      <c r="B59" s="17"/>
      <c r="C59" s="17"/>
      <c r="D59" s="17"/>
      <c r="E59" s="17"/>
      <c r="F59" s="17"/>
      <c r="G59" s="17"/>
    </row>
    <row r="60" spans="1:8" x14ac:dyDescent="0.2">
      <c r="A60" s="17"/>
      <c r="B60" s="17"/>
      <c r="C60" s="17"/>
      <c r="D60" s="17"/>
      <c r="E60" s="17"/>
      <c r="F60" s="17"/>
      <c r="G60" s="17"/>
    </row>
    <row r="61" spans="1:8" x14ac:dyDescent="0.2">
      <c r="A61" s="17"/>
      <c r="B61" s="23"/>
      <c r="C61" s="23"/>
      <c r="D61" s="24"/>
      <c r="E61" s="24"/>
      <c r="F61" s="23"/>
      <c r="G61" s="23"/>
    </row>
    <row r="62" spans="1:8" x14ac:dyDescent="0.2">
      <c r="A62" s="17"/>
      <c r="B62" s="23"/>
      <c r="C62" s="23"/>
      <c r="D62" s="24"/>
      <c r="E62" s="24"/>
      <c r="F62" s="23"/>
      <c r="G62" s="23"/>
    </row>
    <row r="63" spans="1:8" x14ac:dyDescent="0.2">
      <c r="A63" s="17"/>
      <c r="B63" s="17"/>
      <c r="C63" s="17"/>
      <c r="D63" s="17"/>
      <c r="E63" s="17"/>
      <c r="F63" s="17"/>
      <c r="G63" s="17"/>
    </row>
    <row r="64" spans="1:8" x14ac:dyDescent="0.2">
      <c r="A64" s="17"/>
      <c r="B64" s="17"/>
      <c r="C64" s="17"/>
      <c r="D64" s="17"/>
      <c r="E64" s="17"/>
      <c r="F64" s="17"/>
      <c r="G64" s="17"/>
    </row>
    <row r="65" spans="1:7" x14ac:dyDescent="0.2">
      <c r="A65" s="17"/>
      <c r="B65" s="17"/>
      <c r="C65" s="17"/>
      <c r="D65" s="17"/>
      <c r="E65" s="17"/>
      <c r="F65" s="17"/>
      <c r="G65" s="17"/>
    </row>
    <row r="66" spans="1:7" x14ac:dyDescent="0.2">
      <c r="A66" s="17"/>
      <c r="B66" s="17"/>
      <c r="C66" s="17"/>
      <c r="D66" s="17"/>
      <c r="E66" s="17"/>
      <c r="F66" s="17"/>
      <c r="G66" s="17"/>
    </row>
    <row r="67" spans="1:7" x14ac:dyDescent="0.2">
      <c r="A67" s="17"/>
      <c r="B67" s="17"/>
      <c r="C67" s="17"/>
      <c r="D67" s="17"/>
      <c r="E67" s="17"/>
      <c r="F67" s="17"/>
      <c r="G67" s="17"/>
    </row>
    <row r="68" spans="1:7" x14ac:dyDescent="0.2">
      <c r="A68" s="17"/>
      <c r="B68" s="17"/>
      <c r="C68" s="17"/>
      <c r="D68" s="17"/>
      <c r="E68" s="17"/>
      <c r="F68" s="17"/>
      <c r="G68" s="17"/>
    </row>
    <row r="69" spans="1:7" x14ac:dyDescent="0.2">
      <c r="A69" s="17"/>
      <c r="B69" s="17"/>
      <c r="C69" s="17"/>
      <c r="D69" s="17"/>
      <c r="E69" s="17"/>
      <c r="F69" s="17"/>
      <c r="G69" s="17"/>
    </row>
    <row r="70" spans="1:7" x14ac:dyDescent="0.2">
      <c r="A70" s="17"/>
      <c r="B70" s="17"/>
      <c r="C70" s="17"/>
      <c r="D70" s="17"/>
      <c r="E70" s="17"/>
      <c r="F70" s="17"/>
      <c r="G70" s="17"/>
    </row>
    <row r="71" spans="1:7" x14ac:dyDescent="0.2">
      <c r="A71" s="17"/>
      <c r="B71" s="17"/>
      <c r="C71" s="17"/>
      <c r="D71" s="17"/>
      <c r="E71" s="17"/>
      <c r="F71" s="17"/>
      <c r="G71" s="17"/>
    </row>
    <row r="72" spans="1:7" x14ac:dyDescent="0.2">
      <c r="A72" s="17"/>
      <c r="B72" s="21"/>
      <c r="C72" s="22"/>
      <c r="D72" s="22"/>
      <c r="E72" s="22"/>
      <c r="F72" s="22"/>
      <c r="G72" s="17"/>
    </row>
    <row r="73" spans="1:7" x14ac:dyDescent="0.2">
      <c r="A73" s="17"/>
      <c r="B73" s="17"/>
      <c r="C73" s="17"/>
      <c r="D73" s="17"/>
      <c r="E73" s="17"/>
      <c r="F73" s="17"/>
      <c r="G73" s="17"/>
    </row>
    <row r="74" spans="1:7" x14ac:dyDescent="0.2">
      <c r="A74" s="17"/>
      <c r="B74" s="17"/>
      <c r="C74" s="17"/>
      <c r="D74" s="17"/>
      <c r="E74" s="17"/>
      <c r="F74" s="17"/>
      <c r="G74" s="17"/>
    </row>
    <row r="75" spans="1:7" x14ac:dyDescent="0.2">
      <c r="A75" s="17"/>
      <c r="B75" s="17"/>
      <c r="C75" s="17"/>
      <c r="D75" s="17"/>
      <c r="E75" s="17"/>
      <c r="F75" s="17"/>
      <c r="G75" s="17"/>
    </row>
    <row r="76" spans="1:7" x14ac:dyDescent="0.2">
      <c r="A76" s="17"/>
      <c r="B76" s="17"/>
      <c r="C76" s="17"/>
      <c r="D76" s="17"/>
      <c r="E76" s="17"/>
      <c r="F76" s="17"/>
      <c r="G76" s="17"/>
    </row>
    <row r="77" spans="1:7" x14ac:dyDescent="0.2">
      <c r="A77" s="17"/>
      <c r="B77" s="23"/>
      <c r="C77" s="23"/>
      <c r="D77" s="24"/>
      <c r="E77" s="24"/>
      <c r="F77" s="23"/>
      <c r="G77" s="23"/>
    </row>
    <row r="78" spans="1:7" x14ac:dyDescent="0.2">
      <c r="A78" s="17"/>
      <c r="B78" s="23"/>
      <c r="C78" s="23"/>
      <c r="D78" s="24"/>
      <c r="E78" s="24"/>
      <c r="F78" s="23"/>
      <c r="G78" s="23"/>
    </row>
    <row r="79" spans="1:7" x14ac:dyDescent="0.2">
      <c r="A79" s="17"/>
      <c r="B79" s="17"/>
      <c r="C79" s="17"/>
      <c r="D79" s="17"/>
      <c r="E79" s="17"/>
      <c r="F79" s="17"/>
      <c r="G79" s="17"/>
    </row>
    <row r="80" spans="1:7" x14ac:dyDescent="0.2">
      <c r="A80" s="17"/>
      <c r="B80" s="21"/>
      <c r="C80" s="22"/>
      <c r="D80" s="22"/>
      <c r="E80" s="22"/>
      <c r="F80" s="22"/>
      <c r="G80" s="17"/>
    </row>
    <row r="81" spans="1:7" x14ac:dyDescent="0.2">
      <c r="A81" s="17"/>
      <c r="B81" s="17"/>
      <c r="C81" s="17"/>
      <c r="D81" s="17"/>
      <c r="E81" s="17"/>
      <c r="F81" s="17"/>
      <c r="G81" s="17"/>
    </row>
    <row r="82" spans="1:7" x14ac:dyDescent="0.2">
      <c r="A82" s="17"/>
      <c r="B82" s="17"/>
      <c r="C82" s="17"/>
      <c r="D82" s="17"/>
      <c r="E82" s="17"/>
      <c r="F82" s="17"/>
      <c r="G82" s="17"/>
    </row>
    <row r="83" spans="1:7" x14ac:dyDescent="0.2">
      <c r="A83" s="17"/>
      <c r="B83" s="17"/>
      <c r="C83" s="17"/>
      <c r="D83" s="17"/>
      <c r="E83" s="17"/>
      <c r="F83" s="17"/>
      <c r="G83" s="17"/>
    </row>
    <row r="84" spans="1:7" x14ac:dyDescent="0.2">
      <c r="A84" s="17"/>
      <c r="B84" s="17"/>
      <c r="C84" s="17"/>
      <c r="D84" s="17"/>
      <c r="E84" s="17"/>
      <c r="F84" s="17"/>
      <c r="G84" s="17"/>
    </row>
    <row r="85" spans="1:7" x14ac:dyDescent="0.2">
      <c r="A85" s="17"/>
      <c r="B85" s="23"/>
      <c r="C85" s="23"/>
      <c r="D85" s="24"/>
      <c r="E85" s="24"/>
      <c r="F85" s="23"/>
      <c r="G85" s="23"/>
    </row>
    <row r="86" spans="1:7" x14ac:dyDescent="0.2">
      <c r="A86" s="17"/>
      <c r="B86" s="23"/>
      <c r="C86" s="23"/>
      <c r="D86" s="24"/>
      <c r="E86" s="24"/>
      <c r="F86" s="23"/>
      <c r="G86" s="23"/>
    </row>
    <row r="87" spans="1:7" x14ac:dyDescent="0.2">
      <c r="A87" s="17"/>
      <c r="B87" s="17"/>
      <c r="C87" s="17"/>
      <c r="D87" s="17"/>
      <c r="E87" s="17"/>
      <c r="F87" s="17"/>
      <c r="G87" s="17"/>
    </row>
    <row r="88" spans="1:7" x14ac:dyDescent="0.2">
      <c r="A88" s="17"/>
      <c r="B88" s="21"/>
      <c r="C88" s="22"/>
      <c r="D88" s="22"/>
      <c r="E88" s="22"/>
      <c r="F88" s="22"/>
      <c r="G88" s="17"/>
    </row>
    <row r="89" spans="1:7" x14ac:dyDescent="0.2">
      <c r="A89" s="17"/>
      <c r="B89" s="17"/>
      <c r="C89" s="17"/>
      <c r="D89" s="17"/>
      <c r="E89" s="17"/>
      <c r="F89" s="17"/>
      <c r="G89" s="17"/>
    </row>
    <row r="90" spans="1:7" x14ac:dyDescent="0.2">
      <c r="A90" s="17"/>
      <c r="B90" s="17"/>
      <c r="C90" s="17"/>
      <c r="D90" s="17"/>
      <c r="E90" s="17"/>
      <c r="F90" s="17"/>
      <c r="G90" s="17"/>
    </row>
    <row r="91" spans="1:7" x14ac:dyDescent="0.2">
      <c r="A91" s="17"/>
      <c r="B91" s="17"/>
      <c r="C91" s="17"/>
      <c r="D91" s="17"/>
      <c r="E91" s="17"/>
      <c r="F91" s="17"/>
      <c r="G91" s="17"/>
    </row>
    <row r="92" spans="1:7" x14ac:dyDescent="0.2">
      <c r="A92" s="17"/>
      <c r="B92" s="17"/>
      <c r="C92" s="17"/>
      <c r="D92" s="17"/>
      <c r="E92" s="17"/>
      <c r="F92" s="17"/>
      <c r="G92" s="17"/>
    </row>
    <row r="93" spans="1:7" x14ac:dyDescent="0.2">
      <c r="A93" s="17"/>
      <c r="B93" s="23"/>
      <c r="C93" s="23"/>
      <c r="D93" s="24"/>
      <c r="E93" s="24"/>
      <c r="F93" s="23"/>
      <c r="G93" s="23"/>
    </row>
    <row r="94" spans="1:7" x14ac:dyDescent="0.2">
      <c r="A94" s="17"/>
      <c r="B94" s="23"/>
      <c r="C94" s="23"/>
      <c r="D94" s="24"/>
      <c r="E94" s="24"/>
      <c r="F94" s="23"/>
      <c r="G94" s="23"/>
    </row>
  </sheetData>
  <mergeCells count="7">
    <mergeCell ref="A1:E1"/>
    <mergeCell ref="I1:N6"/>
    <mergeCell ref="O1:P2"/>
    <mergeCell ref="O3:P5"/>
    <mergeCell ref="O6:P10"/>
    <mergeCell ref="I7:N8"/>
    <mergeCell ref="I9:N1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6"/>
  <sheetViews>
    <sheetView workbookViewId="0">
      <selection activeCell="O48" sqref="O48"/>
    </sheetView>
  </sheetViews>
  <sheetFormatPr baseColWidth="10" defaultRowHeight="16" x14ac:dyDescent="0.2"/>
  <sheetData>
    <row r="1" spans="1:18" ht="16" customHeight="1" x14ac:dyDescent="0.2">
      <c r="A1" s="51" t="s">
        <v>42</v>
      </c>
      <c r="B1" s="51"/>
      <c r="C1" s="51"/>
      <c r="D1" s="51"/>
      <c r="E1" s="51"/>
      <c r="F1" s="51"/>
    </row>
    <row r="2" spans="1:18" x14ac:dyDescent="0.2">
      <c r="C2" s="19"/>
      <c r="D2" s="17"/>
      <c r="E2" s="19"/>
    </row>
    <row r="3" spans="1:18" x14ac:dyDescent="0.2">
      <c r="A3" t="s">
        <v>26</v>
      </c>
      <c r="B3" s="8" t="s">
        <v>35</v>
      </c>
      <c r="C3" s="8" t="s">
        <v>36</v>
      </c>
    </row>
    <row r="4" spans="1:18" x14ac:dyDescent="0.2">
      <c r="A4" s="9" t="s">
        <v>27</v>
      </c>
      <c r="B4" s="2">
        <v>0.98850000000000005</v>
      </c>
      <c r="C4" s="2">
        <v>0.98350000000000004</v>
      </c>
    </row>
    <row r="5" spans="1:18" x14ac:dyDescent="0.2">
      <c r="A5" s="9" t="s">
        <v>29</v>
      </c>
      <c r="B5" s="2">
        <v>0.99970000000000003</v>
      </c>
      <c r="C5" s="2">
        <v>0.99850000000000005</v>
      </c>
    </row>
    <row r="6" spans="1:18" x14ac:dyDescent="0.2">
      <c r="A6" s="9" t="s">
        <v>30</v>
      </c>
      <c r="B6" s="2">
        <v>0.99919999999999998</v>
      </c>
      <c r="C6" s="2">
        <v>0.99939999999999996</v>
      </c>
    </row>
    <row r="9" spans="1:18" x14ac:dyDescent="0.2">
      <c r="A9" s="3" t="s">
        <v>26</v>
      </c>
      <c r="B9" s="3" t="s">
        <v>27</v>
      </c>
      <c r="C9" s="15" t="s">
        <v>33</v>
      </c>
      <c r="D9" t="s">
        <v>31</v>
      </c>
      <c r="E9" t="s">
        <v>32</v>
      </c>
      <c r="I9" s="3" t="s">
        <v>26</v>
      </c>
      <c r="J9" s="3" t="s">
        <v>27</v>
      </c>
      <c r="K9" s="15" t="s">
        <v>34</v>
      </c>
      <c r="L9" t="s">
        <v>31</v>
      </c>
      <c r="M9" t="s">
        <v>32</v>
      </c>
    </row>
    <row r="10" spans="1:18" x14ac:dyDescent="0.2">
      <c r="A10" s="1" t="s">
        <v>25</v>
      </c>
      <c r="B10" s="14">
        <v>300</v>
      </c>
      <c r="C10" s="8"/>
      <c r="D10" s="8"/>
      <c r="E10" s="8"/>
      <c r="F10" s="8" t="s">
        <v>23</v>
      </c>
      <c r="G10" s="1" t="s">
        <v>11</v>
      </c>
      <c r="I10" s="1" t="s">
        <v>25</v>
      </c>
      <c r="J10" s="14">
        <v>300</v>
      </c>
      <c r="K10" s="8"/>
      <c r="L10" s="8"/>
      <c r="M10" s="8"/>
      <c r="N10" s="8" t="s">
        <v>23</v>
      </c>
      <c r="O10" s="1" t="s">
        <v>11</v>
      </c>
    </row>
    <row r="11" spans="1:18" x14ac:dyDescent="0.2">
      <c r="B11" s="4" t="s">
        <v>2</v>
      </c>
      <c r="C11" s="4" t="s">
        <v>3</v>
      </c>
      <c r="D11" s="4" t="s">
        <v>4</v>
      </c>
      <c r="E11" s="4" t="s">
        <v>10</v>
      </c>
      <c r="F11" s="4" t="s">
        <v>8</v>
      </c>
      <c r="G11" s="3" t="s">
        <v>7</v>
      </c>
      <c r="H11" s="18" t="s">
        <v>45</v>
      </c>
      <c r="J11" s="4" t="s">
        <v>2</v>
      </c>
      <c r="K11" s="4" t="s">
        <v>3</v>
      </c>
      <c r="L11" s="4" t="s">
        <v>4</v>
      </c>
      <c r="M11" s="4" t="s">
        <v>10</v>
      </c>
      <c r="N11" s="4" t="s">
        <v>8</v>
      </c>
      <c r="O11" s="3" t="s">
        <v>7</v>
      </c>
      <c r="P11" s="18" t="s">
        <v>45</v>
      </c>
    </row>
    <row r="12" spans="1:18" x14ac:dyDescent="0.2">
      <c r="A12" t="s">
        <v>0</v>
      </c>
      <c r="B12">
        <v>150</v>
      </c>
      <c r="C12">
        <v>305</v>
      </c>
      <c r="D12">
        <v>531</v>
      </c>
      <c r="E12">
        <v>1286</v>
      </c>
      <c r="F12">
        <v>174.1</v>
      </c>
      <c r="G12">
        <v>118</v>
      </c>
      <c r="H12">
        <v>0.46744200000000002</v>
      </c>
      <c r="I12" t="s">
        <v>0</v>
      </c>
      <c r="J12">
        <v>118</v>
      </c>
      <c r="K12">
        <v>492</v>
      </c>
      <c r="L12">
        <v>1558</v>
      </c>
      <c r="M12">
        <v>10196</v>
      </c>
      <c r="N12">
        <v>270.14999999999998</v>
      </c>
      <c r="O12">
        <v>102.31</v>
      </c>
      <c r="P12">
        <v>4.9034589999999998</v>
      </c>
      <c r="Q12">
        <f>O12-P12</f>
        <v>97.406541000000004</v>
      </c>
      <c r="R12">
        <f>O12+P12</f>
        <v>107.213459</v>
      </c>
    </row>
    <row r="13" spans="1:18" x14ac:dyDescent="0.2">
      <c r="A13" t="s">
        <v>1</v>
      </c>
      <c r="B13">
        <v>151</v>
      </c>
      <c r="C13">
        <v>318</v>
      </c>
      <c r="D13">
        <v>555</v>
      </c>
      <c r="E13">
        <v>1306</v>
      </c>
      <c r="F13">
        <v>175.96</v>
      </c>
      <c r="G13">
        <v>116.64</v>
      </c>
      <c r="H13">
        <v>0.50034699999999999</v>
      </c>
      <c r="I13" t="s">
        <v>1</v>
      </c>
      <c r="J13">
        <v>118</v>
      </c>
      <c r="K13">
        <v>506</v>
      </c>
      <c r="L13">
        <v>1556</v>
      </c>
      <c r="M13">
        <v>9269</v>
      </c>
      <c r="N13">
        <v>268.12</v>
      </c>
      <c r="O13">
        <v>100.62</v>
      </c>
      <c r="P13">
        <v>4.3841700000000001</v>
      </c>
      <c r="Q13">
        <f>O13-P13</f>
        <v>96.235830000000007</v>
      </c>
      <c r="R13">
        <f>O13+P13</f>
        <v>105.00417</v>
      </c>
    </row>
    <row r="14" spans="1:18" x14ac:dyDescent="0.2">
      <c r="A14" t="s">
        <v>6</v>
      </c>
      <c r="B14" s="2">
        <f ca="1">(INDIRECT(CHAR(COLUMN()+64)&amp; ROW()-1)/INDIRECT(CHAR(COLUMN()+64)&amp; ROW()-2))-1</f>
        <v>6.6666666666665986E-3</v>
      </c>
      <c r="C14" s="2">
        <f ca="1">(INDIRECT(CHAR(COLUMN()+64)&amp; ROW()-1)/INDIRECT(CHAR(COLUMN()+64)&amp; ROW()-2))-1</f>
        <v>4.2622950819672045E-2</v>
      </c>
      <c r="D14" s="6">
        <f ca="1">(INDIRECT(CHAR(COLUMN()+64)&amp; ROW()-1)/INDIRECT(CHAR(COLUMN()+64)&amp; ROW()-2))-1</f>
        <v>4.5197740112994378E-2</v>
      </c>
      <c r="E14" s="6">
        <f ca="1">(INDIRECT(CHAR(COLUMN()+64)&amp; ROW()-1)/INDIRECT(CHAR(COLUMN()+64)&amp; ROW()-2))-1</f>
        <v>1.5552099533437058E-2</v>
      </c>
      <c r="F14" s="2">
        <f ca="1">(INDIRECT(CHAR(COLUMN()+64)&amp; ROW()-1)/INDIRECT(CHAR(COLUMN()+64)&amp; ROW()-2))-1</f>
        <v>1.0683515221137307E-2</v>
      </c>
      <c r="G14" s="2">
        <f ca="1">(INDIRECT(CHAR(COLUMN()+64)&amp; ROW()-1)/INDIRECT(CHAR(COLUMN()+64)&amp; ROW()-2))</f>
        <v>0.9884745762711864</v>
      </c>
      <c r="I14" t="s">
        <v>6</v>
      </c>
      <c r="J14" s="2">
        <f ca="1">(INDIRECT(CHAR(COLUMN()+64)&amp; ROW()-1)/INDIRECT(CHAR(COLUMN()+64)&amp; ROW()-2))-1</f>
        <v>0</v>
      </c>
      <c r="K14" s="2">
        <f ca="1">(INDIRECT(CHAR(COLUMN()+64)&amp; ROW()-1)/INDIRECT(CHAR(COLUMN()+64)&amp; ROW()-2))-1</f>
        <v>2.8455284552845628E-2</v>
      </c>
      <c r="L14" s="6">
        <f ca="1">(INDIRECT(CHAR(COLUMN()+64)&amp; ROW()-1)/INDIRECT(CHAR(COLUMN()+64)&amp; ROW()-2))-1</f>
        <v>-1.2836970474967568E-3</v>
      </c>
      <c r="M14" s="6">
        <f ca="1">(INDIRECT(CHAR(COLUMN()+64)&amp; ROW()-1)/INDIRECT(CHAR(COLUMN()+64)&amp; ROW()-2))-1</f>
        <v>-9.0918007061592809E-2</v>
      </c>
      <c r="N14" s="2">
        <f ca="1">(INDIRECT(CHAR(COLUMN()+64)&amp; ROW()-1)/INDIRECT(CHAR(COLUMN()+64)&amp; ROW()-2))-1</f>
        <v>-7.5143438830278519E-3</v>
      </c>
      <c r="O14" s="2">
        <f ca="1">(INDIRECT(CHAR(COLUMN()+64)&amp; ROW()-1)/INDIRECT(CHAR(COLUMN()+64)&amp; ROW()-2))</f>
        <v>0.98348157560355787</v>
      </c>
    </row>
    <row r="16" spans="1:18" x14ac:dyDescent="0.2">
      <c r="A16" s="1" t="s">
        <v>25</v>
      </c>
      <c r="B16" s="14">
        <v>512</v>
      </c>
      <c r="C16" s="8"/>
      <c r="D16" s="8"/>
      <c r="E16" s="8"/>
      <c r="F16" s="8" t="s">
        <v>23</v>
      </c>
      <c r="G16" s="1" t="s">
        <v>11</v>
      </c>
      <c r="I16" s="1" t="s">
        <v>25</v>
      </c>
      <c r="J16" s="14">
        <v>512</v>
      </c>
      <c r="K16" s="8"/>
      <c r="L16" s="8"/>
      <c r="M16" s="8"/>
      <c r="N16" s="8" t="s">
        <v>23</v>
      </c>
      <c r="O16" s="1" t="s">
        <v>11</v>
      </c>
    </row>
    <row r="17" spans="1:18" x14ac:dyDescent="0.2">
      <c r="B17" s="4" t="s">
        <v>2</v>
      </c>
      <c r="C17" s="4" t="s">
        <v>3</v>
      </c>
      <c r="D17" s="4" t="s">
        <v>4</v>
      </c>
      <c r="E17" s="4" t="s">
        <v>10</v>
      </c>
      <c r="F17" s="4" t="s">
        <v>8</v>
      </c>
      <c r="G17" s="3" t="s">
        <v>7</v>
      </c>
      <c r="J17" s="4" t="s">
        <v>2</v>
      </c>
      <c r="K17" s="4" t="s">
        <v>3</v>
      </c>
      <c r="L17" s="4" t="s">
        <v>4</v>
      </c>
      <c r="M17" s="4" t="s">
        <v>10</v>
      </c>
      <c r="N17" s="4" t="s">
        <v>8</v>
      </c>
      <c r="O17" s="3" t="s">
        <v>7</v>
      </c>
    </row>
    <row r="18" spans="1:18" x14ac:dyDescent="0.2">
      <c r="A18" t="s">
        <v>0</v>
      </c>
      <c r="B18">
        <v>193</v>
      </c>
      <c r="C18">
        <v>856</v>
      </c>
      <c r="D18">
        <v>1384</v>
      </c>
      <c r="E18">
        <v>3356</v>
      </c>
      <c r="F18">
        <v>321.68</v>
      </c>
      <c r="G18">
        <v>114.96</v>
      </c>
      <c r="I18" t="s">
        <v>0</v>
      </c>
      <c r="J18">
        <v>139</v>
      </c>
      <c r="K18">
        <v>1036</v>
      </c>
      <c r="L18">
        <v>3015</v>
      </c>
      <c r="M18">
        <v>20186</v>
      </c>
      <c r="N18">
        <v>438.44</v>
      </c>
      <c r="O18">
        <v>106.26</v>
      </c>
    </row>
    <row r="19" spans="1:18" x14ac:dyDescent="0.2">
      <c r="A19" t="s">
        <v>1</v>
      </c>
      <c r="B19">
        <v>198</v>
      </c>
      <c r="C19">
        <v>857</v>
      </c>
      <c r="D19">
        <v>1406</v>
      </c>
      <c r="E19">
        <v>3462</v>
      </c>
      <c r="F19">
        <v>324.68</v>
      </c>
      <c r="G19">
        <v>112.83</v>
      </c>
      <c r="I19" t="s">
        <v>1</v>
      </c>
      <c r="J19">
        <v>139</v>
      </c>
      <c r="K19">
        <v>1067</v>
      </c>
      <c r="L19">
        <v>3032</v>
      </c>
      <c r="M19">
        <v>19957</v>
      </c>
      <c r="N19">
        <v>447.79</v>
      </c>
      <c r="O19">
        <v>104.36</v>
      </c>
    </row>
    <row r="20" spans="1:18" x14ac:dyDescent="0.2">
      <c r="A20" t="s">
        <v>6</v>
      </c>
      <c r="B20" s="2">
        <f ca="1">(INDIRECT(CHAR(COLUMN()+64)&amp; ROW()-1)/INDIRECT(CHAR(COLUMN()+64)&amp; ROW()-2))-1</f>
        <v>2.5906735751295429E-2</v>
      </c>
      <c r="C20" s="2">
        <f ca="1">(INDIRECT(CHAR(COLUMN()+64)&amp; ROW()-1)/INDIRECT(CHAR(COLUMN()+64)&amp; ROW()-2))-1</f>
        <v>1.1682242990653791E-3</v>
      </c>
      <c r="D20" s="6">
        <f ca="1">(INDIRECT(CHAR(COLUMN()+64)&amp; ROW()-1)/INDIRECT(CHAR(COLUMN()+64)&amp; ROW()-2))-1</f>
        <v>1.5895953757225412E-2</v>
      </c>
      <c r="E20" s="6">
        <f ca="1">(INDIRECT(CHAR(COLUMN()+64)&amp; ROW()-1)/INDIRECT(CHAR(COLUMN()+64)&amp; ROW()-2))-1</f>
        <v>3.1585220500595979E-2</v>
      </c>
      <c r="F20" s="2">
        <f ca="1">(INDIRECT(CHAR(COLUMN()+64)&amp; ROW()-1)/INDIRECT(CHAR(COLUMN()+64)&amp; ROW()-2))-1</f>
        <v>9.326038298930639E-3</v>
      </c>
      <c r="G20" s="2">
        <f ca="1">(INDIRECT(CHAR(COLUMN()+64)&amp; ROW()-1)/INDIRECT(CHAR(COLUMN()+64)&amp; ROW()-2))</f>
        <v>0.98147181628392488</v>
      </c>
      <c r="I20" t="s">
        <v>6</v>
      </c>
      <c r="J20" s="2">
        <f ca="1">(INDIRECT(CHAR(COLUMN()+64)&amp; ROW()-1)/INDIRECT(CHAR(COLUMN()+64)&amp; ROW()-2))-1</f>
        <v>0</v>
      </c>
      <c r="K20" s="2">
        <f ca="1">(INDIRECT(CHAR(COLUMN()+64)&amp; ROW()-1)/INDIRECT(CHAR(COLUMN()+64)&amp; ROW()-2))-1</f>
        <v>2.9922779922779918E-2</v>
      </c>
      <c r="L20" s="6">
        <f ca="1">(INDIRECT(CHAR(COLUMN()+64)&amp; ROW()-1)/INDIRECT(CHAR(COLUMN()+64)&amp; ROW()-2))-1</f>
        <v>5.6384742951907096E-3</v>
      </c>
      <c r="M20" s="6">
        <f ca="1">(INDIRECT(CHAR(COLUMN()+64)&amp; ROW()-1)/INDIRECT(CHAR(COLUMN()+64)&amp; ROW()-2))-1</f>
        <v>-1.1344496185475061E-2</v>
      </c>
      <c r="N20" s="2">
        <f ca="1">(INDIRECT(CHAR(COLUMN()+64)&amp; ROW()-1)/INDIRECT(CHAR(COLUMN()+64)&amp; ROW()-2))-1</f>
        <v>2.1325608977283084E-2</v>
      </c>
      <c r="O20" s="2">
        <f ca="1">(INDIRECT(CHAR(COLUMN()+64)&amp; ROW()-1)/INDIRECT(CHAR(COLUMN()+64)&amp; ROW()-2))</f>
        <v>0.98211932994541684</v>
      </c>
    </row>
    <row r="22" spans="1:18" x14ac:dyDescent="0.2">
      <c r="A22" s="3" t="s">
        <v>26</v>
      </c>
      <c r="B22" s="3" t="s">
        <v>29</v>
      </c>
      <c r="C22" s="15" t="s">
        <v>33</v>
      </c>
      <c r="D22" t="s">
        <v>31</v>
      </c>
      <c r="E22" t="s">
        <v>41</v>
      </c>
      <c r="I22" s="3" t="s">
        <v>26</v>
      </c>
      <c r="J22" s="3" t="s">
        <v>29</v>
      </c>
      <c r="K22" s="15" t="s">
        <v>34</v>
      </c>
      <c r="L22" t="s">
        <v>31</v>
      </c>
      <c r="M22" t="s">
        <v>41</v>
      </c>
    </row>
    <row r="23" spans="1:18" x14ac:dyDescent="0.2">
      <c r="A23" s="1" t="s">
        <v>25</v>
      </c>
      <c r="B23" s="8">
        <v>150</v>
      </c>
      <c r="C23" s="8"/>
      <c r="D23" s="8"/>
      <c r="E23" s="8"/>
      <c r="F23" s="8" t="s">
        <v>23</v>
      </c>
      <c r="G23" s="1" t="s">
        <v>11</v>
      </c>
      <c r="I23" s="1" t="s">
        <v>25</v>
      </c>
      <c r="J23" s="8">
        <v>150</v>
      </c>
      <c r="K23" s="8"/>
      <c r="L23" s="8"/>
      <c r="M23" s="8"/>
      <c r="N23" s="8" t="s">
        <v>23</v>
      </c>
      <c r="O23" s="1" t="s">
        <v>11</v>
      </c>
    </row>
    <row r="24" spans="1:18" x14ac:dyDescent="0.2">
      <c r="B24" s="4" t="s">
        <v>2</v>
      </c>
      <c r="C24" s="4" t="s">
        <v>3</v>
      </c>
      <c r="D24" s="4" t="s">
        <v>4</v>
      </c>
      <c r="E24" s="4" t="s">
        <v>10</v>
      </c>
      <c r="F24" s="4" t="s">
        <v>8</v>
      </c>
      <c r="G24" s="3" t="s">
        <v>7</v>
      </c>
      <c r="H24" s="18" t="s">
        <v>45</v>
      </c>
      <c r="J24" s="4" t="s">
        <v>2</v>
      </c>
      <c r="K24" s="4" t="s">
        <v>3</v>
      </c>
      <c r="L24" s="4" t="s">
        <v>4</v>
      </c>
      <c r="M24" s="4" t="s">
        <v>10</v>
      </c>
      <c r="N24" s="4" t="s">
        <v>8</v>
      </c>
      <c r="O24" s="3" t="s">
        <v>7</v>
      </c>
      <c r="P24" s="18" t="s">
        <v>45</v>
      </c>
    </row>
    <row r="25" spans="1:18" x14ac:dyDescent="0.2">
      <c r="A25" t="s">
        <v>0</v>
      </c>
      <c r="B25">
        <v>494</v>
      </c>
      <c r="C25">
        <v>998</v>
      </c>
      <c r="D25">
        <v>1521</v>
      </c>
      <c r="E25">
        <v>2132</v>
      </c>
      <c r="F25">
        <v>542.98</v>
      </c>
      <c r="G25">
        <v>1149.94</v>
      </c>
      <c r="H25">
        <v>1.1030249999999999</v>
      </c>
      <c r="I25" t="s">
        <v>0</v>
      </c>
      <c r="J25">
        <v>481</v>
      </c>
      <c r="K25">
        <v>751</v>
      </c>
      <c r="L25">
        <v>1153</v>
      </c>
      <c r="M25">
        <v>15485</v>
      </c>
      <c r="N25">
        <v>584.63</v>
      </c>
      <c r="O25">
        <v>1171.1600000000001</v>
      </c>
      <c r="P25">
        <v>3.499689</v>
      </c>
      <c r="Q25">
        <f>O25-P25</f>
        <v>1167.6603110000001</v>
      </c>
      <c r="R25">
        <f>O25+P25</f>
        <v>1174.6596890000001</v>
      </c>
    </row>
    <row r="26" spans="1:18" x14ac:dyDescent="0.2">
      <c r="A26" t="s">
        <v>1</v>
      </c>
      <c r="B26">
        <v>498</v>
      </c>
      <c r="C26">
        <v>890</v>
      </c>
      <c r="D26">
        <v>1436</v>
      </c>
      <c r="E26">
        <v>2107</v>
      </c>
      <c r="F26">
        <v>543.11</v>
      </c>
      <c r="G26">
        <v>1149.5999999999999</v>
      </c>
      <c r="H26">
        <v>0.57386800000000004</v>
      </c>
      <c r="I26" t="s">
        <v>1</v>
      </c>
      <c r="J26">
        <v>483</v>
      </c>
      <c r="K26">
        <v>811</v>
      </c>
      <c r="L26">
        <v>1153</v>
      </c>
      <c r="M26">
        <v>15503</v>
      </c>
      <c r="N26">
        <v>587.25</v>
      </c>
      <c r="O26">
        <v>1169.3900000000001</v>
      </c>
      <c r="P26">
        <v>4.3647400000000003</v>
      </c>
      <c r="Q26">
        <f>O26-P26</f>
        <v>1165.0252600000001</v>
      </c>
      <c r="R26">
        <f>O26+P26</f>
        <v>1173.7547400000001</v>
      </c>
    </row>
    <row r="27" spans="1:18" x14ac:dyDescent="0.2">
      <c r="A27" t="s">
        <v>6</v>
      </c>
      <c r="B27" s="2">
        <f ca="1">(INDIRECT(CHAR(COLUMN()+64)&amp; ROW()-1)/INDIRECT(CHAR(COLUMN()+64)&amp; ROW()-2))-1</f>
        <v>8.0971659919029104E-3</v>
      </c>
      <c r="C27" s="2">
        <f ca="1">(INDIRECT(CHAR(COLUMN()+64)&amp; ROW()-1)/INDIRECT(CHAR(COLUMN()+64)&amp; ROW()-2))-1</f>
        <v>-0.10821643286573146</v>
      </c>
      <c r="D27" s="6">
        <f ca="1">(INDIRECT(CHAR(COLUMN()+64)&amp; ROW()-1)/INDIRECT(CHAR(COLUMN()+64)&amp; ROW()-2))-1</f>
        <v>-5.5884286653517412E-2</v>
      </c>
      <c r="E27" s="6">
        <f ca="1">(INDIRECT(CHAR(COLUMN()+64)&amp; ROW()-1)/INDIRECT(CHAR(COLUMN()+64)&amp; ROW()-2))-1</f>
        <v>-1.1726078799249584E-2</v>
      </c>
      <c r="F27" s="2">
        <f ca="1">(INDIRECT(CHAR(COLUMN()+64)&amp; ROW()-1)/INDIRECT(CHAR(COLUMN()+64)&amp; ROW()-2))-1</f>
        <v>2.3941949979744415E-4</v>
      </c>
      <c r="G27" s="2">
        <f ca="1">(INDIRECT(CHAR(COLUMN()+64)&amp; ROW()-1)/INDIRECT(CHAR(COLUMN()+64)&amp; ROW()-2))</f>
        <v>0.99970433239995116</v>
      </c>
      <c r="I27" t="s">
        <v>6</v>
      </c>
      <c r="J27" s="2">
        <f ca="1">(INDIRECT(CHAR(COLUMN()+64)&amp; ROW()-1)/INDIRECT(CHAR(COLUMN()+64)&amp; ROW()-2))-1</f>
        <v>4.1580041580040472E-3</v>
      </c>
      <c r="K27" s="2">
        <f ca="1">(INDIRECT(CHAR(COLUMN()+64)&amp; ROW()-1)/INDIRECT(CHAR(COLUMN()+64)&amp; ROW()-2))-1</f>
        <v>7.9893475366178413E-2</v>
      </c>
      <c r="L27" s="6">
        <f ca="1">(INDIRECT(CHAR(COLUMN()+64)&amp; ROW()-1)/INDIRECT(CHAR(COLUMN()+64)&amp; ROW()-2))-1</f>
        <v>0</v>
      </c>
      <c r="M27" s="6">
        <f ca="1">(INDIRECT(CHAR(COLUMN()+64)&amp; ROW()-1)/INDIRECT(CHAR(COLUMN()+64)&amp; ROW()-2))-1</f>
        <v>1.1624152405553811E-3</v>
      </c>
      <c r="N27" s="2">
        <f ca="1">(INDIRECT(CHAR(COLUMN()+64)&amp; ROW()-1)/INDIRECT(CHAR(COLUMN()+64)&amp; ROW()-2))-1</f>
        <v>4.4814669106956195E-3</v>
      </c>
      <c r="O27" s="2">
        <f ca="1">(INDIRECT(CHAR(COLUMN()+64)&amp; ROW()-1)/INDIRECT(CHAR(COLUMN()+64)&amp; ROW()-2))</f>
        <v>0.99848867789200457</v>
      </c>
    </row>
    <row r="29" spans="1:18" x14ac:dyDescent="0.2">
      <c r="A29" s="1" t="s">
        <v>25</v>
      </c>
      <c r="B29" s="8">
        <v>200</v>
      </c>
      <c r="C29" s="8"/>
      <c r="D29" s="8"/>
      <c r="E29" s="8"/>
      <c r="F29" s="8" t="s">
        <v>23</v>
      </c>
      <c r="G29" s="1" t="s">
        <v>11</v>
      </c>
      <c r="I29" s="1" t="s">
        <v>25</v>
      </c>
      <c r="J29" s="8">
        <v>200</v>
      </c>
      <c r="K29" s="8"/>
      <c r="L29" s="8"/>
      <c r="M29" s="8"/>
      <c r="N29" s="8" t="s">
        <v>23</v>
      </c>
      <c r="O29" s="1" t="s">
        <v>11</v>
      </c>
    </row>
    <row r="30" spans="1:18" x14ac:dyDescent="0.2">
      <c r="B30" s="4" t="s">
        <v>2</v>
      </c>
      <c r="C30" s="4" t="s">
        <v>3</v>
      </c>
      <c r="D30" s="4" t="s">
        <v>4</v>
      </c>
      <c r="E30" s="4" t="s">
        <v>10</v>
      </c>
      <c r="F30" s="4" t="s">
        <v>8</v>
      </c>
      <c r="G30" s="3" t="s">
        <v>7</v>
      </c>
      <c r="J30" s="4" t="s">
        <v>2</v>
      </c>
      <c r="K30" s="4" t="s">
        <v>3</v>
      </c>
      <c r="L30" s="4" t="s">
        <v>4</v>
      </c>
      <c r="M30" s="4" t="s">
        <v>10</v>
      </c>
      <c r="N30" s="4" t="s">
        <v>8</v>
      </c>
      <c r="O30" s="3" t="s">
        <v>7</v>
      </c>
    </row>
    <row r="31" spans="1:18" x14ac:dyDescent="0.2">
      <c r="A31" t="s">
        <v>0</v>
      </c>
      <c r="B31">
        <v>578</v>
      </c>
      <c r="C31">
        <v>1642</v>
      </c>
      <c r="D31">
        <v>2518</v>
      </c>
      <c r="E31">
        <v>3123</v>
      </c>
      <c r="F31">
        <v>718.1</v>
      </c>
      <c r="G31">
        <v>1150.07</v>
      </c>
      <c r="I31" t="s">
        <v>0</v>
      </c>
      <c r="J31">
        <v>493</v>
      </c>
      <c r="K31">
        <v>1809</v>
      </c>
      <c r="L31">
        <v>2346</v>
      </c>
      <c r="M31">
        <v>15725</v>
      </c>
      <c r="N31">
        <v>761.8</v>
      </c>
      <c r="O31">
        <v>1177.26</v>
      </c>
    </row>
    <row r="32" spans="1:18" x14ac:dyDescent="0.2">
      <c r="A32" t="s">
        <v>1</v>
      </c>
      <c r="B32">
        <v>589</v>
      </c>
      <c r="C32">
        <v>1606</v>
      </c>
      <c r="D32">
        <v>2432</v>
      </c>
      <c r="E32">
        <v>3036</v>
      </c>
      <c r="F32">
        <v>722.64</v>
      </c>
      <c r="G32">
        <v>1151.08</v>
      </c>
      <c r="I32" t="s">
        <v>1</v>
      </c>
      <c r="J32">
        <v>494</v>
      </c>
      <c r="K32">
        <v>1813</v>
      </c>
      <c r="L32">
        <v>2320</v>
      </c>
      <c r="M32">
        <v>15269</v>
      </c>
      <c r="N32">
        <v>748.65</v>
      </c>
      <c r="O32">
        <v>1178.6199999999999</v>
      </c>
    </row>
    <row r="33" spans="1:18" x14ac:dyDescent="0.2">
      <c r="A33" t="s">
        <v>6</v>
      </c>
      <c r="B33" s="2">
        <f ca="1">(INDIRECT(CHAR(COLUMN()+64)&amp; ROW()-1)/INDIRECT(CHAR(COLUMN()+64)&amp; ROW()-2))-1</f>
        <v>1.9031141868512069E-2</v>
      </c>
      <c r="C33" s="2">
        <f ca="1">(INDIRECT(CHAR(COLUMN()+64)&amp; ROW()-1)/INDIRECT(CHAR(COLUMN()+64)&amp; ROW()-2))-1</f>
        <v>-2.192448233861144E-2</v>
      </c>
      <c r="D33" s="6">
        <f ca="1">(INDIRECT(CHAR(COLUMN()+64)&amp; ROW()-1)/INDIRECT(CHAR(COLUMN()+64)&amp; ROW()-2))-1</f>
        <v>-3.4154090548053961E-2</v>
      </c>
      <c r="E33" s="6">
        <f ca="1">(INDIRECT(CHAR(COLUMN()+64)&amp; ROW()-1)/INDIRECT(CHAR(COLUMN()+64)&amp; ROW()-2))-1</f>
        <v>-2.785782901056677E-2</v>
      </c>
      <c r="F33" s="2">
        <f ca="1">(INDIRECT(CHAR(COLUMN()+64)&amp; ROW()-1)/INDIRECT(CHAR(COLUMN()+64)&amp; ROW()-2))-1</f>
        <v>6.3222392424453489E-3</v>
      </c>
      <c r="G33" s="2">
        <f ca="1">(INDIRECT(CHAR(COLUMN()+64)&amp; ROW()-1)/INDIRECT(CHAR(COLUMN()+64)&amp; ROW()-2))</f>
        <v>1.0008782074134617</v>
      </c>
      <c r="I33" t="s">
        <v>6</v>
      </c>
      <c r="J33" s="2">
        <f ca="1">(INDIRECT(CHAR(COLUMN()+64)&amp; ROW()-1)/INDIRECT(CHAR(COLUMN()+64)&amp; ROW()-2))-1</f>
        <v>2.0283975659229903E-3</v>
      </c>
      <c r="K33" s="2">
        <f ca="1">(INDIRECT(CHAR(COLUMN()+64)&amp; ROW()-1)/INDIRECT(CHAR(COLUMN()+64)&amp; ROW()-2))-1</f>
        <v>2.2111663902708578E-3</v>
      </c>
      <c r="L33" s="6">
        <f ca="1">(INDIRECT(CHAR(COLUMN()+64)&amp; ROW()-1)/INDIRECT(CHAR(COLUMN()+64)&amp; ROW()-2))-1</f>
        <v>-1.1082693947144118E-2</v>
      </c>
      <c r="M33" s="6">
        <f ca="1">(INDIRECT(CHAR(COLUMN()+64)&amp; ROW()-1)/INDIRECT(CHAR(COLUMN()+64)&amp; ROW()-2))-1</f>
        <v>-2.8998410174880807E-2</v>
      </c>
      <c r="N33" s="2">
        <f ca="1">(INDIRECT(CHAR(COLUMN()+64)&amp; ROW()-1)/INDIRECT(CHAR(COLUMN()+64)&amp; ROW()-2))-1</f>
        <v>-1.7261748490417395E-2</v>
      </c>
      <c r="O33" s="2">
        <f ca="1">(INDIRECT(CHAR(COLUMN()+64)&amp; ROW()-1)/INDIRECT(CHAR(COLUMN()+64)&amp; ROW()-2))</f>
        <v>1.0011552248441296</v>
      </c>
    </row>
    <row r="35" spans="1:18" x14ac:dyDescent="0.2">
      <c r="A35" s="3" t="s">
        <v>26</v>
      </c>
      <c r="B35" s="3" t="s">
        <v>30</v>
      </c>
      <c r="I35" s="3" t="s">
        <v>26</v>
      </c>
      <c r="J35" s="3" t="s">
        <v>30</v>
      </c>
    </row>
    <row r="36" spans="1:18" x14ac:dyDescent="0.2">
      <c r="A36" s="1" t="s">
        <v>25</v>
      </c>
      <c r="B36" s="8">
        <v>50</v>
      </c>
      <c r="C36" s="8"/>
      <c r="D36" s="8"/>
      <c r="E36" s="8"/>
      <c r="F36" s="8" t="s">
        <v>23</v>
      </c>
      <c r="G36" s="1" t="s">
        <v>11</v>
      </c>
      <c r="I36" s="1" t="s">
        <v>25</v>
      </c>
      <c r="J36" s="8">
        <v>50</v>
      </c>
      <c r="K36" s="8"/>
      <c r="L36" s="8"/>
      <c r="M36" s="8"/>
      <c r="N36" s="8" t="s">
        <v>23</v>
      </c>
      <c r="O36" s="1" t="s">
        <v>11</v>
      </c>
    </row>
    <row r="37" spans="1:18" x14ac:dyDescent="0.2">
      <c r="B37" s="4" t="s">
        <v>2</v>
      </c>
      <c r="C37" s="4" t="s">
        <v>3</v>
      </c>
      <c r="D37" s="4" t="s">
        <v>4</v>
      </c>
      <c r="E37" s="4" t="s">
        <v>10</v>
      </c>
      <c r="F37" s="4" t="s">
        <v>8</v>
      </c>
      <c r="G37" s="3" t="s">
        <v>7</v>
      </c>
      <c r="H37" s="18" t="s">
        <v>45</v>
      </c>
      <c r="J37" s="4" t="s">
        <v>2</v>
      </c>
      <c r="K37" s="4" t="s">
        <v>3</v>
      </c>
      <c r="L37" s="4" t="s">
        <v>4</v>
      </c>
      <c r="M37" s="4" t="s">
        <v>10</v>
      </c>
      <c r="N37" s="4" t="s">
        <v>8</v>
      </c>
      <c r="O37" s="3" t="s">
        <v>7</v>
      </c>
      <c r="P37" s="18" t="s">
        <v>44</v>
      </c>
    </row>
    <row r="38" spans="1:18" x14ac:dyDescent="0.2">
      <c r="A38" t="s">
        <v>0</v>
      </c>
      <c r="B38">
        <v>2657</v>
      </c>
      <c r="C38">
        <v>4713</v>
      </c>
      <c r="D38">
        <v>5776</v>
      </c>
      <c r="E38">
        <v>7510</v>
      </c>
      <c r="F38">
        <v>2901.88</v>
      </c>
      <c r="G38">
        <v>1167.98</v>
      </c>
      <c r="H38">
        <v>2.1736409999999999</v>
      </c>
      <c r="I38" t="s">
        <v>0</v>
      </c>
      <c r="J38">
        <v>2512</v>
      </c>
      <c r="K38">
        <v>5562</v>
      </c>
      <c r="L38">
        <v>7457</v>
      </c>
      <c r="M38">
        <v>11003</v>
      </c>
      <c r="N38">
        <v>2873.89</v>
      </c>
      <c r="O38">
        <v>1164.27</v>
      </c>
      <c r="P38">
        <v>4.0715190000000003</v>
      </c>
      <c r="Q38">
        <f>O38-P38</f>
        <v>1160.1984809999999</v>
      </c>
      <c r="R38">
        <f>O38+P38</f>
        <v>1168.3415190000001</v>
      </c>
    </row>
    <row r="39" spans="1:18" x14ac:dyDescent="0.2">
      <c r="A39" t="s">
        <v>1</v>
      </c>
      <c r="B39">
        <v>2644</v>
      </c>
      <c r="C39">
        <v>4646</v>
      </c>
      <c r="D39">
        <v>5689</v>
      </c>
      <c r="E39">
        <v>7254</v>
      </c>
      <c r="F39">
        <v>2821.51</v>
      </c>
      <c r="G39">
        <v>1167</v>
      </c>
      <c r="H39">
        <v>0.26072200000000001</v>
      </c>
      <c r="I39" t="s">
        <v>1</v>
      </c>
      <c r="J39">
        <v>2476</v>
      </c>
      <c r="K39">
        <v>5419</v>
      </c>
      <c r="L39">
        <v>7420</v>
      </c>
      <c r="M39">
        <v>10271</v>
      </c>
      <c r="N39">
        <v>2843.46</v>
      </c>
      <c r="O39">
        <v>1163.58</v>
      </c>
      <c r="P39">
        <v>1.3168200000000001</v>
      </c>
      <c r="Q39">
        <f>O39-P39</f>
        <v>1162.2631799999999</v>
      </c>
      <c r="R39">
        <f>O39+P39</f>
        <v>1164.8968199999999</v>
      </c>
    </row>
    <row r="40" spans="1:18" x14ac:dyDescent="0.2">
      <c r="A40" t="s">
        <v>6</v>
      </c>
      <c r="B40" s="2">
        <f ca="1">(INDIRECT(CHAR(COLUMN()+64)&amp; ROW()-1)/INDIRECT(CHAR(COLUMN()+64)&amp; ROW()-2))-1</f>
        <v>-4.8927361686111892E-3</v>
      </c>
      <c r="C40" s="2">
        <f ca="1">(INDIRECT(CHAR(COLUMN()+64)&amp; ROW()-1)/INDIRECT(CHAR(COLUMN()+64)&amp; ROW()-2))-1</f>
        <v>-1.4215998302567368E-2</v>
      </c>
      <c r="D40" s="6">
        <f ca="1">(INDIRECT(CHAR(COLUMN()+64)&amp; ROW()-1)/INDIRECT(CHAR(COLUMN()+64)&amp; ROW()-2))-1</f>
        <v>-1.5062326869806131E-2</v>
      </c>
      <c r="E40" s="6">
        <f ca="1">(INDIRECT(CHAR(COLUMN()+64)&amp; ROW()-1)/INDIRECT(CHAR(COLUMN()+64)&amp; ROW()-2))-1</f>
        <v>-3.408788282290276E-2</v>
      </c>
      <c r="F40" s="2">
        <f ca="1">(INDIRECT(CHAR(COLUMN()+64)&amp; ROW()-1)/INDIRECT(CHAR(COLUMN()+64)&amp; ROW()-2))-1</f>
        <v>-2.7695838559830155E-2</v>
      </c>
      <c r="G40" s="2">
        <f ca="1">(INDIRECT(CHAR(COLUMN()+64)&amp; ROW()-1)/INDIRECT(CHAR(COLUMN()+64)&amp; ROW()-2))</f>
        <v>0.99916094453672155</v>
      </c>
      <c r="I40" t="s">
        <v>6</v>
      </c>
      <c r="J40" s="2">
        <f ca="1">(INDIRECT(CHAR(COLUMN()+64)&amp; ROW()-1)/INDIRECT(CHAR(COLUMN()+64)&amp; ROW()-2))-1</f>
        <v>-1.4331210191082855E-2</v>
      </c>
      <c r="K40" s="2">
        <f ca="1">(INDIRECT(CHAR(COLUMN()+64)&amp; ROW()-1)/INDIRECT(CHAR(COLUMN()+64)&amp; ROW()-2))-1</f>
        <v>-2.571017619561311E-2</v>
      </c>
      <c r="L40" s="6">
        <f ca="1">(INDIRECT(CHAR(COLUMN()+64)&amp; ROW()-1)/INDIRECT(CHAR(COLUMN()+64)&amp; ROW()-2))-1</f>
        <v>-4.9617808770282545E-3</v>
      </c>
      <c r="M40" s="6">
        <f ca="1">(INDIRECT(CHAR(COLUMN()+64)&amp; ROW()-1)/INDIRECT(CHAR(COLUMN()+64)&amp; ROW()-2))-1</f>
        <v>-6.6527310733436318E-2</v>
      </c>
      <c r="N40" s="2">
        <f ca="1">(INDIRECT(CHAR(COLUMN()+64)&amp; ROW()-1)/INDIRECT(CHAR(COLUMN()+64)&amp; ROW()-2))-1</f>
        <v>-1.0588435883071345E-2</v>
      </c>
      <c r="O40" s="2">
        <f ca="1">(INDIRECT(CHAR(COLUMN()+64)&amp; ROW()-1)/INDIRECT(CHAR(COLUMN()+64)&amp; ROW()-2))</f>
        <v>0.99940735396428659</v>
      </c>
    </row>
    <row r="42" spans="1:18" x14ac:dyDescent="0.2">
      <c r="A42" s="1" t="s">
        <v>25</v>
      </c>
      <c r="B42" s="8">
        <v>100</v>
      </c>
      <c r="C42" s="8"/>
      <c r="D42" s="8"/>
      <c r="E42" s="8"/>
      <c r="F42" s="8" t="s">
        <v>23</v>
      </c>
      <c r="G42" s="1" t="s">
        <v>11</v>
      </c>
      <c r="I42" s="1" t="s">
        <v>25</v>
      </c>
      <c r="J42" s="8">
        <v>100</v>
      </c>
      <c r="K42" s="8"/>
      <c r="L42" s="8"/>
      <c r="M42" s="8"/>
      <c r="N42" s="8" t="s">
        <v>23</v>
      </c>
      <c r="O42" s="1" t="s">
        <v>11</v>
      </c>
    </row>
    <row r="43" spans="1:18" x14ac:dyDescent="0.2">
      <c r="B43" s="4" t="s">
        <v>2</v>
      </c>
      <c r="C43" s="4" t="s">
        <v>3</v>
      </c>
      <c r="D43" s="4" t="s">
        <v>4</v>
      </c>
      <c r="E43" s="4" t="s">
        <v>10</v>
      </c>
      <c r="F43" s="4" t="s">
        <v>8</v>
      </c>
      <c r="G43" s="3" t="s">
        <v>7</v>
      </c>
      <c r="J43" s="4" t="s">
        <v>2</v>
      </c>
      <c r="K43" s="4" t="s">
        <v>3</v>
      </c>
      <c r="L43" s="4" t="s">
        <v>4</v>
      </c>
      <c r="M43" s="4" t="s">
        <v>10</v>
      </c>
      <c r="N43" s="4" t="s">
        <v>8</v>
      </c>
      <c r="O43" s="3" t="s">
        <v>7</v>
      </c>
    </row>
    <row r="44" spans="1:18" x14ac:dyDescent="0.2">
      <c r="A44" t="s">
        <v>0</v>
      </c>
      <c r="B44">
        <v>4673</v>
      </c>
      <c r="C44">
        <v>12221</v>
      </c>
      <c r="D44">
        <v>16881</v>
      </c>
      <c r="E44">
        <v>26944</v>
      </c>
      <c r="F44">
        <v>5720.68</v>
      </c>
      <c r="G44">
        <v>1171.98</v>
      </c>
      <c r="I44" t="s">
        <v>0</v>
      </c>
      <c r="J44">
        <v>4247</v>
      </c>
      <c r="K44">
        <v>15769</v>
      </c>
      <c r="L44">
        <v>27144</v>
      </c>
      <c r="M44">
        <v>228333</v>
      </c>
      <c r="N44">
        <v>6417.03</v>
      </c>
      <c r="O44">
        <v>1183.4000000000001</v>
      </c>
    </row>
    <row r="45" spans="1:18" x14ac:dyDescent="0.2">
      <c r="A45" t="s">
        <v>1</v>
      </c>
      <c r="B45">
        <v>4725</v>
      </c>
      <c r="C45">
        <v>12193</v>
      </c>
      <c r="D45">
        <v>16963</v>
      </c>
      <c r="E45">
        <v>36289</v>
      </c>
      <c r="F45">
        <v>5737.08</v>
      </c>
      <c r="G45">
        <v>1174.76</v>
      </c>
      <c r="I45" t="s">
        <v>1</v>
      </c>
      <c r="J45">
        <v>4187</v>
      </c>
      <c r="K45">
        <v>15415</v>
      </c>
      <c r="L45">
        <v>24621</v>
      </c>
      <c r="M45">
        <v>227012</v>
      </c>
      <c r="N45">
        <v>6212.22</v>
      </c>
      <c r="O45">
        <v>1183.3800000000001</v>
      </c>
    </row>
    <row r="46" spans="1:18" x14ac:dyDescent="0.2">
      <c r="A46" t="s">
        <v>6</v>
      </c>
      <c r="B46" s="2">
        <f ca="1">(INDIRECT(CHAR(COLUMN()+64)&amp; ROW()-1)/INDIRECT(CHAR(COLUMN()+64)&amp; ROW()-2))-1</f>
        <v>1.1127755189385802E-2</v>
      </c>
      <c r="C46" s="2">
        <f ca="1">(INDIRECT(CHAR(COLUMN()+64)&amp; ROW()-1)/INDIRECT(CHAR(COLUMN()+64)&amp; ROW()-2))-1</f>
        <v>-2.2911382047295925E-3</v>
      </c>
      <c r="D46" s="6">
        <f ca="1">(INDIRECT(CHAR(COLUMN()+64)&amp; ROW()-1)/INDIRECT(CHAR(COLUMN()+64)&amp; ROW()-2))-1</f>
        <v>4.8575321367216873E-3</v>
      </c>
      <c r="E46" s="6">
        <f ca="1">(INDIRECT(CHAR(COLUMN()+64)&amp; ROW()-1)/INDIRECT(CHAR(COLUMN()+64)&amp; ROW()-2))-1</f>
        <v>0.34683046318289779</v>
      </c>
      <c r="F46" s="2">
        <f ca="1">(INDIRECT(CHAR(COLUMN()+64)&amp; ROW()-1)/INDIRECT(CHAR(COLUMN()+64)&amp; ROW()-2))-1</f>
        <v>2.8667920596852081E-3</v>
      </c>
      <c r="G46" s="2">
        <f ca="1">(INDIRECT(CHAR(COLUMN()+64)&amp; ROW()-1)/INDIRECT(CHAR(COLUMN()+64)&amp; ROW()-2))</f>
        <v>1.0023720541306165</v>
      </c>
      <c r="I46" t="s">
        <v>6</v>
      </c>
      <c r="J46" s="2">
        <f ca="1">(INDIRECT(CHAR(COLUMN()+64)&amp; ROW()-1)/INDIRECT(CHAR(COLUMN()+64)&amp; ROW()-2))-1</f>
        <v>-1.4127619496114852E-2</v>
      </c>
      <c r="K46" s="2">
        <f ca="1">(INDIRECT(CHAR(COLUMN()+64)&amp; ROW()-1)/INDIRECT(CHAR(COLUMN()+64)&amp; ROW()-2))-1</f>
        <v>-2.2449109011351331E-2</v>
      </c>
      <c r="L46" s="6">
        <f ca="1">(INDIRECT(CHAR(COLUMN()+64)&amp; ROW()-1)/INDIRECT(CHAR(COLUMN()+64)&amp; ROW()-2))-1</f>
        <v>-9.2948717948717952E-2</v>
      </c>
      <c r="M46" s="6">
        <f ca="1">(INDIRECT(CHAR(COLUMN()+64)&amp; ROW()-1)/INDIRECT(CHAR(COLUMN()+64)&amp; ROW()-2))-1</f>
        <v>-5.7854099057078612E-3</v>
      </c>
      <c r="N46" s="2">
        <f ca="1">(INDIRECT(CHAR(COLUMN()+64)&amp; ROW()-1)/INDIRECT(CHAR(COLUMN()+64)&amp; ROW()-2))-1</f>
        <v>-3.1916634330835247E-2</v>
      </c>
      <c r="O46" s="2">
        <f ca="1">(INDIRECT(CHAR(COLUMN()+64)&amp; ROW()-1)/INDIRECT(CHAR(COLUMN()+64)&amp; ROW()-2))</f>
        <v>0.99998309954368769</v>
      </c>
    </row>
  </sheetData>
  <mergeCells count="1">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Utah rx16 tx16 clients20to320</vt:lpstr>
      <vt:lpstr>Utah rx16 tx16 clients16to256</vt:lpstr>
      <vt:lpstr>Utah rx32 tx32</vt:lpstr>
      <vt:lpstr>Wisconsin combined 40 rxtx</vt:lpstr>
      <vt:lpstr>Wisconsin combined 40</vt:lpstr>
      <vt:lpstr>Throughput too many conns</vt:lpstr>
      <vt:lpstr>Ubuntu 14 -16 Latency 64B</vt:lpstr>
      <vt:lpstr>STD Latency 64B</vt:lpstr>
      <vt:lpstr>Throughput</vt:lpstr>
      <vt:lpstr>Latency</vt:lpstr>
      <vt:lpstr>Consume SKB</vt:lpstr>
      <vt:lpstr>semi-disable</vt:lpstr>
      <vt:lpstr>kpobe</vt:lpstr>
      <vt:lpstr>kprobe-result</vt:lpstr>
      <vt:lpstr>HDFS</vt:lpstr>
      <vt:lpstr>Ceph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2017-12-30T00:58:42Z</dcterms:created>
  <dcterms:modified xsi:type="dcterms:W3CDTF">2018-02-07T05:48:01Z</dcterms:modified>
</cp:coreProperties>
</file>