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58ab35936f1fc0e/Desktop/Fuel_Prices/Data/"/>
    </mc:Choice>
  </mc:AlternateContent>
  <xr:revisionPtr revIDLastSave="0" documentId="8_{ACF2426E-5169-4DE6-8AD4-2CB14F9274DB}" xr6:coauthVersionLast="47" xr6:coauthVersionMax="47" xr10:uidLastSave="{00000000-0000-0000-0000-000000000000}"/>
  <bookViews>
    <workbookView xWindow="-108" yWindow="-108" windowWidth="23256" windowHeight="12456" tabRatio="880" activeTab="5" xr2:uid="{00000000-000D-0000-FFFF-FFFF00000000}"/>
  </bookViews>
  <sheets>
    <sheet name="Cover Sheet" sheetId="17" r:id="rId1"/>
    <sheet name="Contents" sheetId="28" r:id="rId2"/>
    <sheet name="Highlights" sheetId="2" r:id="rId3"/>
    <sheet name="Charts " sheetId="18" r:id="rId4"/>
    <sheet name="Methodology" sheetId="19" r:id="rId5"/>
    <sheet name="All years" sheetId="1" r:id="rId6"/>
    <sheet name="chart_data" sheetId="22" state="hidden" r:id="rId7"/>
  </sheets>
  <definedNames>
    <definedName name="duty_rate_current_ULSD">Highlights!$E$33</definedName>
    <definedName name="duty_rate_current_ULSP">Highlights!$E$32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92" i="22" l="1"/>
  <c r="H592" i="22"/>
  <c r="B5" i="17"/>
  <c r="B3" i="17"/>
  <c r="D1046" i="1"/>
  <c r="I1046" i="1"/>
  <c r="C1046" i="1" l="1"/>
  <c r="H1046" i="1"/>
  <c r="H591" i="22" l="1"/>
  <c r="I591" i="22"/>
  <c r="I592" i="22" s="1"/>
  <c r="H590" i="22"/>
  <c r="I590" i="22"/>
  <c r="G591" i="22"/>
  <c r="I1045" i="1"/>
  <c r="D1045" i="1"/>
  <c r="C1045" i="1"/>
  <c r="H1045" i="1"/>
  <c r="G590" i="22"/>
  <c r="H589" i="22"/>
  <c r="I589" i="22"/>
  <c r="I1044" i="1"/>
  <c r="D1044" i="1"/>
  <c r="C1044" i="1"/>
  <c r="H1044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I61" i="1"/>
  <c r="I72" i="1"/>
  <c r="I71" i="1"/>
  <c r="I70" i="1"/>
  <c r="I69" i="1"/>
  <c r="I68" i="1"/>
  <c r="I67" i="1"/>
  <c r="I66" i="1"/>
  <c r="I65" i="1"/>
  <c r="I64" i="1"/>
  <c r="I63" i="1"/>
  <c r="I62" i="1"/>
  <c r="I74" i="1"/>
  <c r="I73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108" i="1"/>
  <c r="I109" i="1"/>
  <c r="I110" i="1"/>
  <c r="I111" i="1"/>
  <c r="I113" i="1"/>
  <c r="I112" i="1"/>
  <c r="I120" i="1"/>
  <c r="I119" i="1"/>
  <c r="I118" i="1"/>
  <c r="I117" i="1"/>
  <c r="I116" i="1"/>
  <c r="I115" i="1"/>
  <c r="I114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043" i="1"/>
  <c r="D1043" i="1"/>
  <c r="E6" i="2" l="1"/>
  <c r="B4" i="17" l="1"/>
  <c r="O4" i="22"/>
  <c r="A4" i="22"/>
  <c r="B4" i="22"/>
  <c r="C4" i="22"/>
  <c r="G4" i="22"/>
  <c r="H4" i="22"/>
  <c r="I4" i="22"/>
  <c r="K4" i="22"/>
  <c r="M4" i="22"/>
  <c r="N4" i="22"/>
  <c r="P4" i="22"/>
  <c r="B55" i="22"/>
  <c r="C55" i="22"/>
  <c r="B56" i="22"/>
  <c r="C56" i="22"/>
  <c r="C54" i="22"/>
  <c r="L4" i="22" l="1"/>
  <c r="B54" i="22" l="1"/>
  <c r="C32" i="2" l="1"/>
  <c r="C10" i="22"/>
  <c r="F318" i="22" l="1"/>
  <c r="F319" i="22" s="1"/>
  <c r="F320" i="22" s="1"/>
  <c r="F321" i="22" s="1"/>
  <c r="F322" i="22" s="1"/>
  <c r="F323" i="22" s="1"/>
  <c r="F324" i="22" s="1"/>
  <c r="F325" i="22" s="1"/>
  <c r="F326" i="22" s="1"/>
  <c r="F327" i="22" s="1"/>
  <c r="F328" i="22" s="1"/>
  <c r="F329" i="22" s="1"/>
  <c r="F330" i="22" s="1"/>
  <c r="F331" i="22" s="1"/>
  <c r="F332" i="22" s="1"/>
  <c r="F333" i="22" s="1"/>
  <c r="F334" i="22" s="1"/>
  <c r="F335" i="22" s="1"/>
  <c r="F336" i="22" s="1"/>
  <c r="F337" i="22" s="1"/>
  <c r="F338" i="22" s="1"/>
  <c r="F339" i="22" s="1"/>
  <c r="F340" i="22" s="1"/>
  <c r="F341" i="22" s="1"/>
  <c r="F342" i="22" s="1"/>
  <c r="F343" i="22" s="1"/>
  <c r="F344" i="22" s="1"/>
  <c r="F345" i="22" s="1"/>
  <c r="F346" i="22" s="1"/>
  <c r="F347" i="22" s="1"/>
  <c r="F348" i="22" s="1"/>
  <c r="F349" i="22" s="1"/>
  <c r="F350" i="22" s="1"/>
  <c r="F351" i="22" s="1"/>
  <c r="F352" i="22" s="1"/>
  <c r="F353" i="22" s="1"/>
  <c r="F354" i="22" s="1"/>
  <c r="F355" i="22" s="1"/>
  <c r="F356" i="22" s="1"/>
  <c r="F357" i="22" s="1"/>
  <c r="F358" i="22" s="1"/>
  <c r="F359" i="22" s="1"/>
  <c r="F360" i="22" s="1"/>
  <c r="F361" i="22" s="1"/>
  <c r="F362" i="22" s="1"/>
  <c r="F363" i="22" s="1"/>
  <c r="F364" i="22" s="1"/>
  <c r="F365" i="22" s="1"/>
  <c r="F366" i="22" s="1"/>
  <c r="F367" i="22" s="1"/>
  <c r="F368" i="22" s="1"/>
  <c r="F369" i="22" s="1"/>
  <c r="F370" i="22" s="1"/>
  <c r="F371" i="22" s="1"/>
  <c r="F372" i="22" s="1"/>
  <c r="F373" i="22" s="1"/>
  <c r="F374" i="22" s="1"/>
  <c r="F375" i="22" s="1"/>
  <c r="F376" i="22" s="1"/>
  <c r="F377" i="22" s="1"/>
  <c r="F378" i="22" s="1"/>
  <c r="F379" i="22" s="1"/>
  <c r="F380" i="22" s="1"/>
  <c r="F381" i="22" s="1"/>
  <c r="F382" i="22" s="1"/>
  <c r="F383" i="22" s="1"/>
  <c r="F384" i="22" s="1"/>
  <c r="F385" i="22" s="1"/>
  <c r="F386" i="22" s="1"/>
  <c r="F387" i="22" s="1"/>
  <c r="F388" i="22" s="1"/>
  <c r="F389" i="22" s="1"/>
  <c r="F390" i="22" s="1"/>
  <c r="F391" i="22" s="1"/>
  <c r="F392" i="22" s="1"/>
  <c r="F393" i="22" s="1"/>
  <c r="F394" i="22" s="1"/>
  <c r="F395" i="22" s="1"/>
  <c r="F396" i="22" s="1"/>
  <c r="F397" i="22" s="1"/>
  <c r="F398" i="22" s="1"/>
  <c r="F399" i="22" s="1"/>
  <c r="F400" i="22" s="1"/>
  <c r="F401" i="22" s="1"/>
  <c r="F402" i="22" s="1"/>
  <c r="F403" i="22" s="1"/>
  <c r="F404" i="22" s="1"/>
  <c r="F405" i="22" s="1"/>
  <c r="F406" i="22" s="1"/>
  <c r="F407" i="22" s="1"/>
  <c r="F408" i="22" s="1"/>
  <c r="F409" i="22" s="1"/>
  <c r="F410" i="22" s="1"/>
  <c r="F411" i="22" s="1"/>
  <c r="F412" i="22" s="1"/>
  <c r="F413" i="22" s="1"/>
  <c r="F414" i="22" s="1"/>
  <c r="F415" i="22" s="1"/>
  <c r="F416" i="22" s="1"/>
  <c r="F417" i="22" s="1"/>
  <c r="F418" i="22" s="1"/>
  <c r="F419" i="22" s="1"/>
  <c r="F420" i="22" s="1"/>
  <c r="F421" i="22" s="1"/>
  <c r="F422" i="22" s="1"/>
  <c r="F423" i="22" s="1"/>
  <c r="F424" i="22" s="1"/>
  <c r="F425" i="22" s="1"/>
  <c r="F426" i="22" s="1"/>
  <c r="F427" i="22" s="1"/>
  <c r="F428" i="22" s="1"/>
  <c r="F429" i="22" s="1"/>
  <c r="F430" i="22" s="1"/>
  <c r="F431" i="22" s="1"/>
  <c r="F432" i="22" s="1"/>
  <c r="F433" i="22" s="1"/>
  <c r="F434" i="22" s="1"/>
  <c r="F435" i="22" s="1"/>
  <c r="F436" i="22" s="1"/>
  <c r="F437" i="22" s="1"/>
  <c r="F438" i="22" s="1"/>
  <c r="F439" i="22" s="1"/>
  <c r="F440" i="22" s="1"/>
  <c r="F441" i="22" s="1"/>
  <c r="F442" i="22" s="1"/>
  <c r="F443" i="22" s="1"/>
  <c r="F444" i="22" s="1"/>
  <c r="F445" i="22" s="1"/>
  <c r="F446" i="22" s="1"/>
  <c r="F447" i="22" s="1"/>
  <c r="F448" i="22" s="1"/>
  <c r="F449" i="22" s="1"/>
  <c r="F450" i="22" s="1"/>
  <c r="F451" i="22" s="1"/>
  <c r="F452" i="22" s="1"/>
  <c r="F453" i="22" s="1"/>
  <c r="F454" i="22" s="1"/>
  <c r="F455" i="22" s="1"/>
  <c r="F456" i="22" s="1"/>
  <c r="F457" i="22" s="1"/>
  <c r="F458" i="22" s="1"/>
  <c r="F459" i="22" s="1"/>
  <c r="F460" i="22" s="1"/>
  <c r="F461" i="22" s="1"/>
  <c r="F462" i="22" s="1"/>
  <c r="F463" i="22" s="1"/>
  <c r="F464" i="22" s="1"/>
  <c r="F465" i="22" s="1"/>
  <c r="F466" i="22" s="1"/>
  <c r="F467" i="22" s="1"/>
  <c r="F468" i="22" s="1"/>
  <c r="F469" i="22" s="1"/>
  <c r="F470" i="22" s="1"/>
  <c r="F471" i="22" s="1"/>
  <c r="F472" i="22" s="1"/>
  <c r="F473" i="22" s="1"/>
  <c r="F474" i="22" s="1"/>
  <c r="F475" i="22" s="1"/>
  <c r="F476" i="22" s="1"/>
  <c r="F477" i="22" s="1"/>
  <c r="F478" i="22" s="1"/>
  <c r="F479" i="22" s="1"/>
  <c r="F480" i="22" s="1"/>
  <c r="F481" i="22" s="1"/>
  <c r="F482" i="22" s="1"/>
  <c r="F483" i="22" s="1"/>
  <c r="F484" i="22" s="1"/>
  <c r="F485" i="22" s="1"/>
  <c r="F486" i="22" s="1"/>
  <c r="F487" i="22" s="1"/>
  <c r="F488" i="22" s="1"/>
  <c r="F489" i="22" s="1"/>
  <c r="F490" i="22" s="1"/>
  <c r="F491" i="22" s="1"/>
  <c r="F492" i="22" s="1"/>
  <c r="F493" i="22" s="1"/>
  <c r="F494" i="22" s="1"/>
  <c r="F495" i="22" s="1"/>
  <c r="F496" i="22" s="1"/>
  <c r="F497" i="22" s="1"/>
  <c r="F498" i="22" s="1"/>
  <c r="F499" i="22" s="1"/>
  <c r="F500" i="22" s="1"/>
  <c r="F501" i="22" s="1"/>
  <c r="F502" i="22" s="1"/>
  <c r="F503" i="22" s="1"/>
  <c r="F504" i="22" s="1"/>
  <c r="F505" i="22" s="1"/>
  <c r="F506" i="22" s="1"/>
  <c r="E7" i="2" l="1"/>
  <c r="I5" i="22" l="1"/>
  <c r="I6" i="22" s="1"/>
  <c r="I7" i="22" s="1"/>
  <c r="I8" i="22" s="1"/>
  <c r="I9" i="22" s="1"/>
  <c r="I10" i="22" s="1"/>
  <c r="I11" i="22" s="1"/>
  <c r="I12" i="22" s="1"/>
  <c r="I13" i="22" s="1"/>
  <c r="I14" i="22" s="1"/>
  <c r="I15" i="22" s="1"/>
  <c r="I16" i="22" s="1"/>
  <c r="I17" i="22" s="1"/>
  <c r="I18" i="22" s="1"/>
  <c r="I19" i="22" s="1"/>
  <c r="I20" i="22" s="1"/>
  <c r="I21" i="22" s="1"/>
  <c r="I22" i="22" s="1"/>
  <c r="I23" i="22" s="1"/>
  <c r="I24" i="22" s="1"/>
  <c r="I25" i="22" s="1"/>
  <c r="I26" i="22" s="1"/>
  <c r="I27" i="22" s="1"/>
  <c r="I28" i="22" s="1"/>
  <c r="I29" i="22" s="1"/>
  <c r="I30" i="22" s="1"/>
  <c r="I31" i="22" s="1"/>
  <c r="I32" i="22" s="1"/>
  <c r="I33" i="22" s="1"/>
  <c r="I34" i="22" s="1"/>
  <c r="I35" i="22" s="1"/>
  <c r="I36" i="22" s="1"/>
  <c r="I37" i="22" s="1"/>
  <c r="I38" i="22" s="1"/>
  <c r="I39" i="22" s="1"/>
  <c r="I40" i="22" s="1"/>
  <c r="I41" i="22" s="1"/>
  <c r="I42" i="22" s="1"/>
  <c r="I43" i="22" s="1"/>
  <c r="I44" i="22" s="1"/>
  <c r="I45" i="22" s="1"/>
  <c r="I46" i="22" s="1"/>
  <c r="I47" i="22" s="1"/>
  <c r="I48" i="22" s="1"/>
  <c r="I49" i="22" s="1"/>
  <c r="I50" i="22" s="1"/>
  <c r="I51" i="22" s="1"/>
  <c r="I52" i="22" s="1"/>
  <c r="I53" i="22" s="1"/>
  <c r="I54" i="22" s="1"/>
  <c r="I55" i="22" s="1"/>
  <c r="I56" i="22" s="1"/>
  <c r="I57" i="22" s="1"/>
  <c r="I58" i="22" s="1"/>
  <c r="I59" i="22" s="1"/>
  <c r="I60" i="22" s="1"/>
  <c r="I61" i="22" s="1"/>
  <c r="I62" i="22" s="1"/>
  <c r="I63" i="22" s="1"/>
  <c r="I64" i="22" s="1"/>
  <c r="I65" i="22" s="1"/>
  <c r="I66" i="22" s="1"/>
  <c r="I67" i="22" s="1"/>
  <c r="I68" i="22" s="1"/>
  <c r="I69" i="22" s="1"/>
  <c r="I70" i="22" s="1"/>
  <c r="I71" i="22" s="1"/>
  <c r="I72" i="22" s="1"/>
  <c r="I73" i="22" s="1"/>
  <c r="I74" i="22" s="1"/>
  <c r="I75" i="22" s="1"/>
  <c r="I76" i="22" s="1"/>
  <c r="I77" i="22" s="1"/>
  <c r="I78" i="22" s="1"/>
  <c r="I79" i="22" s="1"/>
  <c r="I80" i="22" s="1"/>
  <c r="I81" i="22" s="1"/>
  <c r="I82" i="22" s="1"/>
  <c r="I83" i="22" s="1"/>
  <c r="I84" i="22" s="1"/>
  <c r="I85" i="22" s="1"/>
  <c r="I86" i="22" s="1"/>
  <c r="I87" i="22" s="1"/>
  <c r="I88" i="22" s="1"/>
  <c r="I89" i="22" s="1"/>
  <c r="I90" i="22" s="1"/>
  <c r="I91" i="22" s="1"/>
  <c r="I92" i="22" s="1"/>
  <c r="I93" i="22" s="1"/>
  <c r="I94" i="22" s="1"/>
  <c r="I95" i="22" s="1"/>
  <c r="I96" i="22" s="1"/>
  <c r="I97" i="22" s="1"/>
  <c r="I98" i="22" s="1"/>
  <c r="I99" i="22" s="1"/>
  <c r="I100" i="22" s="1"/>
  <c r="I101" i="22" s="1"/>
  <c r="I102" i="22" s="1"/>
  <c r="I103" i="22" s="1"/>
  <c r="I104" i="22" s="1"/>
  <c r="I105" i="22" s="1"/>
  <c r="I106" i="22" s="1"/>
  <c r="I107" i="22" s="1"/>
  <c r="I108" i="22" s="1"/>
  <c r="I109" i="22" s="1"/>
  <c r="I110" i="22" s="1"/>
  <c r="I111" i="22" s="1"/>
  <c r="I112" i="22" s="1"/>
  <c r="I113" i="22" s="1"/>
  <c r="I114" i="22" s="1"/>
  <c r="I115" i="22" s="1"/>
  <c r="I116" i="22" s="1"/>
  <c r="I117" i="22" s="1"/>
  <c r="I118" i="22" s="1"/>
  <c r="I119" i="22" s="1"/>
  <c r="I120" i="22" s="1"/>
  <c r="I121" i="22" s="1"/>
  <c r="I122" i="22" s="1"/>
  <c r="I123" i="22" s="1"/>
  <c r="I124" i="22" s="1"/>
  <c r="I125" i="22" s="1"/>
  <c r="I126" i="22" s="1"/>
  <c r="I127" i="22" s="1"/>
  <c r="I128" i="22" s="1"/>
  <c r="I129" i="22" s="1"/>
  <c r="I130" i="22" s="1"/>
  <c r="I131" i="22" s="1"/>
  <c r="I132" i="22" s="1"/>
  <c r="I133" i="22" s="1"/>
  <c r="I134" i="22" s="1"/>
  <c r="I135" i="22" s="1"/>
  <c r="I136" i="22" s="1"/>
  <c r="I137" i="22" s="1"/>
  <c r="I138" i="22" s="1"/>
  <c r="I139" i="22" s="1"/>
  <c r="I140" i="22" s="1"/>
  <c r="I141" i="22" s="1"/>
  <c r="I142" i="22" s="1"/>
  <c r="I143" i="22" s="1"/>
  <c r="I144" i="22" s="1"/>
  <c r="I145" i="22" s="1"/>
  <c r="I146" i="22" s="1"/>
  <c r="I147" i="22" s="1"/>
  <c r="I148" i="22" s="1"/>
  <c r="I149" i="22" s="1"/>
  <c r="I150" i="22" s="1"/>
  <c r="I151" i="22" s="1"/>
  <c r="I152" i="22" s="1"/>
  <c r="I153" i="22" s="1"/>
  <c r="I154" i="22" s="1"/>
  <c r="I155" i="22" s="1"/>
  <c r="I156" i="22" s="1"/>
  <c r="I157" i="22" s="1"/>
  <c r="I158" i="22" s="1"/>
  <c r="I159" i="22" s="1"/>
  <c r="I160" i="22" s="1"/>
  <c r="I161" i="22" s="1"/>
  <c r="I162" i="22" s="1"/>
  <c r="I163" i="22" s="1"/>
  <c r="I164" i="22" s="1"/>
  <c r="I165" i="22" s="1"/>
  <c r="I166" i="22" s="1"/>
  <c r="I167" i="22" s="1"/>
  <c r="I168" i="22" s="1"/>
  <c r="I169" i="22" s="1"/>
  <c r="I170" i="22" s="1"/>
  <c r="I171" i="22" s="1"/>
  <c r="I172" i="22" s="1"/>
  <c r="I173" i="22" s="1"/>
  <c r="I174" i="22" s="1"/>
  <c r="I175" i="22" s="1"/>
  <c r="I176" i="22" s="1"/>
  <c r="I177" i="22" s="1"/>
  <c r="I178" i="22" s="1"/>
  <c r="I179" i="22" s="1"/>
  <c r="I180" i="22" s="1"/>
  <c r="I181" i="22" s="1"/>
  <c r="I182" i="22" s="1"/>
  <c r="I183" i="22" s="1"/>
  <c r="I184" i="22" s="1"/>
  <c r="I185" i="22" s="1"/>
  <c r="I186" i="22" s="1"/>
  <c r="I187" i="22" s="1"/>
  <c r="I188" i="22" s="1"/>
  <c r="I189" i="22" s="1"/>
  <c r="I190" i="22" s="1"/>
  <c r="I191" i="22" s="1"/>
  <c r="I192" i="22" s="1"/>
  <c r="I193" i="22" s="1"/>
  <c r="I194" i="22" s="1"/>
  <c r="I195" i="22" s="1"/>
  <c r="I196" i="22" s="1"/>
  <c r="I197" i="22" s="1"/>
  <c r="I198" i="22" s="1"/>
  <c r="I199" i="22" s="1"/>
  <c r="I200" i="22" s="1"/>
  <c r="I201" i="22" s="1"/>
  <c r="I202" i="22" s="1"/>
  <c r="I203" i="22" s="1"/>
  <c r="I204" i="22" s="1"/>
  <c r="I205" i="22" s="1"/>
  <c r="I206" i="22" s="1"/>
  <c r="I207" i="22" s="1"/>
  <c r="I208" i="22" s="1"/>
  <c r="I209" i="22" s="1"/>
  <c r="I210" i="22" s="1"/>
  <c r="I211" i="22" s="1"/>
  <c r="I212" i="22" s="1"/>
  <c r="H5" i="22"/>
  <c r="H6" i="22" s="1"/>
  <c r="H7" i="22" s="1"/>
  <c r="H8" i="22" s="1"/>
  <c r="H9" i="22" s="1"/>
  <c r="H10" i="22" s="1"/>
  <c r="H11" i="22" s="1"/>
  <c r="H12" i="22" s="1"/>
  <c r="H13" i="22" s="1"/>
  <c r="H14" i="22" s="1"/>
  <c r="H15" i="22" s="1"/>
  <c r="H16" i="22" s="1"/>
  <c r="H17" i="22" s="1"/>
  <c r="H18" i="22" s="1"/>
  <c r="H19" i="22" s="1"/>
  <c r="H20" i="22" s="1"/>
  <c r="H21" i="22" s="1"/>
  <c r="H22" i="22" s="1"/>
  <c r="H23" i="22" s="1"/>
  <c r="H24" i="22" s="1"/>
  <c r="H25" i="22" s="1"/>
  <c r="H26" i="22" s="1"/>
  <c r="H27" i="22" s="1"/>
  <c r="H28" i="22" s="1"/>
  <c r="H29" i="22" s="1"/>
  <c r="H30" i="22" s="1"/>
  <c r="H31" i="22" s="1"/>
  <c r="H32" i="22" s="1"/>
  <c r="H33" i="22" s="1"/>
  <c r="H34" i="22" s="1"/>
  <c r="H35" i="22" s="1"/>
  <c r="H36" i="22" s="1"/>
  <c r="H37" i="22" s="1"/>
  <c r="H38" i="22" s="1"/>
  <c r="H39" i="22" s="1"/>
  <c r="H40" i="22" s="1"/>
  <c r="H41" i="22" s="1"/>
  <c r="H42" i="22" s="1"/>
  <c r="H43" i="22" s="1"/>
  <c r="H44" i="22" s="1"/>
  <c r="H45" i="22" s="1"/>
  <c r="H46" i="22" s="1"/>
  <c r="H47" i="22" s="1"/>
  <c r="H48" i="22" s="1"/>
  <c r="H49" i="22" s="1"/>
  <c r="H50" i="22" s="1"/>
  <c r="H51" i="22" s="1"/>
  <c r="H52" i="22" s="1"/>
  <c r="H53" i="22" s="1"/>
  <c r="H54" i="22" s="1"/>
  <c r="H55" i="22" s="1"/>
  <c r="H56" i="22" s="1"/>
  <c r="H57" i="22" s="1"/>
  <c r="H58" i="22" s="1"/>
  <c r="H59" i="22" s="1"/>
  <c r="H60" i="22" s="1"/>
  <c r="H61" i="22" s="1"/>
  <c r="H62" i="22" s="1"/>
  <c r="H63" i="22" s="1"/>
  <c r="H64" i="22" s="1"/>
  <c r="H65" i="22" s="1"/>
  <c r="H66" i="22" s="1"/>
  <c r="H67" i="22" s="1"/>
  <c r="H68" i="22" s="1"/>
  <c r="H69" i="22" s="1"/>
  <c r="H70" i="22" s="1"/>
  <c r="H71" i="22" s="1"/>
  <c r="H72" i="22" s="1"/>
  <c r="H73" i="22" s="1"/>
  <c r="H74" i="22" s="1"/>
  <c r="H75" i="22" s="1"/>
  <c r="H76" i="22" s="1"/>
  <c r="H77" i="22" s="1"/>
  <c r="H78" i="22" s="1"/>
  <c r="H79" i="22" s="1"/>
  <c r="H80" i="22" s="1"/>
  <c r="H81" i="22" s="1"/>
  <c r="H82" i="22" s="1"/>
  <c r="H83" i="22" s="1"/>
  <c r="H84" i="22" s="1"/>
  <c r="H85" i="22" s="1"/>
  <c r="H86" i="22" s="1"/>
  <c r="H87" i="22" s="1"/>
  <c r="H88" i="22" s="1"/>
  <c r="H89" i="22" s="1"/>
  <c r="H90" i="22" s="1"/>
  <c r="H91" i="22" s="1"/>
  <c r="H92" i="22" s="1"/>
  <c r="H93" i="22" s="1"/>
  <c r="H94" i="22" s="1"/>
  <c r="H95" i="22" s="1"/>
  <c r="H96" i="22" s="1"/>
  <c r="H97" i="22" s="1"/>
  <c r="H98" i="22" s="1"/>
  <c r="H99" i="22" s="1"/>
  <c r="H100" i="22" s="1"/>
  <c r="H101" i="22" s="1"/>
  <c r="H102" i="22" s="1"/>
  <c r="H103" i="22" s="1"/>
  <c r="H104" i="22" s="1"/>
  <c r="H105" i="22" s="1"/>
  <c r="H106" i="22" s="1"/>
  <c r="H107" i="22" s="1"/>
  <c r="H108" i="22" s="1"/>
  <c r="H109" i="22" s="1"/>
  <c r="H110" i="22" s="1"/>
  <c r="H111" i="22" s="1"/>
  <c r="H112" i="22" s="1"/>
  <c r="H113" i="22" s="1"/>
  <c r="H114" i="22" s="1"/>
  <c r="H115" i="22" s="1"/>
  <c r="H116" i="22" s="1"/>
  <c r="H117" i="22" s="1"/>
  <c r="H118" i="22" s="1"/>
  <c r="H119" i="22" s="1"/>
  <c r="H120" i="22" s="1"/>
  <c r="H121" i="22" s="1"/>
  <c r="H122" i="22" s="1"/>
  <c r="H123" i="22" s="1"/>
  <c r="H124" i="22" s="1"/>
  <c r="H125" i="22" s="1"/>
  <c r="H126" i="22" s="1"/>
  <c r="H127" i="22" s="1"/>
  <c r="H128" i="22" s="1"/>
  <c r="H129" i="22" s="1"/>
  <c r="H130" i="22" s="1"/>
  <c r="H131" i="22" s="1"/>
  <c r="H132" i="22" s="1"/>
  <c r="H133" i="22" s="1"/>
  <c r="H134" i="22" s="1"/>
  <c r="H135" i="22" s="1"/>
  <c r="H136" i="22" s="1"/>
  <c r="H137" i="22" s="1"/>
  <c r="H138" i="22" s="1"/>
  <c r="H139" i="22" s="1"/>
  <c r="H140" i="22" s="1"/>
  <c r="H141" i="22" s="1"/>
  <c r="H142" i="22" s="1"/>
  <c r="H143" i="22" s="1"/>
  <c r="H144" i="22" s="1"/>
  <c r="H145" i="22" s="1"/>
  <c r="H146" i="22" s="1"/>
  <c r="H147" i="22" s="1"/>
  <c r="H148" i="22" s="1"/>
  <c r="H149" i="22" s="1"/>
  <c r="H150" i="22" s="1"/>
  <c r="H151" i="22" s="1"/>
  <c r="H152" i="22" s="1"/>
  <c r="H153" i="22" s="1"/>
  <c r="H154" i="22" s="1"/>
  <c r="H155" i="22" s="1"/>
  <c r="H156" i="22" s="1"/>
  <c r="H157" i="22" s="1"/>
  <c r="H158" i="22" s="1"/>
  <c r="H159" i="22" s="1"/>
  <c r="H160" i="22" s="1"/>
  <c r="H161" i="22" s="1"/>
  <c r="H162" i="22" s="1"/>
  <c r="H163" i="22" s="1"/>
  <c r="H164" i="22" s="1"/>
  <c r="H165" i="22" s="1"/>
  <c r="H166" i="22" s="1"/>
  <c r="H167" i="22" s="1"/>
  <c r="H168" i="22" s="1"/>
  <c r="H169" i="22" s="1"/>
  <c r="H170" i="22" s="1"/>
  <c r="H171" i="22" s="1"/>
  <c r="H172" i="22" s="1"/>
  <c r="H173" i="22" s="1"/>
  <c r="H174" i="22" s="1"/>
  <c r="H175" i="22" s="1"/>
  <c r="H176" i="22" s="1"/>
  <c r="H177" i="22" s="1"/>
  <c r="H178" i="22" s="1"/>
  <c r="H179" i="22" s="1"/>
  <c r="H180" i="22" s="1"/>
  <c r="H181" i="22" s="1"/>
  <c r="H182" i="22" s="1"/>
  <c r="H183" i="22" s="1"/>
  <c r="H184" i="22" s="1"/>
  <c r="H185" i="22" s="1"/>
  <c r="H186" i="22" s="1"/>
  <c r="H187" i="22" s="1"/>
  <c r="H188" i="22" s="1"/>
  <c r="H189" i="22" s="1"/>
  <c r="H190" i="22" s="1"/>
  <c r="H191" i="22" s="1"/>
  <c r="H192" i="22" s="1"/>
  <c r="H193" i="22" s="1"/>
  <c r="H194" i="22" s="1"/>
  <c r="H195" i="22" s="1"/>
  <c r="H196" i="22" s="1"/>
  <c r="H197" i="22" s="1"/>
  <c r="H198" i="22" s="1"/>
  <c r="H199" i="22" s="1"/>
  <c r="H200" i="22" s="1"/>
  <c r="H201" i="22" s="1"/>
  <c r="H202" i="22" s="1"/>
  <c r="H203" i="22" s="1"/>
  <c r="H204" i="22" s="1"/>
  <c r="H205" i="22" s="1"/>
  <c r="H206" i="22" s="1"/>
  <c r="H207" i="22" s="1"/>
  <c r="H208" i="22" s="1"/>
  <c r="H209" i="22" s="1"/>
  <c r="H210" i="22" s="1"/>
  <c r="H211" i="22" s="1"/>
  <c r="H212" i="22" s="1"/>
  <c r="G5" i="22"/>
  <c r="G6" i="22" s="1"/>
  <c r="G7" i="22" s="1"/>
  <c r="G8" i="22" s="1"/>
  <c r="G9" i="22" s="1"/>
  <c r="G10" i="22" s="1"/>
  <c r="G11" i="22" s="1"/>
  <c r="G12" i="22" s="1"/>
  <c r="G13" i="22" s="1"/>
  <c r="G14" i="22" s="1"/>
  <c r="G15" i="22" s="1"/>
  <c r="G16" i="22" s="1"/>
  <c r="G17" i="22" s="1"/>
  <c r="G18" i="22" s="1"/>
  <c r="G19" i="22" s="1"/>
  <c r="G20" i="22" s="1"/>
  <c r="G21" i="22" s="1"/>
  <c r="G22" i="22" s="1"/>
  <c r="G23" i="22" s="1"/>
  <c r="G24" i="22" s="1"/>
  <c r="G25" i="22" s="1"/>
  <c r="G26" i="22" s="1"/>
  <c r="G27" i="22" s="1"/>
  <c r="G28" i="22" s="1"/>
  <c r="G29" i="22" s="1"/>
  <c r="G30" i="22" s="1"/>
  <c r="G31" i="22" s="1"/>
  <c r="G32" i="22" s="1"/>
  <c r="G33" i="22" s="1"/>
  <c r="G34" i="22" s="1"/>
  <c r="G35" i="22" s="1"/>
  <c r="G36" i="22" s="1"/>
  <c r="G37" i="22" s="1"/>
  <c r="G38" i="22" s="1"/>
  <c r="G39" i="22" s="1"/>
  <c r="G40" i="22" s="1"/>
  <c r="G41" i="22" s="1"/>
  <c r="G42" i="22" s="1"/>
  <c r="G43" i="22" s="1"/>
  <c r="G44" i="22" s="1"/>
  <c r="G45" i="22" s="1"/>
  <c r="G46" i="22" s="1"/>
  <c r="G47" i="22" s="1"/>
  <c r="G48" i="22" s="1"/>
  <c r="G49" i="22" s="1"/>
  <c r="G50" i="22" s="1"/>
  <c r="G51" i="22" s="1"/>
  <c r="G52" i="22" s="1"/>
  <c r="G53" i="22" s="1"/>
  <c r="G54" i="22" s="1"/>
  <c r="G55" i="22" s="1"/>
  <c r="G56" i="22" s="1"/>
  <c r="G57" i="22" s="1"/>
  <c r="G58" i="22" s="1"/>
  <c r="G59" i="22" s="1"/>
  <c r="G60" i="22" s="1"/>
  <c r="G61" i="22" s="1"/>
  <c r="G62" i="22" s="1"/>
  <c r="G63" i="22" s="1"/>
  <c r="G64" i="22" s="1"/>
  <c r="G65" i="22" s="1"/>
  <c r="G66" i="22" s="1"/>
  <c r="G67" i="22" s="1"/>
  <c r="G68" i="22" s="1"/>
  <c r="G69" i="22" s="1"/>
  <c r="G70" i="22" s="1"/>
  <c r="G71" i="22" s="1"/>
  <c r="G72" i="22" s="1"/>
  <c r="G73" i="22" s="1"/>
  <c r="G74" i="22" s="1"/>
  <c r="G75" i="22" s="1"/>
  <c r="G76" i="22" s="1"/>
  <c r="G77" i="22" s="1"/>
  <c r="G78" i="22" s="1"/>
  <c r="G79" i="22" s="1"/>
  <c r="G80" i="22" s="1"/>
  <c r="G81" i="22" s="1"/>
  <c r="G82" i="22" s="1"/>
  <c r="G83" i="22" s="1"/>
  <c r="G84" i="22" s="1"/>
  <c r="G85" i="22" s="1"/>
  <c r="G86" i="22" s="1"/>
  <c r="G87" i="22" s="1"/>
  <c r="G88" i="22" s="1"/>
  <c r="G89" i="22" s="1"/>
  <c r="G90" i="22" s="1"/>
  <c r="G91" i="22" s="1"/>
  <c r="G92" i="22" s="1"/>
  <c r="G93" i="22" s="1"/>
  <c r="G94" i="22" s="1"/>
  <c r="G95" i="22" s="1"/>
  <c r="G96" i="22" s="1"/>
  <c r="G97" i="22" s="1"/>
  <c r="G98" i="22" s="1"/>
  <c r="G99" i="22" s="1"/>
  <c r="G100" i="22" s="1"/>
  <c r="G101" i="22" s="1"/>
  <c r="G102" i="22" s="1"/>
  <c r="G103" i="22" s="1"/>
  <c r="G104" i="22" s="1"/>
  <c r="G105" i="22" s="1"/>
  <c r="G106" i="22" s="1"/>
  <c r="G107" i="22" s="1"/>
  <c r="G108" i="22" s="1"/>
  <c r="G109" i="22" s="1"/>
  <c r="G110" i="22" s="1"/>
  <c r="G111" i="22" s="1"/>
  <c r="G112" i="22" s="1"/>
  <c r="G113" i="22" s="1"/>
  <c r="G114" i="22" s="1"/>
  <c r="G115" i="22" s="1"/>
  <c r="G116" i="22" s="1"/>
  <c r="G117" i="22" s="1"/>
  <c r="G118" i="22" s="1"/>
  <c r="G119" i="22" s="1"/>
  <c r="G120" i="22" s="1"/>
  <c r="G121" i="22" s="1"/>
  <c r="G122" i="22" s="1"/>
  <c r="G123" i="22" s="1"/>
  <c r="G124" i="22" s="1"/>
  <c r="G125" i="22" s="1"/>
  <c r="G126" i="22" s="1"/>
  <c r="G127" i="22" s="1"/>
  <c r="G128" i="22" s="1"/>
  <c r="G129" i="22" s="1"/>
  <c r="G130" i="22" s="1"/>
  <c r="G131" i="22" s="1"/>
  <c r="G132" i="22" s="1"/>
  <c r="G133" i="22" s="1"/>
  <c r="G134" i="22" s="1"/>
  <c r="G135" i="22" s="1"/>
  <c r="G136" i="22" s="1"/>
  <c r="G137" i="22" s="1"/>
  <c r="G138" i="22" s="1"/>
  <c r="G139" i="22" s="1"/>
  <c r="G140" i="22" s="1"/>
  <c r="G141" i="22" s="1"/>
  <c r="G142" i="22" s="1"/>
  <c r="G143" i="22" s="1"/>
  <c r="G144" i="22" s="1"/>
  <c r="G145" i="22" s="1"/>
  <c r="G146" i="22" s="1"/>
  <c r="G147" i="22" s="1"/>
  <c r="G148" i="22" s="1"/>
  <c r="G149" i="22" s="1"/>
  <c r="G150" i="22" s="1"/>
  <c r="G151" i="22" s="1"/>
  <c r="G152" i="22" s="1"/>
  <c r="G153" i="22" s="1"/>
  <c r="G154" i="22" s="1"/>
  <c r="G155" i="22" s="1"/>
  <c r="G156" i="22" s="1"/>
  <c r="G157" i="22" s="1"/>
  <c r="G158" i="22" s="1"/>
  <c r="G159" i="22" s="1"/>
  <c r="G160" i="22" s="1"/>
  <c r="G161" i="22" s="1"/>
  <c r="G162" i="22" s="1"/>
  <c r="G163" i="22" s="1"/>
  <c r="G164" i="22" s="1"/>
  <c r="G165" i="22" s="1"/>
  <c r="G166" i="22" s="1"/>
  <c r="G167" i="22" s="1"/>
  <c r="G168" i="22" s="1"/>
  <c r="G169" i="22" s="1"/>
  <c r="G170" i="22" s="1"/>
  <c r="G171" i="22" s="1"/>
  <c r="G172" i="22" s="1"/>
  <c r="G173" i="22" s="1"/>
  <c r="G174" i="22" s="1"/>
  <c r="G175" i="22" s="1"/>
  <c r="G176" i="22" s="1"/>
  <c r="G177" i="22" s="1"/>
  <c r="G178" i="22" s="1"/>
  <c r="G179" i="22" s="1"/>
  <c r="G180" i="22" s="1"/>
  <c r="G181" i="22" s="1"/>
  <c r="G182" i="22" s="1"/>
  <c r="G183" i="22" s="1"/>
  <c r="G184" i="22" s="1"/>
  <c r="G185" i="22" s="1"/>
  <c r="G186" i="22" s="1"/>
  <c r="G187" i="22" s="1"/>
  <c r="G188" i="22" s="1"/>
  <c r="G189" i="22" s="1"/>
  <c r="G190" i="22" s="1"/>
  <c r="G191" i="22" s="1"/>
  <c r="G192" i="22" s="1"/>
  <c r="G193" i="22" s="1"/>
  <c r="G194" i="22" s="1"/>
  <c r="G195" i="22" s="1"/>
  <c r="G196" i="22" s="1"/>
  <c r="G197" i="22" s="1"/>
  <c r="G198" i="22" s="1"/>
  <c r="G199" i="22" s="1"/>
  <c r="G200" i="22" s="1"/>
  <c r="G201" i="22" s="1"/>
  <c r="G202" i="22" s="1"/>
  <c r="G203" i="22" s="1"/>
  <c r="G204" i="22" s="1"/>
  <c r="G205" i="22" s="1"/>
  <c r="G206" i="22" s="1"/>
  <c r="G207" i="22" s="1"/>
  <c r="G208" i="22" s="1"/>
  <c r="G209" i="22" s="1"/>
  <c r="G210" i="22" s="1"/>
  <c r="G211" i="22" s="1"/>
  <c r="G212" i="22" s="1"/>
  <c r="G213" i="22" l="1"/>
  <c r="G214" i="22" s="1"/>
  <c r="H213" i="22"/>
  <c r="H214" i="22" s="1"/>
  <c r="H215" i="22" s="1"/>
  <c r="H216" i="22" s="1"/>
  <c r="H217" i="22" s="1"/>
  <c r="H218" i="22" s="1"/>
  <c r="H219" i="22" s="1"/>
  <c r="H220" i="22" s="1"/>
  <c r="H221" i="22" s="1"/>
  <c r="H222" i="22" s="1"/>
  <c r="H223" i="22" s="1"/>
  <c r="H224" i="22" s="1"/>
  <c r="H225" i="22" s="1"/>
  <c r="H226" i="22" s="1"/>
  <c r="H227" i="22" s="1"/>
  <c r="H228" i="22" s="1"/>
  <c r="H229" i="22" s="1"/>
  <c r="H230" i="22" s="1"/>
  <c r="H231" i="22" s="1"/>
  <c r="H232" i="22" s="1"/>
  <c r="H233" i="22" s="1"/>
  <c r="H234" i="22" s="1"/>
  <c r="H235" i="22" s="1"/>
  <c r="H236" i="22" s="1"/>
  <c r="H237" i="22" s="1"/>
  <c r="H238" i="22" s="1"/>
  <c r="H239" i="22" s="1"/>
  <c r="H240" i="22" s="1"/>
  <c r="H241" i="22" s="1"/>
  <c r="H242" i="22" s="1"/>
  <c r="H243" i="22" s="1"/>
  <c r="H244" i="22" s="1"/>
  <c r="H245" i="22" s="1"/>
  <c r="H246" i="22" s="1"/>
  <c r="H247" i="22" s="1"/>
  <c r="H248" i="22" s="1"/>
  <c r="H249" i="22" s="1"/>
  <c r="H250" i="22" s="1"/>
  <c r="H251" i="22" s="1"/>
  <c r="H252" i="22" s="1"/>
  <c r="H253" i="22" s="1"/>
  <c r="H254" i="22" s="1"/>
  <c r="H255" i="22" s="1"/>
  <c r="H256" i="22" s="1"/>
  <c r="H257" i="22" s="1"/>
  <c r="H258" i="22" s="1"/>
  <c r="H259" i="22" s="1"/>
  <c r="H260" i="22" s="1"/>
  <c r="H261" i="22" s="1"/>
  <c r="H262" i="22" s="1"/>
  <c r="H263" i="22" s="1"/>
  <c r="H264" i="22" s="1"/>
  <c r="H265" i="22" s="1"/>
  <c r="H266" i="22" s="1"/>
  <c r="H267" i="22" s="1"/>
  <c r="H268" i="22" s="1"/>
  <c r="H269" i="22" s="1"/>
  <c r="H270" i="22" s="1"/>
  <c r="H271" i="22" s="1"/>
  <c r="H272" i="22" s="1"/>
  <c r="H273" i="22" s="1"/>
  <c r="H274" i="22" s="1"/>
  <c r="H275" i="22" s="1"/>
  <c r="H276" i="22" s="1"/>
  <c r="H277" i="22" s="1"/>
  <c r="H278" i="22" s="1"/>
  <c r="H279" i="22" s="1"/>
  <c r="H280" i="22" s="1"/>
  <c r="H281" i="22" s="1"/>
  <c r="H282" i="22" s="1"/>
  <c r="H283" i="22" s="1"/>
  <c r="H284" i="22" s="1"/>
  <c r="H285" i="22" s="1"/>
  <c r="H286" i="22" s="1"/>
  <c r="H287" i="22" s="1"/>
  <c r="H288" i="22" s="1"/>
  <c r="H289" i="22" s="1"/>
  <c r="H290" i="22" s="1"/>
  <c r="H291" i="22" s="1"/>
  <c r="H292" i="22" s="1"/>
  <c r="H293" i="22" s="1"/>
  <c r="H294" i="22" s="1"/>
  <c r="H295" i="22" s="1"/>
  <c r="H296" i="22" s="1"/>
  <c r="H297" i="22" s="1"/>
  <c r="H298" i="22" s="1"/>
  <c r="H299" i="22" s="1"/>
  <c r="H300" i="22" s="1"/>
  <c r="H301" i="22" s="1"/>
  <c r="H302" i="22" s="1"/>
  <c r="H303" i="22" s="1"/>
  <c r="H304" i="22" s="1"/>
  <c r="H305" i="22" s="1"/>
  <c r="H306" i="22" s="1"/>
  <c r="H307" i="22" s="1"/>
  <c r="H308" i="22" s="1"/>
  <c r="H309" i="22" s="1"/>
  <c r="H310" i="22" s="1"/>
  <c r="H311" i="22" s="1"/>
  <c r="H312" i="22" s="1"/>
  <c r="H313" i="22" s="1"/>
  <c r="H314" i="22" s="1"/>
  <c r="H315" i="22" s="1"/>
  <c r="H316" i="22" s="1"/>
  <c r="H317" i="22" s="1"/>
  <c r="H318" i="22" s="1"/>
  <c r="H319" i="22" s="1"/>
  <c r="H320" i="22" s="1"/>
  <c r="H321" i="22" s="1"/>
  <c r="H322" i="22" s="1"/>
  <c r="H323" i="22" s="1"/>
  <c r="H324" i="22" s="1"/>
  <c r="H325" i="22" s="1"/>
  <c r="H326" i="22" s="1"/>
  <c r="H327" i="22" s="1"/>
  <c r="H328" i="22" s="1"/>
  <c r="H329" i="22" s="1"/>
  <c r="H330" i="22" s="1"/>
  <c r="H331" i="22" s="1"/>
  <c r="H332" i="22" s="1"/>
  <c r="H333" i="22" s="1"/>
  <c r="H334" i="22" s="1"/>
  <c r="H335" i="22" s="1"/>
  <c r="H336" i="22" s="1"/>
  <c r="H337" i="22" s="1"/>
  <c r="H338" i="22" s="1"/>
  <c r="H339" i="22" s="1"/>
  <c r="H340" i="22" s="1"/>
  <c r="H341" i="22" s="1"/>
  <c r="H342" i="22" s="1"/>
  <c r="H343" i="22" s="1"/>
  <c r="H344" i="22" s="1"/>
  <c r="H345" i="22" s="1"/>
  <c r="H346" i="22" s="1"/>
  <c r="H347" i="22" s="1"/>
  <c r="H348" i="22" s="1"/>
  <c r="H349" i="22" s="1"/>
  <c r="H350" i="22" s="1"/>
  <c r="H351" i="22" s="1"/>
  <c r="H352" i="22" s="1"/>
  <c r="H353" i="22" s="1"/>
  <c r="H354" i="22" s="1"/>
  <c r="H355" i="22" s="1"/>
  <c r="H356" i="22" s="1"/>
  <c r="H357" i="22" s="1"/>
  <c r="H358" i="22" s="1"/>
  <c r="H359" i="22" s="1"/>
  <c r="H360" i="22" s="1"/>
  <c r="H361" i="22" s="1"/>
  <c r="H362" i="22" s="1"/>
  <c r="H363" i="22" s="1"/>
  <c r="H364" i="22" s="1"/>
  <c r="H365" i="22" s="1"/>
  <c r="H366" i="22" s="1"/>
  <c r="H367" i="22" s="1"/>
  <c r="H368" i="22" s="1"/>
  <c r="H369" i="22" s="1"/>
  <c r="H370" i="22" s="1"/>
  <c r="H371" i="22" s="1"/>
  <c r="H372" i="22" s="1"/>
  <c r="H373" i="22" s="1"/>
  <c r="H374" i="22" s="1"/>
  <c r="H375" i="22" s="1"/>
  <c r="I213" i="22"/>
  <c r="I214" i="22" s="1"/>
  <c r="I215" i="22" s="1"/>
  <c r="I216" i="22" s="1"/>
  <c r="I217" i="22" s="1"/>
  <c r="I218" i="22" s="1"/>
  <c r="I219" i="22" s="1"/>
  <c r="I220" i="22" s="1"/>
  <c r="I221" i="22" s="1"/>
  <c r="I222" i="22" s="1"/>
  <c r="I223" i="22" s="1"/>
  <c r="I224" i="22" s="1"/>
  <c r="I225" i="22" s="1"/>
  <c r="I226" i="22" s="1"/>
  <c r="I227" i="22" s="1"/>
  <c r="I228" i="22" s="1"/>
  <c r="I229" i="22" s="1"/>
  <c r="I230" i="22" s="1"/>
  <c r="I231" i="22" s="1"/>
  <c r="I232" i="22" s="1"/>
  <c r="I233" i="22" s="1"/>
  <c r="I234" i="22" s="1"/>
  <c r="I235" i="22" s="1"/>
  <c r="I236" i="22" s="1"/>
  <c r="I237" i="22" s="1"/>
  <c r="I238" i="22" s="1"/>
  <c r="I239" i="22" s="1"/>
  <c r="I240" i="22" s="1"/>
  <c r="I241" i="22" s="1"/>
  <c r="I242" i="22" s="1"/>
  <c r="I243" i="22" s="1"/>
  <c r="I244" i="22" s="1"/>
  <c r="I245" i="22" s="1"/>
  <c r="I246" i="22" s="1"/>
  <c r="H376" i="22" l="1"/>
  <c r="H377" i="22" s="1"/>
  <c r="H378" i="22" s="1"/>
  <c r="H379" i="22" s="1"/>
  <c r="I247" i="22"/>
  <c r="I248" i="22" s="1"/>
  <c r="I249" i="22" s="1"/>
  <c r="I250" i="22" s="1"/>
  <c r="I251" i="22" s="1"/>
  <c r="I252" i="22" s="1"/>
  <c r="I253" i="22" s="1"/>
  <c r="I254" i="22" s="1"/>
  <c r="I255" i="22" s="1"/>
  <c r="I256" i="22" s="1"/>
  <c r="I257" i="22" s="1"/>
  <c r="I258" i="22" s="1"/>
  <c r="I259" i="22" s="1"/>
  <c r="I260" i="22" s="1"/>
  <c r="I261" i="22" s="1"/>
  <c r="I262" i="22" s="1"/>
  <c r="I263" i="22" s="1"/>
  <c r="I264" i="22" s="1"/>
  <c r="I265" i="22" s="1"/>
  <c r="I266" i="22" s="1"/>
  <c r="I267" i="22" s="1"/>
  <c r="I268" i="22" s="1"/>
  <c r="I269" i="22" s="1"/>
  <c r="I270" i="22" s="1"/>
  <c r="I271" i="22" s="1"/>
  <c r="I272" i="22" s="1"/>
  <c r="I273" i="22" s="1"/>
  <c r="I274" i="22" s="1"/>
  <c r="I275" i="22" s="1"/>
  <c r="I276" i="22" s="1"/>
  <c r="I277" i="22" s="1"/>
  <c r="I278" i="22" s="1"/>
  <c r="I279" i="22" s="1"/>
  <c r="I280" i="22" s="1"/>
  <c r="I281" i="22" s="1"/>
  <c r="I282" i="22" s="1"/>
  <c r="I283" i="22" s="1"/>
  <c r="I284" i="22" s="1"/>
  <c r="I285" i="22" s="1"/>
  <c r="I286" i="22" s="1"/>
  <c r="I287" i="22" s="1"/>
  <c r="I288" i="22" s="1"/>
  <c r="I289" i="22" s="1"/>
  <c r="I290" i="22" s="1"/>
  <c r="I291" i="22" s="1"/>
  <c r="I292" i="22" s="1"/>
  <c r="I293" i="22" s="1"/>
  <c r="I294" i="22" s="1"/>
  <c r="I295" i="22" s="1"/>
  <c r="I296" i="22" s="1"/>
  <c r="I297" i="22" s="1"/>
  <c r="I298" i="22" s="1"/>
  <c r="I299" i="22" s="1"/>
  <c r="I300" i="22" s="1"/>
  <c r="I301" i="22" s="1"/>
  <c r="I302" i="22" s="1"/>
  <c r="I303" i="22" s="1"/>
  <c r="I304" i="22" s="1"/>
  <c r="I305" i="22" s="1"/>
  <c r="I306" i="22" s="1"/>
  <c r="I307" i="22" s="1"/>
  <c r="I308" i="22" s="1"/>
  <c r="I309" i="22" s="1"/>
  <c r="I310" i="22" s="1"/>
  <c r="I311" i="22" s="1"/>
  <c r="I312" i="22" s="1"/>
  <c r="I313" i="22" s="1"/>
  <c r="I314" i="22" s="1"/>
  <c r="I315" i="22" s="1"/>
  <c r="I316" i="22" s="1"/>
  <c r="I317" i="22" s="1"/>
  <c r="I318" i="22" s="1"/>
  <c r="I319" i="22" s="1"/>
  <c r="I320" i="22" s="1"/>
  <c r="I321" i="22" s="1"/>
  <c r="I322" i="22" s="1"/>
  <c r="I323" i="22" s="1"/>
  <c r="I324" i="22" s="1"/>
  <c r="I325" i="22" s="1"/>
  <c r="I326" i="22" s="1"/>
  <c r="I327" i="22" s="1"/>
  <c r="I328" i="22" s="1"/>
  <c r="I329" i="22" s="1"/>
  <c r="I330" i="22" s="1"/>
  <c r="I331" i="22" s="1"/>
  <c r="I332" i="22" s="1"/>
  <c r="I333" i="22" s="1"/>
  <c r="I334" i="22" s="1"/>
  <c r="I335" i="22" s="1"/>
  <c r="I336" i="22" s="1"/>
  <c r="I337" i="22" s="1"/>
  <c r="I338" i="22" s="1"/>
  <c r="I339" i="22" s="1"/>
  <c r="I340" i="22" s="1"/>
  <c r="I341" i="22" s="1"/>
  <c r="I342" i="22" s="1"/>
  <c r="I343" i="22" s="1"/>
  <c r="I344" i="22" s="1"/>
  <c r="I345" i="22" s="1"/>
  <c r="I346" i="22" s="1"/>
  <c r="I347" i="22" s="1"/>
  <c r="I348" i="22" s="1"/>
  <c r="I349" i="22" s="1"/>
  <c r="I350" i="22" s="1"/>
  <c r="I351" i="22" s="1"/>
  <c r="I352" i="22" s="1"/>
  <c r="I353" i="22" s="1"/>
  <c r="I354" i="22" s="1"/>
  <c r="I355" i="22" s="1"/>
  <c r="I356" i="22" s="1"/>
  <c r="I357" i="22" s="1"/>
  <c r="I358" i="22" s="1"/>
  <c r="I359" i="22" s="1"/>
  <c r="I360" i="22" s="1"/>
  <c r="I361" i="22" s="1"/>
  <c r="I362" i="22" s="1"/>
  <c r="I363" i="22" s="1"/>
  <c r="I364" i="22" s="1"/>
  <c r="I365" i="22" s="1"/>
  <c r="I366" i="22" s="1"/>
  <c r="I367" i="22" s="1"/>
  <c r="I368" i="22" s="1"/>
  <c r="I369" i="22" s="1"/>
  <c r="I370" i="22" s="1"/>
  <c r="I371" i="22" s="1"/>
  <c r="I372" i="22" s="1"/>
  <c r="I373" i="22" s="1"/>
  <c r="I374" i="22" s="1"/>
  <c r="I375" i="22" s="1"/>
  <c r="G215" i="22"/>
  <c r="G216" i="22" s="1"/>
  <c r="H380" i="22" l="1"/>
  <c r="I376" i="22"/>
  <c r="I377" i="22" s="1"/>
  <c r="I378" i="22" s="1"/>
  <c r="I379" i="22" s="1"/>
  <c r="G217" i="22"/>
  <c r="H381" i="22" l="1"/>
  <c r="H382" i="22" s="1"/>
  <c r="H383" i="22" s="1"/>
  <c r="H384" i="22" s="1"/>
  <c r="H385" i="22" s="1"/>
  <c r="H386" i="22" s="1"/>
  <c r="H387" i="22" s="1"/>
  <c r="H388" i="22" s="1"/>
  <c r="H389" i="22" s="1"/>
  <c r="H390" i="22" s="1"/>
  <c r="H391" i="22" s="1"/>
  <c r="H392" i="22" s="1"/>
  <c r="H393" i="22" s="1"/>
  <c r="H394" i="22" s="1"/>
  <c r="H395" i="22" s="1"/>
  <c r="I380" i="22"/>
  <c r="G218" i="22"/>
  <c r="H396" i="22" l="1"/>
  <c r="I381" i="22"/>
  <c r="I382" i="22" s="1"/>
  <c r="I383" i="22" s="1"/>
  <c r="I384" i="22" s="1"/>
  <c r="I385" i="22" s="1"/>
  <c r="I386" i="22" s="1"/>
  <c r="I387" i="22" s="1"/>
  <c r="I388" i="22" s="1"/>
  <c r="I389" i="22" s="1"/>
  <c r="I390" i="22" s="1"/>
  <c r="I391" i="22" s="1"/>
  <c r="I392" i="22" s="1"/>
  <c r="I393" i="22" s="1"/>
  <c r="I394" i="22" s="1"/>
  <c r="I395" i="22" s="1"/>
  <c r="G219" i="22"/>
  <c r="H397" i="22" l="1"/>
  <c r="I396" i="22"/>
  <c r="G220" i="22"/>
  <c r="H398" i="22" l="1"/>
  <c r="I397" i="22"/>
  <c r="G221" i="22"/>
  <c r="H399" i="22" l="1"/>
  <c r="I398" i="22"/>
  <c r="G222" i="22"/>
  <c r="H400" i="22" l="1"/>
  <c r="I399" i="22"/>
  <c r="G223" i="22"/>
  <c r="H401" i="22" l="1"/>
  <c r="I400" i="22"/>
  <c r="G224" i="22"/>
  <c r="H402" i="22" l="1"/>
  <c r="I401" i="22"/>
  <c r="G225" i="22"/>
  <c r="H403" i="22" l="1"/>
  <c r="I402" i="22"/>
  <c r="G226" i="22"/>
  <c r="H404" i="22" l="1"/>
  <c r="H405" i="22" s="1"/>
  <c r="H406" i="22" s="1"/>
  <c r="H407" i="22" s="1"/>
  <c r="H408" i="22" s="1"/>
  <c r="H409" i="22" s="1"/>
  <c r="H410" i="22" s="1"/>
  <c r="H411" i="22" s="1"/>
  <c r="H412" i="22" s="1"/>
  <c r="I403" i="22"/>
  <c r="G227" i="22"/>
  <c r="H413" i="22" l="1"/>
  <c r="I404" i="22"/>
  <c r="I405" i="22" s="1"/>
  <c r="I406" i="22" s="1"/>
  <c r="I407" i="22" s="1"/>
  <c r="I408" i="22" s="1"/>
  <c r="I409" i="22" s="1"/>
  <c r="I410" i="22" s="1"/>
  <c r="I411" i="22" s="1"/>
  <c r="I412" i="22" s="1"/>
  <c r="I413" i="22" s="1"/>
  <c r="I414" i="22" s="1"/>
  <c r="I415" i="22" s="1"/>
  <c r="I416" i="22" s="1"/>
  <c r="I417" i="22" s="1"/>
  <c r="I418" i="22" s="1"/>
  <c r="I419" i="22" s="1"/>
  <c r="I420" i="22" s="1"/>
  <c r="I421" i="22" s="1"/>
  <c r="I422" i="22" s="1"/>
  <c r="G228" i="22"/>
  <c r="I423" i="22" l="1"/>
  <c r="H414" i="22"/>
  <c r="G229" i="22"/>
  <c r="I424" i="22" l="1"/>
  <c r="H415" i="22"/>
  <c r="G230" i="22"/>
  <c r="K230" i="22" s="1"/>
  <c r="I425" i="22" l="1"/>
  <c r="H416" i="22"/>
  <c r="G231" i="22"/>
  <c r="K231" i="22" s="1"/>
  <c r="I426" i="22" l="1"/>
  <c r="I427" i="22" s="1"/>
  <c r="I428" i="22" s="1"/>
  <c r="I429" i="22" s="1"/>
  <c r="H417" i="22"/>
  <c r="G232" i="22"/>
  <c r="K232" i="22" s="1"/>
  <c r="I430" i="22" l="1"/>
  <c r="H418" i="22"/>
  <c r="G233" i="22"/>
  <c r="K233" i="22" s="1"/>
  <c r="I431" i="22" l="1"/>
  <c r="H419" i="22"/>
  <c r="C33" i="2"/>
  <c r="G234" i="22"/>
  <c r="K234" i="22" s="1"/>
  <c r="B28" i="2" l="1"/>
  <c r="B25" i="2"/>
  <c r="I432" i="22"/>
  <c r="I433" i="22" s="1"/>
  <c r="H420" i="22"/>
  <c r="H421" i="22" s="1"/>
  <c r="H422" i="22" s="1"/>
  <c r="G25" i="2"/>
  <c r="G28" i="2"/>
  <c r="F33" i="2"/>
  <c r="G235" i="22"/>
  <c r="K235" i="22" s="1"/>
  <c r="H33" i="2" l="1"/>
  <c r="I434" i="22"/>
  <c r="H423" i="22"/>
  <c r="F32" i="2"/>
  <c r="H32" i="2" s="1"/>
  <c r="G236" i="22"/>
  <c r="K236" i="22" s="1"/>
  <c r="I435" i="22" l="1"/>
  <c r="H424" i="22"/>
  <c r="G237" i="22"/>
  <c r="K237" i="22" s="1"/>
  <c r="I436" i="22" l="1"/>
  <c r="I437" i="22" s="1"/>
  <c r="H425" i="22"/>
  <c r="G238" i="22"/>
  <c r="K238" i="22" s="1"/>
  <c r="I438" i="22" l="1"/>
  <c r="H426" i="22"/>
  <c r="H427" i="22" s="1"/>
  <c r="H428" i="22" s="1"/>
  <c r="H429" i="22" s="1"/>
  <c r="G239" i="22"/>
  <c r="K239" i="22" s="1"/>
  <c r="I439" i="22" l="1"/>
  <c r="H430" i="22"/>
  <c r="G240" i="22"/>
  <c r="K240" i="22" s="1"/>
  <c r="I440" i="22" l="1"/>
  <c r="H431" i="22"/>
  <c r="G241" i="22"/>
  <c r="K241" i="22" s="1"/>
  <c r="I441" i="22" l="1"/>
  <c r="I442" i="22" s="1"/>
  <c r="H432" i="22"/>
  <c r="H433" i="22" s="1"/>
  <c r="G242" i="22"/>
  <c r="K242" i="22" s="1"/>
  <c r="I443" i="22" l="1"/>
  <c r="I444" i="22" s="1"/>
  <c r="H434" i="22"/>
  <c r="G243" i="22"/>
  <c r="I445" i="22" l="1"/>
  <c r="H435" i="22"/>
  <c r="G244" i="22"/>
  <c r="K244" i="22" s="1"/>
  <c r="K243" i="22"/>
  <c r="I446" i="22" l="1"/>
  <c r="H436" i="22"/>
  <c r="H437" i="22" s="1"/>
  <c r="G245" i="22"/>
  <c r="K245" i="22" s="1"/>
  <c r="I447" i="22" l="1"/>
  <c r="H438" i="22"/>
  <c r="G246" i="22"/>
  <c r="K246" i="22" s="1"/>
  <c r="B47" i="22"/>
  <c r="A15" i="22"/>
  <c r="I448" i="22" l="1"/>
  <c r="H439" i="22"/>
  <c r="G247" i="22"/>
  <c r="K247" i="22" s="1"/>
  <c r="A37" i="22"/>
  <c r="C11" i="22"/>
  <c r="B14" i="22"/>
  <c r="C28" i="22"/>
  <c r="B30" i="22"/>
  <c r="B37" i="22"/>
  <c r="C27" i="22"/>
  <c r="C48" i="22"/>
  <c r="B39" i="22"/>
  <c r="C51" i="22"/>
  <c r="B16" i="22"/>
  <c r="B7" i="22"/>
  <c r="C32" i="22"/>
  <c r="C12" i="22"/>
  <c r="B53" i="22"/>
  <c r="A45" i="22"/>
  <c r="A55" i="22"/>
  <c r="B29" i="22"/>
  <c r="C13" i="22"/>
  <c r="C37" i="22"/>
  <c r="A8" i="22"/>
  <c r="C18" i="22"/>
  <c r="B31" i="22"/>
  <c r="A33" i="22"/>
  <c r="C45" i="22"/>
  <c r="B42" i="22"/>
  <c r="C22" i="22"/>
  <c r="A12" i="22"/>
  <c r="C7" i="22"/>
  <c r="A26" i="22"/>
  <c r="C14" i="22"/>
  <c r="C41" i="22"/>
  <c r="A10" i="22"/>
  <c r="B36" i="22"/>
  <c r="C15" i="22"/>
  <c r="B19" i="22"/>
  <c r="C35" i="22"/>
  <c r="A34" i="22"/>
  <c r="B8" i="22"/>
  <c r="B10" i="22"/>
  <c r="A19" i="22"/>
  <c r="B9" i="22"/>
  <c r="C26" i="22"/>
  <c r="A40" i="22"/>
  <c r="A9" i="22"/>
  <c r="A17" i="22"/>
  <c r="A50" i="22"/>
  <c r="A5" i="22"/>
  <c r="C43" i="22"/>
  <c r="B13" i="22"/>
  <c r="A14" i="22"/>
  <c r="B33" i="22"/>
  <c r="A38" i="22"/>
  <c r="B23" i="22"/>
  <c r="C46" i="22"/>
  <c r="C20" i="22"/>
  <c r="A13" i="22"/>
  <c r="B44" i="22"/>
  <c r="B46" i="22"/>
  <c r="A36" i="22"/>
  <c r="C29" i="22"/>
  <c r="C39" i="22"/>
  <c r="A24" i="22"/>
  <c r="C33" i="22"/>
  <c r="B50" i="22"/>
  <c r="A18" i="22"/>
  <c r="C25" i="22"/>
  <c r="B43" i="22"/>
  <c r="B51" i="22"/>
  <c r="C47" i="22"/>
  <c r="A42" i="22"/>
  <c r="C42" i="22"/>
  <c r="A29" i="22"/>
  <c r="C17" i="22"/>
  <c r="A31" i="22"/>
  <c r="A28" i="22"/>
  <c r="C8" i="22"/>
  <c r="B32" i="22"/>
  <c r="C50" i="22"/>
  <c r="A25" i="22"/>
  <c r="A54" i="22"/>
  <c r="A41" i="22"/>
  <c r="B38" i="22"/>
  <c r="C30" i="22"/>
  <c r="C53" i="22"/>
  <c r="A35" i="22"/>
  <c r="C23" i="22"/>
  <c r="C40" i="22"/>
  <c r="A6" i="22"/>
  <c r="A20" i="22"/>
  <c r="B35" i="22"/>
  <c r="A27" i="22"/>
  <c r="B48" i="22"/>
  <c r="C21" i="22"/>
  <c r="B26" i="22"/>
  <c r="B28" i="22"/>
  <c r="B17" i="22"/>
  <c r="B45" i="22"/>
  <c r="A44" i="22"/>
  <c r="B41" i="22"/>
  <c r="C38" i="22"/>
  <c r="A7" i="22"/>
  <c r="C19" i="22"/>
  <c r="A43" i="22"/>
  <c r="A47" i="22"/>
  <c r="C52" i="22"/>
  <c r="B49" i="22"/>
  <c r="A48" i="22"/>
  <c r="C16" i="22"/>
  <c r="C31" i="22"/>
  <c r="A30" i="22"/>
  <c r="A16" i="22"/>
  <c r="A52" i="22"/>
  <c r="B22" i="22"/>
  <c r="C44" i="22"/>
  <c r="A21" i="22"/>
  <c r="B40" i="22"/>
  <c r="A46" i="22"/>
  <c r="B25" i="22"/>
  <c r="C49" i="22"/>
  <c r="A49" i="22"/>
  <c r="B27" i="22"/>
  <c r="B5" i="22"/>
  <c r="B34" i="22"/>
  <c r="B6" i="22"/>
  <c r="A39" i="22"/>
  <c r="B15" i="22"/>
  <c r="A53" i="22"/>
  <c r="C34" i="22"/>
  <c r="C6" i="22"/>
  <c r="A11" i="22"/>
  <c r="A56" i="22"/>
  <c r="A23" i="22"/>
  <c r="B12" i="22"/>
  <c r="B18" i="22"/>
  <c r="A51" i="22"/>
  <c r="C24" i="22"/>
  <c r="B24" i="22"/>
  <c r="B11" i="22"/>
  <c r="A22" i="22"/>
  <c r="C36" i="22"/>
  <c r="C9" i="22"/>
  <c r="B52" i="22"/>
  <c r="B20" i="22"/>
  <c r="B21" i="22"/>
  <c r="A32" i="22"/>
  <c r="C5" i="22"/>
  <c r="I449" i="22" l="1"/>
  <c r="H440" i="22"/>
  <c r="T6" i="22"/>
  <c r="T8" i="22"/>
  <c r="G248" i="22"/>
  <c r="G249" i="22" s="1"/>
  <c r="T10" i="22"/>
  <c r="T12" i="22"/>
  <c r="I450" i="22" l="1"/>
  <c r="H441" i="22"/>
  <c r="H442" i="22" s="1"/>
  <c r="S14" i="22"/>
  <c r="K248" i="22"/>
  <c r="G250" i="22"/>
  <c r="K249" i="22"/>
  <c r="I451" i="22" l="1"/>
  <c r="H443" i="22"/>
  <c r="G251" i="22"/>
  <c r="K250" i="22"/>
  <c r="I452" i="22" l="1"/>
  <c r="H444" i="22"/>
  <c r="G252" i="22"/>
  <c r="K251" i="22"/>
  <c r="I453" i="22" l="1"/>
  <c r="H445" i="22"/>
  <c r="G253" i="22"/>
  <c r="K252" i="22"/>
  <c r="I454" i="22" l="1"/>
  <c r="H446" i="22"/>
  <c r="G254" i="22"/>
  <c r="K253" i="22"/>
  <c r="I455" i="22" l="1"/>
  <c r="H447" i="22"/>
  <c r="G255" i="22"/>
  <c r="K254" i="22"/>
  <c r="I456" i="22" l="1"/>
  <c r="H448" i="22"/>
  <c r="G256" i="22"/>
  <c r="K255" i="22"/>
  <c r="I457" i="22" l="1"/>
  <c r="H449" i="22"/>
  <c r="G257" i="22"/>
  <c r="K256" i="22"/>
  <c r="I458" i="22" l="1"/>
  <c r="H450" i="22"/>
  <c r="G258" i="22"/>
  <c r="K257" i="22"/>
  <c r="I459" i="22" l="1"/>
  <c r="H451" i="22"/>
  <c r="G259" i="22"/>
  <c r="K258" i="22"/>
  <c r="I460" i="22" l="1"/>
  <c r="H452" i="22"/>
  <c r="G260" i="22"/>
  <c r="K259" i="22"/>
  <c r="I461" i="22" l="1"/>
  <c r="H453" i="22"/>
  <c r="G261" i="22"/>
  <c r="K260" i="22"/>
  <c r="I462" i="22" l="1"/>
  <c r="H454" i="22"/>
  <c r="G262" i="22"/>
  <c r="K261" i="22"/>
  <c r="I463" i="22" l="1"/>
  <c r="H455" i="22"/>
  <c r="G263" i="22"/>
  <c r="K262" i="22"/>
  <c r="I464" i="22" l="1"/>
  <c r="H456" i="22"/>
  <c r="G264" i="22"/>
  <c r="K263" i="22"/>
  <c r="I465" i="22" l="1"/>
  <c r="H457" i="22"/>
  <c r="G265" i="22"/>
  <c r="K264" i="22"/>
  <c r="I466" i="22" l="1"/>
  <c r="H458" i="22"/>
  <c r="G266" i="22"/>
  <c r="K265" i="22"/>
  <c r="I467" i="22" l="1"/>
  <c r="H459" i="22"/>
  <c r="G267" i="22"/>
  <c r="K266" i="22"/>
  <c r="I468" i="22" l="1"/>
  <c r="H460" i="22"/>
  <c r="G268" i="22"/>
  <c r="K267" i="22"/>
  <c r="I469" i="22" l="1"/>
  <c r="H461" i="22"/>
  <c r="G269" i="22"/>
  <c r="K268" i="22"/>
  <c r="I470" i="22" l="1"/>
  <c r="H462" i="22"/>
  <c r="G270" i="22"/>
  <c r="K269" i="22"/>
  <c r="I471" i="22" l="1"/>
  <c r="H463" i="22"/>
  <c r="G271" i="22"/>
  <c r="K270" i="22"/>
  <c r="I472" i="22" l="1"/>
  <c r="H464" i="22"/>
  <c r="G272" i="22"/>
  <c r="K271" i="22"/>
  <c r="I473" i="22" l="1"/>
  <c r="I474" i="22" s="1"/>
  <c r="H465" i="22"/>
  <c r="G273" i="22"/>
  <c r="K272" i="22"/>
  <c r="I475" i="22" l="1"/>
  <c r="H466" i="22"/>
  <c r="G274" i="22"/>
  <c r="K273" i="22"/>
  <c r="I476" i="22" l="1"/>
  <c r="I477" i="22" s="1"/>
  <c r="H467" i="22"/>
  <c r="G275" i="22"/>
  <c r="K274" i="22"/>
  <c r="I478" i="22" l="1"/>
  <c r="H468" i="22"/>
  <c r="G276" i="22"/>
  <c r="K275" i="22"/>
  <c r="I479" i="22" l="1"/>
  <c r="H469" i="22"/>
  <c r="G277" i="22"/>
  <c r="K276" i="22"/>
  <c r="I480" i="22" l="1"/>
  <c r="H470" i="22"/>
  <c r="K277" i="22"/>
  <c r="G278" i="22"/>
  <c r="I481" i="22" l="1"/>
  <c r="H471" i="22"/>
  <c r="K278" i="22"/>
  <c r="G279" i="22"/>
  <c r="I482" i="22" l="1"/>
  <c r="I483" i="22" s="1"/>
  <c r="I484" i="22" s="1"/>
  <c r="H472" i="22"/>
  <c r="G280" i="22"/>
  <c r="K279" i="22"/>
  <c r="I485" i="22" l="1"/>
  <c r="I486" i="22" s="1"/>
  <c r="I487" i="22" s="1"/>
  <c r="I488" i="22" s="1"/>
  <c r="I489" i="22" s="1"/>
  <c r="I490" i="22" s="1"/>
  <c r="H473" i="22"/>
  <c r="H474" i="22" s="1"/>
  <c r="G281" i="22"/>
  <c r="K280" i="22"/>
  <c r="I491" i="22" l="1"/>
  <c r="I492" i="22" s="1"/>
  <c r="H475" i="22"/>
  <c r="G282" i="22"/>
  <c r="K281" i="22"/>
  <c r="I493" i="22" l="1"/>
  <c r="H476" i="22"/>
  <c r="H477" i="22" s="1"/>
  <c r="G283" i="22"/>
  <c r="K282" i="22"/>
  <c r="I494" i="22" l="1"/>
  <c r="I495" i="22" s="1"/>
  <c r="I496" i="22" s="1"/>
  <c r="I497" i="22" s="1"/>
  <c r="I498" i="22" s="1"/>
  <c r="I499" i="22" s="1"/>
  <c r="I500" i="22" s="1"/>
  <c r="I501" i="22" s="1"/>
  <c r="I502" i="22" s="1"/>
  <c r="I503" i="22" s="1"/>
  <c r="I504" i="22" s="1"/>
  <c r="I505" i="22" s="1"/>
  <c r="I506" i="22" s="1"/>
  <c r="I507" i="22" s="1"/>
  <c r="I508" i="22" s="1"/>
  <c r="I509" i="22" s="1"/>
  <c r="I510" i="22" s="1"/>
  <c r="I511" i="22" s="1"/>
  <c r="I512" i="22" s="1"/>
  <c r="I513" i="22" s="1"/>
  <c r="I514" i="22" s="1"/>
  <c r="I515" i="22" s="1"/>
  <c r="I516" i="22" s="1"/>
  <c r="I517" i="22" s="1"/>
  <c r="I518" i="22" s="1"/>
  <c r="I519" i="22" s="1"/>
  <c r="I520" i="22" s="1"/>
  <c r="I521" i="22" s="1"/>
  <c r="I522" i="22" s="1"/>
  <c r="I523" i="22" s="1"/>
  <c r="I524" i="22" s="1"/>
  <c r="I525" i="22" s="1"/>
  <c r="I526" i="22" s="1"/>
  <c r="I527" i="22" s="1"/>
  <c r="I528" i="22" s="1"/>
  <c r="I529" i="22" s="1"/>
  <c r="I530" i="22" s="1"/>
  <c r="I531" i="22" s="1"/>
  <c r="I532" i="22" s="1"/>
  <c r="I533" i="22" s="1"/>
  <c r="I534" i="22" s="1"/>
  <c r="I535" i="22" s="1"/>
  <c r="I536" i="22" s="1"/>
  <c r="I537" i="22" s="1"/>
  <c r="I538" i="22" s="1"/>
  <c r="I539" i="22" s="1"/>
  <c r="I540" i="22" s="1"/>
  <c r="I541" i="22" s="1"/>
  <c r="I542" i="22" s="1"/>
  <c r="I543" i="22" s="1"/>
  <c r="I544" i="22" s="1"/>
  <c r="I545" i="22" s="1"/>
  <c r="I546" i="22" s="1"/>
  <c r="I547" i="22" s="1"/>
  <c r="I548" i="22" s="1"/>
  <c r="I549" i="22" s="1"/>
  <c r="I550" i="22" s="1"/>
  <c r="I551" i="22" s="1"/>
  <c r="I552" i="22" s="1"/>
  <c r="I553" i="22" s="1"/>
  <c r="I554" i="22" s="1"/>
  <c r="I555" i="22" s="1"/>
  <c r="I556" i="22" s="1"/>
  <c r="I557" i="22" s="1"/>
  <c r="I558" i="22" s="1"/>
  <c r="I559" i="22" s="1"/>
  <c r="I560" i="22" s="1"/>
  <c r="I561" i="22" s="1"/>
  <c r="I562" i="22" s="1"/>
  <c r="I563" i="22" s="1"/>
  <c r="I564" i="22" s="1"/>
  <c r="I565" i="22" s="1"/>
  <c r="I566" i="22" s="1"/>
  <c r="I567" i="22" s="1"/>
  <c r="I568" i="22" s="1"/>
  <c r="I569" i="22" s="1"/>
  <c r="I570" i="22" s="1"/>
  <c r="I571" i="22" s="1"/>
  <c r="I572" i="22" s="1"/>
  <c r="I573" i="22" s="1"/>
  <c r="I574" i="22" s="1"/>
  <c r="I575" i="22" s="1"/>
  <c r="I576" i="22" s="1"/>
  <c r="I577" i="22" s="1"/>
  <c r="I578" i="22" s="1"/>
  <c r="I579" i="22" s="1"/>
  <c r="I580" i="22" s="1"/>
  <c r="I581" i="22" s="1"/>
  <c r="I582" i="22" s="1"/>
  <c r="I583" i="22" s="1"/>
  <c r="I584" i="22" s="1"/>
  <c r="I585" i="22" s="1"/>
  <c r="I586" i="22" s="1"/>
  <c r="I587" i="22" s="1"/>
  <c r="I588" i="22" s="1"/>
  <c r="H478" i="22"/>
  <c r="G284" i="22"/>
  <c r="K283" i="22"/>
  <c r="H479" i="22" l="1"/>
  <c r="G285" i="22"/>
  <c r="K284" i="22"/>
  <c r="H480" i="22" l="1"/>
  <c r="G286" i="22"/>
  <c r="G287" i="22" s="1"/>
  <c r="G288" i="22" s="1"/>
  <c r="G289" i="22" s="1"/>
  <c r="G290" i="22" s="1"/>
  <c r="G291" i="22" s="1"/>
  <c r="G292" i="22" s="1"/>
  <c r="G293" i="22" s="1"/>
  <c r="G294" i="22" s="1"/>
  <c r="G295" i="22" s="1"/>
  <c r="G296" i="22" s="1"/>
  <c r="G297" i="22" s="1"/>
  <c r="G298" i="22" s="1"/>
  <c r="G299" i="22" s="1"/>
  <c r="G300" i="22" s="1"/>
  <c r="G301" i="22" s="1"/>
  <c r="G302" i="22" s="1"/>
  <c r="G303" i="22" s="1"/>
  <c r="G304" i="22" s="1"/>
  <c r="G305" i="22" s="1"/>
  <c r="G306" i="22" s="1"/>
  <c r="G307" i="22" s="1"/>
  <c r="G308" i="22" s="1"/>
  <c r="G309" i="22" s="1"/>
  <c r="G310" i="22" s="1"/>
  <c r="G311" i="22" s="1"/>
  <c r="G312" i="22" s="1"/>
  <c r="G313" i="22" s="1"/>
  <c r="G314" i="22" s="1"/>
  <c r="G315" i="22" s="1"/>
  <c r="G316" i="22" s="1"/>
  <c r="G317" i="22" s="1"/>
  <c r="G318" i="22" s="1"/>
  <c r="G319" i="22" s="1"/>
  <c r="G320" i="22" s="1"/>
  <c r="G321" i="22" s="1"/>
  <c r="G322" i="22" s="1"/>
  <c r="G323" i="22" s="1"/>
  <c r="G324" i="22" s="1"/>
  <c r="G325" i="22" s="1"/>
  <c r="G326" i="22" s="1"/>
  <c r="G327" i="22" s="1"/>
  <c r="G328" i="22" s="1"/>
  <c r="G329" i="22" s="1"/>
  <c r="G330" i="22" s="1"/>
  <c r="G331" i="22" s="1"/>
  <c r="G332" i="22" s="1"/>
  <c r="G333" i="22" s="1"/>
  <c r="G334" i="22" s="1"/>
  <c r="G335" i="22" s="1"/>
  <c r="G336" i="22" s="1"/>
  <c r="G337" i="22" s="1"/>
  <c r="G338" i="22" s="1"/>
  <c r="G339" i="22" s="1"/>
  <c r="G340" i="22" s="1"/>
  <c r="G341" i="22" s="1"/>
  <c r="G342" i="22" s="1"/>
  <c r="G343" i="22" s="1"/>
  <c r="G344" i="22" s="1"/>
  <c r="G345" i="22" s="1"/>
  <c r="G346" i="22" s="1"/>
  <c r="G347" i="22" s="1"/>
  <c r="G348" i="22" s="1"/>
  <c r="G349" i="22" s="1"/>
  <c r="G350" i="22" s="1"/>
  <c r="G351" i="22" s="1"/>
  <c r="G352" i="22" s="1"/>
  <c r="G353" i="22" s="1"/>
  <c r="G354" i="22" s="1"/>
  <c r="G355" i="22" s="1"/>
  <c r="G356" i="22" s="1"/>
  <c r="G357" i="22" s="1"/>
  <c r="G358" i="22" s="1"/>
  <c r="G359" i="22" s="1"/>
  <c r="G360" i="22" s="1"/>
  <c r="G361" i="22" s="1"/>
  <c r="G362" i="22" s="1"/>
  <c r="G363" i="22" s="1"/>
  <c r="G364" i="22" s="1"/>
  <c r="G365" i="22" s="1"/>
  <c r="G366" i="22" s="1"/>
  <c r="G367" i="22" s="1"/>
  <c r="G368" i="22" s="1"/>
  <c r="G369" i="22" s="1"/>
  <c r="G370" i="22" s="1"/>
  <c r="G371" i="22" s="1"/>
  <c r="G372" i="22" s="1"/>
  <c r="G373" i="22" s="1"/>
  <c r="G374" i="22" s="1"/>
  <c r="G375" i="22" s="1"/>
  <c r="K285" i="22"/>
  <c r="H481" i="22" l="1"/>
  <c r="H482" i="22" s="1"/>
  <c r="G376" i="22"/>
  <c r="G377" i="22" s="1"/>
  <c r="G378" i="22" s="1"/>
  <c r="G379" i="22" s="1"/>
  <c r="K287" i="22"/>
  <c r="K286" i="22"/>
  <c r="H483" i="22" l="1"/>
  <c r="H484" i="22" s="1"/>
  <c r="G380" i="22"/>
  <c r="K288" i="22"/>
  <c r="H485" i="22" l="1"/>
  <c r="H486" i="22" s="1"/>
  <c r="H487" i="22" s="1"/>
  <c r="H488" i="22" s="1"/>
  <c r="H489" i="22" s="1"/>
  <c r="H490" i="22" s="1"/>
  <c r="G381" i="22"/>
  <c r="G382" i="22" s="1"/>
  <c r="G383" i="22" s="1"/>
  <c r="G384" i="22" s="1"/>
  <c r="G385" i="22" s="1"/>
  <c r="G386" i="22" s="1"/>
  <c r="G387" i="22" s="1"/>
  <c r="G388" i="22" s="1"/>
  <c r="G389" i="22" s="1"/>
  <c r="G390" i="22" s="1"/>
  <c r="G391" i="22" s="1"/>
  <c r="G392" i="22" s="1"/>
  <c r="G393" i="22" s="1"/>
  <c r="G394" i="22" s="1"/>
  <c r="G395" i="22" s="1"/>
  <c r="K289" i="22"/>
  <c r="H491" i="22" l="1"/>
  <c r="H492" i="22" s="1"/>
  <c r="G396" i="22"/>
  <c r="K290" i="22"/>
  <c r="H493" i="22" l="1"/>
  <c r="G397" i="22"/>
  <c r="K291" i="22"/>
  <c r="H494" i="22" l="1"/>
  <c r="H495" i="22" s="1"/>
  <c r="H496" i="22" s="1"/>
  <c r="H497" i="22" s="1"/>
  <c r="H498" i="22" s="1"/>
  <c r="H499" i="22" s="1"/>
  <c r="H500" i="22" s="1"/>
  <c r="H501" i="22" s="1"/>
  <c r="H502" i="22" s="1"/>
  <c r="H503" i="22" s="1"/>
  <c r="H504" i="22" s="1"/>
  <c r="H505" i="22" s="1"/>
  <c r="H506" i="22" s="1"/>
  <c r="H507" i="22" s="1"/>
  <c r="H508" i="22" s="1"/>
  <c r="H509" i="22" s="1"/>
  <c r="H510" i="22" s="1"/>
  <c r="H511" i="22" s="1"/>
  <c r="H512" i="22" s="1"/>
  <c r="H513" i="22" s="1"/>
  <c r="H514" i="22" s="1"/>
  <c r="H515" i="22" s="1"/>
  <c r="H516" i="22" s="1"/>
  <c r="H517" i="22" s="1"/>
  <c r="H518" i="22" s="1"/>
  <c r="H519" i="22" s="1"/>
  <c r="H520" i="22" s="1"/>
  <c r="H521" i="22" s="1"/>
  <c r="H522" i="22" s="1"/>
  <c r="H523" i="22" s="1"/>
  <c r="H524" i="22" s="1"/>
  <c r="H525" i="22" s="1"/>
  <c r="H526" i="22" s="1"/>
  <c r="H527" i="22" s="1"/>
  <c r="H528" i="22" s="1"/>
  <c r="H529" i="22" s="1"/>
  <c r="H530" i="22" s="1"/>
  <c r="H531" i="22" s="1"/>
  <c r="H532" i="22" s="1"/>
  <c r="H533" i="22" s="1"/>
  <c r="H534" i="22" s="1"/>
  <c r="H535" i="22" s="1"/>
  <c r="H536" i="22" s="1"/>
  <c r="H537" i="22" s="1"/>
  <c r="H538" i="22" s="1"/>
  <c r="H539" i="22" s="1"/>
  <c r="H540" i="22" s="1"/>
  <c r="H541" i="22" s="1"/>
  <c r="H542" i="22" s="1"/>
  <c r="H543" i="22" s="1"/>
  <c r="H544" i="22" s="1"/>
  <c r="H545" i="22" s="1"/>
  <c r="H546" i="22" s="1"/>
  <c r="H547" i="22" s="1"/>
  <c r="H548" i="22" s="1"/>
  <c r="H549" i="22" s="1"/>
  <c r="H550" i="22" s="1"/>
  <c r="H551" i="22" s="1"/>
  <c r="H552" i="22" s="1"/>
  <c r="H553" i="22" s="1"/>
  <c r="H554" i="22" s="1"/>
  <c r="H555" i="22" s="1"/>
  <c r="H556" i="22" s="1"/>
  <c r="H557" i="22" s="1"/>
  <c r="H558" i="22" s="1"/>
  <c r="H559" i="22" s="1"/>
  <c r="H560" i="22" s="1"/>
  <c r="H561" i="22" s="1"/>
  <c r="H562" i="22" s="1"/>
  <c r="H563" i="22" s="1"/>
  <c r="H564" i="22" s="1"/>
  <c r="H565" i="22" s="1"/>
  <c r="H566" i="22" s="1"/>
  <c r="H567" i="22" s="1"/>
  <c r="H568" i="22" s="1"/>
  <c r="H569" i="22" s="1"/>
  <c r="H570" i="22" s="1"/>
  <c r="H571" i="22" s="1"/>
  <c r="H572" i="22" s="1"/>
  <c r="H573" i="22" s="1"/>
  <c r="H574" i="22" s="1"/>
  <c r="H575" i="22" s="1"/>
  <c r="H576" i="22" s="1"/>
  <c r="H577" i="22" s="1"/>
  <c r="H578" i="22" s="1"/>
  <c r="H579" i="22" s="1"/>
  <c r="H580" i="22" s="1"/>
  <c r="H581" i="22" s="1"/>
  <c r="H582" i="22" s="1"/>
  <c r="H583" i="22" s="1"/>
  <c r="H584" i="22" s="1"/>
  <c r="H585" i="22" s="1"/>
  <c r="H586" i="22" s="1"/>
  <c r="H587" i="22" s="1"/>
  <c r="H588" i="22" s="1"/>
  <c r="G398" i="22"/>
  <c r="K292" i="22"/>
  <c r="G399" i="22" l="1"/>
  <c r="K293" i="22"/>
  <c r="G400" i="22" l="1"/>
  <c r="K294" i="22"/>
  <c r="G401" i="22" l="1"/>
  <c r="K295" i="22"/>
  <c r="G402" i="22" l="1"/>
  <c r="K296" i="22"/>
  <c r="G403" i="22" l="1"/>
  <c r="K297" i="22"/>
  <c r="G404" i="22" l="1"/>
  <c r="G405" i="22" s="1"/>
  <c r="G406" i="22" s="1"/>
  <c r="G407" i="22" s="1"/>
  <c r="G408" i="22" s="1"/>
  <c r="G409" i="22" s="1"/>
  <c r="G410" i="22" s="1"/>
  <c r="G411" i="22" s="1"/>
  <c r="G412" i="22" s="1"/>
  <c r="G413" i="22" s="1"/>
  <c r="G414" i="22" s="1"/>
  <c r="G415" i="22" s="1"/>
  <c r="G416" i="22" s="1"/>
  <c r="G417" i="22" s="1"/>
  <c r="K298" i="22"/>
  <c r="G418" i="22" l="1"/>
  <c r="K299" i="22"/>
  <c r="G419" i="22" l="1"/>
  <c r="K300" i="22"/>
  <c r="G420" i="22" l="1"/>
  <c r="G421" i="22" s="1"/>
  <c r="G422" i="22" s="1"/>
  <c r="K301" i="22"/>
  <c r="G423" i="22" l="1"/>
  <c r="K302" i="22"/>
  <c r="G424" i="22" l="1"/>
  <c r="K303" i="22"/>
  <c r="G425" i="22" l="1"/>
  <c r="K304" i="22"/>
  <c r="G426" i="22" l="1"/>
  <c r="G427" i="22" s="1"/>
  <c r="G428" i="22" s="1"/>
  <c r="G429" i="22" s="1"/>
  <c r="K305" i="22"/>
  <c r="G430" i="22" l="1"/>
  <c r="K306" i="22"/>
  <c r="G431" i="22" l="1"/>
  <c r="K307" i="22"/>
  <c r="G432" i="22" l="1"/>
  <c r="G433" i="22" s="1"/>
  <c r="K308" i="22"/>
  <c r="G434" i="22" l="1"/>
  <c r="G435" i="22" s="1"/>
  <c r="K309" i="22"/>
  <c r="G436" i="22" l="1"/>
  <c r="G437" i="22" s="1"/>
  <c r="K310" i="22"/>
  <c r="G438" i="22" l="1"/>
  <c r="K311" i="22"/>
  <c r="G439" i="22" l="1"/>
  <c r="K312" i="22"/>
  <c r="G440" i="22" l="1"/>
  <c r="K313" i="22"/>
  <c r="G441" i="22" l="1"/>
  <c r="G442" i="22" s="1"/>
  <c r="K314" i="22"/>
  <c r="G443" i="22" l="1"/>
  <c r="K315" i="22"/>
  <c r="G444" i="22" l="1"/>
  <c r="G445" i="22" s="1"/>
  <c r="G446" i="22" s="1"/>
  <c r="G447" i="22" s="1"/>
  <c r="G448" i="22" s="1"/>
  <c r="G449" i="22" s="1"/>
  <c r="G450" i="22" s="1"/>
  <c r="G451" i="22" s="1"/>
  <c r="G452" i="22" s="1"/>
  <c r="G453" i="22" s="1"/>
  <c r="G454" i="22" s="1"/>
  <c r="G455" i="22" s="1"/>
  <c r="G456" i="22" s="1"/>
  <c r="G457" i="22" s="1"/>
  <c r="G458" i="22" s="1"/>
  <c r="G459" i="22" s="1"/>
  <c r="G460" i="22" s="1"/>
  <c r="G461" i="22" s="1"/>
  <c r="G462" i="22" s="1"/>
  <c r="G463" i="22" s="1"/>
  <c r="G464" i="22" s="1"/>
  <c r="G465" i="22" s="1"/>
  <c r="G466" i="22" s="1"/>
  <c r="G467" i="22" s="1"/>
  <c r="G468" i="22" s="1"/>
  <c r="G469" i="22" s="1"/>
  <c r="G470" i="22" s="1"/>
  <c r="G471" i="22" s="1"/>
  <c r="G472" i="22" s="1"/>
  <c r="G473" i="22" s="1"/>
  <c r="G474" i="22" s="1"/>
  <c r="G475" i="22" s="1"/>
  <c r="G476" i="22" s="1"/>
  <c r="G477" i="22" s="1"/>
  <c r="K317" i="22"/>
  <c r="K316" i="22"/>
  <c r="G478" i="22" l="1"/>
  <c r="G479" i="22" l="1"/>
  <c r="G480" i="22" l="1"/>
  <c r="G481" i="22" l="1"/>
  <c r="G482" i="22" l="1"/>
  <c r="G483" i="22" l="1"/>
  <c r="G484" i="22" s="1"/>
  <c r="G485" i="22" l="1"/>
  <c r="G486" i="22" s="1"/>
  <c r="G487" i="22" s="1"/>
  <c r="G488" i="22" s="1"/>
  <c r="G489" i="22" s="1"/>
  <c r="G490" i="22" s="1"/>
  <c r="G491" i="22" l="1"/>
  <c r="G492" i="22" s="1"/>
  <c r="G493" i="22" l="1"/>
  <c r="G494" i="22" l="1"/>
  <c r="G495" i="22" s="1"/>
  <c r="G496" i="22" s="1"/>
  <c r="G497" i="22" s="1"/>
  <c r="G498" i="22" s="1"/>
  <c r="G499" i="22" s="1"/>
  <c r="G500" i="22" s="1"/>
  <c r="G501" i="22" s="1"/>
  <c r="G502" i="22" s="1"/>
  <c r="G503" i="22" s="1"/>
  <c r="G504" i="22" s="1"/>
  <c r="G505" i="22" s="1"/>
  <c r="G506" i="22" s="1"/>
  <c r="G507" i="22" s="1"/>
  <c r="G508" i="22" s="1"/>
  <c r="G509" i="22" s="1"/>
  <c r="G510" i="22" s="1"/>
  <c r="G511" i="22" s="1"/>
  <c r="G512" i="22" s="1"/>
  <c r="G513" i="22" s="1"/>
  <c r="G514" i="22" s="1"/>
  <c r="G515" i="22" s="1"/>
  <c r="G516" i="22" s="1"/>
  <c r="G517" i="22" s="1"/>
  <c r="G518" i="22" s="1"/>
  <c r="G519" i="22" s="1"/>
  <c r="G520" i="22" s="1"/>
  <c r="G521" i="22" s="1"/>
  <c r="G522" i="22" s="1"/>
  <c r="G523" i="22" s="1"/>
  <c r="G524" i="22" s="1"/>
  <c r="G525" i="22" s="1"/>
  <c r="G526" i="22" s="1"/>
  <c r="G527" i="22" s="1"/>
  <c r="G528" i="22" s="1"/>
  <c r="G529" i="22" s="1"/>
  <c r="G530" i="22" s="1"/>
  <c r="G531" i="22" s="1"/>
  <c r="G532" i="22" s="1"/>
  <c r="G533" i="22" s="1"/>
  <c r="G534" i="22" s="1"/>
  <c r="G535" i="22" s="1"/>
  <c r="G536" i="22" s="1"/>
  <c r="G537" i="22" s="1"/>
  <c r="G538" i="22" s="1"/>
  <c r="G539" i="22" s="1"/>
  <c r="G540" i="22" s="1"/>
  <c r="G541" i="22" s="1"/>
  <c r="G542" i="22" s="1"/>
  <c r="G543" i="22" s="1"/>
  <c r="G544" i="22" s="1"/>
  <c r="G545" i="22" s="1"/>
  <c r="G546" i="22" l="1"/>
  <c r="G547" i="22" s="1"/>
  <c r="G548" i="22" s="1"/>
  <c r="G549" i="22" s="1"/>
  <c r="G550" i="22" l="1"/>
  <c r="G551" i="22" s="1"/>
  <c r="G552" i="22" s="1"/>
  <c r="G553" i="22" s="1"/>
  <c r="G554" i="22" s="1"/>
  <c r="G555" i="22" s="1"/>
  <c r="G556" i="22" s="1"/>
  <c r="G557" i="22" s="1"/>
  <c r="G558" i="22" s="1"/>
  <c r="G559" i="22" s="1"/>
  <c r="G560" i="22" l="1"/>
  <c r="G561" i="22" s="1"/>
  <c r="G562" i="22" s="1"/>
  <c r="G563" i="22" s="1"/>
  <c r="G564" i="22" s="1"/>
  <c r="G565" i="22" s="1"/>
  <c r="G566" i="22" s="1"/>
  <c r="G567" i="22" s="1"/>
  <c r="G568" i="22" s="1"/>
  <c r="G569" i="22" s="1"/>
  <c r="G570" i="22" s="1"/>
  <c r="G571" i="22" s="1"/>
  <c r="G572" i="22" s="1"/>
  <c r="G573" i="22" s="1"/>
  <c r="G574" i="22" s="1"/>
  <c r="G575" i="22" s="1"/>
  <c r="G576" i="22" s="1"/>
  <c r="G577" i="22" s="1"/>
  <c r="G578" i="22" s="1"/>
  <c r="G579" i="22" s="1"/>
  <c r="G580" i="22" s="1"/>
  <c r="G581" i="22" s="1"/>
  <c r="G582" i="22" s="1"/>
  <c r="G583" i="22" s="1"/>
  <c r="G584" i="22" s="1"/>
  <c r="G585" i="22" s="1"/>
  <c r="G586" i="22" s="1"/>
  <c r="G587" i="22" s="1"/>
  <c r="G588" i="22" s="1"/>
  <c r="G589" i="22" s="1"/>
</calcChain>
</file>

<file path=xl/sharedStrings.xml><?xml version="1.0" encoding="utf-8"?>
<sst xmlns="http://schemas.openxmlformats.org/spreadsheetml/2006/main" count="152" uniqueCount="122">
  <si>
    <t>ULSP = Ultra low sulphur unleaded petrol</t>
  </si>
  <si>
    <t>ULSD = Ultra low sulphur diesel</t>
  </si>
  <si>
    <t xml:space="preserve">Duty rates over time can be found in the duty rates over time table in the methodology tab.   </t>
  </si>
  <si>
    <t>An 'r' next to a value indicates it has been revised.</t>
  </si>
  <si>
    <t>Freeze panes are turned on. To turn off freeze panes select the 'View' ribbon then 'Freeze Panes' then 'Unfreeze Panes' or use [Alt,W,F]</t>
  </si>
  <si>
    <t>Date</t>
  </si>
  <si>
    <t>Weekly Road Fuel Prices</t>
  </si>
  <si>
    <t xml:space="preserve">Publication date: </t>
  </si>
  <si>
    <t>Data period:</t>
  </si>
  <si>
    <t>Next update:</t>
  </si>
  <si>
    <t>About this data</t>
  </si>
  <si>
    <t>The data is used to monitor road fuel prices in the UK, and to compare UK road fuel prices with other EU countries.</t>
  </si>
  <si>
    <t>Further information</t>
  </si>
  <si>
    <t>Weekly Petrol Prices (opens in a new window)</t>
  </si>
  <si>
    <t>Road fuel price statistics data sources and methodologies (opens in a new window)</t>
  </si>
  <si>
    <t>Digest of United Kingdom Energy Statistics (DUKES): glossary and acronyms (opens in a new window)</t>
  </si>
  <si>
    <t>Contacts</t>
  </si>
  <si>
    <t>Energy Prices Statistics Team</t>
  </si>
  <si>
    <t>020 7215 5073</t>
  </si>
  <si>
    <t>energyprices.stats@beis.gov.uk</t>
  </si>
  <si>
    <t>0207 215 1000</t>
  </si>
  <si>
    <t>newsdesk@beis.gov.uk</t>
  </si>
  <si>
    <t>Contents</t>
  </si>
  <si>
    <t>This worksheet contains one table</t>
  </si>
  <si>
    <t xml:space="preserve">This table includes a list of worksheets in this workbook with links to those worksheets </t>
  </si>
  <si>
    <t>Description</t>
  </si>
  <si>
    <t>Link</t>
  </si>
  <si>
    <t>Main points</t>
  </si>
  <si>
    <t>Highlights page</t>
  </si>
  <si>
    <t>Charts</t>
  </si>
  <si>
    <t>Methodology</t>
  </si>
  <si>
    <t>Historic weekly data</t>
  </si>
  <si>
    <t>Historic weekly fuel price data from 2003</t>
  </si>
  <si>
    <t xml:space="preserve">Average UK pump prices on Monday </t>
  </si>
  <si>
    <t xml:space="preserve">Published on </t>
  </si>
  <si>
    <t>Change on previous week</t>
  </si>
  <si>
    <t xml:space="preserve">  pence per litre</t>
  </si>
  <si>
    <t>Change on previous year</t>
  </si>
  <si>
    <t>Price excluding duty and tax</t>
  </si>
  <si>
    <t xml:space="preserve">Duty rate </t>
  </si>
  <si>
    <t>VAT @ 20 %</t>
  </si>
  <si>
    <t xml:space="preserve">Total </t>
  </si>
  <si>
    <t>ULSP</t>
  </si>
  <si>
    <t>pence per litre</t>
  </si>
  <si>
    <t>ULSD</t>
  </si>
  <si>
    <t>Return to Contents page</t>
  </si>
  <si>
    <t>ULSP  and ULSD</t>
  </si>
  <si>
    <t>Duty rate per litre (£) from 7 March 2001</t>
  </si>
  <si>
    <t>Duty rate per litre (£) from 1 October 2003</t>
  </si>
  <si>
    <t>Duty rate per litre (£) from 7 December 2006</t>
  </si>
  <si>
    <t>Duty rate per litre (£) from 1 October 2007</t>
  </si>
  <si>
    <t>Duty rate per litre (£) from 1 December 2008</t>
  </si>
  <si>
    <t>Duty rate per litre (£) from 1 April 2009</t>
  </si>
  <si>
    <t>Duty rate per litre (£) from 1 September 2009</t>
  </si>
  <si>
    <t>Duty rate per litre (£) from 1 April 2010</t>
  </si>
  <si>
    <t>Duty rate per litre (£) from 1 October 2010</t>
  </si>
  <si>
    <t>Duty rate per litre (£) from 1 January 2011</t>
  </si>
  <si>
    <t>Duty rate per litre (£) from 23 March 2011</t>
  </si>
  <si>
    <t>Weekly Road Fuel Prices - Longer term Trend Chart</t>
  </si>
  <si>
    <t>Methodology Notes</t>
  </si>
  <si>
    <t>There are six companies (four oil companies and two supermarkets) that take part in the weekly fuel price survey.</t>
  </si>
  <si>
    <t xml:space="preserve">They provided ULSP (unleaded petrol), ULSD (Diesel) and super unleaded fuel prices. These currently cover around 65% of the market. </t>
  </si>
  <si>
    <t>The fuel companies are contacted by email every Monday morning asking for their fuel prices for that day.</t>
  </si>
  <si>
    <t>Prices are entered into a spreadsheet that calculates the average weighted price for each fuel, with the weights determined by annual sales.</t>
  </si>
  <si>
    <t xml:space="preserve">In general, all companies supply data when requested. On the rare occasion when we are unable to contact a company, an estimated value is calculated for that company. </t>
  </si>
  <si>
    <t>In general, prices follow similar patterns so average price change will usually be suitable for estimation purposes, though the nature of the supplier is also considered.</t>
  </si>
  <si>
    <t>Prices (including data on tax and duty rates) were previously reported to the EU (up to January 2021) for publication in the ‘Oil Bulletin’:</t>
  </si>
  <si>
    <t>http://ec.europa.eu/energy/oil/index_en.htm</t>
  </si>
  <si>
    <t>Other private companies carry out daily fuel price surveys using alternative methodologies to the official government statistics reported here.</t>
  </si>
  <si>
    <t xml:space="preserve">Periodically, the government data are compared to these to ensure that both series are moving in similar directions. </t>
  </si>
  <si>
    <t>In addition, the weekly data closest to the 15th of the month is regularly compared against the mid-month prices collected for the monthly statistics (Table 4.1.1).</t>
  </si>
  <si>
    <t>Duty Rates over time table</t>
  </si>
  <si>
    <t>Rate</t>
  </si>
  <si>
    <t>Duty rate per litre (£) from 23 March 2022</t>
  </si>
  <si>
    <t>Weekly Prices time series (from 2003)</t>
  </si>
  <si>
    <t xml:space="preserve">Empty cells represent weeks where differences on previous week or year are not available. </t>
  </si>
  <si>
    <t xml:space="preserve"> ULSP:  Pump price (p/litre)</t>
  </si>
  <si>
    <t>ULSP:  Diff on previous WEEK (p/litre)</t>
  </si>
  <si>
    <t xml:space="preserve"> ULSP: Diff on previous  YEAR (p/litre)</t>
  </si>
  <si>
    <t>Duty rate ULSP (p/litre)</t>
  </si>
  <si>
    <t>VAT (% rate) ULSP</t>
  </si>
  <si>
    <t>ULSD: Pump price (p/litre)</t>
  </si>
  <si>
    <t>ULSD: Diff on previous WEEK (p/litre)</t>
  </si>
  <si>
    <t>ULSD: Diff on previous  YEAR (p/litre)</t>
  </si>
  <si>
    <t>Duty rate ULSD (p/litre)</t>
  </si>
  <si>
    <t>VAT (% rate) ULSD</t>
  </si>
  <si>
    <t>Weekly Prices - Last 52 weeks</t>
  </si>
  <si>
    <t xml:space="preserve">Weekly Prices from 2012 </t>
  </si>
  <si>
    <t>Chart Fuel Pump Icon Values</t>
  </si>
  <si>
    <t>Chart 1 Title</t>
  </si>
  <si>
    <t>Pump price pence/litre</t>
  </si>
  <si>
    <t>Week</t>
  </si>
  <si>
    <t>Dates to be covered</t>
  </si>
  <si>
    <t>Dates currently covered</t>
  </si>
  <si>
    <t>Weekly road fuel prices: *month* *yyyy* - *month* *yyyy*</t>
  </si>
  <si>
    <t>Change on previous WK</t>
  </si>
  <si>
    <t>Change on previous YR</t>
  </si>
  <si>
    <t>Weekly road fuel prices:</t>
  </si>
  <si>
    <t>Weekly road fuel prices over the 12 months to</t>
  </si>
  <si>
    <t>" "</t>
  </si>
  <si>
    <t xml:space="preserve"> </t>
  </si>
  <si>
    <t>*month*</t>
  </si>
  <si>
    <t>*yyyy*</t>
  </si>
  <si>
    <t>" - "</t>
  </si>
  <si>
    <t>Month Lookup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</si>
  <si>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</si>
  <si>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</si>
  <si>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</si>
  <si>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</si>
  <si>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</si>
  <si>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</si>
  <si>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</si>
  <si>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</si>
  <si>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</si>
  <si>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</si>
  <si>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</si>
  <si>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</si>
  <si>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Weekly road fuel price statistics provide average UK retail (‘pump’) prices on a weekly basis.</t>
  </si>
  <si>
    <t>Weekly price data is published on the gov.uk website the day after collection.</t>
  </si>
  <si>
    <t>Revisions policy standards for official statistics (opens in a new window)</t>
  </si>
  <si>
    <t xml:space="preserve">Press Office (media enquiries)                </t>
  </si>
  <si>
    <t xml:space="preserve">The average prices are entered onto the weekly fuel price table and ULSP &amp; ULSD prices are published on the gov.uk website the following day.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</si>
</sst>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dd\-mmm\-yyyy"/>
    <numFmt numFmtId="166" formatCode="0.000"/>
    <numFmt numFmtId="167" formatCode="0.0000"/>
    <numFmt numFmtId="168" formatCode="0.00\r"/>
  </numFmts>
  <fonts count="29" x14ac:knownFonts="1">
    <font>
      <sz val="12"/>
      <name val="Arial"/>
    </font>
    <font>
      <sz val="1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2"/>
      <name val="MS Sans Serif"/>
      <family val="2"/>
    </font>
    <font>
      <u/>
      <sz val="10"/>
      <color indexed="12"/>
      <name val="MS Sans Serif"/>
      <family val="2"/>
    </font>
    <font>
      <u/>
      <sz val="12"/>
      <color indexed="12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  <font>
      <sz val="10"/>
      <color indexed="12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u/>
      <sz val="9"/>
      <color indexed="12"/>
      <name val="Arial"/>
      <family val="2"/>
    </font>
    <font>
      <sz val="10"/>
      <color theme="0"/>
      <name val="Arial"/>
      <family val="2"/>
    </font>
    <font>
      <sz val="12"/>
      <color theme="3"/>
      <name val="Arial"/>
      <family val="2"/>
    </font>
    <font>
      <b/>
      <sz val="10"/>
      <color theme="3"/>
      <name val="Arial"/>
      <family val="2"/>
    </font>
    <font>
      <b/>
      <sz val="15"/>
      <color theme="3"/>
      <name val="Calibri"/>
      <family val="2"/>
      <scheme val="minor"/>
    </font>
    <font>
      <b/>
      <sz val="18"/>
      <name val="Arial"/>
      <family val="2"/>
    </font>
    <font>
      <sz val="12"/>
      <color theme="1"/>
      <name val="Calibri"/>
      <family val="2"/>
      <scheme val="minor"/>
    </font>
    <font>
      <sz val="9"/>
      <name val="Arial"/>
      <family val="2"/>
    </font>
    <font>
      <sz val="12"/>
      <color theme="1"/>
      <name val="Arial"/>
      <family val="2"/>
    </font>
    <font>
      <b/>
      <sz val="11"/>
      <color theme="3"/>
      <name val="Arial"/>
      <family val="2"/>
    </font>
    <font>
      <sz val="10"/>
      <name val="Helv"/>
    </font>
    <font>
      <u/>
      <sz val="8"/>
      <color indexed="12"/>
      <name val="Helv"/>
    </font>
    <font>
      <sz val="11"/>
      <color theme="3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1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9" fillId="0" borderId="8" applyNumberFormat="0" applyFill="0" applyAlignment="0" applyProtection="0"/>
    <xf numFmtId="0" fontId="21" fillId="0" borderId="0">
      <alignment vertical="center"/>
    </xf>
    <xf numFmtId="0" fontId="14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5" fillId="0" borderId="0"/>
    <xf numFmtId="0" fontId="2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2" fillId="2" borderId="0" xfId="0" applyFont="1" applyFill="1"/>
    <xf numFmtId="0" fontId="4" fillId="2" borderId="0" xfId="0" applyFont="1" applyFill="1"/>
    <xf numFmtId="0" fontId="0" fillId="3" borderId="0" xfId="0" applyFill="1"/>
    <xf numFmtId="0" fontId="1" fillId="3" borderId="0" xfId="0" applyFont="1" applyFill="1"/>
    <xf numFmtId="0" fontId="1" fillId="0" borderId="0" xfId="0" applyFont="1"/>
    <xf numFmtId="2" fontId="4" fillId="0" borderId="0" xfId="0" applyNumberFormat="1" applyFont="1" applyAlignment="1">
      <alignment horizontal="right" indent="1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2" fontId="1" fillId="0" borderId="0" xfId="0" applyNumberFormat="1" applyFont="1"/>
    <xf numFmtId="14" fontId="1" fillId="0" borderId="0" xfId="0" applyNumberFormat="1" applyFont="1"/>
    <xf numFmtId="14" fontId="4" fillId="0" borderId="0" xfId="0" applyNumberFormat="1" applyFont="1" applyAlignment="1">
      <alignment horizontal="left"/>
    </xf>
    <xf numFmtId="14" fontId="0" fillId="0" borderId="0" xfId="0" applyNumberFormat="1"/>
    <xf numFmtId="0" fontId="0" fillId="0" borderId="1" xfId="0" applyBorder="1"/>
    <xf numFmtId="0" fontId="1" fillId="0" borderId="1" xfId="0" applyFont="1" applyBorder="1"/>
    <xf numFmtId="0" fontId="0" fillId="4" borderId="1" xfId="0" applyFill="1" applyBorder="1"/>
    <xf numFmtId="2" fontId="1" fillId="4" borderId="1" xfId="0" applyNumberFormat="1" applyFont="1" applyFill="1" applyBorder="1"/>
    <xf numFmtId="0" fontId="1" fillId="2" borderId="0" xfId="0" applyFont="1" applyFill="1"/>
    <xf numFmtId="166" fontId="1" fillId="4" borderId="1" xfId="0" applyNumberFormat="1" applyFont="1" applyFill="1" applyBorder="1"/>
    <xf numFmtId="0" fontId="12" fillId="3" borderId="0" xfId="1" applyFont="1" applyFill="1" applyAlignment="1" applyProtection="1">
      <alignment horizontal="left" vertical="center"/>
    </xf>
    <xf numFmtId="0" fontId="1" fillId="2" borderId="0" xfId="0" applyFont="1" applyFill="1" applyAlignment="1">
      <alignment vertical="center"/>
    </xf>
    <xf numFmtId="0" fontId="2" fillId="3" borderId="0" xfId="0" applyFont="1" applyFill="1"/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9" fillId="0" borderId="0" xfId="1" applyFont="1" applyFill="1" applyAlignment="1" applyProtection="1">
      <alignment vertical="center"/>
    </xf>
    <xf numFmtId="0" fontId="17" fillId="0" borderId="0" xfId="1" applyFont="1" applyFill="1" applyAlignment="1" applyProtection="1">
      <alignment horizontal="left" vertical="center"/>
    </xf>
    <xf numFmtId="0" fontId="17" fillId="0" borderId="0" xfId="3" applyFont="1" applyFill="1" applyAlignment="1" applyProtection="1">
      <alignment horizontal="left" vertical="center"/>
    </xf>
    <xf numFmtId="0" fontId="18" fillId="3" borderId="0" xfId="1" applyFont="1" applyFill="1" applyAlignment="1" applyProtection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3" applyFont="1" applyFill="1" applyAlignment="1" applyProtection="1">
      <alignment vertical="center"/>
    </xf>
    <xf numFmtId="0" fontId="1" fillId="0" borderId="0" xfId="2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center" vertical="top" wrapText="1"/>
    </xf>
    <xf numFmtId="0" fontId="4" fillId="0" borderId="0" xfId="0" applyFont="1"/>
    <xf numFmtId="0" fontId="1" fillId="0" borderId="0" xfId="0" applyFont="1" applyAlignment="1">
      <alignment horizontal="left" indent="1"/>
    </xf>
    <xf numFmtId="14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left" vertical="center"/>
    </xf>
    <xf numFmtId="0" fontId="5" fillId="0" borderId="0" xfId="0" applyFont="1"/>
    <xf numFmtId="14" fontId="1" fillId="0" borderId="0" xfId="0" applyNumberFormat="1" applyFont="1" applyAlignment="1">
      <alignment horizontal="left" vertic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164" fontId="1" fillId="0" borderId="5" xfId="0" applyNumberFormat="1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readingOrder="1"/>
    </xf>
    <xf numFmtId="0" fontId="14" fillId="0" borderId="0" xfId="1" applyFont="1" applyFill="1" applyAlignment="1" applyProtection="1">
      <alignment vertical="center"/>
    </xf>
    <xf numFmtId="0" fontId="14" fillId="0" borderId="0" xfId="0" applyFont="1"/>
    <xf numFmtId="0" fontId="22" fillId="0" borderId="0" xfId="1" applyFont="1" applyFill="1" applyAlignment="1" applyProtection="1"/>
    <xf numFmtId="0" fontId="17" fillId="0" borderId="0" xfId="1" applyFont="1" applyFill="1" applyAlignment="1" applyProtection="1">
      <alignment vertical="center"/>
    </xf>
    <xf numFmtId="0" fontId="23" fillId="0" borderId="0" xfId="5" applyFont="1">
      <alignment vertical="center"/>
    </xf>
    <xf numFmtId="0" fontId="24" fillId="0" borderId="0" xfId="3" applyFont="1" applyFill="1" applyAlignment="1" applyProtection="1">
      <alignment horizontal="left" vertical="center"/>
    </xf>
    <xf numFmtId="0" fontId="2" fillId="0" borderId="0" xfId="6" applyFont="1" applyAlignment="1">
      <alignment vertical="center" wrapText="1"/>
    </xf>
    <xf numFmtId="0" fontId="13" fillId="0" borderId="0" xfId="6" applyFont="1" applyAlignment="1">
      <alignment horizontal="right" vertical="center" wrapText="1"/>
    </xf>
    <xf numFmtId="0" fontId="4" fillId="3" borderId="0" xfId="0" applyFont="1" applyFill="1" applyAlignment="1">
      <alignment vertical="center"/>
    </xf>
    <xf numFmtId="0" fontId="27" fillId="0" borderId="0" xfId="3" applyFont="1" applyAlignment="1" applyProtection="1">
      <alignment horizontal="left" vertical="center"/>
    </xf>
    <xf numFmtId="0" fontId="27" fillId="0" borderId="0" xfId="1" applyFont="1" applyAlignment="1" applyProtection="1">
      <alignment horizontal="left" vertical="center"/>
    </xf>
    <xf numFmtId="0" fontId="27" fillId="0" borderId="0" xfId="1" applyFont="1" applyFill="1" applyAlignment="1" applyProtection="1">
      <alignment vertical="center"/>
    </xf>
    <xf numFmtId="0" fontId="27" fillId="0" borderId="0" xfId="1" applyFont="1" applyFill="1" applyAlignment="1" applyProtection="1">
      <alignment horizontal="left" vertical="center"/>
    </xf>
    <xf numFmtId="0" fontId="27" fillId="3" borderId="0" xfId="1" applyFont="1" applyFill="1" applyAlignment="1" applyProtection="1">
      <alignment horizontal="left" vertical="center"/>
    </xf>
    <xf numFmtId="0" fontId="27" fillId="3" borderId="0" xfId="1" applyFont="1" applyFill="1" applyAlignment="1" applyProtection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0" fontId="2" fillId="0" borderId="0" xfId="4" applyFont="1" applyBorder="1" applyAlignment="1">
      <alignment vertical="center"/>
    </xf>
    <xf numFmtId="0" fontId="0" fillId="3" borderId="0" xfId="0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167" fontId="4" fillId="2" borderId="0" xfId="0" applyNumberFormat="1" applyFont="1" applyFill="1" applyAlignment="1">
      <alignment vertical="center"/>
    </xf>
    <xf numFmtId="2" fontId="28" fillId="0" borderId="0" xfId="0" applyNumberFormat="1" applyFont="1" applyAlignment="1">
      <alignment horizontal="right" vertical="center"/>
    </xf>
    <xf numFmtId="164" fontId="28" fillId="0" borderId="0" xfId="0" applyNumberFormat="1" applyFont="1" applyAlignment="1">
      <alignment horizontal="right" vertical="center"/>
    </xf>
    <xf numFmtId="2" fontId="28" fillId="2" borderId="0" xfId="0" applyNumberFormat="1" applyFont="1" applyFill="1" applyAlignment="1">
      <alignment horizontal="right" vertical="center"/>
    </xf>
    <xf numFmtId="14" fontId="28" fillId="0" borderId="0" xfId="0" applyNumberFormat="1" applyFont="1" applyAlignment="1">
      <alignment horizontal="left" vertical="center"/>
    </xf>
    <xf numFmtId="2" fontId="28" fillId="0" borderId="0" xfId="0" applyNumberFormat="1" applyFont="1" applyAlignment="1">
      <alignment vertical="center"/>
    </xf>
    <xf numFmtId="168" fontId="28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readingOrder="1"/>
    </xf>
  </cellXfs>
  <cellStyles count="12">
    <cellStyle name="Heading 1" xfId="4" builtinId="16"/>
    <cellStyle name="Hyperlink" xfId="1" builtinId="8"/>
    <cellStyle name="Hyperlink 2" xfId="3" xr:uid="{6BB740AB-7A52-4D3E-AD6A-129D771120F3}"/>
    <cellStyle name="Hyperlink 2 2" xfId="10" xr:uid="{713832B4-05C7-48DE-90B7-0E89E6C1D151}"/>
    <cellStyle name="Hyperlink 3" xfId="7" xr:uid="{DED82A69-F8DA-4DB1-8671-0D1061DA12EA}"/>
    <cellStyle name="Normal" xfId="0" builtinId="0"/>
    <cellStyle name="Normal 2" xfId="2" xr:uid="{A1362EAC-0422-4CBE-BFE7-826FA15F5A7E}"/>
    <cellStyle name="Normal 2 2" xfId="6" xr:uid="{176F43E9-D8FD-4DE4-AC44-3B8E66C92521}"/>
    <cellStyle name="Normal 3" xfId="8" xr:uid="{6FFA365A-3C74-4D96-8272-3D2DBA16CC48}"/>
    <cellStyle name="Normal 4" xfId="5" xr:uid="{1FE8E5FF-0D54-4642-A4F8-962554BE282D}"/>
    <cellStyle name="Normal 4 2" xfId="9" xr:uid="{C6577613-FB04-4014-96F1-F2B9FF6003C7}"/>
    <cellStyle name="Percent 2" xfId="11" xr:uid="{C1BFA670-6CA8-4CAD-BCB8-64D1D6822F75}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7" formatCode="0.0000"/>
      <fill>
        <patternFill patternType="solid">
          <fgColor indexed="64"/>
          <bgColor indexed="9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Arial"/>
        <scheme val="none"/>
      </font>
    </dxf>
    <dxf>
      <font>
        <strike val="0"/>
        <outline val="0"/>
        <shadow val="0"/>
        <vertAlign val="baseline"/>
        <name val="Arial"/>
        <scheme val="none"/>
      </font>
    </dxf>
  </dxfs>
  <tableStyles count="1" defaultTableStyle="TableStyleMedium9" defaultPivotStyle="PivotStyleLight16">
    <tableStyle name="Invisible" pivot="0" table="0" count="0" xr9:uid="{6BB20F39-D91C-419D-8E64-C4A2EA268C24}"/>
  </tableStyles>
  <colors>
    <mruColors>
      <color rgb="FF9BBB59"/>
      <color rgb="FF404040"/>
      <color rgb="FF00A44A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chart_data!$S$14</c:f>
          <c:strCache>
            <c:ptCount val="1"/>
            <c:pt idx="0">
              <c:v>Weekly road fuel prices over the 12 months to April 2023</c:v>
            </c:pt>
          </c:strCache>
        </c:strRef>
      </c:tx>
      <c:layout>
        <c:manualLayout>
          <c:xMode val="edge"/>
          <c:yMode val="edge"/>
          <c:x val="0.16279434253500877"/>
          <c:y val="1.9565362837342948E-2"/>
        </c:manualLayout>
      </c:layout>
      <c:overlay val="0"/>
      <c:txPr>
        <a:bodyPr/>
        <a:lstStyle/>
        <a:p>
          <a:pPr>
            <a:defRPr sz="1400" b="1" i="0" u="none" strike="noStrike" baseline="0">
              <a:solidFill>
                <a:srgbClr val="000000"/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775557977052079E-2"/>
          <c:y val="0.12906500722497408"/>
          <c:w val="0.6843802339099212"/>
          <c:h val="0.6982080954229527"/>
        </c:manualLayout>
      </c:layout>
      <c:lineChart>
        <c:grouping val="standard"/>
        <c:varyColors val="0"/>
        <c:ser>
          <c:idx val="1"/>
          <c:order val="0"/>
          <c:tx>
            <c:strRef>
              <c:f>chart_data!$B$3</c:f>
              <c:strCache>
                <c:ptCount val="1"/>
                <c:pt idx="0">
                  <c:v>ULSP</c:v>
                </c:pt>
              </c:strCache>
            </c:strRef>
          </c:tx>
          <c:spPr>
            <a:ln w="38100">
              <a:solidFill>
                <a:srgbClr val="9BBB59"/>
              </a:solidFill>
            </a:ln>
          </c:spPr>
          <c:marker>
            <c:symbol val="none"/>
          </c:marker>
          <c:cat>
            <c:numRef>
              <c:f>chart_data!$A$4:$A$57</c:f>
              <c:numCache>
                <c:formatCode>m/d/yyyy</c:formatCode>
                <c:ptCount val="54"/>
                <c:pt idx="0">
                  <c:v>44676</c:v>
                </c:pt>
                <c:pt idx="1">
                  <c:v>44683</c:v>
                </c:pt>
                <c:pt idx="2">
                  <c:v>44690</c:v>
                </c:pt>
                <c:pt idx="3">
                  <c:v>44697</c:v>
                </c:pt>
                <c:pt idx="4">
                  <c:v>44704</c:v>
                </c:pt>
                <c:pt idx="5">
                  <c:v>44711</c:v>
                </c:pt>
                <c:pt idx="6">
                  <c:v>44718</c:v>
                </c:pt>
                <c:pt idx="7">
                  <c:v>44725</c:v>
                </c:pt>
                <c:pt idx="8">
                  <c:v>44732</c:v>
                </c:pt>
                <c:pt idx="9">
                  <c:v>44739</c:v>
                </c:pt>
                <c:pt idx="10">
                  <c:v>44746</c:v>
                </c:pt>
                <c:pt idx="11">
                  <c:v>44753</c:v>
                </c:pt>
                <c:pt idx="12">
                  <c:v>44760</c:v>
                </c:pt>
                <c:pt idx="13">
                  <c:v>44767</c:v>
                </c:pt>
                <c:pt idx="14">
                  <c:v>44774</c:v>
                </c:pt>
                <c:pt idx="15">
                  <c:v>44781</c:v>
                </c:pt>
                <c:pt idx="16">
                  <c:v>44788</c:v>
                </c:pt>
                <c:pt idx="17">
                  <c:v>44795</c:v>
                </c:pt>
                <c:pt idx="18">
                  <c:v>44802</c:v>
                </c:pt>
                <c:pt idx="19">
                  <c:v>44809</c:v>
                </c:pt>
                <c:pt idx="20">
                  <c:v>44816</c:v>
                </c:pt>
                <c:pt idx="21">
                  <c:v>44823</c:v>
                </c:pt>
                <c:pt idx="22">
                  <c:v>44830</c:v>
                </c:pt>
                <c:pt idx="23">
                  <c:v>44837</c:v>
                </c:pt>
                <c:pt idx="24">
                  <c:v>44844</c:v>
                </c:pt>
                <c:pt idx="25">
                  <c:v>44851</c:v>
                </c:pt>
                <c:pt idx="26">
                  <c:v>44858</c:v>
                </c:pt>
                <c:pt idx="27">
                  <c:v>44865</c:v>
                </c:pt>
                <c:pt idx="28">
                  <c:v>44872</c:v>
                </c:pt>
                <c:pt idx="29">
                  <c:v>44879</c:v>
                </c:pt>
                <c:pt idx="30">
                  <c:v>44886</c:v>
                </c:pt>
                <c:pt idx="31">
                  <c:v>44893</c:v>
                </c:pt>
                <c:pt idx="32">
                  <c:v>44900</c:v>
                </c:pt>
                <c:pt idx="33">
                  <c:v>44907</c:v>
                </c:pt>
                <c:pt idx="34">
                  <c:v>44914</c:v>
                </c:pt>
                <c:pt idx="35">
                  <c:v>44921</c:v>
                </c:pt>
                <c:pt idx="36">
                  <c:v>44928</c:v>
                </c:pt>
                <c:pt idx="37">
                  <c:v>44935</c:v>
                </c:pt>
                <c:pt idx="38">
                  <c:v>44942</c:v>
                </c:pt>
                <c:pt idx="39">
                  <c:v>44949</c:v>
                </c:pt>
                <c:pt idx="40">
                  <c:v>44956</c:v>
                </c:pt>
                <c:pt idx="41">
                  <c:v>44963</c:v>
                </c:pt>
                <c:pt idx="42">
                  <c:v>44970</c:v>
                </c:pt>
                <c:pt idx="43">
                  <c:v>44977</c:v>
                </c:pt>
                <c:pt idx="44">
                  <c:v>44984</c:v>
                </c:pt>
                <c:pt idx="45">
                  <c:v>44991</c:v>
                </c:pt>
                <c:pt idx="46">
                  <c:v>44998</c:v>
                </c:pt>
                <c:pt idx="47">
                  <c:v>45005</c:v>
                </c:pt>
                <c:pt idx="48">
                  <c:v>45012</c:v>
                </c:pt>
                <c:pt idx="49">
                  <c:v>45019</c:v>
                </c:pt>
                <c:pt idx="50">
                  <c:v>45026</c:v>
                </c:pt>
                <c:pt idx="51">
                  <c:v>45033</c:v>
                </c:pt>
                <c:pt idx="52">
                  <c:v>45040</c:v>
                </c:pt>
              </c:numCache>
            </c:numRef>
          </c:cat>
          <c:val>
            <c:numRef>
              <c:f>chart_data!$B$4:$B$57</c:f>
              <c:numCache>
                <c:formatCode>0.00</c:formatCode>
                <c:ptCount val="54"/>
                <c:pt idx="0">
                  <c:v>161.83973200000003</c:v>
                </c:pt>
                <c:pt idx="1">
                  <c:v>162.47569400000003</c:v>
                </c:pt>
                <c:pt idx="2">
                  <c:v>163.67961200000002</c:v>
                </c:pt>
                <c:pt idx="3">
                  <c:v>165.090406</c:v>
                </c:pt>
                <c:pt idx="4">
                  <c:v>167.58508</c:v>
                </c:pt>
                <c:pt idx="5">
                  <c:v>170.35609500000001</c:v>
                </c:pt>
                <c:pt idx="6">
                  <c:v>174.994575</c:v>
                </c:pt>
                <c:pt idx="7">
                  <c:v>182.53120700000002</c:v>
                </c:pt>
                <c:pt idx="8">
                  <c:v>186.84526099999999</c:v>
                </c:pt>
                <c:pt idx="9">
                  <c:v>190.92684500000004</c:v>
                </c:pt>
                <c:pt idx="10">
                  <c:v>191.546629</c:v>
                </c:pt>
                <c:pt idx="11">
                  <c:v>190.62513000000001</c:v>
                </c:pt>
                <c:pt idx="12">
                  <c:v>188.91708299999999</c:v>
                </c:pt>
                <c:pt idx="13">
                  <c:v>186.60049500000002</c:v>
                </c:pt>
                <c:pt idx="14">
                  <c:v>182.76847199999997</c:v>
                </c:pt>
                <c:pt idx="15">
                  <c:v>177.64077200000003</c:v>
                </c:pt>
                <c:pt idx="16">
                  <c:v>174.18753099999998</c:v>
                </c:pt>
                <c:pt idx="17">
                  <c:v>171.14228399999999</c:v>
                </c:pt>
                <c:pt idx="18">
                  <c:v>170.11870199999998</c:v>
                </c:pt>
                <c:pt idx="19">
                  <c:v>168.92694599999999</c:v>
                </c:pt>
                <c:pt idx="20">
                  <c:v>167.60933499999999</c:v>
                </c:pt>
                <c:pt idx="21">
                  <c:v>165.47258199999999</c:v>
                </c:pt>
                <c:pt idx="22">
                  <c:v>164.00275900000003</c:v>
                </c:pt>
                <c:pt idx="23">
                  <c:v>162.66685200000001</c:v>
                </c:pt>
                <c:pt idx="24">
                  <c:v>162.08613500000001</c:v>
                </c:pt>
                <c:pt idx="25">
                  <c:v>162.80595600000004</c:v>
                </c:pt>
                <c:pt idx="26">
                  <c:v>164.619148</c:v>
                </c:pt>
                <c:pt idx="27">
                  <c:v>165.87190800000002</c:v>
                </c:pt>
                <c:pt idx="28">
                  <c:v>165.61696999999998</c:v>
                </c:pt>
                <c:pt idx="29">
                  <c:v>164.40395599999999</c:v>
                </c:pt>
                <c:pt idx="30">
                  <c:v>163.27625800000001</c:v>
                </c:pt>
                <c:pt idx="31">
                  <c:v>161.133037</c:v>
                </c:pt>
                <c:pt idx="32">
                  <c:v>159.19547500000002</c:v>
                </c:pt>
                <c:pt idx="33">
                  <c:v>155.97079499999998</c:v>
                </c:pt>
                <c:pt idx="34">
                  <c:v>154.06553500000001</c:v>
                </c:pt>
                <c:pt idx="35">
                  <c:v>151.93957299999997</c:v>
                </c:pt>
                <c:pt idx="36">
                  <c:v>150.89909733333337</c:v>
                </c:pt>
                <c:pt idx="37">
                  <c:v>149.96984200000003</c:v>
                </c:pt>
                <c:pt idx="38">
                  <c:v>148.791121</c:v>
                </c:pt>
                <c:pt idx="39">
                  <c:v>148.20896099999999</c:v>
                </c:pt>
                <c:pt idx="40">
                  <c:v>148.17582400000001</c:v>
                </c:pt>
                <c:pt idx="41">
                  <c:v>148.34358199999997</c:v>
                </c:pt>
                <c:pt idx="42">
                  <c:v>147.97802100000001</c:v>
                </c:pt>
                <c:pt idx="43">
                  <c:v>147.860219</c:v>
                </c:pt>
                <c:pt idx="44">
                  <c:v>147.545378</c:v>
                </c:pt>
                <c:pt idx="45">
                  <c:v>147.12277600000002</c:v>
                </c:pt>
                <c:pt idx="46">
                  <c:v>146.97366000000002</c:v>
                </c:pt>
                <c:pt idx="47">
                  <c:v>146.61631199999999</c:v>
                </c:pt>
                <c:pt idx="48">
                  <c:v>146.21293899999998</c:v>
                </c:pt>
                <c:pt idx="49">
                  <c:v>145.72476</c:v>
                </c:pt>
                <c:pt idx="50">
                  <c:v>145.82</c:v>
                </c:pt>
                <c:pt idx="51">
                  <c:v>145.93</c:v>
                </c:pt>
                <c:pt idx="52">
                  <c:v>145.84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F6-488A-BE9B-E180A18DCC14}"/>
            </c:ext>
          </c:extLst>
        </c:ser>
        <c:ser>
          <c:idx val="2"/>
          <c:order val="1"/>
          <c:tx>
            <c:strRef>
              <c:f>chart_data!$C$3</c:f>
              <c:strCache>
                <c:ptCount val="1"/>
                <c:pt idx="0">
                  <c:v>ULSD</c:v>
                </c:pt>
              </c:strCache>
            </c:strRef>
          </c:tx>
          <c:spPr>
            <a:ln w="38100">
              <a:solidFill>
                <a:srgbClr val="404040"/>
              </a:solidFill>
            </a:ln>
          </c:spPr>
          <c:marker>
            <c:symbol val="none"/>
          </c:marker>
          <c:cat>
            <c:numRef>
              <c:f>chart_data!$A$4:$A$57</c:f>
              <c:numCache>
                <c:formatCode>m/d/yyyy</c:formatCode>
                <c:ptCount val="54"/>
                <c:pt idx="0">
                  <c:v>44676</c:v>
                </c:pt>
                <c:pt idx="1">
                  <c:v>44683</c:v>
                </c:pt>
                <c:pt idx="2">
                  <c:v>44690</c:v>
                </c:pt>
                <c:pt idx="3">
                  <c:v>44697</c:v>
                </c:pt>
                <c:pt idx="4">
                  <c:v>44704</c:v>
                </c:pt>
                <c:pt idx="5">
                  <c:v>44711</c:v>
                </c:pt>
                <c:pt idx="6">
                  <c:v>44718</c:v>
                </c:pt>
                <c:pt idx="7">
                  <c:v>44725</c:v>
                </c:pt>
                <c:pt idx="8">
                  <c:v>44732</c:v>
                </c:pt>
                <c:pt idx="9">
                  <c:v>44739</c:v>
                </c:pt>
                <c:pt idx="10">
                  <c:v>44746</c:v>
                </c:pt>
                <c:pt idx="11">
                  <c:v>44753</c:v>
                </c:pt>
                <c:pt idx="12">
                  <c:v>44760</c:v>
                </c:pt>
                <c:pt idx="13">
                  <c:v>44767</c:v>
                </c:pt>
                <c:pt idx="14">
                  <c:v>44774</c:v>
                </c:pt>
                <c:pt idx="15">
                  <c:v>44781</c:v>
                </c:pt>
                <c:pt idx="16">
                  <c:v>44788</c:v>
                </c:pt>
                <c:pt idx="17">
                  <c:v>44795</c:v>
                </c:pt>
                <c:pt idx="18">
                  <c:v>44802</c:v>
                </c:pt>
                <c:pt idx="19">
                  <c:v>44809</c:v>
                </c:pt>
                <c:pt idx="20">
                  <c:v>44816</c:v>
                </c:pt>
                <c:pt idx="21">
                  <c:v>44823</c:v>
                </c:pt>
                <c:pt idx="22">
                  <c:v>44830</c:v>
                </c:pt>
                <c:pt idx="23">
                  <c:v>44837</c:v>
                </c:pt>
                <c:pt idx="24">
                  <c:v>44844</c:v>
                </c:pt>
                <c:pt idx="25">
                  <c:v>44851</c:v>
                </c:pt>
                <c:pt idx="26">
                  <c:v>44858</c:v>
                </c:pt>
                <c:pt idx="27">
                  <c:v>44865</c:v>
                </c:pt>
                <c:pt idx="28">
                  <c:v>44872</c:v>
                </c:pt>
                <c:pt idx="29">
                  <c:v>44879</c:v>
                </c:pt>
                <c:pt idx="30">
                  <c:v>44886</c:v>
                </c:pt>
                <c:pt idx="31">
                  <c:v>44893</c:v>
                </c:pt>
                <c:pt idx="32">
                  <c:v>44900</c:v>
                </c:pt>
                <c:pt idx="33">
                  <c:v>44907</c:v>
                </c:pt>
                <c:pt idx="34">
                  <c:v>44914</c:v>
                </c:pt>
                <c:pt idx="35">
                  <c:v>44921</c:v>
                </c:pt>
                <c:pt idx="36">
                  <c:v>44928</c:v>
                </c:pt>
                <c:pt idx="37">
                  <c:v>44935</c:v>
                </c:pt>
                <c:pt idx="38">
                  <c:v>44942</c:v>
                </c:pt>
                <c:pt idx="39">
                  <c:v>44949</c:v>
                </c:pt>
                <c:pt idx="40">
                  <c:v>44956</c:v>
                </c:pt>
                <c:pt idx="41">
                  <c:v>44963</c:v>
                </c:pt>
                <c:pt idx="42">
                  <c:v>44970</c:v>
                </c:pt>
                <c:pt idx="43">
                  <c:v>44977</c:v>
                </c:pt>
                <c:pt idx="44">
                  <c:v>44984</c:v>
                </c:pt>
                <c:pt idx="45">
                  <c:v>44991</c:v>
                </c:pt>
                <c:pt idx="46">
                  <c:v>44998</c:v>
                </c:pt>
                <c:pt idx="47">
                  <c:v>45005</c:v>
                </c:pt>
                <c:pt idx="48">
                  <c:v>45012</c:v>
                </c:pt>
                <c:pt idx="49">
                  <c:v>45019</c:v>
                </c:pt>
                <c:pt idx="50">
                  <c:v>45026</c:v>
                </c:pt>
                <c:pt idx="51">
                  <c:v>45033</c:v>
                </c:pt>
                <c:pt idx="52">
                  <c:v>45040</c:v>
                </c:pt>
              </c:numCache>
            </c:numRef>
          </c:cat>
          <c:val>
            <c:numRef>
              <c:f>chart_data!$C$4:$C$57</c:f>
              <c:numCache>
                <c:formatCode>0.00</c:formatCode>
                <c:ptCount val="54"/>
                <c:pt idx="0">
                  <c:v>176.33440100000001</c:v>
                </c:pt>
                <c:pt idx="1">
                  <c:v>177.06366299999999</c:v>
                </c:pt>
                <c:pt idx="2">
                  <c:v>178.39</c:v>
                </c:pt>
                <c:pt idx="3">
                  <c:v>179.67</c:v>
                </c:pt>
                <c:pt idx="4">
                  <c:v>181.162485</c:v>
                </c:pt>
                <c:pt idx="5">
                  <c:v>182.24970200000001</c:v>
                </c:pt>
                <c:pt idx="6">
                  <c:v>184.94319000000002</c:v>
                </c:pt>
                <c:pt idx="7">
                  <c:v>190.43459200000001</c:v>
                </c:pt>
                <c:pt idx="8">
                  <c:v>194.87</c:v>
                </c:pt>
                <c:pt idx="9">
                  <c:v>198.93</c:v>
                </c:pt>
                <c:pt idx="10">
                  <c:v>199.22</c:v>
                </c:pt>
                <c:pt idx="11">
                  <c:v>198.74</c:v>
                </c:pt>
                <c:pt idx="12">
                  <c:v>197.53</c:v>
                </c:pt>
                <c:pt idx="13">
                  <c:v>195.88</c:v>
                </c:pt>
                <c:pt idx="14">
                  <c:v>193.04</c:v>
                </c:pt>
                <c:pt idx="15">
                  <c:v>188.49</c:v>
                </c:pt>
                <c:pt idx="16">
                  <c:v>185.16</c:v>
                </c:pt>
                <c:pt idx="17">
                  <c:v>182.92</c:v>
                </c:pt>
                <c:pt idx="18">
                  <c:v>183.2</c:v>
                </c:pt>
                <c:pt idx="19">
                  <c:v>182.82</c:v>
                </c:pt>
                <c:pt idx="20">
                  <c:v>182.22</c:v>
                </c:pt>
                <c:pt idx="21">
                  <c:v>181.13</c:v>
                </c:pt>
                <c:pt idx="22">
                  <c:v>180.46</c:v>
                </c:pt>
                <c:pt idx="23">
                  <c:v>180.04</c:v>
                </c:pt>
                <c:pt idx="24">
                  <c:v>180.76</c:v>
                </c:pt>
                <c:pt idx="25">
                  <c:v>181.85817400000002</c:v>
                </c:pt>
                <c:pt idx="26">
                  <c:v>187.29633800000002</c:v>
                </c:pt>
                <c:pt idx="27">
                  <c:v>189.76706999999999</c:v>
                </c:pt>
                <c:pt idx="28">
                  <c:v>189.794085</c:v>
                </c:pt>
                <c:pt idx="29">
                  <c:v>188.85</c:v>
                </c:pt>
                <c:pt idx="30">
                  <c:v>187.57</c:v>
                </c:pt>
                <c:pt idx="31">
                  <c:v>185.57</c:v>
                </c:pt>
                <c:pt idx="32">
                  <c:v>183.56</c:v>
                </c:pt>
                <c:pt idx="33">
                  <c:v>179.91</c:v>
                </c:pt>
                <c:pt idx="34">
                  <c:v>177.62</c:v>
                </c:pt>
                <c:pt idx="35">
                  <c:v>175.52</c:v>
                </c:pt>
                <c:pt idx="36">
                  <c:v>174.16</c:v>
                </c:pt>
                <c:pt idx="37">
                  <c:v>173.16</c:v>
                </c:pt>
                <c:pt idx="38">
                  <c:v>171.64</c:v>
                </c:pt>
                <c:pt idx="39">
                  <c:v>170.86224199999998</c:v>
                </c:pt>
                <c:pt idx="40">
                  <c:v>170.56</c:v>
                </c:pt>
                <c:pt idx="41">
                  <c:v>170.36031899999998</c:v>
                </c:pt>
                <c:pt idx="42">
                  <c:v>169.65982100000002</c:v>
                </c:pt>
                <c:pt idx="43">
                  <c:v>169.3</c:v>
                </c:pt>
                <c:pt idx="44">
                  <c:v>168.56</c:v>
                </c:pt>
                <c:pt idx="45">
                  <c:v>167.33</c:v>
                </c:pt>
                <c:pt idx="46">
                  <c:v>167.04</c:v>
                </c:pt>
                <c:pt idx="47">
                  <c:v>166.26</c:v>
                </c:pt>
                <c:pt idx="48">
                  <c:v>165.18</c:v>
                </c:pt>
                <c:pt idx="49">
                  <c:v>163.71</c:v>
                </c:pt>
                <c:pt idx="50">
                  <c:v>162.71</c:v>
                </c:pt>
                <c:pt idx="51">
                  <c:v>162.11000000000001</c:v>
                </c:pt>
                <c:pt idx="52">
                  <c:v>161.34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F6-488A-BE9B-E180A18DC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67744"/>
        <c:axId val="118369280"/>
      </c:lineChart>
      <c:catAx>
        <c:axId val="1183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18369280"/>
        <c:crosses val="autoZero"/>
        <c:auto val="0"/>
        <c:lblAlgn val="ctr"/>
        <c:lblOffset val="100"/>
        <c:tickLblSkip val="4"/>
        <c:tickMarkSkip val="4"/>
        <c:noMultiLvlLbl val="1"/>
      </c:catAx>
      <c:valAx>
        <c:axId val="118369280"/>
        <c:scaling>
          <c:orientation val="minMax"/>
          <c:max val="200"/>
          <c:min val="90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20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GB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pence per litre</a:t>
                </a:r>
              </a:p>
            </c:rich>
          </c:tx>
          <c:layout>
            <c:manualLayout>
              <c:xMode val="edge"/>
              <c:yMode val="edge"/>
              <c:x val="8.8650603385269817E-3"/>
              <c:y val="0.3441487140840068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18367744"/>
        <c:crosses val="autoZero"/>
        <c:crossBetween val="midCat"/>
        <c:majorUnit val="10"/>
      </c:valAx>
    </c:plotArea>
    <c:plotVisOnly val="1"/>
    <c:dispBlanksAs val="gap"/>
    <c:showDLblsOverMax val="0"/>
  </c:chart>
  <c:spPr>
    <a:ln w="317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4803149606299213" l="0.70866141732283472" r="0.70866141732283472" t="0.74803149606299213" header="0.31496062992125984" footer="0.31496062992125984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en-GB">
                <a:latin typeface="Arial" panose="020B0604020202020204" pitchFamily="34" charset="0"/>
                <a:cs typeface="Arial" panose="020B0604020202020204" pitchFamily="34" charset="0"/>
              </a:rPr>
              <a:t>Weekly road fuel prices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4204087364358188E-2"/>
          <c:y val="9.082059700480026E-2"/>
          <c:w val="0.72939593850312279"/>
          <c:h val="0.71215894716457151"/>
        </c:manualLayout>
      </c:layout>
      <c:lineChart>
        <c:grouping val="standard"/>
        <c:varyColors val="0"/>
        <c:ser>
          <c:idx val="0"/>
          <c:order val="0"/>
          <c:tx>
            <c:strRef>
              <c:f>chart_data!$H$3</c:f>
              <c:strCache>
                <c:ptCount val="1"/>
                <c:pt idx="0">
                  <c:v>ULSP</c:v>
                </c:pt>
              </c:strCache>
            </c:strRef>
          </c:tx>
          <c:spPr>
            <a:ln w="38100">
              <a:solidFill>
                <a:srgbClr val="9BBB59"/>
              </a:solidFill>
            </a:ln>
          </c:spPr>
          <c:marker>
            <c:symbol val="none"/>
          </c:marker>
          <c:cat>
            <c:numRef>
              <c:f>chart_data!$G$213:$G$601</c:f>
              <c:numCache>
                <c:formatCode>m/d/yyyy</c:formatCode>
                <c:ptCount val="389"/>
                <c:pt idx="0">
                  <c:v>42373</c:v>
                </c:pt>
                <c:pt idx="1">
                  <c:v>42380</c:v>
                </c:pt>
                <c:pt idx="2">
                  <c:v>42387</c:v>
                </c:pt>
                <c:pt idx="3">
                  <c:v>42394</c:v>
                </c:pt>
                <c:pt idx="4">
                  <c:v>42401</c:v>
                </c:pt>
                <c:pt idx="5">
                  <c:v>42408</c:v>
                </c:pt>
                <c:pt idx="6">
                  <c:v>42415</c:v>
                </c:pt>
                <c:pt idx="7">
                  <c:v>42422</c:v>
                </c:pt>
                <c:pt idx="8">
                  <c:v>42429</c:v>
                </c:pt>
                <c:pt idx="9">
                  <c:v>42436</c:v>
                </c:pt>
                <c:pt idx="10">
                  <c:v>42443</c:v>
                </c:pt>
                <c:pt idx="11">
                  <c:v>42450</c:v>
                </c:pt>
                <c:pt idx="12">
                  <c:v>42457</c:v>
                </c:pt>
                <c:pt idx="13">
                  <c:v>42464</c:v>
                </c:pt>
                <c:pt idx="14">
                  <c:v>42471</c:v>
                </c:pt>
                <c:pt idx="15">
                  <c:v>42478</c:v>
                </c:pt>
                <c:pt idx="16">
                  <c:v>42485</c:v>
                </c:pt>
                <c:pt idx="17">
                  <c:v>42492</c:v>
                </c:pt>
                <c:pt idx="18">
                  <c:v>42499</c:v>
                </c:pt>
                <c:pt idx="19">
                  <c:v>42506</c:v>
                </c:pt>
                <c:pt idx="20">
                  <c:v>42513</c:v>
                </c:pt>
                <c:pt idx="21">
                  <c:v>42520</c:v>
                </c:pt>
                <c:pt idx="22">
                  <c:v>42527</c:v>
                </c:pt>
                <c:pt idx="23">
                  <c:v>42534</c:v>
                </c:pt>
                <c:pt idx="24">
                  <c:v>42541</c:v>
                </c:pt>
                <c:pt idx="25">
                  <c:v>42548</c:v>
                </c:pt>
                <c:pt idx="26">
                  <c:v>42555</c:v>
                </c:pt>
                <c:pt idx="27">
                  <c:v>42562</c:v>
                </c:pt>
                <c:pt idx="28">
                  <c:v>42569</c:v>
                </c:pt>
                <c:pt idx="29">
                  <c:v>42576</c:v>
                </c:pt>
                <c:pt idx="30">
                  <c:v>42583</c:v>
                </c:pt>
                <c:pt idx="31">
                  <c:v>42590</c:v>
                </c:pt>
                <c:pt idx="32">
                  <c:v>42597</c:v>
                </c:pt>
                <c:pt idx="33">
                  <c:v>42604</c:v>
                </c:pt>
                <c:pt idx="34">
                  <c:v>42611</c:v>
                </c:pt>
                <c:pt idx="35">
                  <c:v>42618</c:v>
                </c:pt>
                <c:pt idx="36">
                  <c:v>42625</c:v>
                </c:pt>
                <c:pt idx="37">
                  <c:v>42632</c:v>
                </c:pt>
                <c:pt idx="38">
                  <c:v>42639</c:v>
                </c:pt>
                <c:pt idx="39">
                  <c:v>42646</c:v>
                </c:pt>
                <c:pt idx="40">
                  <c:v>42653</c:v>
                </c:pt>
                <c:pt idx="41">
                  <c:v>42660</c:v>
                </c:pt>
                <c:pt idx="42">
                  <c:v>42667</c:v>
                </c:pt>
                <c:pt idx="43">
                  <c:v>42674</c:v>
                </c:pt>
                <c:pt idx="44">
                  <c:v>42681</c:v>
                </c:pt>
                <c:pt idx="45">
                  <c:v>42688</c:v>
                </c:pt>
                <c:pt idx="46">
                  <c:v>42695</c:v>
                </c:pt>
                <c:pt idx="47">
                  <c:v>42702</c:v>
                </c:pt>
                <c:pt idx="48">
                  <c:v>42709</c:v>
                </c:pt>
                <c:pt idx="49">
                  <c:v>42716</c:v>
                </c:pt>
                <c:pt idx="50">
                  <c:v>42723</c:v>
                </c:pt>
                <c:pt idx="51">
                  <c:v>42730</c:v>
                </c:pt>
                <c:pt idx="52">
                  <c:v>42737</c:v>
                </c:pt>
                <c:pt idx="53">
                  <c:v>42744</c:v>
                </c:pt>
                <c:pt idx="54">
                  <c:v>42751</c:v>
                </c:pt>
                <c:pt idx="55">
                  <c:v>42758</c:v>
                </c:pt>
                <c:pt idx="56">
                  <c:v>42765</c:v>
                </c:pt>
                <c:pt idx="57">
                  <c:v>42772</c:v>
                </c:pt>
                <c:pt idx="58">
                  <c:v>42779</c:v>
                </c:pt>
                <c:pt idx="59">
                  <c:v>42786</c:v>
                </c:pt>
                <c:pt idx="60">
                  <c:v>42793</c:v>
                </c:pt>
                <c:pt idx="61">
                  <c:v>42800</c:v>
                </c:pt>
                <c:pt idx="62">
                  <c:v>42807</c:v>
                </c:pt>
                <c:pt idx="63">
                  <c:v>42814</c:v>
                </c:pt>
                <c:pt idx="64">
                  <c:v>42821</c:v>
                </c:pt>
                <c:pt idx="65">
                  <c:v>42828</c:v>
                </c:pt>
                <c:pt idx="66">
                  <c:v>42835</c:v>
                </c:pt>
                <c:pt idx="67">
                  <c:v>42842</c:v>
                </c:pt>
                <c:pt idx="68">
                  <c:v>42849</c:v>
                </c:pt>
                <c:pt idx="69">
                  <c:v>42856</c:v>
                </c:pt>
                <c:pt idx="70">
                  <c:v>42863</c:v>
                </c:pt>
                <c:pt idx="71">
                  <c:v>42870</c:v>
                </c:pt>
                <c:pt idx="72">
                  <c:v>42877</c:v>
                </c:pt>
                <c:pt idx="73">
                  <c:v>42884</c:v>
                </c:pt>
                <c:pt idx="74">
                  <c:v>42891</c:v>
                </c:pt>
                <c:pt idx="75">
                  <c:v>42898</c:v>
                </c:pt>
                <c:pt idx="76">
                  <c:v>42905</c:v>
                </c:pt>
                <c:pt idx="77">
                  <c:v>42912</c:v>
                </c:pt>
                <c:pt idx="78">
                  <c:v>42919</c:v>
                </c:pt>
                <c:pt idx="79">
                  <c:v>42926</c:v>
                </c:pt>
                <c:pt idx="80">
                  <c:v>42933</c:v>
                </c:pt>
                <c:pt idx="81">
                  <c:v>42940</c:v>
                </c:pt>
                <c:pt idx="82">
                  <c:v>42947</c:v>
                </c:pt>
                <c:pt idx="83">
                  <c:v>42954</c:v>
                </c:pt>
                <c:pt idx="84">
                  <c:v>42961</c:v>
                </c:pt>
                <c:pt idx="85">
                  <c:v>42968</c:v>
                </c:pt>
                <c:pt idx="86">
                  <c:v>42975</c:v>
                </c:pt>
                <c:pt idx="87">
                  <c:v>42982</c:v>
                </c:pt>
                <c:pt idx="88">
                  <c:v>42989</c:v>
                </c:pt>
                <c:pt idx="89">
                  <c:v>42996</c:v>
                </c:pt>
                <c:pt idx="90">
                  <c:v>43003</c:v>
                </c:pt>
                <c:pt idx="91">
                  <c:v>43010</c:v>
                </c:pt>
                <c:pt idx="92">
                  <c:v>43017</c:v>
                </c:pt>
                <c:pt idx="93">
                  <c:v>43024</c:v>
                </c:pt>
                <c:pt idx="94">
                  <c:v>43031</c:v>
                </c:pt>
                <c:pt idx="95">
                  <c:v>43038</c:v>
                </c:pt>
                <c:pt idx="96">
                  <c:v>43045</c:v>
                </c:pt>
                <c:pt idx="97">
                  <c:v>43052</c:v>
                </c:pt>
                <c:pt idx="98">
                  <c:v>43059</c:v>
                </c:pt>
                <c:pt idx="99">
                  <c:v>43066</c:v>
                </c:pt>
                <c:pt idx="100">
                  <c:v>43073</c:v>
                </c:pt>
                <c:pt idx="101">
                  <c:v>43080</c:v>
                </c:pt>
                <c:pt idx="102">
                  <c:v>43087</c:v>
                </c:pt>
                <c:pt idx="103">
                  <c:v>43094</c:v>
                </c:pt>
                <c:pt idx="104">
                  <c:v>43101</c:v>
                </c:pt>
                <c:pt idx="105">
                  <c:v>43108</c:v>
                </c:pt>
                <c:pt idx="106">
                  <c:v>43115</c:v>
                </c:pt>
                <c:pt idx="107">
                  <c:v>43122</c:v>
                </c:pt>
                <c:pt idx="108">
                  <c:v>43129</c:v>
                </c:pt>
                <c:pt idx="109">
                  <c:v>43136</c:v>
                </c:pt>
                <c:pt idx="110">
                  <c:v>43143</c:v>
                </c:pt>
                <c:pt idx="111">
                  <c:v>43150</c:v>
                </c:pt>
                <c:pt idx="112">
                  <c:v>43157</c:v>
                </c:pt>
                <c:pt idx="113">
                  <c:v>43164</c:v>
                </c:pt>
                <c:pt idx="114">
                  <c:v>43171</c:v>
                </c:pt>
                <c:pt idx="115">
                  <c:v>43178</c:v>
                </c:pt>
                <c:pt idx="116">
                  <c:v>43185</c:v>
                </c:pt>
                <c:pt idx="117">
                  <c:v>43192</c:v>
                </c:pt>
                <c:pt idx="118">
                  <c:v>43199</c:v>
                </c:pt>
                <c:pt idx="119">
                  <c:v>43206</c:v>
                </c:pt>
                <c:pt idx="120">
                  <c:v>43213</c:v>
                </c:pt>
                <c:pt idx="121">
                  <c:v>43220</c:v>
                </c:pt>
                <c:pt idx="122">
                  <c:v>43227</c:v>
                </c:pt>
                <c:pt idx="123">
                  <c:v>43234</c:v>
                </c:pt>
                <c:pt idx="124">
                  <c:v>43241</c:v>
                </c:pt>
                <c:pt idx="125">
                  <c:v>43248</c:v>
                </c:pt>
                <c:pt idx="126">
                  <c:v>43255</c:v>
                </c:pt>
                <c:pt idx="127">
                  <c:v>43262</c:v>
                </c:pt>
                <c:pt idx="128">
                  <c:v>43269</c:v>
                </c:pt>
                <c:pt idx="129">
                  <c:v>43276</c:v>
                </c:pt>
                <c:pt idx="130">
                  <c:v>43283</c:v>
                </c:pt>
                <c:pt idx="131">
                  <c:v>43290</c:v>
                </c:pt>
                <c:pt idx="132">
                  <c:v>43297</c:v>
                </c:pt>
                <c:pt idx="133">
                  <c:v>43304</c:v>
                </c:pt>
                <c:pt idx="134">
                  <c:v>43311</c:v>
                </c:pt>
                <c:pt idx="135">
                  <c:v>43318</c:v>
                </c:pt>
                <c:pt idx="136">
                  <c:v>43325</c:v>
                </c:pt>
                <c:pt idx="137">
                  <c:v>43332</c:v>
                </c:pt>
                <c:pt idx="138">
                  <c:v>43339</c:v>
                </c:pt>
                <c:pt idx="139">
                  <c:v>43346</c:v>
                </c:pt>
                <c:pt idx="140">
                  <c:v>43353</c:v>
                </c:pt>
                <c:pt idx="141">
                  <c:v>43360</c:v>
                </c:pt>
                <c:pt idx="142">
                  <c:v>43367</c:v>
                </c:pt>
                <c:pt idx="143">
                  <c:v>43374</c:v>
                </c:pt>
                <c:pt idx="144">
                  <c:v>43381</c:v>
                </c:pt>
                <c:pt idx="145">
                  <c:v>43388</c:v>
                </c:pt>
                <c:pt idx="146">
                  <c:v>43395</c:v>
                </c:pt>
                <c:pt idx="147">
                  <c:v>43402</c:v>
                </c:pt>
                <c:pt idx="148">
                  <c:v>43409</c:v>
                </c:pt>
                <c:pt idx="149">
                  <c:v>43416</c:v>
                </c:pt>
                <c:pt idx="150">
                  <c:v>43423</c:v>
                </c:pt>
                <c:pt idx="151">
                  <c:v>43430</c:v>
                </c:pt>
                <c:pt idx="152">
                  <c:v>43437</c:v>
                </c:pt>
                <c:pt idx="153">
                  <c:v>43444</c:v>
                </c:pt>
                <c:pt idx="154">
                  <c:v>43451</c:v>
                </c:pt>
                <c:pt idx="155">
                  <c:v>43458</c:v>
                </c:pt>
                <c:pt idx="156">
                  <c:v>43465</c:v>
                </c:pt>
                <c:pt idx="157">
                  <c:v>43472</c:v>
                </c:pt>
                <c:pt idx="158">
                  <c:v>43479</c:v>
                </c:pt>
                <c:pt idx="159">
                  <c:v>43486</c:v>
                </c:pt>
                <c:pt idx="160">
                  <c:v>43493</c:v>
                </c:pt>
                <c:pt idx="161">
                  <c:v>43500</c:v>
                </c:pt>
                <c:pt idx="162">
                  <c:v>43507</c:v>
                </c:pt>
                <c:pt idx="163">
                  <c:v>43514</c:v>
                </c:pt>
                <c:pt idx="164">
                  <c:v>43521</c:v>
                </c:pt>
                <c:pt idx="165">
                  <c:v>43528</c:v>
                </c:pt>
                <c:pt idx="166">
                  <c:v>43535</c:v>
                </c:pt>
                <c:pt idx="167">
                  <c:v>43542</c:v>
                </c:pt>
                <c:pt idx="168">
                  <c:v>43549</c:v>
                </c:pt>
                <c:pt idx="169">
                  <c:v>43556</c:v>
                </c:pt>
                <c:pt idx="170">
                  <c:v>43563</c:v>
                </c:pt>
                <c:pt idx="171">
                  <c:v>43570</c:v>
                </c:pt>
                <c:pt idx="172">
                  <c:v>43577</c:v>
                </c:pt>
                <c:pt idx="173">
                  <c:v>43584</c:v>
                </c:pt>
                <c:pt idx="174">
                  <c:v>43591</c:v>
                </c:pt>
                <c:pt idx="175">
                  <c:v>43598</c:v>
                </c:pt>
                <c:pt idx="176">
                  <c:v>43605</c:v>
                </c:pt>
                <c:pt idx="177">
                  <c:v>43612</c:v>
                </c:pt>
                <c:pt idx="178">
                  <c:v>43619</c:v>
                </c:pt>
                <c:pt idx="179">
                  <c:v>43626</c:v>
                </c:pt>
                <c:pt idx="180">
                  <c:v>43633</c:v>
                </c:pt>
                <c:pt idx="181">
                  <c:v>43640</c:v>
                </c:pt>
                <c:pt idx="182">
                  <c:v>43647</c:v>
                </c:pt>
                <c:pt idx="183">
                  <c:v>43654</c:v>
                </c:pt>
                <c:pt idx="184">
                  <c:v>43661</c:v>
                </c:pt>
                <c:pt idx="185">
                  <c:v>43668</c:v>
                </c:pt>
                <c:pt idx="186">
                  <c:v>43675</c:v>
                </c:pt>
                <c:pt idx="187">
                  <c:v>43682</c:v>
                </c:pt>
                <c:pt idx="188">
                  <c:v>43689</c:v>
                </c:pt>
                <c:pt idx="189">
                  <c:v>43696</c:v>
                </c:pt>
                <c:pt idx="190">
                  <c:v>43703</c:v>
                </c:pt>
                <c:pt idx="191">
                  <c:v>43710</c:v>
                </c:pt>
                <c:pt idx="192">
                  <c:v>43717</c:v>
                </c:pt>
                <c:pt idx="193">
                  <c:v>43724</c:v>
                </c:pt>
                <c:pt idx="194">
                  <c:v>43731</c:v>
                </c:pt>
                <c:pt idx="195">
                  <c:v>43738</c:v>
                </c:pt>
                <c:pt idx="196">
                  <c:v>43745</c:v>
                </c:pt>
                <c:pt idx="197">
                  <c:v>43752</c:v>
                </c:pt>
                <c:pt idx="198">
                  <c:v>43759</c:v>
                </c:pt>
                <c:pt idx="199">
                  <c:v>43766</c:v>
                </c:pt>
                <c:pt idx="200">
                  <c:v>43773</c:v>
                </c:pt>
                <c:pt idx="201">
                  <c:v>43780</c:v>
                </c:pt>
                <c:pt idx="202">
                  <c:v>43787</c:v>
                </c:pt>
                <c:pt idx="203">
                  <c:v>43794</c:v>
                </c:pt>
                <c:pt idx="204">
                  <c:v>43801</c:v>
                </c:pt>
                <c:pt idx="205">
                  <c:v>43808</c:v>
                </c:pt>
                <c:pt idx="206">
                  <c:v>43815</c:v>
                </c:pt>
                <c:pt idx="207">
                  <c:v>43822</c:v>
                </c:pt>
                <c:pt idx="208">
                  <c:v>43829</c:v>
                </c:pt>
                <c:pt idx="209">
                  <c:v>43836</c:v>
                </c:pt>
                <c:pt idx="210">
                  <c:v>43843</c:v>
                </c:pt>
                <c:pt idx="211">
                  <c:v>43850</c:v>
                </c:pt>
                <c:pt idx="212">
                  <c:v>43857</c:v>
                </c:pt>
                <c:pt idx="213">
                  <c:v>43864</c:v>
                </c:pt>
                <c:pt idx="214">
                  <c:v>43871</c:v>
                </c:pt>
                <c:pt idx="215">
                  <c:v>43878</c:v>
                </c:pt>
                <c:pt idx="216">
                  <c:v>43885</c:v>
                </c:pt>
                <c:pt idx="217">
                  <c:v>43892</c:v>
                </c:pt>
                <c:pt idx="218">
                  <c:v>43899</c:v>
                </c:pt>
                <c:pt idx="219">
                  <c:v>43906</c:v>
                </c:pt>
                <c:pt idx="220">
                  <c:v>43913</c:v>
                </c:pt>
                <c:pt idx="221">
                  <c:v>43920</c:v>
                </c:pt>
                <c:pt idx="222">
                  <c:v>43927</c:v>
                </c:pt>
                <c:pt idx="223">
                  <c:v>43934</c:v>
                </c:pt>
                <c:pt idx="224">
                  <c:v>43941</c:v>
                </c:pt>
                <c:pt idx="225">
                  <c:v>43948</c:v>
                </c:pt>
                <c:pt idx="226">
                  <c:v>43955</c:v>
                </c:pt>
                <c:pt idx="227">
                  <c:v>43962</c:v>
                </c:pt>
                <c:pt idx="228">
                  <c:v>43969</c:v>
                </c:pt>
                <c:pt idx="229">
                  <c:v>43976</c:v>
                </c:pt>
                <c:pt idx="230">
                  <c:v>43983</c:v>
                </c:pt>
                <c:pt idx="231">
                  <c:v>43990</c:v>
                </c:pt>
                <c:pt idx="232">
                  <c:v>43997</c:v>
                </c:pt>
                <c:pt idx="233">
                  <c:v>44004</c:v>
                </c:pt>
                <c:pt idx="234">
                  <c:v>44011</c:v>
                </c:pt>
                <c:pt idx="235">
                  <c:v>44018</c:v>
                </c:pt>
                <c:pt idx="236">
                  <c:v>44025</c:v>
                </c:pt>
                <c:pt idx="237">
                  <c:v>44032</c:v>
                </c:pt>
                <c:pt idx="238">
                  <c:v>44039</c:v>
                </c:pt>
                <c:pt idx="239">
                  <c:v>44046</c:v>
                </c:pt>
                <c:pt idx="240">
                  <c:v>44053</c:v>
                </c:pt>
                <c:pt idx="241">
                  <c:v>44060</c:v>
                </c:pt>
                <c:pt idx="242">
                  <c:v>44067</c:v>
                </c:pt>
                <c:pt idx="243">
                  <c:v>44074</c:v>
                </c:pt>
                <c:pt idx="244">
                  <c:v>44081</c:v>
                </c:pt>
                <c:pt idx="245">
                  <c:v>44088</c:v>
                </c:pt>
                <c:pt idx="246">
                  <c:v>44095</c:v>
                </c:pt>
                <c:pt idx="247">
                  <c:v>44102</c:v>
                </c:pt>
                <c:pt idx="248">
                  <c:v>44109</c:v>
                </c:pt>
                <c:pt idx="249">
                  <c:v>44116</c:v>
                </c:pt>
                <c:pt idx="250">
                  <c:v>44123</c:v>
                </c:pt>
                <c:pt idx="251">
                  <c:v>44130</c:v>
                </c:pt>
                <c:pt idx="252">
                  <c:v>44137</c:v>
                </c:pt>
                <c:pt idx="253">
                  <c:v>44144</c:v>
                </c:pt>
                <c:pt idx="254">
                  <c:v>44151</c:v>
                </c:pt>
                <c:pt idx="255">
                  <c:v>44158</c:v>
                </c:pt>
                <c:pt idx="256">
                  <c:v>44165</c:v>
                </c:pt>
                <c:pt idx="257">
                  <c:v>44172</c:v>
                </c:pt>
                <c:pt idx="258">
                  <c:v>44179</c:v>
                </c:pt>
                <c:pt idx="259">
                  <c:v>44186</c:v>
                </c:pt>
                <c:pt idx="260">
                  <c:v>44193</c:v>
                </c:pt>
                <c:pt idx="261">
                  <c:v>44200</c:v>
                </c:pt>
                <c:pt idx="262">
                  <c:v>44207</c:v>
                </c:pt>
                <c:pt idx="263">
                  <c:v>44214</c:v>
                </c:pt>
                <c:pt idx="264">
                  <c:v>44221</c:v>
                </c:pt>
                <c:pt idx="265">
                  <c:v>44228</c:v>
                </c:pt>
                <c:pt idx="266">
                  <c:v>44235</c:v>
                </c:pt>
                <c:pt idx="267">
                  <c:v>44242</c:v>
                </c:pt>
                <c:pt idx="268">
                  <c:v>44249</c:v>
                </c:pt>
                <c:pt idx="269">
                  <c:v>44256</c:v>
                </c:pt>
                <c:pt idx="270">
                  <c:v>44263</c:v>
                </c:pt>
                <c:pt idx="271">
                  <c:v>44270</c:v>
                </c:pt>
                <c:pt idx="272">
                  <c:v>44277</c:v>
                </c:pt>
                <c:pt idx="273">
                  <c:v>44284</c:v>
                </c:pt>
                <c:pt idx="274">
                  <c:v>44291</c:v>
                </c:pt>
                <c:pt idx="275">
                  <c:v>44298</c:v>
                </c:pt>
                <c:pt idx="276">
                  <c:v>44305</c:v>
                </c:pt>
                <c:pt idx="277">
                  <c:v>44312</c:v>
                </c:pt>
                <c:pt idx="278">
                  <c:v>44319</c:v>
                </c:pt>
                <c:pt idx="279">
                  <c:v>44326</c:v>
                </c:pt>
                <c:pt idx="280">
                  <c:v>44333</c:v>
                </c:pt>
                <c:pt idx="281">
                  <c:v>44340</c:v>
                </c:pt>
                <c:pt idx="282">
                  <c:v>44354</c:v>
                </c:pt>
                <c:pt idx="283">
                  <c:v>44361</c:v>
                </c:pt>
                <c:pt idx="284">
                  <c:v>44368</c:v>
                </c:pt>
                <c:pt idx="285">
                  <c:v>44382</c:v>
                </c:pt>
                <c:pt idx="286">
                  <c:v>44389</c:v>
                </c:pt>
                <c:pt idx="287">
                  <c:v>44396</c:v>
                </c:pt>
                <c:pt idx="288">
                  <c:v>44403</c:v>
                </c:pt>
                <c:pt idx="289">
                  <c:v>44410</c:v>
                </c:pt>
                <c:pt idx="290">
                  <c:v>44417</c:v>
                </c:pt>
                <c:pt idx="291">
                  <c:v>44424</c:v>
                </c:pt>
                <c:pt idx="292">
                  <c:v>44431</c:v>
                </c:pt>
                <c:pt idx="293">
                  <c:v>44438</c:v>
                </c:pt>
                <c:pt idx="294">
                  <c:v>44445</c:v>
                </c:pt>
                <c:pt idx="295">
                  <c:v>44452</c:v>
                </c:pt>
                <c:pt idx="296">
                  <c:v>44459</c:v>
                </c:pt>
                <c:pt idx="297">
                  <c:v>44466</c:v>
                </c:pt>
                <c:pt idx="298">
                  <c:v>44473</c:v>
                </c:pt>
                <c:pt idx="299">
                  <c:v>44480</c:v>
                </c:pt>
                <c:pt idx="300">
                  <c:v>44487</c:v>
                </c:pt>
                <c:pt idx="301">
                  <c:v>44494</c:v>
                </c:pt>
                <c:pt idx="302">
                  <c:v>44501</c:v>
                </c:pt>
                <c:pt idx="303">
                  <c:v>44508</c:v>
                </c:pt>
                <c:pt idx="304">
                  <c:v>44515</c:v>
                </c:pt>
                <c:pt idx="305">
                  <c:v>44522</c:v>
                </c:pt>
                <c:pt idx="306">
                  <c:v>44529</c:v>
                </c:pt>
                <c:pt idx="307">
                  <c:v>44536</c:v>
                </c:pt>
                <c:pt idx="308">
                  <c:v>44543</c:v>
                </c:pt>
                <c:pt idx="309">
                  <c:v>44550</c:v>
                </c:pt>
                <c:pt idx="310">
                  <c:v>44557</c:v>
                </c:pt>
                <c:pt idx="311">
                  <c:v>44564</c:v>
                </c:pt>
                <c:pt idx="312">
                  <c:v>44571</c:v>
                </c:pt>
                <c:pt idx="313">
                  <c:v>44578</c:v>
                </c:pt>
                <c:pt idx="314">
                  <c:v>44585</c:v>
                </c:pt>
                <c:pt idx="315">
                  <c:v>44592</c:v>
                </c:pt>
                <c:pt idx="316">
                  <c:v>44599</c:v>
                </c:pt>
                <c:pt idx="317">
                  <c:v>44606</c:v>
                </c:pt>
                <c:pt idx="318">
                  <c:v>44613</c:v>
                </c:pt>
                <c:pt idx="319">
                  <c:v>44620</c:v>
                </c:pt>
                <c:pt idx="320">
                  <c:v>44627</c:v>
                </c:pt>
                <c:pt idx="321">
                  <c:v>44634</c:v>
                </c:pt>
                <c:pt idx="322">
                  <c:v>44641</c:v>
                </c:pt>
                <c:pt idx="323">
                  <c:v>44648</c:v>
                </c:pt>
                <c:pt idx="324">
                  <c:v>44655</c:v>
                </c:pt>
                <c:pt idx="325">
                  <c:v>44662</c:v>
                </c:pt>
                <c:pt idx="326">
                  <c:v>44669</c:v>
                </c:pt>
                <c:pt idx="327">
                  <c:v>44676</c:v>
                </c:pt>
                <c:pt idx="328">
                  <c:v>44683</c:v>
                </c:pt>
                <c:pt idx="329">
                  <c:v>44690</c:v>
                </c:pt>
                <c:pt idx="330">
                  <c:v>44697</c:v>
                </c:pt>
                <c:pt idx="331">
                  <c:v>44704</c:v>
                </c:pt>
                <c:pt idx="332">
                  <c:v>44711</c:v>
                </c:pt>
                <c:pt idx="333">
                  <c:v>44718</c:v>
                </c:pt>
                <c:pt idx="334">
                  <c:v>44725</c:v>
                </c:pt>
                <c:pt idx="335">
                  <c:v>44732</c:v>
                </c:pt>
                <c:pt idx="336">
                  <c:v>44739</c:v>
                </c:pt>
                <c:pt idx="337">
                  <c:v>44746</c:v>
                </c:pt>
                <c:pt idx="338">
                  <c:v>44753</c:v>
                </c:pt>
                <c:pt idx="339">
                  <c:v>44760</c:v>
                </c:pt>
                <c:pt idx="340">
                  <c:v>44767</c:v>
                </c:pt>
                <c:pt idx="341">
                  <c:v>44774</c:v>
                </c:pt>
                <c:pt idx="342">
                  <c:v>44781</c:v>
                </c:pt>
                <c:pt idx="343">
                  <c:v>44788</c:v>
                </c:pt>
                <c:pt idx="344">
                  <c:v>44795</c:v>
                </c:pt>
                <c:pt idx="345">
                  <c:v>44802</c:v>
                </c:pt>
                <c:pt idx="346">
                  <c:v>44809</c:v>
                </c:pt>
                <c:pt idx="347">
                  <c:v>44816</c:v>
                </c:pt>
                <c:pt idx="348">
                  <c:v>44823</c:v>
                </c:pt>
                <c:pt idx="349">
                  <c:v>44830</c:v>
                </c:pt>
                <c:pt idx="350">
                  <c:v>44837</c:v>
                </c:pt>
                <c:pt idx="351">
                  <c:v>44844</c:v>
                </c:pt>
                <c:pt idx="352">
                  <c:v>44851</c:v>
                </c:pt>
                <c:pt idx="353">
                  <c:v>44858</c:v>
                </c:pt>
                <c:pt idx="354">
                  <c:v>44865</c:v>
                </c:pt>
                <c:pt idx="355">
                  <c:v>44872</c:v>
                </c:pt>
                <c:pt idx="356">
                  <c:v>44879</c:v>
                </c:pt>
                <c:pt idx="357">
                  <c:v>44886</c:v>
                </c:pt>
                <c:pt idx="358">
                  <c:v>44893</c:v>
                </c:pt>
                <c:pt idx="359">
                  <c:v>44900</c:v>
                </c:pt>
                <c:pt idx="360">
                  <c:v>44907</c:v>
                </c:pt>
                <c:pt idx="361">
                  <c:v>44914</c:v>
                </c:pt>
                <c:pt idx="362">
                  <c:v>44921</c:v>
                </c:pt>
                <c:pt idx="363">
                  <c:v>44928</c:v>
                </c:pt>
                <c:pt idx="364">
                  <c:v>44935</c:v>
                </c:pt>
                <c:pt idx="365">
                  <c:v>44942</c:v>
                </c:pt>
                <c:pt idx="366">
                  <c:v>44949</c:v>
                </c:pt>
                <c:pt idx="367">
                  <c:v>44956</c:v>
                </c:pt>
                <c:pt idx="368">
                  <c:v>44963</c:v>
                </c:pt>
                <c:pt idx="369">
                  <c:v>44970</c:v>
                </c:pt>
                <c:pt idx="370">
                  <c:v>44977</c:v>
                </c:pt>
                <c:pt idx="371">
                  <c:v>44984</c:v>
                </c:pt>
                <c:pt idx="372">
                  <c:v>44991</c:v>
                </c:pt>
                <c:pt idx="373">
                  <c:v>44998</c:v>
                </c:pt>
                <c:pt idx="374">
                  <c:v>45005</c:v>
                </c:pt>
                <c:pt idx="375">
                  <c:v>45012</c:v>
                </c:pt>
                <c:pt idx="376">
                  <c:v>45019</c:v>
                </c:pt>
                <c:pt idx="377">
                  <c:v>45026</c:v>
                </c:pt>
                <c:pt idx="378">
                  <c:v>45033</c:v>
                </c:pt>
                <c:pt idx="379">
                  <c:v>45040</c:v>
                </c:pt>
              </c:numCache>
            </c:numRef>
          </c:cat>
          <c:val>
            <c:numRef>
              <c:f>chart_data!$H$213:$H$601</c:f>
              <c:numCache>
                <c:formatCode>0.00</c:formatCode>
                <c:ptCount val="389"/>
                <c:pt idx="0">
                  <c:v>101.99779000000001</c:v>
                </c:pt>
                <c:pt idx="1">
                  <c:v>101.88979</c:v>
                </c:pt>
                <c:pt idx="2">
                  <c:v>101.804621</c:v>
                </c:pt>
                <c:pt idx="3">
                  <c:v>101.42351000000001</c:v>
                </c:pt>
                <c:pt idx="4">
                  <c:v>101.360747</c:v>
                </c:pt>
                <c:pt idx="5">
                  <c:v>101.50899000000001</c:v>
                </c:pt>
                <c:pt idx="6">
                  <c:v>101.45071200000001</c:v>
                </c:pt>
                <c:pt idx="7">
                  <c:v>101.390945</c:v>
                </c:pt>
                <c:pt idx="8">
                  <c:v>101.423439</c:v>
                </c:pt>
                <c:pt idx="9">
                  <c:v>101.46343900000001</c:v>
                </c:pt>
                <c:pt idx="10">
                  <c:v>101.70669799999999</c:v>
                </c:pt>
                <c:pt idx="11">
                  <c:v>102.579706</c:v>
                </c:pt>
                <c:pt idx="12">
                  <c:v>103.401436</c:v>
                </c:pt>
                <c:pt idx="13">
                  <c:v>104.509028</c:v>
                </c:pt>
                <c:pt idx="14">
                  <c:v>105.39057399999999</c:v>
                </c:pt>
                <c:pt idx="15">
                  <c:v>106.40671910099999</c:v>
                </c:pt>
                <c:pt idx="16">
                  <c:v>107.141178</c:v>
                </c:pt>
                <c:pt idx="17">
                  <c:v>107.81764700000001</c:v>
                </c:pt>
                <c:pt idx="18">
                  <c:v>108.190747</c:v>
                </c:pt>
                <c:pt idx="19">
                  <c:v>108.528187</c:v>
                </c:pt>
                <c:pt idx="20">
                  <c:v>109.12303700000001</c:v>
                </c:pt>
                <c:pt idx="21">
                  <c:v>109.78612604199999</c:v>
                </c:pt>
                <c:pt idx="22">
                  <c:v>110.402252706</c:v>
                </c:pt>
                <c:pt idx="23">
                  <c:v>111.030603</c:v>
                </c:pt>
                <c:pt idx="24">
                  <c:v>111.222492</c:v>
                </c:pt>
                <c:pt idx="25">
                  <c:v>111.442885</c:v>
                </c:pt>
                <c:pt idx="26">
                  <c:v>111.64905400000001</c:v>
                </c:pt>
                <c:pt idx="27">
                  <c:v>111.89483599999998</c:v>
                </c:pt>
                <c:pt idx="28">
                  <c:v>111.91651899999999</c:v>
                </c:pt>
                <c:pt idx="29">
                  <c:v>111.690675</c:v>
                </c:pt>
                <c:pt idx="30">
                  <c:v>111.04533499999999</c:v>
                </c:pt>
                <c:pt idx="31">
                  <c:v>109.74854300000001</c:v>
                </c:pt>
                <c:pt idx="32">
                  <c:v>109.276628</c:v>
                </c:pt>
                <c:pt idx="33">
                  <c:v>109.634563</c:v>
                </c:pt>
                <c:pt idx="34">
                  <c:v>110.43269699999999</c:v>
                </c:pt>
                <c:pt idx="35">
                  <c:v>110.970865</c:v>
                </c:pt>
                <c:pt idx="36">
                  <c:v>111.31260900000001</c:v>
                </c:pt>
                <c:pt idx="37">
                  <c:v>111.28576131</c:v>
                </c:pt>
                <c:pt idx="38">
                  <c:v>111.36347385000002</c:v>
                </c:pt>
                <c:pt idx="39">
                  <c:v>111.64954574799999</c:v>
                </c:pt>
                <c:pt idx="40">
                  <c:v>112.34986100000002</c:v>
                </c:pt>
                <c:pt idx="41">
                  <c:v>113.721154</c:v>
                </c:pt>
                <c:pt idx="42">
                  <c:v>115.19915400000001</c:v>
                </c:pt>
                <c:pt idx="43">
                  <c:v>116.022254</c:v>
                </c:pt>
                <c:pt idx="44">
                  <c:v>116.558815</c:v>
                </c:pt>
                <c:pt idx="45">
                  <c:v>116.50150500000001</c:v>
                </c:pt>
                <c:pt idx="46">
                  <c:v>114.70552900000001</c:v>
                </c:pt>
                <c:pt idx="47">
                  <c:v>113.72068700000001</c:v>
                </c:pt>
                <c:pt idx="48">
                  <c:v>113.66443500000003</c:v>
                </c:pt>
                <c:pt idx="49">
                  <c:v>114.22666000000001</c:v>
                </c:pt>
                <c:pt idx="50">
                  <c:v>115.000208</c:v>
                </c:pt>
                <c:pt idx="51">
                  <c:v>115.453509</c:v>
                </c:pt>
                <c:pt idx="52">
                  <c:v>117.000035</c:v>
                </c:pt>
                <c:pt idx="53">
                  <c:v>117.97843300000001</c:v>
                </c:pt>
                <c:pt idx="54">
                  <c:v>118.63427200000001</c:v>
                </c:pt>
                <c:pt idx="55">
                  <c:v>119.429013</c:v>
                </c:pt>
                <c:pt idx="56">
                  <c:v>120.01122400000001</c:v>
                </c:pt>
                <c:pt idx="57">
                  <c:v>120.17708</c:v>
                </c:pt>
                <c:pt idx="58">
                  <c:v>120.151674</c:v>
                </c:pt>
                <c:pt idx="59">
                  <c:v>120.19892399999999</c:v>
                </c:pt>
                <c:pt idx="60">
                  <c:v>120.121737</c:v>
                </c:pt>
                <c:pt idx="61">
                  <c:v>120.019535</c:v>
                </c:pt>
                <c:pt idx="62">
                  <c:v>119.802836</c:v>
                </c:pt>
                <c:pt idx="63">
                  <c:v>118.94684700000001</c:v>
                </c:pt>
                <c:pt idx="64">
                  <c:v>118.02808513900001</c:v>
                </c:pt>
                <c:pt idx="65">
                  <c:v>116.92654499999999</c:v>
                </c:pt>
                <c:pt idx="66">
                  <c:v>117.02166</c:v>
                </c:pt>
                <c:pt idx="67">
                  <c:v>117.53871200000002</c:v>
                </c:pt>
                <c:pt idx="68">
                  <c:v>118.14752200000001</c:v>
                </c:pt>
                <c:pt idx="69">
                  <c:v>118.08190500000001</c:v>
                </c:pt>
                <c:pt idx="70">
                  <c:v>117.05804500000001</c:v>
                </c:pt>
                <c:pt idx="71">
                  <c:v>115.60102599999998</c:v>
                </c:pt>
                <c:pt idx="72">
                  <c:v>115.67225499999999</c:v>
                </c:pt>
                <c:pt idx="73">
                  <c:v>115.79469332000001</c:v>
                </c:pt>
                <c:pt idx="74">
                  <c:v>115.820833949</c:v>
                </c:pt>
                <c:pt idx="75">
                  <c:v>115.69343849000001</c:v>
                </c:pt>
                <c:pt idx="76">
                  <c:v>115.11818199999999</c:v>
                </c:pt>
                <c:pt idx="77">
                  <c:v>114.42645200000001</c:v>
                </c:pt>
                <c:pt idx="78">
                  <c:v>113.74064700000001</c:v>
                </c:pt>
                <c:pt idx="79">
                  <c:v>113.577129</c:v>
                </c:pt>
                <c:pt idx="80">
                  <c:v>113.88767</c:v>
                </c:pt>
                <c:pt idx="81">
                  <c:v>113.993246</c:v>
                </c:pt>
                <c:pt idx="82">
                  <c:v>114.16122700000001</c:v>
                </c:pt>
                <c:pt idx="83">
                  <c:v>114.78238599999999</c:v>
                </c:pt>
                <c:pt idx="84">
                  <c:v>115.525835</c:v>
                </c:pt>
                <c:pt idx="85">
                  <c:v>116.04348000000002</c:v>
                </c:pt>
                <c:pt idx="86">
                  <c:v>116.40229699999998</c:v>
                </c:pt>
                <c:pt idx="87">
                  <c:v>116.951427</c:v>
                </c:pt>
                <c:pt idx="88">
                  <c:v>118.14317700000001</c:v>
                </c:pt>
                <c:pt idx="89">
                  <c:v>118.852492</c:v>
                </c:pt>
                <c:pt idx="90">
                  <c:v>118.86908100000001</c:v>
                </c:pt>
                <c:pt idx="91">
                  <c:v>118.13314399999999</c:v>
                </c:pt>
                <c:pt idx="92">
                  <c:v>117.161768</c:v>
                </c:pt>
                <c:pt idx="93">
                  <c:v>117.00831112</c:v>
                </c:pt>
                <c:pt idx="94">
                  <c:v>117.044503789</c:v>
                </c:pt>
                <c:pt idx="95">
                  <c:v>117.05967799999999</c:v>
                </c:pt>
                <c:pt idx="96">
                  <c:v>117.574798</c:v>
                </c:pt>
                <c:pt idx="97">
                  <c:v>118.91045799999999</c:v>
                </c:pt>
                <c:pt idx="98">
                  <c:v>119.67124500000001</c:v>
                </c:pt>
                <c:pt idx="99">
                  <c:v>120.12802599999999</c:v>
                </c:pt>
                <c:pt idx="100">
                  <c:v>119.754926</c:v>
                </c:pt>
                <c:pt idx="101">
                  <c:v>119.905991</c:v>
                </c:pt>
                <c:pt idx="102">
                  <c:v>119.97797800000001</c:v>
                </c:pt>
                <c:pt idx="103">
                  <c:v>120.00400500000001</c:v>
                </c:pt>
                <c:pt idx="104">
                  <c:v>120.185446</c:v>
                </c:pt>
                <c:pt idx="105">
                  <c:v>120.52207200000001</c:v>
                </c:pt>
                <c:pt idx="106">
                  <c:v>120.96234400000002</c:v>
                </c:pt>
                <c:pt idx="107">
                  <c:v>121.49825800000002</c:v>
                </c:pt>
                <c:pt idx="108">
                  <c:v>121.69471300000001</c:v>
                </c:pt>
                <c:pt idx="109">
                  <c:v>121.727217</c:v>
                </c:pt>
                <c:pt idx="110">
                  <c:v>121.58441200000001</c:v>
                </c:pt>
                <c:pt idx="111">
                  <c:v>120.516921</c:v>
                </c:pt>
                <c:pt idx="112">
                  <c:v>119.55083900000001</c:v>
                </c:pt>
                <c:pt idx="113">
                  <c:v>119.28533400000001</c:v>
                </c:pt>
                <c:pt idx="114">
                  <c:v>119.11130999999999</c:v>
                </c:pt>
                <c:pt idx="115">
                  <c:v>119.165947</c:v>
                </c:pt>
                <c:pt idx="116">
                  <c:v>119.22547800000001</c:v>
                </c:pt>
                <c:pt idx="117">
                  <c:v>119.42798300000001</c:v>
                </c:pt>
                <c:pt idx="118">
                  <c:v>119.96192599999999</c:v>
                </c:pt>
                <c:pt idx="119">
                  <c:v>120.56344551000001</c:v>
                </c:pt>
                <c:pt idx="120">
                  <c:v>121.44402841800002</c:v>
                </c:pt>
                <c:pt idx="121">
                  <c:v>122.218777</c:v>
                </c:pt>
                <c:pt idx="122">
                  <c:v>123.26680999999999</c:v>
                </c:pt>
                <c:pt idx="123">
                  <c:v>124.32063099999998</c:v>
                </c:pt>
                <c:pt idx="124">
                  <c:v>125.92610000000001</c:v>
                </c:pt>
                <c:pt idx="125">
                  <c:v>127.57543233</c:v>
                </c:pt>
                <c:pt idx="126">
                  <c:v>128.42974326300001</c:v>
                </c:pt>
                <c:pt idx="127">
                  <c:v>128.60734199999999</c:v>
                </c:pt>
                <c:pt idx="128">
                  <c:v>127.924651</c:v>
                </c:pt>
                <c:pt idx="129">
                  <c:v>127.177041</c:v>
                </c:pt>
                <c:pt idx="130">
                  <c:v>126.541259</c:v>
                </c:pt>
                <c:pt idx="131">
                  <c:v>126.97262899999998</c:v>
                </c:pt>
                <c:pt idx="132">
                  <c:v>127.471738</c:v>
                </c:pt>
                <c:pt idx="133">
                  <c:v>127.50429199999999</c:v>
                </c:pt>
                <c:pt idx="134">
                  <c:v>127.53762500000001</c:v>
                </c:pt>
                <c:pt idx="135">
                  <c:v>128.02387999999999</c:v>
                </c:pt>
                <c:pt idx="136">
                  <c:v>128.39324500000001</c:v>
                </c:pt>
                <c:pt idx="137">
                  <c:v>128.78913299999999</c:v>
                </c:pt>
                <c:pt idx="138">
                  <c:v>129.18053699999999</c:v>
                </c:pt>
                <c:pt idx="139">
                  <c:v>129.758881</c:v>
                </c:pt>
                <c:pt idx="140">
                  <c:v>130.24139099999999</c:v>
                </c:pt>
                <c:pt idx="141">
                  <c:v>130.59118100000001</c:v>
                </c:pt>
                <c:pt idx="142">
                  <c:v>130.58930599999999</c:v>
                </c:pt>
                <c:pt idx="143">
                  <c:v>129.97690618999999</c:v>
                </c:pt>
                <c:pt idx="144">
                  <c:v>130.14655041499998</c:v>
                </c:pt>
                <c:pt idx="145">
                  <c:v>130.811042644</c:v>
                </c:pt>
                <c:pt idx="146">
                  <c:v>130.98051899999999</c:v>
                </c:pt>
                <c:pt idx="147">
                  <c:v>130.64254199999999</c:v>
                </c:pt>
                <c:pt idx="148">
                  <c:v>130.10606200000001</c:v>
                </c:pt>
                <c:pt idx="149">
                  <c:v>128.93599600000002</c:v>
                </c:pt>
                <c:pt idx="150">
                  <c:v>127.39887600000002</c:v>
                </c:pt>
                <c:pt idx="151">
                  <c:v>125.770549</c:v>
                </c:pt>
                <c:pt idx="152">
                  <c:v>124.30094299999999</c:v>
                </c:pt>
                <c:pt idx="153">
                  <c:v>122.36820900000001</c:v>
                </c:pt>
                <c:pt idx="154">
                  <c:v>121.02439699999999</c:v>
                </c:pt>
                <c:pt idx="155">
                  <c:v>120.61384200000001</c:v>
                </c:pt>
                <c:pt idx="156">
                  <c:v>120.179132</c:v>
                </c:pt>
                <c:pt idx="157">
                  <c:v>120.27482300000001</c:v>
                </c:pt>
                <c:pt idx="158">
                  <c:v>119.526061</c:v>
                </c:pt>
                <c:pt idx="159">
                  <c:v>119.12088641500002</c:v>
                </c:pt>
                <c:pt idx="160">
                  <c:v>119.28875509800001</c:v>
                </c:pt>
                <c:pt idx="161">
                  <c:v>119.12663400000001</c:v>
                </c:pt>
                <c:pt idx="162">
                  <c:v>118.96756499999999</c:v>
                </c:pt>
                <c:pt idx="163">
                  <c:v>119.04932299999999</c:v>
                </c:pt>
                <c:pt idx="164">
                  <c:v>119.22175799999999</c:v>
                </c:pt>
                <c:pt idx="165">
                  <c:v>119.720921</c:v>
                </c:pt>
                <c:pt idx="166">
                  <c:v>120.104434783</c:v>
                </c:pt>
                <c:pt idx="167">
                  <c:v>120.47507599999999</c:v>
                </c:pt>
                <c:pt idx="168">
                  <c:v>120.83399000000001</c:v>
                </c:pt>
                <c:pt idx="169">
                  <c:v>121.70400244599999</c:v>
                </c:pt>
                <c:pt idx="170">
                  <c:v>122.664817</c:v>
                </c:pt>
                <c:pt idx="171">
                  <c:v>124.05550700000001</c:v>
                </c:pt>
                <c:pt idx="172">
                  <c:v>125.429169</c:v>
                </c:pt>
                <c:pt idx="173">
                  <c:v>126.360643</c:v>
                </c:pt>
                <c:pt idx="174">
                  <c:v>127.49724900000001</c:v>
                </c:pt>
                <c:pt idx="175">
                  <c:v>127.97096900000001</c:v>
                </c:pt>
                <c:pt idx="176">
                  <c:v>128.509333</c:v>
                </c:pt>
                <c:pt idx="177">
                  <c:v>129.14256900000001</c:v>
                </c:pt>
                <c:pt idx="178">
                  <c:v>129.407206</c:v>
                </c:pt>
                <c:pt idx="179">
                  <c:v>128.88566800000001</c:v>
                </c:pt>
                <c:pt idx="180">
                  <c:v>127.66077299999999</c:v>
                </c:pt>
                <c:pt idx="181">
                  <c:v>126.66311600000002</c:v>
                </c:pt>
                <c:pt idx="182">
                  <c:v>126.48721100000002</c:v>
                </c:pt>
                <c:pt idx="183">
                  <c:v>126.86261400000001</c:v>
                </c:pt>
                <c:pt idx="184">
                  <c:v>127.127914</c:v>
                </c:pt>
                <c:pt idx="185">
                  <c:v>127.809271</c:v>
                </c:pt>
                <c:pt idx="186">
                  <c:v>128.03377699999999</c:v>
                </c:pt>
                <c:pt idx="187">
                  <c:v>128.37035900000001</c:v>
                </c:pt>
                <c:pt idx="188">
                  <c:v>128.361242</c:v>
                </c:pt>
                <c:pt idx="189">
                  <c:v>128.16598299999998</c:v>
                </c:pt>
                <c:pt idx="190">
                  <c:v>128.221036</c:v>
                </c:pt>
                <c:pt idx="191">
                  <c:v>127.864315</c:v>
                </c:pt>
                <c:pt idx="192">
                  <c:v>127.78941630300001</c:v>
                </c:pt>
                <c:pt idx="193">
                  <c:v>126.91823550600002</c:v>
                </c:pt>
                <c:pt idx="194">
                  <c:v>126.77891231400001</c:v>
                </c:pt>
                <c:pt idx="195">
                  <c:v>126.92396400000001</c:v>
                </c:pt>
                <c:pt idx="196">
                  <c:v>126.86949499999999</c:v>
                </c:pt>
                <c:pt idx="197">
                  <c:v>126.90649099999999</c:v>
                </c:pt>
                <c:pt idx="198">
                  <c:v>126.40242000000001</c:v>
                </c:pt>
                <c:pt idx="199">
                  <c:v>125.76551399999998</c:v>
                </c:pt>
                <c:pt idx="200">
                  <c:v>125.558701</c:v>
                </c:pt>
                <c:pt idx="201">
                  <c:v>125.59399900000001</c:v>
                </c:pt>
                <c:pt idx="202">
                  <c:v>125.582346</c:v>
                </c:pt>
                <c:pt idx="203">
                  <c:v>125.31979800000001</c:v>
                </c:pt>
                <c:pt idx="204">
                  <c:v>124.80878300000001</c:v>
                </c:pt>
                <c:pt idx="205">
                  <c:v>124.748176</c:v>
                </c:pt>
                <c:pt idx="206">
                  <c:v>124.32997</c:v>
                </c:pt>
                <c:pt idx="207">
                  <c:v>124.15753999999998</c:v>
                </c:pt>
                <c:pt idx="208">
                  <c:v>124.96215100000001</c:v>
                </c:pt>
                <c:pt idx="209">
                  <c:v>126.085869</c:v>
                </c:pt>
                <c:pt idx="210">
                  <c:v>127.16739200000001</c:v>
                </c:pt>
                <c:pt idx="211">
                  <c:v>127.177227</c:v>
                </c:pt>
                <c:pt idx="212">
                  <c:v>127.33458900000001</c:v>
                </c:pt>
                <c:pt idx="213">
                  <c:v>125.84808699999999</c:v>
                </c:pt>
                <c:pt idx="214">
                  <c:v>124.72935999999999</c:v>
                </c:pt>
                <c:pt idx="215">
                  <c:v>123.796075</c:v>
                </c:pt>
                <c:pt idx="216">
                  <c:v>123.44644915299999</c:v>
                </c:pt>
                <c:pt idx="217">
                  <c:v>122.43127200000001</c:v>
                </c:pt>
                <c:pt idx="218">
                  <c:v>122.24398099999999</c:v>
                </c:pt>
                <c:pt idx="219">
                  <c:v>120.328169</c:v>
                </c:pt>
                <c:pt idx="220">
                  <c:v>119.64450399999998</c:v>
                </c:pt>
                <c:pt idx="221">
                  <c:v>112.452709</c:v>
                </c:pt>
                <c:pt idx="222">
                  <c:v>110.234797</c:v>
                </c:pt>
                <c:pt idx="223">
                  <c:v>109.26581899999999</c:v>
                </c:pt>
                <c:pt idx="224">
                  <c:v>108.63274699999999</c:v>
                </c:pt>
                <c:pt idx="225">
                  <c:v>107.87505999999999</c:v>
                </c:pt>
                <c:pt idx="226">
                  <c:v>107.55538900000002</c:v>
                </c:pt>
                <c:pt idx="227">
                  <c:v>107.45436000000001</c:v>
                </c:pt>
                <c:pt idx="228">
                  <c:v>105.093524</c:v>
                </c:pt>
                <c:pt idx="229">
                  <c:v>104.869348</c:v>
                </c:pt>
                <c:pt idx="230">
                  <c:v>105.17289400000001</c:v>
                </c:pt>
                <c:pt idx="231">
                  <c:v>105.73600500000001</c:v>
                </c:pt>
                <c:pt idx="232">
                  <c:v>106.37489600000001</c:v>
                </c:pt>
                <c:pt idx="233">
                  <c:v>107.126</c:v>
                </c:pt>
                <c:pt idx="234">
                  <c:v>108.30699300000001</c:v>
                </c:pt>
                <c:pt idx="235">
                  <c:v>109.42805100000001</c:v>
                </c:pt>
                <c:pt idx="236">
                  <c:v>111.23659500000001</c:v>
                </c:pt>
                <c:pt idx="237">
                  <c:v>112.22999200000001</c:v>
                </c:pt>
                <c:pt idx="238">
                  <c:v>112.663618</c:v>
                </c:pt>
                <c:pt idx="239">
                  <c:v>112.91443100000001</c:v>
                </c:pt>
                <c:pt idx="240">
                  <c:v>113.01709999999999</c:v>
                </c:pt>
                <c:pt idx="241">
                  <c:v>113.037843</c:v>
                </c:pt>
                <c:pt idx="242">
                  <c:v>113.22045399999999</c:v>
                </c:pt>
                <c:pt idx="243">
                  <c:v>113.292388</c:v>
                </c:pt>
                <c:pt idx="244">
                  <c:v>113.36947799999999</c:v>
                </c:pt>
                <c:pt idx="245">
                  <c:v>113.324635</c:v>
                </c:pt>
                <c:pt idx="246">
                  <c:v>113.30688185</c:v>
                </c:pt>
                <c:pt idx="247">
                  <c:v>113.297878</c:v>
                </c:pt>
                <c:pt idx="248">
                  <c:v>113.26167600000001</c:v>
                </c:pt>
                <c:pt idx="249">
                  <c:v>113.18679400000001</c:v>
                </c:pt>
                <c:pt idx="250">
                  <c:v>113.18026999999999</c:v>
                </c:pt>
                <c:pt idx="251">
                  <c:v>113.14429299999999</c:v>
                </c:pt>
                <c:pt idx="252">
                  <c:v>113.10595099999998</c:v>
                </c:pt>
                <c:pt idx="253">
                  <c:v>112.49738899999998</c:v>
                </c:pt>
                <c:pt idx="254">
                  <c:v>112.346174</c:v>
                </c:pt>
                <c:pt idx="255">
                  <c:v>112.42064999999998</c:v>
                </c:pt>
                <c:pt idx="256">
                  <c:v>112.605412</c:v>
                </c:pt>
                <c:pt idx="257">
                  <c:v>113.165696</c:v>
                </c:pt>
                <c:pt idx="258">
                  <c:v>113.817286</c:v>
                </c:pt>
                <c:pt idx="259">
                  <c:v>114.43232</c:v>
                </c:pt>
                <c:pt idx="260">
                  <c:v>114.91116</c:v>
                </c:pt>
                <c:pt idx="261">
                  <c:v>115.38540500000001</c:v>
                </c:pt>
                <c:pt idx="262">
                  <c:v>116.14066200000001</c:v>
                </c:pt>
                <c:pt idx="263">
                  <c:v>116.930143</c:v>
                </c:pt>
                <c:pt idx="264">
                  <c:v>118.10299300000001</c:v>
                </c:pt>
                <c:pt idx="265">
                  <c:v>119.13775399999999</c:v>
                </c:pt>
                <c:pt idx="266">
                  <c:v>119.667637</c:v>
                </c:pt>
                <c:pt idx="267">
                  <c:v>120.52860500000001</c:v>
                </c:pt>
                <c:pt idx="268">
                  <c:v>121.27478599999999</c:v>
                </c:pt>
                <c:pt idx="269">
                  <c:v>122.17319900000003</c:v>
                </c:pt>
                <c:pt idx="270">
                  <c:v>122.9425</c:v>
                </c:pt>
                <c:pt idx="271">
                  <c:v>123.90088300000001</c:v>
                </c:pt>
                <c:pt idx="272">
                  <c:v>124.56824700000001</c:v>
                </c:pt>
                <c:pt idx="273">
                  <c:v>125.126976</c:v>
                </c:pt>
                <c:pt idx="274">
                  <c:v>125.24042299999999</c:v>
                </c:pt>
                <c:pt idx="275">
                  <c:v>125.39819899999999</c:v>
                </c:pt>
                <c:pt idx="276">
                  <c:v>125.47801700000001</c:v>
                </c:pt>
                <c:pt idx="277">
                  <c:v>125.79891173200001</c:v>
                </c:pt>
                <c:pt idx="278">
                  <c:v>126.09330899999999</c:v>
                </c:pt>
                <c:pt idx="279">
                  <c:v>126.52649100000002</c:v>
                </c:pt>
                <c:pt idx="280">
                  <c:v>127.19096</c:v>
                </c:pt>
                <c:pt idx="281">
                  <c:v>127.891299</c:v>
                </c:pt>
                <c:pt idx="282">
                  <c:v>128.68976444100002</c:v>
                </c:pt>
                <c:pt idx="283">
                  <c:v>129.46886327999999</c:v>
                </c:pt>
                <c:pt idx="284">
                  <c:v>130.100022889</c:v>
                </c:pt>
                <c:pt idx="285">
                  <c:v>131.69866500000001</c:v>
                </c:pt>
                <c:pt idx="286">
                  <c:v>132.469697021</c:v>
                </c:pt>
                <c:pt idx="287">
                  <c:v>133.20211435699997</c:v>
                </c:pt>
                <c:pt idx="288">
                  <c:v>133.48252425000001</c:v>
                </c:pt>
                <c:pt idx="289">
                  <c:v>134.20827500000001</c:v>
                </c:pt>
                <c:pt idx="290">
                  <c:v>134.69871161</c:v>
                </c:pt>
                <c:pt idx="291">
                  <c:v>134.70406100000002</c:v>
                </c:pt>
                <c:pt idx="292">
                  <c:v>134.678586</c:v>
                </c:pt>
                <c:pt idx="293">
                  <c:v>134.66</c:v>
                </c:pt>
                <c:pt idx="294">
                  <c:v>134.76</c:v>
                </c:pt>
                <c:pt idx="295">
                  <c:v>134.75</c:v>
                </c:pt>
                <c:pt idx="296">
                  <c:v>134.86000000000001</c:v>
                </c:pt>
                <c:pt idx="297">
                  <c:v>135.19301399999998</c:v>
                </c:pt>
                <c:pt idx="298">
                  <c:v>136.1</c:v>
                </c:pt>
                <c:pt idx="299">
                  <c:v>137.16999999999999</c:v>
                </c:pt>
                <c:pt idx="300">
                  <c:v>139.46</c:v>
                </c:pt>
                <c:pt idx="301">
                  <c:v>141.81</c:v>
                </c:pt>
                <c:pt idx="302">
                  <c:v>143.69999999999999</c:v>
                </c:pt>
                <c:pt idx="303">
                  <c:v>144.9</c:v>
                </c:pt>
                <c:pt idx="304">
                  <c:v>145.87</c:v>
                </c:pt>
                <c:pt idx="305">
                  <c:v>146.88896</c:v>
                </c:pt>
                <c:pt idx="306">
                  <c:v>147.53</c:v>
                </c:pt>
                <c:pt idx="307">
                  <c:v>146.88999999999999</c:v>
                </c:pt>
                <c:pt idx="308">
                  <c:v>146.22</c:v>
                </c:pt>
                <c:pt idx="309">
                  <c:v>145.16</c:v>
                </c:pt>
                <c:pt idx="310">
                  <c:v>144.91999999999999</c:v>
                </c:pt>
                <c:pt idx="311">
                  <c:v>145.04</c:v>
                </c:pt>
                <c:pt idx="312">
                  <c:v>144.82</c:v>
                </c:pt>
                <c:pt idx="313">
                  <c:v>144.80000000000001</c:v>
                </c:pt>
                <c:pt idx="314">
                  <c:v>144.87</c:v>
                </c:pt>
                <c:pt idx="315">
                  <c:v>145.74</c:v>
                </c:pt>
                <c:pt idx="316">
                  <c:v>146.33000000000001</c:v>
                </c:pt>
                <c:pt idx="317">
                  <c:v>146.94999999999999</c:v>
                </c:pt>
                <c:pt idx="318">
                  <c:v>147.77000000000001</c:v>
                </c:pt>
                <c:pt idx="319">
                  <c:v>149.22</c:v>
                </c:pt>
                <c:pt idx="320">
                  <c:v>152.94999999999999</c:v>
                </c:pt>
                <c:pt idx="321">
                  <c:v>159.96</c:v>
                </c:pt>
                <c:pt idx="322">
                  <c:v>165.37</c:v>
                </c:pt>
                <c:pt idx="323">
                  <c:v>162.65176899999997</c:v>
                </c:pt>
                <c:pt idx="324">
                  <c:v>161.91</c:v>
                </c:pt>
                <c:pt idx="325">
                  <c:v>161.78</c:v>
                </c:pt>
                <c:pt idx="326">
                  <c:v>161.67102399999996</c:v>
                </c:pt>
                <c:pt idx="327">
                  <c:v>161.83973200000003</c:v>
                </c:pt>
                <c:pt idx="328">
                  <c:v>162.47569400000003</c:v>
                </c:pt>
                <c:pt idx="329">
                  <c:v>163.67961200000002</c:v>
                </c:pt>
                <c:pt idx="330">
                  <c:v>165.090406</c:v>
                </c:pt>
                <c:pt idx="331">
                  <c:v>167.58508</c:v>
                </c:pt>
                <c:pt idx="332">
                  <c:v>170.35609500000001</c:v>
                </c:pt>
                <c:pt idx="333">
                  <c:v>174.994575</c:v>
                </c:pt>
                <c:pt idx="334">
                  <c:v>182.53120700000002</c:v>
                </c:pt>
                <c:pt idx="335">
                  <c:v>186.84526099999999</c:v>
                </c:pt>
                <c:pt idx="336">
                  <c:v>190.92684500000004</c:v>
                </c:pt>
                <c:pt idx="337">
                  <c:v>191.546629</c:v>
                </c:pt>
                <c:pt idx="338">
                  <c:v>190.62513000000001</c:v>
                </c:pt>
                <c:pt idx="339">
                  <c:v>188.91708299999999</c:v>
                </c:pt>
                <c:pt idx="340">
                  <c:v>186.60049500000002</c:v>
                </c:pt>
                <c:pt idx="341">
                  <c:v>182.76847199999997</c:v>
                </c:pt>
                <c:pt idx="342">
                  <c:v>177.64077200000003</c:v>
                </c:pt>
                <c:pt idx="343">
                  <c:v>174.18753099999998</c:v>
                </c:pt>
                <c:pt idx="344">
                  <c:v>171.14228399999999</c:v>
                </c:pt>
                <c:pt idx="345">
                  <c:v>170.11870199999998</c:v>
                </c:pt>
                <c:pt idx="346">
                  <c:v>168.92694599999999</c:v>
                </c:pt>
                <c:pt idx="347">
                  <c:v>167.60933499999999</c:v>
                </c:pt>
                <c:pt idx="348">
                  <c:v>165.47258199999999</c:v>
                </c:pt>
                <c:pt idx="349">
                  <c:v>164.00275900000003</c:v>
                </c:pt>
                <c:pt idx="350">
                  <c:v>162.66685200000001</c:v>
                </c:pt>
                <c:pt idx="351">
                  <c:v>162.08613500000001</c:v>
                </c:pt>
                <c:pt idx="352">
                  <c:v>162.80595600000004</c:v>
                </c:pt>
                <c:pt idx="353">
                  <c:v>164.619148</c:v>
                </c:pt>
                <c:pt idx="354">
                  <c:v>165.87190800000002</c:v>
                </c:pt>
                <c:pt idx="355">
                  <c:v>165.61696999999998</c:v>
                </c:pt>
                <c:pt idx="356">
                  <c:v>164.40395599999999</c:v>
                </c:pt>
                <c:pt idx="357">
                  <c:v>163.27625800000001</c:v>
                </c:pt>
                <c:pt idx="358">
                  <c:v>161.133037</c:v>
                </c:pt>
                <c:pt idx="359">
                  <c:v>159.19547500000002</c:v>
                </c:pt>
                <c:pt idx="360">
                  <c:v>155.97079499999998</c:v>
                </c:pt>
                <c:pt idx="361">
                  <c:v>154.06553500000001</c:v>
                </c:pt>
                <c:pt idx="362">
                  <c:v>151.93957299999997</c:v>
                </c:pt>
                <c:pt idx="363">
                  <c:v>150.89909733333337</c:v>
                </c:pt>
                <c:pt idx="364">
                  <c:v>149.96984200000003</c:v>
                </c:pt>
                <c:pt idx="365">
                  <c:v>148.791121</c:v>
                </c:pt>
                <c:pt idx="366">
                  <c:v>148.20896099999999</c:v>
                </c:pt>
                <c:pt idx="367">
                  <c:v>148.17582400000001</c:v>
                </c:pt>
                <c:pt idx="368">
                  <c:v>148.34358199999997</c:v>
                </c:pt>
                <c:pt idx="369">
                  <c:v>147.97802100000001</c:v>
                </c:pt>
                <c:pt idx="370">
                  <c:v>147.860219</c:v>
                </c:pt>
                <c:pt idx="371">
                  <c:v>147.545378</c:v>
                </c:pt>
                <c:pt idx="372">
                  <c:v>147.12277600000002</c:v>
                </c:pt>
                <c:pt idx="373">
                  <c:v>146.97366000000002</c:v>
                </c:pt>
                <c:pt idx="374">
                  <c:v>146.61631199999999</c:v>
                </c:pt>
                <c:pt idx="375">
                  <c:v>146.21293899999998</c:v>
                </c:pt>
                <c:pt idx="376">
                  <c:v>145.72476</c:v>
                </c:pt>
                <c:pt idx="377">
                  <c:v>145.82</c:v>
                </c:pt>
                <c:pt idx="378">
                  <c:v>145.93</c:v>
                </c:pt>
                <c:pt idx="379">
                  <c:v>145.84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A-4E1F-B5BA-69980D92D7C6}"/>
            </c:ext>
          </c:extLst>
        </c:ser>
        <c:ser>
          <c:idx val="1"/>
          <c:order val="1"/>
          <c:tx>
            <c:strRef>
              <c:f>chart_data!$I$3</c:f>
              <c:strCache>
                <c:ptCount val="1"/>
                <c:pt idx="0">
                  <c:v>ULSD</c:v>
                </c:pt>
              </c:strCache>
            </c:strRef>
          </c:tx>
          <c:spPr>
            <a:ln w="38100">
              <a:solidFill>
                <a:srgbClr val="404040"/>
              </a:solidFill>
            </a:ln>
          </c:spPr>
          <c:marker>
            <c:symbol val="none"/>
          </c:marker>
          <c:cat>
            <c:numRef>
              <c:f>chart_data!$G$213:$G$601</c:f>
              <c:numCache>
                <c:formatCode>m/d/yyyy</c:formatCode>
                <c:ptCount val="389"/>
                <c:pt idx="0">
                  <c:v>42373</c:v>
                </c:pt>
                <c:pt idx="1">
                  <c:v>42380</c:v>
                </c:pt>
                <c:pt idx="2">
                  <c:v>42387</c:v>
                </c:pt>
                <c:pt idx="3">
                  <c:v>42394</c:v>
                </c:pt>
                <c:pt idx="4">
                  <c:v>42401</c:v>
                </c:pt>
                <c:pt idx="5">
                  <c:v>42408</c:v>
                </c:pt>
                <c:pt idx="6">
                  <c:v>42415</c:v>
                </c:pt>
                <c:pt idx="7">
                  <c:v>42422</c:v>
                </c:pt>
                <c:pt idx="8">
                  <c:v>42429</c:v>
                </c:pt>
                <c:pt idx="9">
                  <c:v>42436</c:v>
                </c:pt>
                <c:pt idx="10">
                  <c:v>42443</c:v>
                </c:pt>
                <c:pt idx="11">
                  <c:v>42450</c:v>
                </c:pt>
                <c:pt idx="12">
                  <c:v>42457</c:v>
                </c:pt>
                <c:pt idx="13">
                  <c:v>42464</c:v>
                </c:pt>
                <c:pt idx="14">
                  <c:v>42471</c:v>
                </c:pt>
                <c:pt idx="15">
                  <c:v>42478</c:v>
                </c:pt>
                <c:pt idx="16">
                  <c:v>42485</c:v>
                </c:pt>
                <c:pt idx="17">
                  <c:v>42492</c:v>
                </c:pt>
                <c:pt idx="18">
                  <c:v>42499</c:v>
                </c:pt>
                <c:pt idx="19">
                  <c:v>42506</c:v>
                </c:pt>
                <c:pt idx="20">
                  <c:v>42513</c:v>
                </c:pt>
                <c:pt idx="21">
                  <c:v>42520</c:v>
                </c:pt>
                <c:pt idx="22">
                  <c:v>42527</c:v>
                </c:pt>
                <c:pt idx="23">
                  <c:v>42534</c:v>
                </c:pt>
                <c:pt idx="24">
                  <c:v>42541</c:v>
                </c:pt>
                <c:pt idx="25">
                  <c:v>42548</c:v>
                </c:pt>
                <c:pt idx="26">
                  <c:v>42555</c:v>
                </c:pt>
                <c:pt idx="27">
                  <c:v>42562</c:v>
                </c:pt>
                <c:pt idx="28">
                  <c:v>42569</c:v>
                </c:pt>
                <c:pt idx="29">
                  <c:v>42576</c:v>
                </c:pt>
                <c:pt idx="30">
                  <c:v>42583</c:v>
                </c:pt>
                <c:pt idx="31">
                  <c:v>42590</c:v>
                </c:pt>
                <c:pt idx="32">
                  <c:v>42597</c:v>
                </c:pt>
                <c:pt idx="33">
                  <c:v>42604</c:v>
                </c:pt>
                <c:pt idx="34">
                  <c:v>42611</c:v>
                </c:pt>
                <c:pt idx="35">
                  <c:v>42618</c:v>
                </c:pt>
                <c:pt idx="36">
                  <c:v>42625</c:v>
                </c:pt>
                <c:pt idx="37">
                  <c:v>42632</c:v>
                </c:pt>
                <c:pt idx="38">
                  <c:v>42639</c:v>
                </c:pt>
                <c:pt idx="39">
                  <c:v>42646</c:v>
                </c:pt>
                <c:pt idx="40">
                  <c:v>42653</c:v>
                </c:pt>
                <c:pt idx="41">
                  <c:v>42660</c:v>
                </c:pt>
                <c:pt idx="42">
                  <c:v>42667</c:v>
                </c:pt>
                <c:pt idx="43">
                  <c:v>42674</c:v>
                </c:pt>
                <c:pt idx="44">
                  <c:v>42681</c:v>
                </c:pt>
                <c:pt idx="45">
                  <c:v>42688</c:v>
                </c:pt>
                <c:pt idx="46">
                  <c:v>42695</c:v>
                </c:pt>
                <c:pt idx="47">
                  <c:v>42702</c:v>
                </c:pt>
                <c:pt idx="48">
                  <c:v>42709</c:v>
                </c:pt>
                <c:pt idx="49">
                  <c:v>42716</c:v>
                </c:pt>
                <c:pt idx="50">
                  <c:v>42723</c:v>
                </c:pt>
                <c:pt idx="51">
                  <c:v>42730</c:v>
                </c:pt>
                <c:pt idx="52">
                  <c:v>42737</c:v>
                </c:pt>
                <c:pt idx="53">
                  <c:v>42744</c:v>
                </c:pt>
                <c:pt idx="54">
                  <c:v>42751</c:v>
                </c:pt>
                <c:pt idx="55">
                  <c:v>42758</c:v>
                </c:pt>
                <c:pt idx="56">
                  <c:v>42765</c:v>
                </c:pt>
                <c:pt idx="57">
                  <c:v>42772</c:v>
                </c:pt>
                <c:pt idx="58">
                  <c:v>42779</c:v>
                </c:pt>
                <c:pt idx="59">
                  <c:v>42786</c:v>
                </c:pt>
                <c:pt idx="60">
                  <c:v>42793</c:v>
                </c:pt>
                <c:pt idx="61">
                  <c:v>42800</c:v>
                </c:pt>
                <c:pt idx="62">
                  <c:v>42807</c:v>
                </c:pt>
                <c:pt idx="63">
                  <c:v>42814</c:v>
                </c:pt>
                <c:pt idx="64">
                  <c:v>42821</c:v>
                </c:pt>
                <c:pt idx="65">
                  <c:v>42828</c:v>
                </c:pt>
                <c:pt idx="66">
                  <c:v>42835</c:v>
                </c:pt>
                <c:pt idx="67">
                  <c:v>42842</c:v>
                </c:pt>
                <c:pt idx="68">
                  <c:v>42849</c:v>
                </c:pt>
                <c:pt idx="69">
                  <c:v>42856</c:v>
                </c:pt>
                <c:pt idx="70">
                  <c:v>42863</c:v>
                </c:pt>
                <c:pt idx="71">
                  <c:v>42870</c:v>
                </c:pt>
                <c:pt idx="72">
                  <c:v>42877</c:v>
                </c:pt>
                <c:pt idx="73">
                  <c:v>42884</c:v>
                </c:pt>
                <c:pt idx="74">
                  <c:v>42891</c:v>
                </c:pt>
                <c:pt idx="75">
                  <c:v>42898</c:v>
                </c:pt>
                <c:pt idx="76">
                  <c:v>42905</c:v>
                </c:pt>
                <c:pt idx="77">
                  <c:v>42912</c:v>
                </c:pt>
                <c:pt idx="78">
                  <c:v>42919</c:v>
                </c:pt>
                <c:pt idx="79">
                  <c:v>42926</c:v>
                </c:pt>
                <c:pt idx="80">
                  <c:v>42933</c:v>
                </c:pt>
                <c:pt idx="81">
                  <c:v>42940</c:v>
                </c:pt>
                <c:pt idx="82">
                  <c:v>42947</c:v>
                </c:pt>
                <c:pt idx="83">
                  <c:v>42954</c:v>
                </c:pt>
                <c:pt idx="84">
                  <c:v>42961</c:v>
                </c:pt>
                <c:pt idx="85">
                  <c:v>42968</c:v>
                </c:pt>
                <c:pt idx="86">
                  <c:v>42975</c:v>
                </c:pt>
                <c:pt idx="87">
                  <c:v>42982</c:v>
                </c:pt>
                <c:pt idx="88">
                  <c:v>42989</c:v>
                </c:pt>
                <c:pt idx="89">
                  <c:v>42996</c:v>
                </c:pt>
                <c:pt idx="90">
                  <c:v>43003</c:v>
                </c:pt>
                <c:pt idx="91">
                  <c:v>43010</c:v>
                </c:pt>
                <c:pt idx="92">
                  <c:v>43017</c:v>
                </c:pt>
                <c:pt idx="93">
                  <c:v>43024</c:v>
                </c:pt>
                <c:pt idx="94">
                  <c:v>43031</c:v>
                </c:pt>
                <c:pt idx="95">
                  <c:v>43038</c:v>
                </c:pt>
                <c:pt idx="96">
                  <c:v>43045</c:v>
                </c:pt>
                <c:pt idx="97">
                  <c:v>43052</c:v>
                </c:pt>
                <c:pt idx="98">
                  <c:v>43059</c:v>
                </c:pt>
                <c:pt idx="99">
                  <c:v>43066</c:v>
                </c:pt>
                <c:pt idx="100">
                  <c:v>43073</c:v>
                </c:pt>
                <c:pt idx="101">
                  <c:v>43080</c:v>
                </c:pt>
                <c:pt idx="102">
                  <c:v>43087</c:v>
                </c:pt>
                <c:pt idx="103">
                  <c:v>43094</c:v>
                </c:pt>
                <c:pt idx="104">
                  <c:v>43101</c:v>
                </c:pt>
                <c:pt idx="105">
                  <c:v>43108</c:v>
                </c:pt>
                <c:pt idx="106">
                  <c:v>43115</c:v>
                </c:pt>
                <c:pt idx="107">
                  <c:v>43122</c:v>
                </c:pt>
                <c:pt idx="108">
                  <c:v>43129</c:v>
                </c:pt>
                <c:pt idx="109">
                  <c:v>43136</c:v>
                </c:pt>
                <c:pt idx="110">
                  <c:v>43143</c:v>
                </c:pt>
                <c:pt idx="111">
                  <c:v>43150</c:v>
                </c:pt>
                <c:pt idx="112">
                  <c:v>43157</c:v>
                </c:pt>
                <c:pt idx="113">
                  <c:v>43164</c:v>
                </c:pt>
                <c:pt idx="114">
                  <c:v>43171</c:v>
                </c:pt>
                <c:pt idx="115">
                  <c:v>43178</c:v>
                </c:pt>
                <c:pt idx="116">
                  <c:v>43185</c:v>
                </c:pt>
                <c:pt idx="117">
                  <c:v>43192</c:v>
                </c:pt>
                <c:pt idx="118">
                  <c:v>43199</c:v>
                </c:pt>
                <c:pt idx="119">
                  <c:v>43206</c:v>
                </c:pt>
                <c:pt idx="120">
                  <c:v>43213</c:v>
                </c:pt>
                <c:pt idx="121">
                  <c:v>43220</c:v>
                </c:pt>
                <c:pt idx="122">
                  <c:v>43227</c:v>
                </c:pt>
                <c:pt idx="123">
                  <c:v>43234</c:v>
                </c:pt>
                <c:pt idx="124">
                  <c:v>43241</c:v>
                </c:pt>
                <c:pt idx="125">
                  <c:v>43248</c:v>
                </c:pt>
                <c:pt idx="126">
                  <c:v>43255</c:v>
                </c:pt>
                <c:pt idx="127">
                  <c:v>43262</c:v>
                </c:pt>
                <c:pt idx="128">
                  <c:v>43269</c:v>
                </c:pt>
                <c:pt idx="129">
                  <c:v>43276</c:v>
                </c:pt>
                <c:pt idx="130">
                  <c:v>43283</c:v>
                </c:pt>
                <c:pt idx="131">
                  <c:v>43290</c:v>
                </c:pt>
                <c:pt idx="132">
                  <c:v>43297</c:v>
                </c:pt>
                <c:pt idx="133">
                  <c:v>43304</c:v>
                </c:pt>
                <c:pt idx="134">
                  <c:v>43311</c:v>
                </c:pt>
                <c:pt idx="135">
                  <c:v>43318</c:v>
                </c:pt>
                <c:pt idx="136">
                  <c:v>43325</c:v>
                </c:pt>
                <c:pt idx="137">
                  <c:v>43332</c:v>
                </c:pt>
                <c:pt idx="138">
                  <c:v>43339</c:v>
                </c:pt>
                <c:pt idx="139">
                  <c:v>43346</c:v>
                </c:pt>
                <c:pt idx="140">
                  <c:v>43353</c:v>
                </c:pt>
                <c:pt idx="141">
                  <c:v>43360</c:v>
                </c:pt>
                <c:pt idx="142">
                  <c:v>43367</c:v>
                </c:pt>
                <c:pt idx="143">
                  <c:v>43374</c:v>
                </c:pt>
                <c:pt idx="144">
                  <c:v>43381</c:v>
                </c:pt>
                <c:pt idx="145">
                  <c:v>43388</c:v>
                </c:pt>
                <c:pt idx="146">
                  <c:v>43395</c:v>
                </c:pt>
                <c:pt idx="147">
                  <c:v>43402</c:v>
                </c:pt>
                <c:pt idx="148">
                  <c:v>43409</c:v>
                </c:pt>
                <c:pt idx="149">
                  <c:v>43416</c:v>
                </c:pt>
                <c:pt idx="150">
                  <c:v>43423</c:v>
                </c:pt>
                <c:pt idx="151">
                  <c:v>43430</c:v>
                </c:pt>
                <c:pt idx="152">
                  <c:v>43437</c:v>
                </c:pt>
                <c:pt idx="153">
                  <c:v>43444</c:v>
                </c:pt>
                <c:pt idx="154">
                  <c:v>43451</c:v>
                </c:pt>
                <c:pt idx="155">
                  <c:v>43458</c:v>
                </c:pt>
                <c:pt idx="156">
                  <c:v>43465</c:v>
                </c:pt>
                <c:pt idx="157">
                  <c:v>43472</c:v>
                </c:pt>
                <c:pt idx="158">
                  <c:v>43479</c:v>
                </c:pt>
                <c:pt idx="159">
                  <c:v>43486</c:v>
                </c:pt>
                <c:pt idx="160">
                  <c:v>43493</c:v>
                </c:pt>
                <c:pt idx="161">
                  <c:v>43500</c:v>
                </c:pt>
                <c:pt idx="162">
                  <c:v>43507</c:v>
                </c:pt>
                <c:pt idx="163">
                  <c:v>43514</c:v>
                </c:pt>
                <c:pt idx="164">
                  <c:v>43521</c:v>
                </c:pt>
                <c:pt idx="165">
                  <c:v>43528</c:v>
                </c:pt>
                <c:pt idx="166">
                  <c:v>43535</c:v>
                </c:pt>
                <c:pt idx="167">
                  <c:v>43542</c:v>
                </c:pt>
                <c:pt idx="168">
                  <c:v>43549</c:v>
                </c:pt>
                <c:pt idx="169">
                  <c:v>43556</c:v>
                </c:pt>
                <c:pt idx="170">
                  <c:v>43563</c:v>
                </c:pt>
                <c:pt idx="171">
                  <c:v>43570</c:v>
                </c:pt>
                <c:pt idx="172">
                  <c:v>43577</c:v>
                </c:pt>
                <c:pt idx="173">
                  <c:v>43584</c:v>
                </c:pt>
                <c:pt idx="174">
                  <c:v>43591</c:v>
                </c:pt>
                <c:pt idx="175">
                  <c:v>43598</c:v>
                </c:pt>
                <c:pt idx="176">
                  <c:v>43605</c:v>
                </c:pt>
                <c:pt idx="177">
                  <c:v>43612</c:v>
                </c:pt>
                <c:pt idx="178">
                  <c:v>43619</c:v>
                </c:pt>
                <c:pt idx="179">
                  <c:v>43626</c:v>
                </c:pt>
                <c:pt idx="180">
                  <c:v>43633</c:v>
                </c:pt>
                <c:pt idx="181">
                  <c:v>43640</c:v>
                </c:pt>
                <c:pt idx="182">
                  <c:v>43647</c:v>
                </c:pt>
                <c:pt idx="183">
                  <c:v>43654</c:v>
                </c:pt>
                <c:pt idx="184">
                  <c:v>43661</c:v>
                </c:pt>
                <c:pt idx="185">
                  <c:v>43668</c:v>
                </c:pt>
                <c:pt idx="186">
                  <c:v>43675</c:v>
                </c:pt>
                <c:pt idx="187">
                  <c:v>43682</c:v>
                </c:pt>
                <c:pt idx="188">
                  <c:v>43689</c:v>
                </c:pt>
                <c:pt idx="189">
                  <c:v>43696</c:v>
                </c:pt>
                <c:pt idx="190">
                  <c:v>43703</c:v>
                </c:pt>
                <c:pt idx="191">
                  <c:v>43710</c:v>
                </c:pt>
                <c:pt idx="192">
                  <c:v>43717</c:v>
                </c:pt>
                <c:pt idx="193">
                  <c:v>43724</c:v>
                </c:pt>
                <c:pt idx="194">
                  <c:v>43731</c:v>
                </c:pt>
                <c:pt idx="195">
                  <c:v>43738</c:v>
                </c:pt>
                <c:pt idx="196">
                  <c:v>43745</c:v>
                </c:pt>
                <c:pt idx="197">
                  <c:v>43752</c:v>
                </c:pt>
                <c:pt idx="198">
                  <c:v>43759</c:v>
                </c:pt>
                <c:pt idx="199">
                  <c:v>43766</c:v>
                </c:pt>
                <c:pt idx="200">
                  <c:v>43773</c:v>
                </c:pt>
                <c:pt idx="201">
                  <c:v>43780</c:v>
                </c:pt>
                <c:pt idx="202">
                  <c:v>43787</c:v>
                </c:pt>
                <c:pt idx="203">
                  <c:v>43794</c:v>
                </c:pt>
                <c:pt idx="204">
                  <c:v>43801</c:v>
                </c:pt>
                <c:pt idx="205">
                  <c:v>43808</c:v>
                </c:pt>
                <c:pt idx="206">
                  <c:v>43815</c:v>
                </c:pt>
                <c:pt idx="207">
                  <c:v>43822</c:v>
                </c:pt>
                <c:pt idx="208">
                  <c:v>43829</c:v>
                </c:pt>
                <c:pt idx="209">
                  <c:v>43836</c:v>
                </c:pt>
                <c:pt idx="210">
                  <c:v>43843</c:v>
                </c:pt>
                <c:pt idx="211">
                  <c:v>43850</c:v>
                </c:pt>
                <c:pt idx="212">
                  <c:v>43857</c:v>
                </c:pt>
                <c:pt idx="213">
                  <c:v>43864</c:v>
                </c:pt>
                <c:pt idx="214">
                  <c:v>43871</c:v>
                </c:pt>
                <c:pt idx="215">
                  <c:v>43878</c:v>
                </c:pt>
                <c:pt idx="216">
                  <c:v>43885</c:v>
                </c:pt>
                <c:pt idx="217">
                  <c:v>43892</c:v>
                </c:pt>
                <c:pt idx="218">
                  <c:v>43899</c:v>
                </c:pt>
                <c:pt idx="219">
                  <c:v>43906</c:v>
                </c:pt>
                <c:pt idx="220">
                  <c:v>43913</c:v>
                </c:pt>
                <c:pt idx="221">
                  <c:v>43920</c:v>
                </c:pt>
                <c:pt idx="222">
                  <c:v>43927</c:v>
                </c:pt>
                <c:pt idx="223">
                  <c:v>43934</c:v>
                </c:pt>
                <c:pt idx="224">
                  <c:v>43941</c:v>
                </c:pt>
                <c:pt idx="225">
                  <c:v>43948</c:v>
                </c:pt>
                <c:pt idx="226">
                  <c:v>43955</c:v>
                </c:pt>
                <c:pt idx="227">
                  <c:v>43962</c:v>
                </c:pt>
                <c:pt idx="228">
                  <c:v>43969</c:v>
                </c:pt>
                <c:pt idx="229">
                  <c:v>43976</c:v>
                </c:pt>
                <c:pt idx="230">
                  <c:v>43983</c:v>
                </c:pt>
                <c:pt idx="231">
                  <c:v>43990</c:v>
                </c:pt>
                <c:pt idx="232">
                  <c:v>43997</c:v>
                </c:pt>
                <c:pt idx="233">
                  <c:v>44004</c:v>
                </c:pt>
                <c:pt idx="234">
                  <c:v>44011</c:v>
                </c:pt>
                <c:pt idx="235">
                  <c:v>44018</c:v>
                </c:pt>
                <c:pt idx="236">
                  <c:v>44025</c:v>
                </c:pt>
                <c:pt idx="237">
                  <c:v>44032</c:v>
                </c:pt>
                <c:pt idx="238">
                  <c:v>44039</c:v>
                </c:pt>
                <c:pt idx="239">
                  <c:v>44046</c:v>
                </c:pt>
                <c:pt idx="240">
                  <c:v>44053</c:v>
                </c:pt>
                <c:pt idx="241">
                  <c:v>44060</c:v>
                </c:pt>
                <c:pt idx="242">
                  <c:v>44067</c:v>
                </c:pt>
                <c:pt idx="243">
                  <c:v>44074</c:v>
                </c:pt>
                <c:pt idx="244">
                  <c:v>44081</c:v>
                </c:pt>
                <c:pt idx="245">
                  <c:v>44088</c:v>
                </c:pt>
                <c:pt idx="246">
                  <c:v>44095</c:v>
                </c:pt>
                <c:pt idx="247">
                  <c:v>44102</c:v>
                </c:pt>
                <c:pt idx="248">
                  <c:v>44109</c:v>
                </c:pt>
                <c:pt idx="249">
                  <c:v>44116</c:v>
                </c:pt>
                <c:pt idx="250">
                  <c:v>44123</c:v>
                </c:pt>
                <c:pt idx="251">
                  <c:v>44130</c:v>
                </c:pt>
                <c:pt idx="252">
                  <c:v>44137</c:v>
                </c:pt>
                <c:pt idx="253">
                  <c:v>44144</c:v>
                </c:pt>
                <c:pt idx="254">
                  <c:v>44151</c:v>
                </c:pt>
                <c:pt idx="255">
                  <c:v>44158</c:v>
                </c:pt>
                <c:pt idx="256">
                  <c:v>44165</c:v>
                </c:pt>
                <c:pt idx="257">
                  <c:v>44172</c:v>
                </c:pt>
                <c:pt idx="258">
                  <c:v>44179</c:v>
                </c:pt>
                <c:pt idx="259">
                  <c:v>44186</c:v>
                </c:pt>
                <c:pt idx="260">
                  <c:v>44193</c:v>
                </c:pt>
                <c:pt idx="261">
                  <c:v>44200</c:v>
                </c:pt>
                <c:pt idx="262">
                  <c:v>44207</c:v>
                </c:pt>
                <c:pt idx="263">
                  <c:v>44214</c:v>
                </c:pt>
                <c:pt idx="264">
                  <c:v>44221</c:v>
                </c:pt>
                <c:pt idx="265">
                  <c:v>44228</c:v>
                </c:pt>
                <c:pt idx="266">
                  <c:v>44235</c:v>
                </c:pt>
                <c:pt idx="267">
                  <c:v>44242</c:v>
                </c:pt>
                <c:pt idx="268">
                  <c:v>44249</c:v>
                </c:pt>
                <c:pt idx="269">
                  <c:v>44256</c:v>
                </c:pt>
                <c:pt idx="270">
                  <c:v>44263</c:v>
                </c:pt>
                <c:pt idx="271">
                  <c:v>44270</c:v>
                </c:pt>
                <c:pt idx="272">
                  <c:v>44277</c:v>
                </c:pt>
                <c:pt idx="273">
                  <c:v>44284</c:v>
                </c:pt>
                <c:pt idx="274">
                  <c:v>44291</c:v>
                </c:pt>
                <c:pt idx="275">
                  <c:v>44298</c:v>
                </c:pt>
                <c:pt idx="276">
                  <c:v>44305</c:v>
                </c:pt>
                <c:pt idx="277">
                  <c:v>44312</c:v>
                </c:pt>
                <c:pt idx="278">
                  <c:v>44319</c:v>
                </c:pt>
                <c:pt idx="279">
                  <c:v>44326</c:v>
                </c:pt>
                <c:pt idx="280">
                  <c:v>44333</c:v>
                </c:pt>
                <c:pt idx="281">
                  <c:v>44340</c:v>
                </c:pt>
                <c:pt idx="282">
                  <c:v>44354</c:v>
                </c:pt>
                <c:pt idx="283">
                  <c:v>44361</c:v>
                </c:pt>
                <c:pt idx="284">
                  <c:v>44368</c:v>
                </c:pt>
                <c:pt idx="285">
                  <c:v>44382</c:v>
                </c:pt>
                <c:pt idx="286">
                  <c:v>44389</c:v>
                </c:pt>
                <c:pt idx="287">
                  <c:v>44396</c:v>
                </c:pt>
                <c:pt idx="288">
                  <c:v>44403</c:v>
                </c:pt>
                <c:pt idx="289">
                  <c:v>44410</c:v>
                </c:pt>
                <c:pt idx="290">
                  <c:v>44417</c:v>
                </c:pt>
                <c:pt idx="291">
                  <c:v>44424</c:v>
                </c:pt>
                <c:pt idx="292">
                  <c:v>44431</c:v>
                </c:pt>
                <c:pt idx="293">
                  <c:v>44438</c:v>
                </c:pt>
                <c:pt idx="294">
                  <c:v>44445</c:v>
                </c:pt>
                <c:pt idx="295">
                  <c:v>44452</c:v>
                </c:pt>
                <c:pt idx="296">
                  <c:v>44459</c:v>
                </c:pt>
                <c:pt idx="297">
                  <c:v>44466</c:v>
                </c:pt>
                <c:pt idx="298">
                  <c:v>44473</c:v>
                </c:pt>
                <c:pt idx="299">
                  <c:v>44480</c:v>
                </c:pt>
                <c:pt idx="300">
                  <c:v>44487</c:v>
                </c:pt>
                <c:pt idx="301">
                  <c:v>44494</c:v>
                </c:pt>
                <c:pt idx="302">
                  <c:v>44501</c:v>
                </c:pt>
                <c:pt idx="303">
                  <c:v>44508</c:v>
                </c:pt>
                <c:pt idx="304">
                  <c:v>44515</c:v>
                </c:pt>
                <c:pt idx="305">
                  <c:v>44522</c:v>
                </c:pt>
                <c:pt idx="306">
                  <c:v>44529</c:v>
                </c:pt>
                <c:pt idx="307">
                  <c:v>44536</c:v>
                </c:pt>
                <c:pt idx="308">
                  <c:v>44543</c:v>
                </c:pt>
                <c:pt idx="309">
                  <c:v>44550</c:v>
                </c:pt>
                <c:pt idx="310">
                  <c:v>44557</c:v>
                </c:pt>
                <c:pt idx="311">
                  <c:v>44564</c:v>
                </c:pt>
                <c:pt idx="312">
                  <c:v>44571</c:v>
                </c:pt>
                <c:pt idx="313">
                  <c:v>44578</c:v>
                </c:pt>
                <c:pt idx="314">
                  <c:v>44585</c:v>
                </c:pt>
                <c:pt idx="315">
                  <c:v>44592</c:v>
                </c:pt>
                <c:pt idx="316">
                  <c:v>44599</c:v>
                </c:pt>
                <c:pt idx="317">
                  <c:v>44606</c:v>
                </c:pt>
                <c:pt idx="318">
                  <c:v>44613</c:v>
                </c:pt>
                <c:pt idx="319">
                  <c:v>44620</c:v>
                </c:pt>
                <c:pt idx="320">
                  <c:v>44627</c:v>
                </c:pt>
                <c:pt idx="321">
                  <c:v>44634</c:v>
                </c:pt>
                <c:pt idx="322">
                  <c:v>44641</c:v>
                </c:pt>
                <c:pt idx="323">
                  <c:v>44648</c:v>
                </c:pt>
                <c:pt idx="324">
                  <c:v>44655</c:v>
                </c:pt>
                <c:pt idx="325">
                  <c:v>44662</c:v>
                </c:pt>
                <c:pt idx="326">
                  <c:v>44669</c:v>
                </c:pt>
                <c:pt idx="327">
                  <c:v>44676</c:v>
                </c:pt>
                <c:pt idx="328">
                  <c:v>44683</c:v>
                </c:pt>
                <c:pt idx="329">
                  <c:v>44690</c:v>
                </c:pt>
                <c:pt idx="330">
                  <c:v>44697</c:v>
                </c:pt>
                <c:pt idx="331">
                  <c:v>44704</c:v>
                </c:pt>
                <c:pt idx="332">
                  <c:v>44711</c:v>
                </c:pt>
                <c:pt idx="333">
                  <c:v>44718</c:v>
                </c:pt>
                <c:pt idx="334">
                  <c:v>44725</c:v>
                </c:pt>
                <c:pt idx="335">
                  <c:v>44732</c:v>
                </c:pt>
                <c:pt idx="336">
                  <c:v>44739</c:v>
                </c:pt>
                <c:pt idx="337">
                  <c:v>44746</c:v>
                </c:pt>
                <c:pt idx="338">
                  <c:v>44753</c:v>
                </c:pt>
                <c:pt idx="339">
                  <c:v>44760</c:v>
                </c:pt>
                <c:pt idx="340">
                  <c:v>44767</c:v>
                </c:pt>
                <c:pt idx="341">
                  <c:v>44774</c:v>
                </c:pt>
                <c:pt idx="342">
                  <c:v>44781</c:v>
                </c:pt>
                <c:pt idx="343">
                  <c:v>44788</c:v>
                </c:pt>
                <c:pt idx="344">
                  <c:v>44795</c:v>
                </c:pt>
                <c:pt idx="345">
                  <c:v>44802</c:v>
                </c:pt>
                <c:pt idx="346">
                  <c:v>44809</c:v>
                </c:pt>
                <c:pt idx="347">
                  <c:v>44816</c:v>
                </c:pt>
                <c:pt idx="348">
                  <c:v>44823</c:v>
                </c:pt>
                <c:pt idx="349">
                  <c:v>44830</c:v>
                </c:pt>
                <c:pt idx="350">
                  <c:v>44837</c:v>
                </c:pt>
                <c:pt idx="351">
                  <c:v>44844</c:v>
                </c:pt>
                <c:pt idx="352">
                  <c:v>44851</c:v>
                </c:pt>
                <c:pt idx="353">
                  <c:v>44858</c:v>
                </c:pt>
                <c:pt idx="354">
                  <c:v>44865</c:v>
                </c:pt>
                <c:pt idx="355">
                  <c:v>44872</c:v>
                </c:pt>
                <c:pt idx="356">
                  <c:v>44879</c:v>
                </c:pt>
                <c:pt idx="357">
                  <c:v>44886</c:v>
                </c:pt>
                <c:pt idx="358">
                  <c:v>44893</c:v>
                </c:pt>
                <c:pt idx="359">
                  <c:v>44900</c:v>
                </c:pt>
                <c:pt idx="360">
                  <c:v>44907</c:v>
                </c:pt>
                <c:pt idx="361">
                  <c:v>44914</c:v>
                </c:pt>
                <c:pt idx="362">
                  <c:v>44921</c:v>
                </c:pt>
                <c:pt idx="363">
                  <c:v>44928</c:v>
                </c:pt>
                <c:pt idx="364">
                  <c:v>44935</c:v>
                </c:pt>
                <c:pt idx="365">
                  <c:v>44942</c:v>
                </c:pt>
                <c:pt idx="366">
                  <c:v>44949</c:v>
                </c:pt>
                <c:pt idx="367">
                  <c:v>44956</c:v>
                </c:pt>
                <c:pt idx="368">
                  <c:v>44963</c:v>
                </c:pt>
                <c:pt idx="369">
                  <c:v>44970</c:v>
                </c:pt>
                <c:pt idx="370">
                  <c:v>44977</c:v>
                </c:pt>
                <c:pt idx="371">
                  <c:v>44984</c:v>
                </c:pt>
                <c:pt idx="372">
                  <c:v>44991</c:v>
                </c:pt>
                <c:pt idx="373">
                  <c:v>44998</c:v>
                </c:pt>
                <c:pt idx="374">
                  <c:v>45005</c:v>
                </c:pt>
                <c:pt idx="375">
                  <c:v>45012</c:v>
                </c:pt>
                <c:pt idx="376">
                  <c:v>45019</c:v>
                </c:pt>
                <c:pt idx="377">
                  <c:v>45026</c:v>
                </c:pt>
                <c:pt idx="378">
                  <c:v>45033</c:v>
                </c:pt>
                <c:pt idx="379">
                  <c:v>45040</c:v>
                </c:pt>
              </c:numCache>
            </c:numRef>
          </c:cat>
          <c:val>
            <c:numRef>
              <c:f>chart_data!$I$213:$I$601</c:f>
              <c:numCache>
                <c:formatCode>0.00</c:formatCode>
                <c:ptCount val="389"/>
                <c:pt idx="0">
                  <c:v>106.32158600000001</c:v>
                </c:pt>
                <c:pt idx="1">
                  <c:v>103.41224200000001</c:v>
                </c:pt>
                <c:pt idx="2">
                  <c:v>102.805314</c:v>
                </c:pt>
                <c:pt idx="3">
                  <c:v>101.53855</c:v>
                </c:pt>
                <c:pt idx="4">
                  <c:v>100.83594000000001</c:v>
                </c:pt>
                <c:pt idx="5">
                  <c:v>101.138346</c:v>
                </c:pt>
                <c:pt idx="6">
                  <c:v>101.214269</c:v>
                </c:pt>
                <c:pt idx="7">
                  <c:v>101.126903</c:v>
                </c:pt>
                <c:pt idx="8">
                  <c:v>101.38040100000001</c:v>
                </c:pt>
                <c:pt idx="9">
                  <c:v>101.674595</c:v>
                </c:pt>
                <c:pt idx="10">
                  <c:v>102.52036000000001</c:v>
                </c:pt>
                <c:pt idx="11">
                  <c:v>103.63978800000001</c:v>
                </c:pt>
                <c:pt idx="12">
                  <c:v>104.39663200000001</c:v>
                </c:pt>
                <c:pt idx="13">
                  <c:v>105.315973</c:v>
                </c:pt>
                <c:pt idx="14">
                  <c:v>105.978684</c:v>
                </c:pt>
                <c:pt idx="15">
                  <c:v>106.97005569599999</c:v>
                </c:pt>
                <c:pt idx="16">
                  <c:v>107.671722</c:v>
                </c:pt>
                <c:pt idx="17">
                  <c:v>108.57853</c:v>
                </c:pt>
                <c:pt idx="18">
                  <c:v>109.003659</c:v>
                </c:pt>
                <c:pt idx="19">
                  <c:v>109.296234</c:v>
                </c:pt>
                <c:pt idx="20">
                  <c:v>109.90493799999999</c:v>
                </c:pt>
                <c:pt idx="21">
                  <c:v>110.699954784</c:v>
                </c:pt>
                <c:pt idx="22">
                  <c:v>111.42730083200001</c:v>
                </c:pt>
                <c:pt idx="23">
                  <c:v>111.98989100000001</c:v>
                </c:pt>
                <c:pt idx="24">
                  <c:v>112.310014</c:v>
                </c:pt>
                <c:pt idx="25">
                  <c:v>112.558359</c:v>
                </c:pt>
                <c:pt idx="26">
                  <c:v>112.85857999999999</c:v>
                </c:pt>
                <c:pt idx="27">
                  <c:v>113.09206500000001</c:v>
                </c:pt>
                <c:pt idx="28">
                  <c:v>112.998727</c:v>
                </c:pt>
                <c:pt idx="29">
                  <c:v>112.89357600000001</c:v>
                </c:pt>
                <c:pt idx="30">
                  <c:v>112.42563</c:v>
                </c:pt>
                <c:pt idx="31">
                  <c:v>111.404402</c:v>
                </c:pt>
                <c:pt idx="32">
                  <c:v>111.01857000000001</c:v>
                </c:pt>
                <c:pt idx="33">
                  <c:v>111.706114</c:v>
                </c:pt>
                <c:pt idx="34">
                  <c:v>112.54914600000001</c:v>
                </c:pt>
                <c:pt idx="35">
                  <c:v>113.10110699999998</c:v>
                </c:pt>
                <c:pt idx="36">
                  <c:v>113.419712</c:v>
                </c:pt>
                <c:pt idx="37">
                  <c:v>113.22531877599998</c:v>
                </c:pt>
                <c:pt idx="38">
                  <c:v>113.37504576799999</c:v>
                </c:pt>
                <c:pt idx="39">
                  <c:v>113.70673952</c:v>
                </c:pt>
                <c:pt idx="40">
                  <c:v>114.403363</c:v>
                </c:pt>
                <c:pt idx="41">
                  <c:v>115.995878</c:v>
                </c:pt>
                <c:pt idx="42">
                  <c:v>117.69907500000001</c:v>
                </c:pt>
                <c:pt idx="43">
                  <c:v>118.41948800000002</c:v>
                </c:pt>
                <c:pt idx="44">
                  <c:v>119.027192</c:v>
                </c:pt>
                <c:pt idx="45">
                  <c:v>118.920723</c:v>
                </c:pt>
                <c:pt idx="46">
                  <c:v>117.42147700000001</c:v>
                </c:pt>
                <c:pt idx="47">
                  <c:v>116.565416</c:v>
                </c:pt>
                <c:pt idx="48">
                  <c:v>116.75114600000001</c:v>
                </c:pt>
                <c:pt idx="49">
                  <c:v>117.51436299999999</c:v>
                </c:pt>
                <c:pt idx="50">
                  <c:v>118.609262</c:v>
                </c:pt>
                <c:pt idx="51">
                  <c:v>119.029978</c:v>
                </c:pt>
                <c:pt idx="52">
                  <c:v>120.03114900000001</c:v>
                </c:pt>
                <c:pt idx="53">
                  <c:v>121.30311699999999</c:v>
                </c:pt>
                <c:pt idx="54">
                  <c:v>122.098974</c:v>
                </c:pt>
                <c:pt idx="55">
                  <c:v>122.74524700000001</c:v>
                </c:pt>
                <c:pt idx="56">
                  <c:v>123.19443</c:v>
                </c:pt>
                <c:pt idx="57">
                  <c:v>123.24683099999999</c:v>
                </c:pt>
                <c:pt idx="58">
                  <c:v>123.170096</c:v>
                </c:pt>
                <c:pt idx="59">
                  <c:v>123.14599600000001</c:v>
                </c:pt>
                <c:pt idx="60">
                  <c:v>123.05960499999999</c:v>
                </c:pt>
                <c:pt idx="61">
                  <c:v>122.895616</c:v>
                </c:pt>
                <c:pt idx="62">
                  <c:v>122.76747899999998</c:v>
                </c:pt>
                <c:pt idx="63">
                  <c:v>121.839519</c:v>
                </c:pt>
                <c:pt idx="64">
                  <c:v>121.07811330400001</c:v>
                </c:pt>
                <c:pt idx="65">
                  <c:v>119.91559199999999</c:v>
                </c:pt>
                <c:pt idx="66">
                  <c:v>119.97607199999999</c:v>
                </c:pt>
                <c:pt idx="67">
                  <c:v>120.36304</c:v>
                </c:pt>
                <c:pt idx="68">
                  <c:v>120.769471</c:v>
                </c:pt>
                <c:pt idx="69">
                  <c:v>120.77887400000002</c:v>
                </c:pt>
                <c:pt idx="70">
                  <c:v>119.340665</c:v>
                </c:pt>
                <c:pt idx="71">
                  <c:v>117.649216</c:v>
                </c:pt>
                <c:pt idx="72">
                  <c:v>117.75771</c:v>
                </c:pt>
                <c:pt idx="73">
                  <c:v>117.88009756000001</c:v>
                </c:pt>
                <c:pt idx="74">
                  <c:v>117.947298136</c:v>
                </c:pt>
                <c:pt idx="75">
                  <c:v>117.760837096</c:v>
                </c:pt>
                <c:pt idx="76">
                  <c:v>117.179143</c:v>
                </c:pt>
                <c:pt idx="77">
                  <c:v>116.256883</c:v>
                </c:pt>
                <c:pt idx="78">
                  <c:v>115.62853399999999</c:v>
                </c:pt>
                <c:pt idx="79">
                  <c:v>115.29017899999998</c:v>
                </c:pt>
                <c:pt idx="80">
                  <c:v>115.58325500000001</c:v>
                </c:pt>
                <c:pt idx="81">
                  <c:v>115.72938499999999</c:v>
                </c:pt>
                <c:pt idx="82">
                  <c:v>115.98929800000001</c:v>
                </c:pt>
                <c:pt idx="83">
                  <c:v>116.64198000000002</c:v>
                </c:pt>
                <c:pt idx="84">
                  <c:v>117.42689699999998</c:v>
                </c:pt>
                <c:pt idx="85">
                  <c:v>118.046673</c:v>
                </c:pt>
                <c:pt idx="86">
                  <c:v>118.241035</c:v>
                </c:pt>
                <c:pt idx="87">
                  <c:v>118.77000200000001</c:v>
                </c:pt>
                <c:pt idx="88">
                  <c:v>119.938896</c:v>
                </c:pt>
                <c:pt idx="89">
                  <c:v>120.59087299999999</c:v>
                </c:pt>
                <c:pt idx="90">
                  <c:v>120.91586700000001</c:v>
                </c:pt>
                <c:pt idx="91">
                  <c:v>120.37272200000001</c:v>
                </c:pt>
                <c:pt idx="92">
                  <c:v>120.51028300000002</c:v>
                </c:pt>
                <c:pt idx="93">
                  <c:v>120.41775072</c:v>
                </c:pt>
                <c:pt idx="94">
                  <c:v>120.65185460800001</c:v>
                </c:pt>
                <c:pt idx="95">
                  <c:v>120.63110500000001</c:v>
                </c:pt>
                <c:pt idx="96">
                  <c:v>121.270748</c:v>
                </c:pt>
                <c:pt idx="97">
                  <c:v>122.69288299999999</c:v>
                </c:pt>
                <c:pt idx="98">
                  <c:v>123.316999</c:v>
                </c:pt>
                <c:pt idx="99">
                  <c:v>123.79218900000001</c:v>
                </c:pt>
                <c:pt idx="100">
                  <c:v>123.20770900000002</c:v>
                </c:pt>
                <c:pt idx="101">
                  <c:v>123.693477</c:v>
                </c:pt>
                <c:pt idx="102">
                  <c:v>123.81079099999999</c:v>
                </c:pt>
                <c:pt idx="103">
                  <c:v>123.429379</c:v>
                </c:pt>
                <c:pt idx="104">
                  <c:v>123.51162099999999</c:v>
                </c:pt>
                <c:pt idx="105">
                  <c:v>123.97098400000002</c:v>
                </c:pt>
                <c:pt idx="106">
                  <c:v>124.57901999999999</c:v>
                </c:pt>
                <c:pt idx="107">
                  <c:v>125.067069</c:v>
                </c:pt>
                <c:pt idx="108">
                  <c:v>125.320814</c:v>
                </c:pt>
                <c:pt idx="109">
                  <c:v>125.364497</c:v>
                </c:pt>
                <c:pt idx="110">
                  <c:v>125.01909800000001</c:v>
                </c:pt>
                <c:pt idx="111">
                  <c:v>124.181954</c:v>
                </c:pt>
                <c:pt idx="112">
                  <c:v>123.088251</c:v>
                </c:pt>
                <c:pt idx="113">
                  <c:v>122.91853999999999</c:v>
                </c:pt>
                <c:pt idx="114">
                  <c:v>122.95577499999999</c:v>
                </c:pt>
                <c:pt idx="115">
                  <c:v>122.83579800000001</c:v>
                </c:pt>
                <c:pt idx="116">
                  <c:v>122.89773199999999</c:v>
                </c:pt>
                <c:pt idx="117">
                  <c:v>123.05310900000001</c:v>
                </c:pt>
                <c:pt idx="118">
                  <c:v>123.58152700000001</c:v>
                </c:pt>
                <c:pt idx="119">
                  <c:v>124.28966511200001</c:v>
                </c:pt>
                <c:pt idx="120">
                  <c:v>125.387530168</c:v>
                </c:pt>
                <c:pt idx="121">
                  <c:v>126.012658</c:v>
                </c:pt>
                <c:pt idx="122">
                  <c:v>126.99148700000001</c:v>
                </c:pt>
                <c:pt idx="123">
                  <c:v>128.28306999999998</c:v>
                </c:pt>
                <c:pt idx="124">
                  <c:v>130.03868</c:v>
                </c:pt>
                <c:pt idx="125">
                  <c:v>131.65999488</c:v>
                </c:pt>
                <c:pt idx="126">
                  <c:v>132.34200096000001</c:v>
                </c:pt>
                <c:pt idx="127">
                  <c:v>132.620206</c:v>
                </c:pt>
                <c:pt idx="128">
                  <c:v>131.983036</c:v>
                </c:pt>
                <c:pt idx="129">
                  <c:v>131.26603499999999</c:v>
                </c:pt>
                <c:pt idx="130">
                  <c:v>130.83313799999999</c:v>
                </c:pt>
                <c:pt idx="131">
                  <c:v>131.530137</c:v>
                </c:pt>
                <c:pt idx="132">
                  <c:v>131.84939800000001</c:v>
                </c:pt>
                <c:pt idx="133">
                  <c:v>131.90086500000001</c:v>
                </c:pt>
                <c:pt idx="134">
                  <c:v>131.93920199999999</c:v>
                </c:pt>
                <c:pt idx="135">
                  <c:v>132.38832400000001</c:v>
                </c:pt>
                <c:pt idx="136">
                  <c:v>132.56224400000002</c:v>
                </c:pt>
                <c:pt idx="137">
                  <c:v>132.97248100000002</c:v>
                </c:pt>
                <c:pt idx="138">
                  <c:v>133.20041900000001</c:v>
                </c:pt>
                <c:pt idx="139">
                  <c:v>133.66730900000002</c:v>
                </c:pt>
                <c:pt idx="140">
                  <c:v>134.30754699999997</c:v>
                </c:pt>
                <c:pt idx="141">
                  <c:v>134.56762000000001</c:v>
                </c:pt>
                <c:pt idx="142">
                  <c:v>134.76879300000002</c:v>
                </c:pt>
                <c:pt idx="143">
                  <c:v>134.85787044</c:v>
                </c:pt>
                <c:pt idx="144">
                  <c:v>135.532345496</c:v>
                </c:pt>
                <c:pt idx="145">
                  <c:v>136.627661112</c:v>
                </c:pt>
                <c:pt idx="146">
                  <c:v>136.926725</c:v>
                </c:pt>
                <c:pt idx="147">
                  <c:v>136.99369200000001</c:v>
                </c:pt>
                <c:pt idx="148">
                  <c:v>137.029427</c:v>
                </c:pt>
                <c:pt idx="149">
                  <c:v>137.08407</c:v>
                </c:pt>
                <c:pt idx="150">
                  <c:v>136.38403299999999</c:v>
                </c:pt>
                <c:pt idx="151">
                  <c:v>135.427627</c:v>
                </c:pt>
                <c:pt idx="152">
                  <c:v>134.3822212</c:v>
                </c:pt>
                <c:pt idx="153">
                  <c:v>132.50459000000001</c:v>
                </c:pt>
                <c:pt idx="154">
                  <c:v>131.259118</c:v>
                </c:pt>
                <c:pt idx="155">
                  <c:v>130.90695299999999</c:v>
                </c:pt>
                <c:pt idx="156">
                  <c:v>130.258599</c:v>
                </c:pt>
                <c:pt idx="157">
                  <c:v>130.32910800000002</c:v>
                </c:pt>
                <c:pt idx="158">
                  <c:v>129.46869099999998</c:v>
                </c:pt>
                <c:pt idx="159">
                  <c:v>128.92254433600002</c:v>
                </c:pt>
                <c:pt idx="160">
                  <c:v>129.09685058399998</c:v>
                </c:pt>
                <c:pt idx="161">
                  <c:v>129.13307699999999</c:v>
                </c:pt>
                <c:pt idx="162">
                  <c:v>129.17187099999998</c:v>
                </c:pt>
                <c:pt idx="163">
                  <c:v>129.232439</c:v>
                </c:pt>
                <c:pt idx="164">
                  <c:v>129.66267300000001</c:v>
                </c:pt>
                <c:pt idx="165">
                  <c:v>130.250911</c:v>
                </c:pt>
                <c:pt idx="166">
                  <c:v>130.59186642399999</c:v>
                </c:pt>
                <c:pt idx="167">
                  <c:v>130.85225</c:v>
                </c:pt>
                <c:pt idx="168">
                  <c:v>131.15213199999999</c:v>
                </c:pt>
                <c:pt idx="169">
                  <c:v>131.48396620800003</c:v>
                </c:pt>
                <c:pt idx="170">
                  <c:v>132.08424600000001</c:v>
                </c:pt>
                <c:pt idx="171">
                  <c:v>132.96357799999998</c:v>
                </c:pt>
                <c:pt idx="172">
                  <c:v>133.993045</c:v>
                </c:pt>
                <c:pt idx="173">
                  <c:v>134.60391199999998</c:v>
                </c:pt>
                <c:pt idx="174">
                  <c:v>135.40746299999998</c:v>
                </c:pt>
                <c:pt idx="175">
                  <c:v>135.35876199999998</c:v>
                </c:pt>
                <c:pt idx="176">
                  <c:v>135.82256599999999</c:v>
                </c:pt>
                <c:pt idx="177">
                  <c:v>136.446383</c:v>
                </c:pt>
                <c:pt idx="178">
                  <c:v>136.393553</c:v>
                </c:pt>
                <c:pt idx="179">
                  <c:v>135.40170000000001</c:v>
                </c:pt>
                <c:pt idx="180">
                  <c:v>133.758456</c:v>
                </c:pt>
                <c:pt idx="181">
                  <c:v>131.813941</c:v>
                </c:pt>
                <c:pt idx="182">
                  <c:v>131.554757</c:v>
                </c:pt>
                <c:pt idx="183">
                  <c:v>131.68070699999998</c:v>
                </c:pt>
                <c:pt idx="184">
                  <c:v>131.859849</c:v>
                </c:pt>
                <c:pt idx="185">
                  <c:v>132.214248</c:v>
                </c:pt>
                <c:pt idx="186">
                  <c:v>132.59614400000001</c:v>
                </c:pt>
                <c:pt idx="187">
                  <c:v>132.60573299999999</c:v>
                </c:pt>
                <c:pt idx="188">
                  <c:v>132.588686</c:v>
                </c:pt>
                <c:pt idx="189">
                  <c:v>132.59598700000001</c:v>
                </c:pt>
                <c:pt idx="190">
                  <c:v>132.51085499999999</c:v>
                </c:pt>
                <c:pt idx="191">
                  <c:v>132.29071999999999</c:v>
                </c:pt>
                <c:pt idx="192">
                  <c:v>131.886735888</c:v>
                </c:pt>
                <c:pt idx="193">
                  <c:v>131.34646807999999</c:v>
                </c:pt>
                <c:pt idx="194">
                  <c:v>131.52317466400001</c:v>
                </c:pt>
                <c:pt idx="195">
                  <c:v>131.83384999999998</c:v>
                </c:pt>
                <c:pt idx="196">
                  <c:v>131.82080299999998</c:v>
                </c:pt>
                <c:pt idx="197">
                  <c:v>131.89290799999998</c:v>
                </c:pt>
                <c:pt idx="198">
                  <c:v>131.27925299999998</c:v>
                </c:pt>
                <c:pt idx="199">
                  <c:v>130.603532</c:v>
                </c:pt>
                <c:pt idx="200">
                  <c:v>130.37609499999999</c:v>
                </c:pt>
                <c:pt idx="201">
                  <c:v>130.42490999999998</c:v>
                </c:pt>
                <c:pt idx="202">
                  <c:v>130.345595</c:v>
                </c:pt>
                <c:pt idx="203">
                  <c:v>130.07831300000001</c:v>
                </c:pt>
                <c:pt idx="204">
                  <c:v>129.79383300000001</c:v>
                </c:pt>
                <c:pt idx="205">
                  <c:v>129.79018500000001</c:v>
                </c:pt>
                <c:pt idx="206">
                  <c:v>129.56176199999999</c:v>
                </c:pt>
                <c:pt idx="207">
                  <c:v>129.81113200000001</c:v>
                </c:pt>
                <c:pt idx="208">
                  <c:v>130.542046</c:v>
                </c:pt>
                <c:pt idx="209">
                  <c:v>131.55515700000001</c:v>
                </c:pt>
                <c:pt idx="210">
                  <c:v>132.68823499999999</c:v>
                </c:pt>
                <c:pt idx="211">
                  <c:v>132.739754</c:v>
                </c:pt>
                <c:pt idx="212">
                  <c:v>132.88088099999999</c:v>
                </c:pt>
                <c:pt idx="213">
                  <c:v>131.475672</c:v>
                </c:pt>
                <c:pt idx="214">
                  <c:v>129.70444699999999</c:v>
                </c:pt>
                <c:pt idx="215">
                  <c:v>128.20284899999999</c:v>
                </c:pt>
                <c:pt idx="216">
                  <c:v>127.67442647200001</c:v>
                </c:pt>
                <c:pt idx="217">
                  <c:v>126.62246399999999</c:v>
                </c:pt>
                <c:pt idx="218">
                  <c:v>126.25264799999999</c:v>
                </c:pt>
                <c:pt idx="219">
                  <c:v>124.363474</c:v>
                </c:pt>
                <c:pt idx="220">
                  <c:v>123.40948499999999</c:v>
                </c:pt>
                <c:pt idx="221">
                  <c:v>118.59799800000002</c:v>
                </c:pt>
                <c:pt idx="222">
                  <c:v>116.833354</c:v>
                </c:pt>
                <c:pt idx="223">
                  <c:v>116.150812</c:v>
                </c:pt>
                <c:pt idx="224">
                  <c:v>115.732573</c:v>
                </c:pt>
                <c:pt idx="225">
                  <c:v>115.21615199999999</c:v>
                </c:pt>
                <c:pt idx="226">
                  <c:v>114.93898399999999</c:v>
                </c:pt>
                <c:pt idx="227">
                  <c:v>114.827827</c:v>
                </c:pt>
                <c:pt idx="228">
                  <c:v>112.22185500000001</c:v>
                </c:pt>
                <c:pt idx="229">
                  <c:v>111.70437499999998</c:v>
                </c:pt>
                <c:pt idx="230">
                  <c:v>111.76470599999999</c:v>
                </c:pt>
                <c:pt idx="231">
                  <c:v>111.98127599999998</c:v>
                </c:pt>
                <c:pt idx="232">
                  <c:v>112.531819</c:v>
                </c:pt>
                <c:pt idx="233">
                  <c:v>112.98129300000001</c:v>
                </c:pt>
                <c:pt idx="234">
                  <c:v>114.10146400000001</c:v>
                </c:pt>
                <c:pt idx="235">
                  <c:v>115.04871399999999</c:v>
                </c:pt>
                <c:pt idx="236">
                  <c:v>116.747501</c:v>
                </c:pt>
                <c:pt idx="237">
                  <c:v>117.35308499999999</c:v>
                </c:pt>
                <c:pt idx="238">
                  <c:v>117.75563200000001</c:v>
                </c:pt>
                <c:pt idx="239">
                  <c:v>117.97414900000001</c:v>
                </c:pt>
                <c:pt idx="240">
                  <c:v>118.00904200000001</c:v>
                </c:pt>
                <c:pt idx="241">
                  <c:v>117.99622100000001</c:v>
                </c:pt>
                <c:pt idx="242">
                  <c:v>118.140108</c:v>
                </c:pt>
                <c:pt idx="243">
                  <c:v>118.181321</c:v>
                </c:pt>
                <c:pt idx="244">
                  <c:v>118.21793599999999</c:v>
                </c:pt>
                <c:pt idx="245">
                  <c:v>118.17559500000002</c:v>
                </c:pt>
                <c:pt idx="246">
                  <c:v>118.16251131999999</c:v>
                </c:pt>
                <c:pt idx="247">
                  <c:v>118.13608599999999</c:v>
                </c:pt>
                <c:pt idx="248">
                  <c:v>118.11395</c:v>
                </c:pt>
                <c:pt idx="249">
                  <c:v>118.05383999999999</c:v>
                </c:pt>
                <c:pt idx="250">
                  <c:v>118.075514</c:v>
                </c:pt>
                <c:pt idx="251">
                  <c:v>118.08094499999999</c:v>
                </c:pt>
                <c:pt idx="252">
                  <c:v>118.056847</c:v>
                </c:pt>
                <c:pt idx="253">
                  <c:v>117.276657</c:v>
                </c:pt>
                <c:pt idx="254">
                  <c:v>117.06657200000001</c:v>
                </c:pt>
                <c:pt idx="255">
                  <c:v>117.13443100000001</c:v>
                </c:pt>
                <c:pt idx="256">
                  <c:v>117.40804</c:v>
                </c:pt>
                <c:pt idx="257">
                  <c:v>117.98563099999998</c:v>
                </c:pt>
                <c:pt idx="258">
                  <c:v>118.57419999999999</c:v>
                </c:pt>
                <c:pt idx="259">
                  <c:v>119.17143900000001</c:v>
                </c:pt>
                <c:pt idx="260">
                  <c:v>119.65465</c:v>
                </c:pt>
                <c:pt idx="261">
                  <c:v>119.967465</c:v>
                </c:pt>
                <c:pt idx="262">
                  <c:v>120.61450400000001</c:v>
                </c:pt>
                <c:pt idx="263">
                  <c:v>121.51814499999999</c:v>
                </c:pt>
                <c:pt idx="264">
                  <c:v>122.704246</c:v>
                </c:pt>
                <c:pt idx="265">
                  <c:v>123.700436</c:v>
                </c:pt>
                <c:pt idx="266">
                  <c:v>124.087524</c:v>
                </c:pt>
                <c:pt idx="267">
                  <c:v>125.005819</c:v>
                </c:pt>
                <c:pt idx="268">
                  <c:v>125.71305400000001</c:v>
                </c:pt>
                <c:pt idx="269">
                  <c:v>126.62080400000001</c:v>
                </c:pt>
                <c:pt idx="270">
                  <c:v>127.39864900000001</c:v>
                </c:pt>
                <c:pt idx="271">
                  <c:v>128.24372499999998</c:v>
                </c:pt>
                <c:pt idx="272">
                  <c:v>129.01912099999998</c:v>
                </c:pt>
                <c:pt idx="273">
                  <c:v>129.31510800000001</c:v>
                </c:pt>
                <c:pt idx="274">
                  <c:v>129.35074500000002</c:v>
                </c:pt>
                <c:pt idx="275">
                  <c:v>129.387406</c:v>
                </c:pt>
                <c:pt idx="276">
                  <c:v>129.49358799999999</c:v>
                </c:pt>
                <c:pt idx="277">
                  <c:v>129.76547434399998</c:v>
                </c:pt>
                <c:pt idx="278">
                  <c:v>130.00239800000003</c:v>
                </c:pt>
                <c:pt idx="279">
                  <c:v>130.42744199999999</c:v>
                </c:pt>
                <c:pt idx="280">
                  <c:v>131.02749500000002</c:v>
                </c:pt>
                <c:pt idx="281">
                  <c:v>131.524766</c:v>
                </c:pt>
                <c:pt idx="282">
                  <c:v>132.38016402400001</c:v>
                </c:pt>
                <c:pt idx="283">
                  <c:v>133.17169439999998</c:v>
                </c:pt>
                <c:pt idx="284">
                  <c:v>133.69090350399998</c:v>
                </c:pt>
                <c:pt idx="285">
                  <c:v>134.12504833333335</c:v>
                </c:pt>
                <c:pt idx="286">
                  <c:v>135.28727276800001</c:v>
                </c:pt>
                <c:pt idx="287">
                  <c:v>135.94870184799998</c:v>
                </c:pt>
                <c:pt idx="288">
                  <c:v>136.20393364</c:v>
                </c:pt>
                <c:pt idx="289">
                  <c:v>136.88999999999999</c:v>
                </c:pt>
                <c:pt idx="290">
                  <c:v>137.31</c:v>
                </c:pt>
                <c:pt idx="291">
                  <c:v>136.77000000000001</c:v>
                </c:pt>
                <c:pt idx="292">
                  <c:v>137.15</c:v>
                </c:pt>
                <c:pt idx="293">
                  <c:v>137.11000000000001</c:v>
                </c:pt>
                <c:pt idx="294">
                  <c:v>137.19</c:v>
                </c:pt>
                <c:pt idx="295">
                  <c:v>137.19</c:v>
                </c:pt>
                <c:pt idx="296">
                  <c:v>137.35</c:v>
                </c:pt>
                <c:pt idx="297">
                  <c:v>137.951247</c:v>
                </c:pt>
                <c:pt idx="298">
                  <c:v>139.19999999999999</c:v>
                </c:pt>
                <c:pt idx="299">
                  <c:v>140.66</c:v>
                </c:pt>
                <c:pt idx="300">
                  <c:v>143.19</c:v>
                </c:pt>
                <c:pt idx="301">
                  <c:v>145.9</c:v>
                </c:pt>
                <c:pt idx="302">
                  <c:v>147.47999999999999</c:v>
                </c:pt>
                <c:pt idx="303">
                  <c:v>148.84</c:v>
                </c:pt>
                <c:pt idx="304">
                  <c:v>149.76</c:v>
                </c:pt>
                <c:pt idx="305">
                  <c:v>150.73128299999999</c:v>
                </c:pt>
                <c:pt idx="306">
                  <c:v>151.31</c:v>
                </c:pt>
                <c:pt idx="307">
                  <c:v>150.61000000000001</c:v>
                </c:pt>
                <c:pt idx="308">
                  <c:v>149.88</c:v>
                </c:pt>
                <c:pt idx="309">
                  <c:v>148.88999999999999</c:v>
                </c:pt>
                <c:pt idx="310">
                  <c:v>148.82</c:v>
                </c:pt>
                <c:pt idx="311">
                  <c:v>148.85</c:v>
                </c:pt>
                <c:pt idx="312">
                  <c:v>148.65</c:v>
                </c:pt>
                <c:pt idx="313">
                  <c:v>148.69999999999999</c:v>
                </c:pt>
                <c:pt idx="314">
                  <c:v>148.81</c:v>
                </c:pt>
                <c:pt idx="315">
                  <c:v>149.68</c:v>
                </c:pt>
                <c:pt idx="316">
                  <c:v>150.30000000000001</c:v>
                </c:pt>
                <c:pt idx="317">
                  <c:v>151.1</c:v>
                </c:pt>
                <c:pt idx="318">
                  <c:v>151.94999999999999</c:v>
                </c:pt>
                <c:pt idx="319">
                  <c:v>153.36000000000001</c:v>
                </c:pt>
                <c:pt idx="320">
                  <c:v>158.56</c:v>
                </c:pt>
                <c:pt idx="321">
                  <c:v>169.48</c:v>
                </c:pt>
                <c:pt idx="322">
                  <c:v>177.47</c:v>
                </c:pt>
                <c:pt idx="323">
                  <c:v>176.44240299999998</c:v>
                </c:pt>
                <c:pt idx="324">
                  <c:v>176</c:v>
                </c:pt>
                <c:pt idx="325">
                  <c:v>176.22</c:v>
                </c:pt>
                <c:pt idx="326">
                  <c:v>175.92927700000001</c:v>
                </c:pt>
                <c:pt idx="327">
                  <c:v>176.33440100000001</c:v>
                </c:pt>
                <c:pt idx="328">
                  <c:v>177.06366299999999</c:v>
                </c:pt>
                <c:pt idx="329">
                  <c:v>178.39</c:v>
                </c:pt>
                <c:pt idx="330">
                  <c:v>179.67</c:v>
                </c:pt>
                <c:pt idx="331">
                  <c:v>181.162485</c:v>
                </c:pt>
                <c:pt idx="332">
                  <c:v>182.24970200000001</c:v>
                </c:pt>
                <c:pt idx="333">
                  <c:v>184.94319000000002</c:v>
                </c:pt>
                <c:pt idx="334">
                  <c:v>190.43459200000001</c:v>
                </c:pt>
                <c:pt idx="335">
                  <c:v>194.87</c:v>
                </c:pt>
                <c:pt idx="336">
                  <c:v>198.93</c:v>
                </c:pt>
                <c:pt idx="337">
                  <c:v>199.22</c:v>
                </c:pt>
                <c:pt idx="338">
                  <c:v>198.74</c:v>
                </c:pt>
                <c:pt idx="339">
                  <c:v>197.53</c:v>
                </c:pt>
                <c:pt idx="340">
                  <c:v>195.88</c:v>
                </c:pt>
                <c:pt idx="341">
                  <c:v>193.04</c:v>
                </c:pt>
                <c:pt idx="342">
                  <c:v>188.49</c:v>
                </c:pt>
                <c:pt idx="343">
                  <c:v>185.16</c:v>
                </c:pt>
                <c:pt idx="344">
                  <c:v>182.92</c:v>
                </c:pt>
                <c:pt idx="345">
                  <c:v>183.2</c:v>
                </c:pt>
                <c:pt idx="346">
                  <c:v>182.82</c:v>
                </c:pt>
                <c:pt idx="347">
                  <c:v>182.22</c:v>
                </c:pt>
                <c:pt idx="348">
                  <c:v>181.13</c:v>
                </c:pt>
                <c:pt idx="349">
                  <c:v>180.46</c:v>
                </c:pt>
                <c:pt idx="350">
                  <c:v>180.04</c:v>
                </c:pt>
                <c:pt idx="351">
                  <c:v>180.76</c:v>
                </c:pt>
                <c:pt idx="352">
                  <c:v>181.85817400000002</c:v>
                </c:pt>
                <c:pt idx="353">
                  <c:v>187.29633800000002</c:v>
                </c:pt>
                <c:pt idx="354">
                  <c:v>189.76706999999999</c:v>
                </c:pt>
                <c:pt idx="355">
                  <c:v>189.794085</c:v>
                </c:pt>
                <c:pt idx="356">
                  <c:v>188.85</c:v>
                </c:pt>
                <c:pt idx="357">
                  <c:v>187.57</c:v>
                </c:pt>
                <c:pt idx="358">
                  <c:v>185.57</c:v>
                </c:pt>
                <c:pt idx="359">
                  <c:v>183.56</c:v>
                </c:pt>
                <c:pt idx="360">
                  <c:v>179.91</c:v>
                </c:pt>
                <c:pt idx="361">
                  <c:v>177.62</c:v>
                </c:pt>
                <c:pt idx="362">
                  <c:v>175.52</c:v>
                </c:pt>
                <c:pt idx="363">
                  <c:v>174.16</c:v>
                </c:pt>
                <c:pt idx="364">
                  <c:v>173.16</c:v>
                </c:pt>
                <c:pt idx="365">
                  <c:v>171.64</c:v>
                </c:pt>
                <c:pt idx="366">
                  <c:v>170.86224199999998</c:v>
                </c:pt>
                <c:pt idx="367">
                  <c:v>170.56</c:v>
                </c:pt>
                <c:pt idx="368">
                  <c:v>170.36031899999998</c:v>
                </c:pt>
                <c:pt idx="369">
                  <c:v>169.65982100000002</c:v>
                </c:pt>
                <c:pt idx="370">
                  <c:v>169.3</c:v>
                </c:pt>
                <c:pt idx="371">
                  <c:v>168.56</c:v>
                </c:pt>
                <c:pt idx="372">
                  <c:v>167.33</c:v>
                </c:pt>
                <c:pt idx="373">
                  <c:v>167.04</c:v>
                </c:pt>
                <c:pt idx="374">
                  <c:v>166.26</c:v>
                </c:pt>
                <c:pt idx="375">
                  <c:v>165.18</c:v>
                </c:pt>
                <c:pt idx="376">
                  <c:v>163.71</c:v>
                </c:pt>
                <c:pt idx="377">
                  <c:v>162.71</c:v>
                </c:pt>
                <c:pt idx="378">
                  <c:v>162.11000000000001</c:v>
                </c:pt>
                <c:pt idx="379">
                  <c:v>161.34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A-4E1F-B5BA-69980D92D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39328"/>
        <c:axId val="118740864"/>
      </c:lineChart>
      <c:dateAx>
        <c:axId val="118739328"/>
        <c:scaling>
          <c:orientation val="minMax"/>
          <c:max val="45040"/>
          <c:min val="42849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18740864"/>
        <c:crosses val="autoZero"/>
        <c:auto val="0"/>
        <c:lblOffset val="100"/>
        <c:baseTimeUnit val="days"/>
      </c:dateAx>
      <c:valAx>
        <c:axId val="118740864"/>
        <c:scaling>
          <c:orientation val="minMax"/>
          <c:max val="200"/>
          <c:min val="90"/>
        </c:scaling>
        <c:delete val="0"/>
        <c:axPos val="l"/>
        <c:majorGridlines>
          <c:spPr>
            <a:ln>
              <a:solidFill>
                <a:schemeClr val="tx1">
                  <a:alpha val="20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GB" sz="1200">
                    <a:latin typeface="Arial" panose="020B0604020202020204" pitchFamily="34" charset="0"/>
                    <a:cs typeface="Arial" panose="020B0604020202020204" pitchFamily="34" charset="0"/>
                  </a:rPr>
                  <a:t>pence per litre</a:t>
                </a:r>
              </a:p>
            </c:rich>
          </c:tx>
          <c:layout>
            <c:manualLayout>
              <c:xMode val="edge"/>
              <c:yMode val="edge"/>
              <c:x val="1.0338111016271858E-2"/>
              <c:y val="0.3624077759510830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18739328"/>
        <c:crosses val="autoZero"/>
        <c:crossBetween val="midCat"/>
        <c:majorUnit val="1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0</xdr:row>
      <xdr:rowOff>66676</xdr:rowOff>
    </xdr:from>
    <xdr:to>
      <xdr:col>11</xdr:col>
      <xdr:colOff>57150</xdr:colOff>
      <xdr:row>3</xdr:row>
      <xdr:rowOff>29092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6244A9-CF3E-409E-B53B-9627C6FAE55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81950" y="66676"/>
          <a:ext cx="1552575" cy="9530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461101</xdr:colOff>
      <xdr:row>8</xdr:row>
      <xdr:rowOff>102416</xdr:rowOff>
    </xdr:from>
    <xdr:to>
      <xdr:col>3</xdr:col>
      <xdr:colOff>1125855</xdr:colOff>
      <xdr:row>22</xdr:row>
      <xdr:rowOff>65949</xdr:rowOff>
    </xdr:to>
    <xdr:grpSp>
      <xdr:nvGrpSpPr>
        <xdr:cNvPr id="4" name="Group 3" descr="Infographic of the average ULSP price at the pump.">
          <a:extLst>
            <a:ext uri="{FF2B5EF4-FFF2-40B4-BE49-F238E27FC236}">
              <a16:creationId xmlns:a16="http://schemas.microsoft.com/office/drawing/2014/main" id="{A9649E92-4107-4E68-8DD4-EE73794B16C7}"/>
            </a:ext>
          </a:extLst>
        </xdr:cNvPr>
        <xdr:cNvGrpSpPr/>
      </xdr:nvGrpSpPr>
      <xdr:grpSpPr>
        <a:xfrm>
          <a:off x="773521" y="1748336"/>
          <a:ext cx="2066834" cy="2630533"/>
          <a:chOff x="0" y="4678680"/>
          <a:chExt cx="2026920" cy="2518410"/>
        </a:xfrm>
      </xdr:grpSpPr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31846D81-483B-4703-ACCD-D4B5E3B84791}"/>
              </a:ext>
            </a:extLst>
          </xdr:cNvPr>
          <xdr:cNvGrpSpPr/>
        </xdr:nvGrpSpPr>
        <xdr:grpSpPr>
          <a:xfrm>
            <a:off x="0" y="4678680"/>
            <a:ext cx="2026920" cy="2518410"/>
            <a:chOff x="0" y="0"/>
            <a:chExt cx="1500139" cy="1997045"/>
          </a:xfrm>
        </xdr:grpSpPr>
        <xdr:sp macro="" textlink="">
          <xdr:nvSpPr>
            <xdr:cNvPr id="15" name="TextBox 1">
              <a:extLst>
                <a:ext uri="{FF2B5EF4-FFF2-40B4-BE49-F238E27FC236}">
                  <a16:creationId xmlns:a16="http://schemas.microsoft.com/office/drawing/2014/main" id="{8DAE784C-6576-4F0A-B1AD-1CD532ACD4BC}"/>
                </a:ext>
              </a:extLst>
            </xdr:cNvPr>
            <xdr:cNvSpPr txBox="1"/>
          </xdr:nvSpPr>
          <xdr:spPr>
            <a:xfrm>
              <a:off x="0" y="1466815"/>
              <a:ext cx="1113070" cy="53023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GB" sz="1200" b="1">
                  <a:latin typeface="Arial" panose="020B0604020202020204" pitchFamily="34" charset="0"/>
                  <a:cs typeface="Arial" panose="020B0604020202020204" pitchFamily="34" charset="0"/>
                </a:rPr>
                <a:t>ULSP</a:t>
              </a:r>
            </a:p>
            <a:p>
              <a:pPr algn="ctr"/>
              <a:r>
                <a:rPr lang="en-GB" sz="1200">
                  <a:latin typeface="Arial" panose="020B0604020202020204" pitchFamily="34" charset="0"/>
                  <a:cs typeface="Arial" panose="020B0604020202020204" pitchFamily="34" charset="0"/>
                </a:rPr>
                <a:t>(Unleaded Petrol)</a:t>
              </a:r>
            </a:p>
          </xdr:txBody>
        </xdr:sp>
        <xdr:grpSp>
          <xdr:nvGrpSpPr>
            <xdr:cNvPr id="16" name="Group 15">
              <a:extLst>
                <a:ext uri="{FF2B5EF4-FFF2-40B4-BE49-F238E27FC236}">
                  <a16:creationId xmlns:a16="http://schemas.microsoft.com/office/drawing/2014/main" id="{B5D5A751-0CF3-4A13-BAEA-07157A795C0D}"/>
                </a:ext>
              </a:extLst>
            </xdr:cNvPr>
            <xdr:cNvGrpSpPr/>
          </xdr:nvGrpSpPr>
          <xdr:grpSpPr>
            <a:xfrm>
              <a:off x="96139" y="0"/>
              <a:ext cx="1404000" cy="1509071"/>
              <a:chOff x="96139" y="0"/>
              <a:chExt cx="1379307" cy="1343439"/>
            </a:xfrm>
            <a:solidFill>
              <a:srgbClr val="9BBB59"/>
            </a:solidFill>
          </xdr:grpSpPr>
          <xdr:sp macro="" textlink="">
            <xdr:nvSpPr>
              <xdr:cNvPr id="17" name="Freeform 11">
                <a:extLst>
                  <a:ext uri="{FF2B5EF4-FFF2-40B4-BE49-F238E27FC236}">
                    <a16:creationId xmlns:a16="http://schemas.microsoft.com/office/drawing/2014/main" id="{C0D484AE-4AE2-45C8-AA38-049F32B53314}"/>
                  </a:ext>
                </a:extLst>
              </xdr:cNvPr>
              <xdr:cNvSpPr/>
            </xdr:nvSpPr>
            <xdr:spPr>
              <a:xfrm>
                <a:off x="96139" y="0"/>
                <a:ext cx="1379307" cy="1343439"/>
              </a:xfrm>
              <a:custGeom>
                <a:avLst/>
                <a:gdLst>
                  <a:gd name="connsiteX0" fmla="*/ 1524000 w 2948354"/>
                  <a:gd name="connsiteY0" fmla="*/ 240324 h 3171093"/>
                  <a:gd name="connsiteX1" fmla="*/ 445477 w 2948354"/>
                  <a:gd name="connsiteY1" fmla="*/ 246185 h 3171093"/>
                  <a:gd name="connsiteX2" fmla="*/ 187569 w 2948354"/>
                  <a:gd name="connsiteY2" fmla="*/ 252047 h 3171093"/>
                  <a:gd name="connsiteX3" fmla="*/ 187569 w 2948354"/>
                  <a:gd name="connsiteY3" fmla="*/ 87924 h 3171093"/>
                  <a:gd name="connsiteX4" fmla="*/ 205154 w 2948354"/>
                  <a:gd name="connsiteY4" fmla="*/ 41031 h 3171093"/>
                  <a:gd name="connsiteX5" fmla="*/ 234461 w 2948354"/>
                  <a:gd name="connsiteY5" fmla="*/ 17585 h 3171093"/>
                  <a:gd name="connsiteX6" fmla="*/ 263769 w 2948354"/>
                  <a:gd name="connsiteY6" fmla="*/ 5862 h 3171093"/>
                  <a:gd name="connsiteX7" fmla="*/ 1670538 w 2948354"/>
                  <a:gd name="connsiteY7" fmla="*/ 0 h 3171093"/>
                  <a:gd name="connsiteX8" fmla="*/ 1717431 w 2948354"/>
                  <a:gd name="connsiteY8" fmla="*/ 11724 h 3171093"/>
                  <a:gd name="connsiteX9" fmla="*/ 1758461 w 2948354"/>
                  <a:gd name="connsiteY9" fmla="*/ 35170 h 3171093"/>
                  <a:gd name="connsiteX10" fmla="*/ 1781908 w 2948354"/>
                  <a:gd name="connsiteY10" fmla="*/ 93785 h 3171093"/>
                  <a:gd name="connsiteX11" fmla="*/ 1781908 w 2948354"/>
                  <a:gd name="connsiteY11" fmla="*/ 1160585 h 3171093"/>
                  <a:gd name="connsiteX12" fmla="*/ 1863969 w 2948354"/>
                  <a:gd name="connsiteY12" fmla="*/ 1154724 h 3171093"/>
                  <a:gd name="connsiteX13" fmla="*/ 1963615 w 2948354"/>
                  <a:gd name="connsiteY13" fmla="*/ 1154724 h 3171093"/>
                  <a:gd name="connsiteX14" fmla="*/ 2092569 w 2948354"/>
                  <a:gd name="connsiteY14" fmla="*/ 1189893 h 3171093"/>
                  <a:gd name="connsiteX15" fmla="*/ 2180492 w 2948354"/>
                  <a:gd name="connsiteY15" fmla="*/ 1254370 h 3171093"/>
                  <a:gd name="connsiteX16" fmla="*/ 2227384 w 2948354"/>
                  <a:gd name="connsiteY16" fmla="*/ 1336431 h 3171093"/>
                  <a:gd name="connsiteX17" fmla="*/ 2239108 w 2948354"/>
                  <a:gd name="connsiteY17" fmla="*/ 1465385 h 3171093"/>
                  <a:gd name="connsiteX18" fmla="*/ 2227384 w 2948354"/>
                  <a:gd name="connsiteY18" fmla="*/ 2045677 h 3171093"/>
                  <a:gd name="connsiteX19" fmla="*/ 2239108 w 2948354"/>
                  <a:gd name="connsiteY19" fmla="*/ 2303585 h 3171093"/>
                  <a:gd name="connsiteX20" fmla="*/ 2286000 w 2948354"/>
                  <a:gd name="connsiteY20" fmla="*/ 2479431 h 3171093"/>
                  <a:gd name="connsiteX21" fmla="*/ 2344615 w 2948354"/>
                  <a:gd name="connsiteY21" fmla="*/ 2579077 h 3171093"/>
                  <a:gd name="connsiteX22" fmla="*/ 2403231 w 2948354"/>
                  <a:gd name="connsiteY22" fmla="*/ 2608385 h 3171093"/>
                  <a:gd name="connsiteX23" fmla="*/ 2502877 w 2948354"/>
                  <a:gd name="connsiteY23" fmla="*/ 2602524 h 3171093"/>
                  <a:gd name="connsiteX24" fmla="*/ 2602523 w 2948354"/>
                  <a:gd name="connsiteY24" fmla="*/ 2584939 h 3171093"/>
                  <a:gd name="connsiteX25" fmla="*/ 2690446 w 2948354"/>
                  <a:gd name="connsiteY25" fmla="*/ 2543908 h 3171093"/>
                  <a:gd name="connsiteX26" fmla="*/ 2725615 w 2948354"/>
                  <a:gd name="connsiteY26" fmla="*/ 2432539 h 3171093"/>
                  <a:gd name="connsiteX27" fmla="*/ 2754923 w 2948354"/>
                  <a:gd name="connsiteY27" fmla="*/ 2303585 h 3171093"/>
                  <a:gd name="connsiteX28" fmla="*/ 2766646 w 2948354"/>
                  <a:gd name="connsiteY28" fmla="*/ 2127739 h 3171093"/>
                  <a:gd name="connsiteX29" fmla="*/ 2708031 w 2948354"/>
                  <a:gd name="connsiteY29" fmla="*/ 1652954 h 3171093"/>
                  <a:gd name="connsiteX30" fmla="*/ 2590800 w 2948354"/>
                  <a:gd name="connsiteY30" fmla="*/ 1031631 h 3171093"/>
                  <a:gd name="connsiteX31" fmla="*/ 2497015 w 2948354"/>
                  <a:gd name="connsiteY31" fmla="*/ 1031631 h 3171093"/>
                  <a:gd name="connsiteX32" fmla="*/ 2403231 w 2948354"/>
                  <a:gd name="connsiteY32" fmla="*/ 767862 h 3171093"/>
                  <a:gd name="connsiteX33" fmla="*/ 2473569 w 2948354"/>
                  <a:gd name="connsiteY33" fmla="*/ 539262 h 3171093"/>
                  <a:gd name="connsiteX34" fmla="*/ 2327031 w 2948354"/>
                  <a:gd name="connsiteY34" fmla="*/ 404447 h 3171093"/>
                  <a:gd name="connsiteX35" fmla="*/ 2180492 w 2948354"/>
                  <a:gd name="connsiteY35" fmla="*/ 334108 h 3171093"/>
                  <a:gd name="connsiteX36" fmla="*/ 2186354 w 2948354"/>
                  <a:gd name="connsiteY36" fmla="*/ 281354 h 3171093"/>
                  <a:gd name="connsiteX37" fmla="*/ 2344615 w 2948354"/>
                  <a:gd name="connsiteY37" fmla="*/ 357554 h 3171093"/>
                  <a:gd name="connsiteX38" fmla="*/ 2508738 w 2948354"/>
                  <a:gd name="connsiteY38" fmla="*/ 474785 h 3171093"/>
                  <a:gd name="connsiteX39" fmla="*/ 2625969 w 2948354"/>
                  <a:gd name="connsiteY39" fmla="*/ 451339 h 3171093"/>
                  <a:gd name="connsiteX40" fmla="*/ 2831123 w 2948354"/>
                  <a:gd name="connsiteY40" fmla="*/ 832339 h 3171093"/>
                  <a:gd name="connsiteX41" fmla="*/ 2760784 w 2948354"/>
                  <a:gd name="connsiteY41" fmla="*/ 926124 h 3171093"/>
                  <a:gd name="connsiteX42" fmla="*/ 2567354 w 2948354"/>
                  <a:gd name="connsiteY42" fmla="*/ 662354 h 3171093"/>
                  <a:gd name="connsiteX43" fmla="*/ 2479431 w 2948354"/>
                  <a:gd name="connsiteY43" fmla="*/ 756139 h 3171093"/>
                  <a:gd name="connsiteX44" fmla="*/ 2526323 w 2948354"/>
                  <a:gd name="connsiteY44" fmla="*/ 967154 h 3171093"/>
                  <a:gd name="connsiteX45" fmla="*/ 2649415 w 2948354"/>
                  <a:gd name="connsiteY45" fmla="*/ 937847 h 3171093"/>
                  <a:gd name="connsiteX46" fmla="*/ 2596661 w 2948354"/>
                  <a:gd name="connsiteY46" fmla="*/ 720970 h 3171093"/>
                  <a:gd name="connsiteX47" fmla="*/ 2778369 w 2948354"/>
                  <a:gd name="connsiteY47" fmla="*/ 949570 h 3171093"/>
                  <a:gd name="connsiteX48" fmla="*/ 2848708 w 2948354"/>
                  <a:gd name="connsiteY48" fmla="*/ 1330570 h 3171093"/>
                  <a:gd name="connsiteX49" fmla="*/ 2930769 w 2948354"/>
                  <a:gd name="connsiteY49" fmla="*/ 1975339 h 3171093"/>
                  <a:gd name="connsiteX50" fmla="*/ 2948354 w 2948354"/>
                  <a:gd name="connsiteY50" fmla="*/ 2274277 h 3171093"/>
                  <a:gd name="connsiteX51" fmla="*/ 2901461 w 2948354"/>
                  <a:gd name="connsiteY51" fmla="*/ 2455985 h 3171093"/>
                  <a:gd name="connsiteX52" fmla="*/ 2778369 w 2948354"/>
                  <a:gd name="connsiteY52" fmla="*/ 2696308 h 3171093"/>
                  <a:gd name="connsiteX53" fmla="*/ 2649415 w 2948354"/>
                  <a:gd name="connsiteY53" fmla="*/ 2778370 h 3171093"/>
                  <a:gd name="connsiteX54" fmla="*/ 2450123 w 2948354"/>
                  <a:gd name="connsiteY54" fmla="*/ 2813539 h 3171093"/>
                  <a:gd name="connsiteX55" fmla="*/ 2221523 w 2948354"/>
                  <a:gd name="connsiteY55" fmla="*/ 2754924 h 3171093"/>
                  <a:gd name="connsiteX56" fmla="*/ 2069123 w 2948354"/>
                  <a:gd name="connsiteY56" fmla="*/ 2549770 h 3171093"/>
                  <a:gd name="connsiteX57" fmla="*/ 2022231 w 2948354"/>
                  <a:gd name="connsiteY57" fmla="*/ 2186354 h 3171093"/>
                  <a:gd name="connsiteX58" fmla="*/ 2045677 w 2948354"/>
                  <a:gd name="connsiteY58" fmla="*/ 1606062 h 3171093"/>
                  <a:gd name="connsiteX59" fmla="*/ 2045677 w 2948354"/>
                  <a:gd name="connsiteY59" fmla="*/ 1441939 h 3171093"/>
                  <a:gd name="connsiteX60" fmla="*/ 2022231 w 2948354"/>
                  <a:gd name="connsiteY60" fmla="*/ 1383324 h 3171093"/>
                  <a:gd name="connsiteX61" fmla="*/ 1946031 w 2948354"/>
                  <a:gd name="connsiteY61" fmla="*/ 1342293 h 3171093"/>
                  <a:gd name="connsiteX62" fmla="*/ 1828800 w 2948354"/>
                  <a:gd name="connsiteY62" fmla="*/ 1371600 h 3171093"/>
                  <a:gd name="connsiteX63" fmla="*/ 1781908 w 2948354"/>
                  <a:gd name="connsiteY63" fmla="*/ 1371600 h 3171093"/>
                  <a:gd name="connsiteX64" fmla="*/ 1781908 w 2948354"/>
                  <a:gd name="connsiteY64" fmla="*/ 2954216 h 3171093"/>
                  <a:gd name="connsiteX65" fmla="*/ 1946031 w 2948354"/>
                  <a:gd name="connsiteY65" fmla="*/ 2960077 h 3171093"/>
                  <a:gd name="connsiteX66" fmla="*/ 1957754 w 2948354"/>
                  <a:gd name="connsiteY66" fmla="*/ 3171093 h 3171093"/>
                  <a:gd name="connsiteX67" fmla="*/ 5861 w 2948354"/>
                  <a:gd name="connsiteY67" fmla="*/ 3159370 h 3171093"/>
                  <a:gd name="connsiteX68" fmla="*/ 0 w 2948354"/>
                  <a:gd name="connsiteY68" fmla="*/ 2954216 h 3171093"/>
                  <a:gd name="connsiteX69" fmla="*/ 205154 w 2948354"/>
                  <a:gd name="connsiteY69" fmla="*/ 2942493 h 3171093"/>
                  <a:gd name="connsiteX70" fmla="*/ 193431 w 2948354"/>
                  <a:gd name="connsiteY70" fmla="*/ 252047 h 3171093"/>
                  <a:gd name="connsiteX71" fmla="*/ 451338 w 2948354"/>
                  <a:gd name="connsiteY71" fmla="*/ 246185 h 3171093"/>
                  <a:gd name="connsiteX72" fmla="*/ 439615 w 2948354"/>
                  <a:gd name="connsiteY72" fmla="*/ 1137139 h 3171093"/>
                  <a:gd name="connsiteX73" fmla="*/ 1535723 w 2948354"/>
                  <a:gd name="connsiteY73" fmla="*/ 1148862 h 3171093"/>
                  <a:gd name="connsiteX74" fmla="*/ 1524000 w 2948354"/>
                  <a:gd name="connsiteY74" fmla="*/ 240324 h 3171093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  <a:cxn ang="0">
                    <a:pos x="connsiteX35" y="connsiteY35"/>
                  </a:cxn>
                  <a:cxn ang="0">
                    <a:pos x="connsiteX36" y="connsiteY36"/>
                  </a:cxn>
                  <a:cxn ang="0">
                    <a:pos x="connsiteX37" y="connsiteY37"/>
                  </a:cxn>
                  <a:cxn ang="0">
                    <a:pos x="connsiteX38" y="connsiteY38"/>
                  </a:cxn>
                  <a:cxn ang="0">
                    <a:pos x="connsiteX39" y="connsiteY39"/>
                  </a:cxn>
                  <a:cxn ang="0">
                    <a:pos x="connsiteX40" y="connsiteY40"/>
                  </a:cxn>
                  <a:cxn ang="0">
                    <a:pos x="connsiteX41" y="connsiteY41"/>
                  </a:cxn>
                  <a:cxn ang="0">
                    <a:pos x="connsiteX42" y="connsiteY42"/>
                  </a:cxn>
                  <a:cxn ang="0">
                    <a:pos x="connsiteX43" y="connsiteY43"/>
                  </a:cxn>
                  <a:cxn ang="0">
                    <a:pos x="connsiteX44" y="connsiteY44"/>
                  </a:cxn>
                  <a:cxn ang="0">
                    <a:pos x="connsiteX45" y="connsiteY45"/>
                  </a:cxn>
                  <a:cxn ang="0">
                    <a:pos x="connsiteX46" y="connsiteY46"/>
                  </a:cxn>
                  <a:cxn ang="0">
                    <a:pos x="connsiteX47" y="connsiteY47"/>
                  </a:cxn>
                  <a:cxn ang="0">
                    <a:pos x="connsiteX48" y="connsiteY48"/>
                  </a:cxn>
                  <a:cxn ang="0">
                    <a:pos x="connsiteX49" y="connsiteY49"/>
                  </a:cxn>
                  <a:cxn ang="0">
                    <a:pos x="connsiteX50" y="connsiteY50"/>
                  </a:cxn>
                  <a:cxn ang="0">
                    <a:pos x="connsiteX51" y="connsiteY51"/>
                  </a:cxn>
                  <a:cxn ang="0">
                    <a:pos x="connsiteX52" y="connsiteY52"/>
                  </a:cxn>
                  <a:cxn ang="0">
                    <a:pos x="connsiteX53" y="connsiteY53"/>
                  </a:cxn>
                  <a:cxn ang="0">
                    <a:pos x="connsiteX54" y="connsiteY54"/>
                  </a:cxn>
                  <a:cxn ang="0">
                    <a:pos x="connsiteX55" y="connsiteY55"/>
                  </a:cxn>
                  <a:cxn ang="0">
                    <a:pos x="connsiteX56" y="connsiteY56"/>
                  </a:cxn>
                  <a:cxn ang="0">
                    <a:pos x="connsiteX57" y="connsiteY57"/>
                  </a:cxn>
                  <a:cxn ang="0">
                    <a:pos x="connsiteX58" y="connsiteY58"/>
                  </a:cxn>
                  <a:cxn ang="0">
                    <a:pos x="connsiteX59" y="connsiteY59"/>
                  </a:cxn>
                  <a:cxn ang="0">
                    <a:pos x="connsiteX60" y="connsiteY60"/>
                  </a:cxn>
                  <a:cxn ang="0">
                    <a:pos x="connsiteX61" y="connsiteY61"/>
                  </a:cxn>
                  <a:cxn ang="0">
                    <a:pos x="connsiteX62" y="connsiteY62"/>
                  </a:cxn>
                  <a:cxn ang="0">
                    <a:pos x="connsiteX63" y="connsiteY63"/>
                  </a:cxn>
                  <a:cxn ang="0">
                    <a:pos x="connsiteX64" y="connsiteY64"/>
                  </a:cxn>
                  <a:cxn ang="0">
                    <a:pos x="connsiteX65" y="connsiteY65"/>
                  </a:cxn>
                  <a:cxn ang="0">
                    <a:pos x="connsiteX66" y="connsiteY66"/>
                  </a:cxn>
                  <a:cxn ang="0">
                    <a:pos x="connsiteX67" y="connsiteY67"/>
                  </a:cxn>
                  <a:cxn ang="0">
                    <a:pos x="connsiteX68" y="connsiteY68"/>
                  </a:cxn>
                  <a:cxn ang="0">
                    <a:pos x="connsiteX69" y="connsiteY69"/>
                  </a:cxn>
                  <a:cxn ang="0">
                    <a:pos x="connsiteX70" y="connsiteY70"/>
                  </a:cxn>
                  <a:cxn ang="0">
                    <a:pos x="connsiteX71" y="connsiteY71"/>
                  </a:cxn>
                  <a:cxn ang="0">
                    <a:pos x="connsiteX72" y="connsiteY72"/>
                  </a:cxn>
                  <a:cxn ang="0">
                    <a:pos x="connsiteX73" y="connsiteY73"/>
                  </a:cxn>
                  <a:cxn ang="0">
                    <a:pos x="connsiteX74" y="connsiteY74"/>
                  </a:cxn>
                </a:cxnLst>
                <a:rect l="l" t="t" r="r" b="b"/>
                <a:pathLst>
                  <a:path w="2948354" h="3171093">
                    <a:moveTo>
                      <a:pt x="1524000" y="240324"/>
                    </a:moveTo>
                    <a:lnTo>
                      <a:pt x="445477" y="246185"/>
                    </a:lnTo>
                    <a:lnTo>
                      <a:pt x="187569" y="252047"/>
                    </a:lnTo>
                    <a:lnTo>
                      <a:pt x="187569" y="87924"/>
                    </a:lnTo>
                    <a:lnTo>
                      <a:pt x="205154" y="41031"/>
                    </a:lnTo>
                    <a:lnTo>
                      <a:pt x="234461" y="17585"/>
                    </a:lnTo>
                    <a:lnTo>
                      <a:pt x="263769" y="5862"/>
                    </a:lnTo>
                    <a:lnTo>
                      <a:pt x="1670538" y="0"/>
                    </a:lnTo>
                    <a:lnTo>
                      <a:pt x="1717431" y="11724"/>
                    </a:lnTo>
                    <a:lnTo>
                      <a:pt x="1758461" y="35170"/>
                    </a:lnTo>
                    <a:lnTo>
                      <a:pt x="1781908" y="93785"/>
                    </a:lnTo>
                    <a:lnTo>
                      <a:pt x="1781908" y="1160585"/>
                    </a:lnTo>
                    <a:lnTo>
                      <a:pt x="1863969" y="1154724"/>
                    </a:lnTo>
                    <a:lnTo>
                      <a:pt x="1963615" y="1154724"/>
                    </a:lnTo>
                    <a:lnTo>
                      <a:pt x="2092569" y="1189893"/>
                    </a:lnTo>
                    <a:lnTo>
                      <a:pt x="2180492" y="1254370"/>
                    </a:lnTo>
                    <a:lnTo>
                      <a:pt x="2227384" y="1336431"/>
                    </a:lnTo>
                    <a:lnTo>
                      <a:pt x="2239108" y="1465385"/>
                    </a:lnTo>
                    <a:lnTo>
                      <a:pt x="2227384" y="2045677"/>
                    </a:lnTo>
                    <a:lnTo>
                      <a:pt x="2239108" y="2303585"/>
                    </a:lnTo>
                    <a:lnTo>
                      <a:pt x="2286000" y="2479431"/>
                    </a:lnTo>
                    <a:lnTo>
                      <a:pt x="2344615" y="2579077"/>
                    </a:lnTo>
                    <a:lnTo>
                      <a:pt x="2403231" y="2608385"/>
                    </a:lnTo>
                    <a:lnTo>
                      <a:pt x="2502877" y="2602524"/>
                    </a:lnTo>
                    <a:lnTo>
                      <a:pt x="2602523" y="2584939"/>
                    </a:lnTo>
                    <a:lnTo>
                      <a:pt x="2690446" y="2543908"/>
                    </a:lnTo>
                    <a:lnTo>
                      <a:pt x="2725615" y="2432539"/>
                    </a:lnTo>
                    <a:lnTo>
                      <a:pt x="2754923" y="2303585"/>
                    </a:lnTo>
                    <a:lnTo>
                      <a:pt x="2766646" y="2127739"/>
                    </a:lnTo>
                    <a:lnTo>
                      <a:pt x="2708031" y="1652954"/>
                    </a:lnTo>
                    <a:lnTo>
                      <a:pt x="2590800" y="1031631"/>
                    </a:lnTo>
                    <a:lnTo>
                      <a:pt x="2497015" y="1031631"/>
                    </a:lnTo>
                    <a:lnTo>
                      <a:pt x="2403231" y="767862"/>
                    </a:lnTo>
                    <a:lnTo>
                      <a:pt x="2473569" y="539262"/>
                    </a:lnTo>
                    <a:lnTo>
                      <a:pt x="2327031" y="404447"/>
                    </a:lnTo>
                    <a:lnTo>
                      <a:pt x="2180492" y="334108"/>
                    </a:lnTo>
                    <a:lnTo>
                      <a:pt x="2186354" y="281354"/>
                    </a:lnTo>
                    <a:lnTo>
                      <a:pt x="2344615" y="357554"/>
                    </a:lnTo>
                    <a:lnTo>
                      <a:pt x="2508738" y="474785"/>
                    </a:lnTo>
                    <a:lnTo>
                      <a:pt x="2625969" y="451339"/>
                    </a:lnTo>
                    <a:lnTo>
                      <a:pt x="2831123" y="832339"/>
                    </a:lnTo>
                    <a:lnTo>
                      <a:pt x="2760784" y="926124"/>
                    </a:lnTo>
                    <a:lnTo>
                      <a:pt x="2567354" y="662354"/>
                    </a:lnTo>
                    <a:lnTo>
                      <a:pt x="2479431" y="756139"/>
                    </a:lnTo>
                    <a:lnTo>
                      <a:pt x="2526323" y="967154"/>
                    </a:lnTo>
                    <a:lnTo>
                      <a:pt x="2649415" y="937847"/>
                    </a:lnTo>
                    <a:lnTo>
                      <a:pt x="2596661" y="720970"/>
                    </a:lnTo>
                    <a:lnTo>
                      <a:pt x="2778369" y="949570"/>
                    </a:lnTo>
                    <a:lnTo>
                      <a:pt x="2848708" y="1330570"/>
                    </a:lnTo>
                    <a:lnTo>
                      <a:pt x="2930769" y="1975339"/>
                    </a:lnTo>
                    <a:lnTo>
                      <a:pt x="2948354" y="2274277"/>
                    </a:lnTo>
                    <a:lnTo>
                      <a:pt x="2901461" y="2455985"/>
                    </a:lnTo>
                    <a:lnTo>
                      <a:pt x="2778369" y="2696308"/>
                    </a:lnTo>
                    <a:lnTo>
                      <a:pt x="2649415" y="2778370"/>
                    </a:lnTo>
                    <a:lnTo>
                      <a:pt x="2450123" y="2813539"/>
                    </a:lnTo>
                    <a:lnTo>
                      <a:pt x="2221523" y="2754924"/>
                    </a:lnTo>
                    <a:lnTo>
                      <a:pt x="2069123" y="2549770"/>
                    </a:lnTo>
                    <a:lnTo>
                      <a:pt x="2022231" y="2186354"/>
                    </a:lnTo>
                    <a:lnTo>
                      <a:pt x="2045677" y="1606062"/>
                    </a:lnTo>
                    <a:lnTo>
                      <a:pt x="2045677" y="1441939"/>
                    </a:lnTo>
                    <a:lnTo>
                      <a:pt x="2022231" y="1383324"/>
                    </a:lnTo>
                    <a:lnTo>
                      <a:pt x="1946031" y="1342293"/>
                    </a:lnTo>
                    <a:lnTo>
                      <a:pt x="1828800" y="1371600"/>
                    </a:lnTo>
                    <a:lnTo>
                      <a:pt x="1781908" y="1371600"/>
                    </a:lnTo>
                    <a:lnTo>
                      <a:pt x="1781908" y="2954216"/>
                    </a:lnTo>
                    <a:lnTo>
                      <a:pt x="1946031" y="2960077"/>
                    </a:lnTo>
                    <a:lnTo>
                      <a:pt x="1957754" y="3171093"/>
                    </a:lnTo>
                    <a:lnTo>
                      <a:pt x="5861" y="3159370"/>
                    </a:lnTo>
                    <a:lnTo>
                      <a:pt x="0" y="2954216"/>
                    </a:lnTo>
                    <a:lnTo>
                      <a:pt x="205154" y="2942493"/>
                    </a:lnTo>
                    <a:cubicBezTo>
                      <a:pt x="201246" y="2045678"/>
                      <a:pt x="197339" y="1148862"/>
                      <a:pt x="193431" y="252047"/>
                    </a:cubicBezTo>
                    <a:lnTo>
                      <a:pt x="451338" y="246185"/>
                    </a:lnTo>
                    <a:lnTo>
                      <a:pt x="439615" y="1137139"/>
                    </a:lnTo>
                    <a:lnTo>
                      <a:pt x="1535723" y="1148862"/>
                    </a:lnTo>
                    <a:lnTo>
                      <a:pt x="1524000" y="240324"/>
                    </a:lnTo>
                    <a:close/>
                  </a:path>
                </a:pathLst>
              </a:custGeom>
              <a:grpFill/>
              <a:ln w="25400" cap="flat" cmpd="sng" algn="ctr">
                <a:noFill/>
                <a:prstDash val="solid"/>
              </a:ln>
              <a:effectLst/>
            </xdr:spPr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chart_data!K4">
            <xdr:nvSpPr>
              <xdr:cNvPr id="18" name="TextBox 1">
                <a:extLst>
                  <a:ext uri="{FF2B5EF4-FFF2-40B4-BE49-F238E27FC236}">
                    <a16:creationId xmlns:a16="http://schemas.microsoft.com/office/drawing/2014/main" id="{E79FE610-CB4D-4CCF-BDDE-99FE20A744FC}"/>
                  </a:ext>
                </a:extLst>
              </xdr:cNvPr>
              <xdr:cNvSpPr txBox="1"/>
            </xdr:nvSpPr>
            <xdr:spPr>
              <a:xfrm>
                <a:off x="259561" y="74613"/>
                <a:ext cx="591541" cy="444488"/>
              </a:xfrm>
              <a:prstGeom prst="rect">
                <a:avLst/>
              </a:prstGeom>
              <a:solidFill>
                <a:srgbClr val="9BBB59"/>
              </a:solidFill>
              <a:ln w="9525" cmpd="sng">
                <a:solidFill>
                  <a:srgbClr val="9BBB59"/>
                </a:solidFill>
              </a:ln>
              <a:effectLst/>
              <a:scene3d>
                <a:camera prst="orthographicFront">
                  <a:rot lat="0" lon="0" rev="0"/>
                </a:camera>
                <a:lightRig rig="chilly" dir="t">
                  <a:rot lat="0" lon="0" rev="18480000"/>
                </a:lightRig>
              </a:scene3d>
              <a:sp3d prstMaterial="clear">
                <a:bevelT h="63500"/>
              </a:sp3d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ctr" anchorCtr="0">
                <a:noAutofit/>
              </a:bodyPr>
              <a:lstStyle>
                <a:lvl1pPr marL="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14E1CF5F-09B5-489A-B3CE-F00E4DDC4D95}" type="TxLink">
                  <a:rPr lang="en-US" sz="1200" b="1" i="0" u="none" strike="noStrike">
                    <a:solidFill>
                      <a:srgbClr val="000000"/>
                    </a:solidFill>
                    <a:latin typeface="Arial"/>
                    <a:cs typeface="Arial"/>
                  </a:rPr>
                  <a:pPr algn="ctr"/>
                  <a:t>145.84</a:t>
                </a:fld>
                <a:endParaRPr lang="en-US" sz="1200" b="1" i="0" u="none" strike="noStrike">
                  <a:solidFill>
                    <a:srgbClr val="000000"/>
                  </a:solidFill>
                  <a:latin typeface="Arial"/>
                  <a:cs typeface="Arial"/>
                </a:endParaRPr>
              </a:p>
            </xdr:txBody>
          </xdr:sp>
        </xdr:grpSp>
      </xdr:grpSp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BDAF3722-3F2A-491F-9938-6D034DD154CB}"/>
              </a:ext>
            </a:extLst>
          </xdr:cNvPr>
          <xdr:cNvSpPr txBox="1"/>
        </xdr:nvSpPr>
        <xdr:spPr>
          <a:xfrm>
            <a:off x="468630" y="5452110"/>
            <a:ext cx="609600" cy="262890"/>
          </a:xfrm>
          <a:prstGeom prst="rect">
            <a:avLst/>
          </a:prstGeom>
          <a:solidFill>
            <a:srgbClr val="9BBB59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 b="1">
                <a:solidFill>
                  <a:schemeClr val="tx1"/>
                </a:solidFill>
              </a:rPr>
              <a:t>p/litre</a:t>
            </a:r>
          </a:p>
        </xdr:txBody>
      </xdr:sp>
    </xdr:grpSp>
    <xdr:clientData/>
  </xdr:twoCellAnchor>
  <xdr:twoCellAnchor>
    <xdr:from>
      <xdr:col>6</xdr:col>
      <xdr:colOff>409848</xdr:colOff>
      <xdr:row>8</xdr:row>
      <xdr:rowOff>107768</xdr:rowOff>
    </xdr:from>
    <xdr:to>
      <xdr:col>9</xdr:col>
      <xdr:colOff>220981</xdr:colOff>
      <xdr:row>21</xdr:row>
      <xdr:rowOff>168728</xdr:rowOff>
    </xdr:to>
    <xdr:grpSp>
      <xdr:nvGrpSpPr>
        <xdr:cNvPr id="19" name="Group 18" descr="Infographic of the average ULSD price at the pump.">
          <a:extLst>
            <a:ext uri="{FF2B5EF4-FFF2-40B4-BE49-F238E27FC236}">
              <a16:creationId xmlns:a16="http://schemas.microsoft.com/office/drawing/2014/main" id="{C9746D4E-5100-46C1-9898-8AE14A150BAF}"/>
            </a:ext>
          </a:extLst>
        </xdr:cNvPr>
        <xdr:cNvGrpSpPr/>
      </xdr:nvGrpSpPr>
      <xdr:grpSpPr>
        <a:xfrm>
          <a:off x="5248548" y="1753688"/>
          <a:ext cx="2280013" cy="2537460"/>
          <a:chOff x="4777740" y="4606290"/>
          <a:chExt cx="2030730" cy="2388046"/>
        </a:xfrm>
      </xdr:grpSpPr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9664809B-D077-4775-9BB7-F779D3A371A2}"/>
              </a:ext>
            </a:extLst>
          </xdr:cNvPr>
          <xdr:cNvGrpSpPr/>
        </xdr:nvGrpSpPr>
        <xdr:grpSpPr>
          <a:xfrm>
            <a:off x="4777740" y="4606290"/>
            <a:ext cx="2030730" cy="2388046"/>
            <a:chOff x="0" y="0"/>
            <a:chExt cx="1493215" cy="1904172"/>
          </a:xfrm>
        </xdr:grpSpPr>
        <xdr:sp macro="" textlink="">
          <xdr:nvSpPr>
            <xdr:cNvPr id="9" name="TextBox 1">
              <a:extLst>
                <a:ext uri="{FF2B5EF4-FFF2-40B4-BE49-F238E27FC236}">
                  <a16:creationId xmlns:a16="http://schemas.microsoft.com/office/drawing/2014/main" id="{A8A315EB-79EF-4C2C-8E38-1D88C513B022}"/>
                </a:ext>
              </a:extLst>
            </xdr:cNvPr>
            <xdr:cNvSpPr txBox="1"/>
          </xdr:nvSpPr>
          <xdr:spPr>
            <a:xfrm>
              <a:off x="0" y="1459716"/>
              <a:ext cx="1113070" cy="444456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GB" sz="1200" b="1">
                  <a:latin typeface="Arial" panose="020B0604020202020204" pitchFamily="34" charset="0"/>
                  <a:cs typeface="Arial" panose="020B0604020202020204" pitchFamily="34" charset="0"/>
                </a:rPr>
                <a:t>ULSD</a:t>
              </a:r>
            </a:p>
            <a:p>
              <a:pPr algn="ctr"/>
              <a:r>
                <a:rPr lang="en-GB" sz="1200">
                  <a:latin typeface="Arial" panose="020B0604020202020204" pitchFamily="34" charset="0"/>
                  <a:cs typeface="Arial" panose="020B0604020202020204" pitchFamily="34" charset="0"/>
                </a:rPr>
                <a:t>(</a:t>
              </a:r>
              <a:r>
                <a:rPr lang="en-GB" sz="1200" b="0">
                  <a:latin typeface="Arial" panose="020B0604020202020204" pitchFamily="34" charset="0"/>
                  <a:cs typeface="Arial" panose="020B0604020202020204" pitchFamily="34" charset="0"/>
                </a:rPr>
                <a:t>Diesel</a:t>
              </a:r>
              <a:r>
                <a:rPr lang="en-GB" sz="1200">
                  <a:latin typeface="Arial" panose="020B0604020202020204" pitchFamily="34" charset="0"/>
                  <a:cs typeface="Arial" panose="020B0604020202020204" pitchFamily="34" charset="0"/>
                </a:rPr>
                <a:t>)</a:t>
              </a:r>
            </a:p>
          </xdr:txBody>
        </xdr:sp>
        <xdr:grpSp>
          <xdr:nvGrpSpPr>
            <xdr:cNvPr id="10" name="Group 9">
              <a:extLst>
                <a:ext uri="{FF2B5EF4-FFF2-40B4-BE49-F238E27FC236}">
                  <a16:creationId xmlns:a16="http://schemas.microsoft.com/office/drawing/2014/main" id="{B315A63A-24BE-46BB-97DB-B7D8F3A29D39}"/>
                </a:ext>
              </a:extLst>
            </xdr:cNvPr>
            <xdr:cNvGrpSpPr/>
          </xdr:nvGrpSpPr>
          <xdr:grpSpPr>
            <a:xfrm>
              <a:off x="89215" y="0"/>
              <a:ext cx="1404000" cy="1509129"/>
              <a:chOff x="89215" y="0"/>
              <a:chExt cx="1379307" cy="1343439"/>
            </a:xfrm>
          </xdr:grpSpPr>
          <xdr:sp macro="" textlink="">
            <xdr:nvSpPr>
              <xdr:cNvPr id="11" name="Freeform 6">
                <a:extLst>
                  <a:ext uri="{FF2B5EF4-FFF2-40B4-BE49-F238E27FC236}">
                    <a16:creationId xmlns:a16="http://schemas.microsoft.com/office/drawing/2014/main" id="{14C36902-0BF9-462B-88F1-25933BA75295}"/>
                  </a:ext>
                </a:extLst>
              </xdr:cNvPr>
              <xdr:cNvSpPr/>
            </xdr:nvSpPr>
            <xdr:spPr>
              <a:xfrm>
                <a:off x="89215" y="0"/>
                <a:ext cx="1379307" cy="1343439"/>
              </a:xfrm>
              <a:custGeom>
                <a:avLst/>
                <a:gdLst>
                  <a:gd name="connsiteX0" fmla="*/ 1524000 w 2948354"/>
                  <a:gd name="connsiteY0" fmla="*/ 240324 h 3171093"/>
                  <a:gd name="connsiteX1" fmla="*/ 445477 w 2948354"/>
                  <a:gd name="connsiteY1" fmla="*/ 246185 h 3171093"/>
                  <a:gd name="connsiteX2" fmla="*/ 187569 w 2948354"/>
                  <a:gd name="connsiteY2" fmla="*/ 252047 h 3171093"/>
                  <a:gd name="connsiteX3" fmla="*/ 187569 w 2948354"/>
                  <a:gd name="connsiteY3" fmla="*/ 87924 h 3171093"/>
                  <a:gd name="connsiteX4" fmla="*/ 205154 w 2948354"/>
                  <a:gd name="connsiteY4" fmla="*/ 41031 h 3171093"/>
                  <a:gd name="connsiteX5" fmla="*/ 234461 w 2948354"/>
                  <a:gd name="connsiteY5" fmla="*/ 17585 h 3171093"/>
                  <a:gd name="connsiteX6" fmla="*/ 263769 w 2948354"/>
                  <a:gd name="connsiteY6" fmla="*/ 5862 h 3171093"/>
                  <a:gd name="connsiteX7" fmla="*/ 1670538 w 2948354"/>
                  <a:gd name="connsiteY7" fmla="*/ 0 h 3171093"/>
                  <a:gd name="connsiteX8" fmla="*/ 1717431 w 2948354"/>
                  <a:gd name="connsiteY8" fmla="*/ 11724 h 3171093"/>
                  <a:gd name="connsiteX9" fmla="*/ 1758461 w 2948354"/>
                  <a:gd name="connsiteY9" fmla="*/ 35170 h 3171093"/>
                  <a:gd name="connsiteX10" fmla="*/ 1781908 w 2948354"/>
                  <a:gd name="connsiteY10" fmla="*/ 93785 h 3171093"/>
                  <a:gd name="connsiteX11" fmla="*/ 1781908 w 2948354"/>
                  <a:gd name="connsiteY11" fmla="*/ 1160585 h 3171093"/>
                  <a:gd name="connsiteX12" fmla="*/ 1863969 w 2948354"/>
                  <a:gd name="connsiteY12" fmla="*/ 1154724 h 3171093"/>
                  <a:gd name="connsiteX13" fmla="*/ 1963615 w 2948354"/>
                  <a:gd name="connsiteY13" fmla="*/ 1154724 h 3171093"/>
                  <a:gd name="connsiteX14" fmla="*/ 2092569 w 2948354"/>
                  <a:gd name="connsiteY14" fmla="*/ 1189893 h 3171093"/>
                  <a:gd name="connsiteX15" fmla="*/ 2180492 w 2948354"/>
                  <a:gd name="connsiteY15" fmla="*/ 1254370 h 3171093"/>
                  <a:gd name="connsiteX16" fmla="*/ 2227384 w 2948354"/>
                  <a:gd name="connsiteY16" fmla="*/ 1336431 h 3171093"/>
                  <a:gd name="connsiteX17" fmla="*/ 2239108 w 2948354"/>
                  <a:gd name="connsiteY17" fmla="*/ 1465385 h 3171093"/>
                  <a:gd name="connsiteX18" fmla="*/ 2227384 w 2948354"/>
                  <a:gd name="connsiteY18" fmla="*/ 2045677 h 3171093"/>
                  <a:gd name="connsiteX19" fmla="*/ 2239108 w 2948354"/>
                  <a:gd name="connsiteY19" fmla="*/ 2303585 h 3171093"/>
                  <a:gd name="connsiteX20" fmla="*/ 2286000 w 2948354"/>
                  <a:gd name="connsiteY20" fmla="*/ 2479431 h 3171093"/>
                  <a:gd name="connsiteX21" fmla="*/ 2344615 w 2948354"/>
                  <a:gd name="connsiteY21" fmla="*/ 2579077 h 3171093"/>
                  <a:gd name="connsiteX22" fmla="*/ 2403231 w 2948354"/>
                  <a:gd name="connsiteY22" fmla="*/ 2608385 h 3171093"/>
                  <a:gd name="connsiteX23" fmla="*/ 2502877 w 2948354"/>
                  <a:gd name="connsiteY23" fmla="*/ 2602524 h 3171093"/>
                  <a:gd name="connsiteX24" fmla="*/ 2602523 w 2948354"/>
                  <a:gd name="connsiteY24" fmla="*/ 2584939 h 3171093"/>
                  <a:gd name="connsiteX25" fmla="*/ 2690446 w 2948354"/>
                  <a:gd name="connsiteY25" fmla="*/ 2543908 h 3171093"/>
                  <a:gd name="connsiteX26" fmla="*/ 2725615 w 2948354"/>
                  <a:gd name="connsiteY26" fmla="*/ 2432539 h 3171093"/>
                  <a:gd name="connsiteX27" fmla="*/ 2754923 w 2948354"/>
                  <a:gd name="connsiteY27" fmla="*/ 2303585 h 3171093"/>
                  <a:gd name="connsiteX28" fmla="*/ 2766646 w 2948354"/>
                  <a:gd name="connsiteY28" fmla="*/ 2127739 h 3171093"/>
                  <a:gd name="connsiteX29" fmla="*/ 2708031 w 2948354"/>
                  <a:gd name="connsiteY29" fmla="*/ 1652954 h 3171093"/>
                  <a:gd name="connsiteX30" fmla="*/ 2590800 w 2948354"/>
                  <a:gd name="connsiteY30" fmla="*/ 1031631 h 3171093"/>
                  <a:gd name="connsiteX31" fmla="*/ 2497015 w 2948354"/>
                  <a:gd name="connsiteY31" fmla="*/ 1031631 h 3171093"/>
                  <a:gd name="connsiteX32" fmla="*/ 2403231 w 2948354"/>
                  <a:gd name="connsiteY32" fmla="*/ 767862 h 3171093"/>
                  <a:gd name="connsiteX33" fmla="*/ 2473569 w 2948354"/>
                  <a:gd name="connsiteY33" fmla="*/ 539262 h 3171093"/>
                  <a:gd name="connsiteX34" fmla="*/ 2327031 w 2948354"/>
                  <a:gd name="connsiteY34" fmla="*/ 404447 h 3171093"/>
                  <a:gd name="connsiteX35" fmla="*/ 2180492 w 2948354"/>
                  <a:gd name="connsiteY35" fmla="*/ 334108 h 3171093"/>
                  <a:gd name="connsiteX36" fmla="*/ 2186354 w 2948354"/>
                  <a:gd name="connsiteY36" fmla="*/ 281354 h 3171093"/>
                  <a:gd name="connsiteX37" fmla="*/ 2344615 w 2948354"/>
                  <a:gd name="connsiteY37" fmla="*/ 357554 h 3171093"/>
                  <a:gd name="connsiteX38" fmla="*/ 2508738 w 2948354"/>
                  <a:gd name="connsiteY38" fmla="*/ 474785 h 3171093"/>
                  <a:gd name="connsiteX39" fmla="*/ 2625969 w 2948354"/>
                  <a:gd name="connsiteY39" fmla="*/ 451339 h 3171093"/>
                  <a:gd name="connsiteX40" fmla="*/ 2831123 w 2948354"/>
                  <a:gd name="connsiteY40" fmla="*/ 832339 h 3171093"/>
                  <a:gd name="connsiteX41" fmla="*/ 2760784 w 2948354"/>
                  <a:gd name="connsiteY41" fmla="*/ 926124 h 3171093"/>
                  <a:gd name="connsiteX42" fmla="*/ 2567354 w 2948354"/>
                  <a:gd name="connsiteY42" fmla="*/ 662354 h 3171093"/>
                  <a:gd name="connsiteX43" fmla="*/ 2479431 w 2948354"/>
                  <a:gd name="connsiteY43" fmla="*/ 756139 h 3171093"/>
                  <a:gd name="connsiteX44" fmla="*/ 2526323 w 2948354"/>
                  <a:gd name="connsiteY44" fmla="*/ 967154 h 3171093"/>
                  <a:gd name="connsiteX45" fmla="*/ 2649415 w 2948354"/>
                  <a:gd name="connsiteY45" fmla="*/ 937847 h 3171093"/>
                  <a:gd name="connsiteX46" fmla="*/ 2596661 w 2948354"/>
                  <a:gd name="connsiteY46" fmla="*/ 720970 h 3171093"/>
                  <a:gd name="connsiteX47" fmla="*/ 2778369 w 2948354"/>
                  <a:gd name="connsiteY47" fmla="*/ 949570 h 3171093"/>
                  <a:gd name="connsiteX48" fmla="*/ 2848708 w 2948354"/>
                  <a:gd name="connsiteY48" fmla="*/ 1330570 h 3171093"/>
                  <a:gd name="connsiteX49" fmla="*/ 2930769 w 2948354"/>
                  <a:gd name="connsiteY49" fmla="*/ 1975339 h 3171093"/>
                  <a:gd name="connsiteX50" fmla="*/ 2948354 w 2948354"/>
                  <a:gd name="connsiteY50" fmla="*/ 2274277 h 3171093"/>
                  <a:gd name="connsiteX51" fmla="*/ 2901461 w 2948354"/>
                  <a:gd name="connsiteY51" fmla="*/ 2455985 h 3171093"/>
                  <a:gd name="connsiteX52" fmla="*/ 2778369 w 2948354"/>
                  <a:gd name="connsiteY52" fmla="*/ 2696308 h 3171093"/>
                  <a:gd name="connsiteX53" fmla="*/ 2649415 w 2948354"/>
                  <a:gd name="connsiteY53" fmla="*/ 2778370 h 3171093"/>
                  <a:gd name="connsiteX54" fmla="*/ 2450123 w 2948354"/>
                  <a:gd name="connsiteY54" fmla="*/ 2813539 h 3171093"/>
                  <a:gd name="connsiteX55" fmla="*/ 2221523 w 2948354"/>
                  <a:gd name="connsiteY55" fmla="*/ 2754924 h 3171093"/>
                  <a:gd name="connsiteX56" fmla="*/ 2069123 w 2948354"/>
                  <a:gd name="connsiteY56" fmla="*/ 2549770 h 3171093"/>
                  <a:gd name="connsiteX57" fmla="*/ 2022231 w 2948354"/>
                  <a:gd name="connsiteY57" fmla="*/ 2186354 h 3171093"/>
                  <a:gd name="connsiteX58" fmla="*/ 2045677 w 2948354"/>
                  <a:gd name="connsiteY58" fmla="*/ 1606062 h 3171093"/>
                  <a:gd name="connsiteX59" fmla="*/ 2045677 w 2948354"/>
                  <a:gd name="connsiteY59" fmla="*/ 1441939 h 3171093"/>
                  <a:gd name="connsiteX60" fmla="*/ 2022231 w 2948354"/>
                  <a:gd name="connsiteY60" fmla="*/ 1383324 h 3171093"/>
                  <a:gd name="connsiteX61" fmla="*/ 1946031 w 2948354"/>
                  <a:gd name="connsiteY61" fmla="*/ 1342293 h 3171093"/>
                  <a:gd name="connsiteX62" fmla="*/ 1828800 w 2948354"/>
                  <a:gd name="connsiteY62" fmla="*/ 1371600 h 3171093"/>
                  <a:gd name="connsiteX63" fmla="*/ 1781908 w 2948354"/>
                  <a:gd name="connsiteY63" fmla="*/ 1371600 h 3171093"/>
                  <a:gd name="connsiteX64" fmla="*/ 1781908 w 2948354"/>
                  <a:gd name="connsiteY64" fmla="*/ 2954216 h 3171093"/>
                  <a:gd name="connsiteX65" fmla="*/ 1946031 w 2948354"/>
                  <a:gd name="connsiteY65" fmla="*/ 2960077 h 3171093"/>
                  <a:gd name="connsiteX66" fmla="*/ 1957754 w 2948354"/>
                  <a:gd name="connsiteY66" fmla="*/ 3171093 h 3171093"/>
                  <a:gd name="connsiteX67" fmla="*/ 5861 w 2948354"/>
                  <a:gd name="connsiteY67" fmla="*/ 3159370 h 3171093"/>
                  <a:gd name="connsiteX68" fmla="*/ 0 w 2948354"/>
                  <a:gd name="connsiteY68" fmla="*/ 2954216 h 3171093"/>
                  <a:gd name="connsiteX69" fmla="*/ 205154 w 2948354"/>
                  <a:gd name="connsiteY69" fmla="*/ 2942493 h 3171093"/>
                  <a:gd name="connsiteX70" fmla="*/ 193431 w 2948354"/>
                  <a:gd name="connsiteY70" fmla="*/ 252047 h 3171093"/>
                  <a:gd name="connsiteX71" fmla="*/ 451338 w 2948354"/>
                  <a:gd name="connsiteY71" fmla="*/ 246185 h 3171093"/>
                  <a:gd name="connsiteX72" fmla="*/ 439615 w 2948354"/>
                  <a:gd name="connsiteY72" fmla="*/ 1137139 h 3171093"/>
                  <a:gd name="connsiteX73" fmla="*/ 1535723 w 2948354"/>
                  <a:gd name="connsiteY73" fmla="*/ 1148862 h 3171093"/>
                  <a:gd name="connsiteX74" fmla="*/ 1524000 w 2948354"/>
                  <a:gd name="connsiteY74" fmla="*/ 240324 h 3171093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  <a:cxn ang="0">
                    <a:pos x="connsiteX35" y="connsiteY35"/>
                  </a:cxn>
                  <a:cxn ang="0">
                    <a:pos x="connsiteX36" y="connsiteY36"/>
                  </a:cxn>
                  <a:cxn ang="0">
                    <a:pos x="connsiteX37" y="connsiteY37"/>
                  </a:cxn>
                  <a:cxn ang="0">
                    <a:pos x="connsiteX38" y="connsiteY38"/>
                  </a:cxn>
                  <a:cxn ang="0">
                    <a:pos x="connsiteX39" y="connsiteY39"/>
                  </a:cxn>
                  <a:cxn ang="0">
                    <a:pos x="connsiteX40" y="connsiteY40"/>
                  </a:cxn>
                  <a:cxn ang="0">
                    <a:pos x="connsiteX41" y="connsiteY41"/>
                  </a:cxn>
                  <a:cxn ang="0">
                    <a:pos x="connsiteX42" y="connsiteY42"/>
                  </a:cxn>
                  <a:cxn ang="0">
                    <a:pos x="connsiteX43" y="connsiteY43"/>
                  </a:cxn>
                  <a:cxn ang="0">
                    <a:pos x="connsiteX44" y="connsiteY44"/>
                  </a:cxn>
                  <a:cxn ang="0">
                    <a:pos x="connsiteX45" y="connsiteY45"/>
                  </a:cxn>
                  <a:cxn ang="0">
                    <a:pos x="connsiteX46" y="connsiteY46"/>
                  </a:cxn>
                  <a:cxn ang="0">
                    <a:pos x="connsiteX47" y="connsiteY47"/>
                  </a:cxn>
                  <a:cxn ang="0">
                    <a:pos x="connsiteX48" y="connsiteY48"/>
                  </a:cxn>
                  <a:cxn ang="0">
                    <a:pos x="connsiteX49" y="connsiteY49"/>
                  </a:cxn>
                  <a:cxn ang="0">
                    <a:pos x="connsiteX50" y="connsiteY50"/>
                  </a:cxn>
                  <a:cxn ang="0">
                    <a:pos x="connsiteX51" y="connsiteY51"/>
                  </a:cxn>
                  <a:cxn ang="0">
                    <a:pos x="connsiteX52" y="connsiteY52"/>
                  </a:cxn>
                  <a:cxn ang="0">
                    <a:pos x="connsiteX53" y="connsiteY53"/>
                  </a:cxn>
                  <a:cxn ang="0">
                    <a:pos x="connsiteX54" y="connsiteY54"/>
                  </a:cxn>
                  <a:cxn ang="0">
                    <a:pos x="connsiteX55" y="connsiteY55"/>
                  </a:cxn>
                  <a:cxn ang="0">
                    <a:pos x="connsiteX56" y="connsiteY56"/>
                  </a:cxn>
                  <a:cxn ang="0">
                    <a:pos x="connsiteX57" y="connsiteY57"/>
                  </a:cxn>
                  <a:cxn ang="0">
                    <a:pos x="connsiteX58" y="connsiteY58"/>
                  </a:cxn>
                  <a:cxn ang="0">
                    <a:pos x="connsiteX59" y="connsiteY59"/>
                  </a:cxn>
                  <a:cxn ang="0">
                    <a:pos x="connsiteX60" y="connsiteY60"/>
                  </a:cxn>
                  <a:cxn ang="0">
                    <a:pos x="connsiteX61" y="connsiteY61"/>
                  </a:cxn>
                  <a:cxn ang="0">
                    <a:pos x="connsiteX62" y="connsiteY62"/>
                  </a:cxn>
                  <a:cxn ang="0">
                    <a:pos x="connsiteX63" y="connsiteY63"/>
                  </a:cxn>
                  <a:cxn ang="0">
                    <a:pos x="connsiteX64" y="connsiteY64"/>
                  </a:cxn>
                  <a:cxn ang="0">
                    <a:pos x="connsiteX65" y="connsiteY65"/>
                  </a:cxn>
                  <a:cxn ang="0">
                    <a:pos x="connsiteX66" y="connsiteY66"/>
                  </a:cxn>
                  <a:cxn ang="0">
                    <a:pos x="connsiteX67" y="connsiteY67"/>
                  </a:cxn>
                  <a:cxn ang="0">
                    <a:pos x="connsiteX68" y="connsiteY68"/>
                  </a:cxn>
                  <a:cxn ang="0">
                    <a:pos x="connsiteX69" y="connsiteY69"/>
                  </a:cxn>
                  <a:cxn ang="0">
                    <a:pos x="connsiteX70" y="connsiteY70"/>
                  </a:cxn>
                  <a:cxn ang="0">
                    <a:pos x="connsiteX71" y="connsiteY71"/>
                  </a:cxn>
                  <a:cxn ang="0">
                    <a:pos x="connsiteX72" y="connsiteY72"/>
                  </a:cxn>
                  <a:cxn ang="0">
                    <a:pos x="connsiteX73" y="connsiteY73"/>
                  </a:cxn>
                  <a:cxn ang="0">
                    <a:pos x="connsiteX74" y="connsiteY74"/>
                  </a:cxn>
                </a:cxnLst>
                <a:rect l="l" t="t" r="r" b="b"/>
                <a:pathLst>
                  <a:path w="2948354" h="3171093">
                    <a:moveTo>
                      <a:pt x="1524000" y="240324"/>
                    </a:moveTo>
                    <a:lnTo>
                      <a:pt x="445477" y="246185"/>
                    </a:lnTo>
                    <a:lnTo>
                      <a:pt x="187569" y="252047"/>
                    </a:lnTo>
                    <a:lnTo>
                      <a:pt x="187569" y="87924"/>
                    </a:lnTo>
                    <a:lnTo>
                      <a:pt x="205154" y="41031"/>
                    </a:lnTo>
                    <a:lnTo>
                      <a:pt x="234461" y="17585"/>
                    </a:lnTo>
                    <a:lnTo>
                      <a:pt x="263769" y="5862"/>
                    </a:lnTo>
                    <a:lnTo>
                      <a:pt x="1670538" y="0"/>
                    </a:lnTo>
                    <a:lnTo>
                      <a:pt x="1717431" y="11724"/>
                    </a:lnTo>
                    <a:lnTo>
                      <a:pt x="1758461" y="35170"/>
                    </a:lnTo>
                    <a:lnTo>
                      <a:pt x="1781908" y="93785"/>
                    </a:lnTo>
                    <a:lnTo>
                      <a:pt x="1781908" y="1160585"/>
                    </a:lnTo>
                    <a:lnTo>
                      <a:pt x="1863969" y="1154724"/>
                    </a:lnTo>
                    <a:lnTo>
                      <a:pt x="1963615" y="1154724"/>
                    </a:lnTo>
                    <a:lnTo>
                      <a:pt x="2092569" y="1189893"/>
                    </a:lnTo>
                    <a:lnTo>
                      <a:pt x="2180492" y="1254370"/>
                    </a:lnTo>
                    <a:lnTo>
                      <a:pt x="2227384" y="1336431"/>
                    </a:lnTo>
                    <a:lnTo>
                      <a:pt x="2239108" y="1465385"/>
                    </a:lnTo>
                    <a:lnTo>
                      <a:pt x="2227384" y="2045677"/>
                    </a:lnTo>
                    <a:lnTo>
                      <a:pt x="2239108" y="2303585"/>
                    </a:lnTo>
                    <a:lnTo>
                      <a:pt x="2286000" y="2479431"/>
                    </a:lnTo>
                    <a:lnTo>
                      <a:pt x="2344615" y="2579077"/>
                    </a:lnTo>
                    <a:lnTo>
                      <a:pt x="2403231" y="2608385"/>
                    </a:lnTo>
                    <a:lnTo>
                      <a:pt x="2502877" y="2602524"/>
                    </a:lnTo>
                    <a:lnTo>
                      <a:pt x="2602523" y="2584939"/>
                    </a:lnTo>
                    <a:lnTo>
                      <a:pt x="2690446" y="2543908"/>
                    </a:lnTo>
                    <a:lnTo>
                      <a:pt x="2725615" y="2432539"/>
                    </a:lnTo>
                    <a:lnTo>
                      <a:pt x="2754923" y="2303585"/>
                    </a:lnTo>
                    <a:lnTo>
                      <a:pt x="2766646" y="2127739"/>
                    </a:lnTo>
                    <a:lnTo>
                      <a:pt x="2708031" y="1652954"/>
                    </a:lnTo>
                    <a:lnTo>
                      <a:pt x="2590800" y="1031631"/>
                    </a:lnTo>
                    <a:lnTo>
                      <a:pt x="2497015" y="1031631"/>
                    </a:lnTo>
                    <a:lnTo>
                      <a:pt x="2403231" y="767862"/>
                    </a:lnTo>
                    <a:lnTo>
                      <a:pt x="2473569" y="539262"/>
                    </a:lnTo>
                    <a:lnTo>
                      <a:pt x="2327031" y="404447"/>
                    </a:lnTo>
                    <a:lnTo>
                      <a:pt x="2180492" y="334108"/>
                    </a:lnTo>
                    <a:lnTo>
                      <a:pt x="2186354" y="281354"/>
                    </a:lnTo>
                    <a:lnTo>
                      <a:pt x="2344615" y="357554"/>
                    </a:lnTo>
                    <a:lnTo>
                      <a:pt x="2508738" y="474785"/>
                    </a:lnTo>
                    <a:lnTo>
                      <a:pt x="2625969" y="451339"/>
                    </a:lnTo>
                    <a:lnTo>
                      <a:pt x="2831123" y="832339"/>
                    </a:lnTo>
                    <a:lnTo>
                      <a:pt x="2760784" y="926124"/>
                    </a:lnTo>
                    <a:lnTo>
                      <a:pt x="2567354" y="662354"/>
                    </a:lnTo>
                    <a:lnTo>
                      <a:pt x="2479431" y="756139"/>
                    </a:lnTo>
                    <a:lnTo>
                      <a:pt x="2526323" y="967154"/>
                    </a:lnTo>
                    <a:lnTo>
                      <a:pt x="2649415" y="937847"/>
                    </a:lnTo>
                    <a:lnTo>
                      <a:pt x="2596661" y="720970"/>
                    </a:lnTo>
                    <a:lnTo>
                      <a:pt x="2778369" y="949570"/>
                    </a:lnTo>
                    <a:lnTo>
                      <a:pt x="2848708" y="1330570"/>
                    </a:lnTo>
                    <a:lnTo>
                      <a:pt x="2930769" y="1975339"/>
                    </a:lnTo>
                    <a:lnTo>
                      <a:pt x="2948354" y="2274277"/>
                    </a:lnTo>
                    <a:lnTo>
                      <a:pt x="2901461" y="2455985"/>
                    </a:lnTo>
                    <a:lnTo>
                      <a:pt x="2778369" y="2696308"/>
                    </a:lnTo>
                    <a:lnTo>
                      <a:pt x="2649415" y="2778370"/>
                    </a:lnTo>
                    <a:lnTo>
                      <a:pt x="2450123" y="2813539"/>
                    </a:lnTo>
                    <a:lnTo>
                      <a:pt x="2221523" y="2754924"/>
                    </a:lnTo>
                    <a:lnTo>
                      <a:pt x="2069123" y="2549770"/>
                    </a:lnTo>
                    <a:lnTo>
                      <a:pt x="2022231" y="2186354"/>
                    </a:lnTo>
                    <a:lnTo>
                      <a:pt x="2045677" y="1606062"/>
                    </a:lnTo>
                    <a:lnTo>
                      <a:pt x="2045677" y="1441939"/>
                    </a:lnTo>
                    <a:lnTo>
                      <a:pt x="2022231" y="1383324"/>
                    </a:lnTo>
                    <a:lnTo>
                      <a:pt x="1946031" y="1342293"/>
                    </a:lnTo>
                    <a:lnTo>
                      <a:pt x="1828800" y="1371600"/>
                    </a:lnTo>
                    <a:lnTo>
                      <a:pt x="1781908" y="1371600"/>
                    </a:lnTo>
                    <a:lnTo>
                      <a:pt x="1781908" y="2954216"/>
                    </a:lnTo>
                    <a:lnTo>
                      <a:pt x="1946031" y="2960077"/>
                    </a:lnTo>
                    <a:lnTo>
                      <a:pt x="1957754" y="3171093"/>
                    </a:lnTo>
                    <a:lnTo>
                      <a:pt x="5861" y="3159370"/>
                    </a:lnTo>
                    <a:lnTo>
                      <a:pt x="0" y="2954216"/>
                    </a:lnTo>
                    <a:lnTo>
                      <a:pt x="205154" y="2942493"/>
                    </a:lnTo>
                    <a:cubicBezTo>
                      <a:pt x="201246" y="2045678"/>
                      <a:pt x="197339" y="1148862"/>
                      <a:pt x="193431" y="252047"/>
                    </a:cubicBezTo>
                    <a:lnTo>
                      <a:pt x="451338" y="246185"/>
                    </a:lnTo>
                    <a:lnTo>
                      <a:pt x="439615" y="1137139"/>
                    </a:lnTo>
                    <a:lnTo>
                      <a:pt x="1535723" y="1148862"/>
                    </a:lnTo>
                    <a:lnTo>
                      <a:pt x="1524000" y="240324"/>
                    </a:lnTo>
                    <a:close/>
                  </a:path>
                </a:pathLst>
              </a:custGeom>
              <a:solidFill>
                <a:schemeClr val="tx1">
                  <a:lumMod val="75000"/>
                  <a:lumOff val="25000"/>
                </a:schemeClr>
              </a:solidFill>
              <a:ln w="25400" cap="flat" cmpd="sng" algn="ctr">
                <a:noFill/>
                <a:prstDash val="solid"/>
              </a:ln>
              <a:effectLst/>
            </xdr:spPr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chart_data!N4">
            <xdr:nvSpPr>
              <xdr:cNvPr id="12" name="TextBox 1">
                <a:extLst>
                  <a:ext uri="{FF2B5EF4-FFF2-40B4-BE49-F238E27FC236}">
                    <a16:creationId xmlns:a16="http://schemas.microsoft.com/office/drawing/2014/main" id="{78ED19B4-1614-4680-9E21-E6341C999A03}"/>
                  </a:ext>
                </a:extLst>
              </xdr:cNvPr>
              <xdr:cNvSpPr txBox="1"/>
            </xdr:nvSpPr>
            <xdr:spPr>
              <a:xfrm>
                <a:off x="252636" y="77303"/>
                <a:ext cx="591541" cy="446404"/>
              </a:xfrm>
              <a:prstGeom prst="rect">
                <a:avLst/>
              </a:prstGeom>
              <a:solidFill>
                <a:srgbClr val="A6A6A6"/>
              </a:solidFill>
              <a:ln w="9525" cmpd="sng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  <a:scene3d>
                <a:camera prst="orthographicFront">
                  <a:rot lat="0" lon="0" rev="0"/>
                </a:camera>
                <a:lightRig rig="chilly" dir="t">
                  <a:rot lat="0" lon="0" rev="18480000"/>
                </a:lightRig>
              </a:scene3d>
              <a:sp3d prstMaterial="clear">
                <a:bevelT h="63500"/>
              </a:sp3d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ctr" anchorCtr="0">
                <a:noAutofit/>
              </a:bodyPr>
              <a:lstStyle>
                <a:lvl1pPr marL="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9869E5DB-4D4B-459A-B7D8-1230D2633EC2}" type="TxLink">
                  <a:rPr lang="en-US" sz="1200" b="1" i="0" u="none" strike="noStrike">
                    <a:solidFill>
                      <a:srgbClr val="000000"/>
                    </a:solidFill>
                    <a:latin typeface="Arial"/>
                    <a:cs typeface="Arial"/>
                  </a:rPr>
                  <a:pPr algn="ctr"/>
                  <a:t>161.34</a:t>
                </a:fld>
                <a:endParaRPr lang="en-US" sz="1200" b="1" i="0" u="none" strike="noStrike">
                  <a:solidFill>
                    <a:srgbClr val="000000"/>
                  </a:solidFill>
                  <a:latin typeface="Arial"/>
                  <a:cs typeface="Arial"/>
                </a:endParaRPr>
              </a:p>
            </xdr:txBody>
          </xdr:sp>
        </xdr:grpSp>
      </xdr:grp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78B9E168-0D8B-49A2-9778-A2F003BD0D81}"/>
              </a:ext>
            </a:extLst>
          </xdr:cNvPr>
          <xdr:cNvSpPr txBox="1"/>
        </xdr:nvSpPr>
        <xdr:spPr>
          <a:xfrm>
            <a:off x="5250180" y="5356860"/>
            <a:ext cx="609600" cy="262890"/>
          </a:xfrm>
          <a:prstGeom prst="rect">
            <a:avLst/>
          </a:prstGeom>
          <a:solidFill>
            <a:srgbClr val="40404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 b="1">
                <a:solidFill>
                  <a:schemeClr val="bg1">
                    <a:lumMod val="95000"/>
                  </a:schemeClr>
                </a:solidFill>
              </a:rPr>
              <a:t>p/litre</a:t>
            </a:r>
          </a:p>
        </xdr:txBody>
      </xdr:sp>
    </xdr:grpSp>
    <xdr:clientData/>
  </xdr:twoCellAnchor>
  <xdr:twoCellAnchor>
    <xdr:from>
      <xdr:col>0</xdr:col>
      <xdr:colOff>242681</xdr:colOff>
      <xdr:row>35</xdr:row>
      <xdr:rowOff>79056</xdr:rowOff>
    </xdr:from>
    <xdr:to>
      <xdr:col>10</xdr:col>
      <xdr:colOff>274320</xdr:colOff>
      <xdr:row>58</xdr:row>
      <xdr:rowOff>95250</xdr:rowOff>
    </xdr:to>
    <xdr:graphicFrame macro="">
      <xdr:nvGraphicFramePr>
        <xdr:cNvPr id="22" name="Chart 1" descr="A chart showing the weekly road fuel prices over the 12 months to November 2021 in pence per litre.&#10;">
          <a:extLst>
            <a:ext uri="{FF2B5EF4-FFF2-40B4-BE49-F238E27FC236}">
              <a16:creationId xmlns:a16="http://schemas.microsoft.com/office/drawing/2014/main" id="{71F7F5E7-614F-40FB-AE6C-7E25AA601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0.84228</cdr:x>
      <cdr:y>0.22767</cdr:y>
    </cdr:from>
    <cdr:to>
      <cdr:x>0.89543</cdr:x>
      <cdr:y>0.34596</cdr:y>
    </cdr:to>
    <cdr:grpSp>
      <cdr:nvGrpSpPr>
        <cdr:cNvPr id="2" name="Group 1">
          <a:extLst xmlns:a="http://schemas.openxmlformats.org/drawingml/2006/main">
            <a:ext uri="{FF2B5EF4-FFF2-40B4-BE49-F238E27FC236}">
              <a16:creationId xmlns:a16="http://schemas.microsoft.com/office/drawing/2014/main" id="{0ECBA724-2F98-4BDF-9067-E01801E78484}"/>
            </a:ext>
          </a:extLst>
        </cdr:cNvPr>
        <cdr:cNvGrpSpPr/>
      </cdr:nvGrpSpPr>
      <cdr:grpSpPr>
        <a:xfrm xmlns:a="http://schemas.openxmlformats.org/drawingml/2006/main">
          <a:off x="6706898" y="1034474"/>
          <a:ext cx="423222" cy="537480"/>
          <a:chOff x="6672231" y="-826835"/>
          <a:chExt cx="1404002" cy="1939687"/>
        </a:xfrm>
      </cdr:grpSpPr>
      <cdr:sp macro="" textlink="">
        <cdr:nvSpPr>
          <cdr:cNvPr id="5" name="TextBox 1"/>
          <cdr:cNvSpPr txBox="1"/>
        </cdr:nvSpPr>
        <cdr:spPr>
          <a:xfrm xmlns:a="http://schemas.openxmlformats.org/drawingml/2006/main">
            <a:off x="6684727" y="668397"/>
            <a:ext cx="1113069" cy="444455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non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GB" sz="1200" b="1">
                <a:latin typeface="Arial" panose="020B0604020202020204" pitchFamily="34" charset="0"/>
                <a:cs typeface="Arial" panose="020B0604020202020204" pitchFamily="34" charset="0"/>
              </a:rPr>
              <a:t>ULSD</a:t>
            </a:r>
          </a:p>
          <a:p xmlns:a="http://schemas.openxmlformats.org/drawingml/2006/main">
            <a:pPr algn="ctr"/>
            <a:r>
              <a:rPr lang="en-GB" sz="1050">
                <a:latin typeface="Arial" panose="020B0604020202020204" pitchFamily="34" charset="0"/>
                <a:cs typeface="Arial" panose="020B0604020202020204" pitchFamily="34" charset="0"/>
              </a:rPr>
              <a:t>(</a:t>
            </a:r>
            <a:r>
              <a:rPr lang="en-GB" sz="1050" b="0">
                <a:latin typeface="Arial" panose="020B0604020202020204" pitchFamily="34" charset="0"/>
                <a:cs typeface="Arial" panose="020B0604020202020204" pitchFamily="34" charset="0"/>
              </a:rPr>
              <a:t>Diesel</a:t>
            </a:r>
            <a:r>
              <a:rPr lang="en-GB" sz="105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</a:p>
        </cdr:txBody>
      </cdr:sp>
      <cdr:grpSp>
        <cdr:nvGrpSpPr>
          <cdr:cNvPr id="10" name="Group 9">
            <a:extLst xmlns:a="http://schemas.openxmlformats.org/drawingml/2006/main">
              <a:ext uri="{FF2B5EF4-FFF2-40B4-BE49-F238E27FC236}">
                <a16:creationId xmlns:a16="http://schemas.microsoft.com/office/drawing/2014/main" id="{B5BBFDE1-EC60-47D5-9C74-8E5E368F7E35}"/>
              </a:ext>
            </a:extLst>
          </cdr:cNvPr>
          <cdr:cNvGrpSpPr/>
        </cdr:nvGrpSpPr>
        <cdr:grpSpPr>
          <a:xfrm xmlns:a="http://schemas.openxmlformats.org/drawingml/2006/main">
            <a:off x="6672231" y="-826835"/>
            <a:ext cx="1404002" cy="1509132"/>
            <a:chOff x="9472614" y="-740733"/>
            <a:chExt cx="1379307" cy="1343439"/>
          </a:xfrm>
        </cdr:grpSpPr>
        <cdr:sp macro="" textlink="">
          <cdr:nvSpPr>
            <cdr:cNvPr id="7" name="Freeform 6"/>
            <cdr:cNvSpPr/>
          </cdr:nvSpPr>
          <cdr:spPr>
            <a:xfrm xmlns:a="http://schemas.openxmlformats.org/drawingml/2006/main">
              <a:off x="9472614" y="-740733"/>
              <a:ext cx="1379307" cy="1343439"/>
            </a:xfrm>
            <a:custGeom xmlns:a="http://schemas.openxmlformats.org/drawingml/2006/main">
              <a:avLst/>
              <a:gdLst>
                <a:gd name="connsiteX0" fmla="*/ 1524000 w 2948354"/>
                <a:gd name="connsiteY0" fmla="*/ 240324 h 3171093"/>
                <a:gd name="connsiteX1" fmla="*/ 445477 w 2948354"/>
                <a:gd name="connsiteY1" fmla="*/ 246185 h 3171093"/>
                <a:gd name="connsiteX2" fmla="*/ 187569 w 2948354"/>
                <a:gd name="connsiteY2" fmla="*/ 252047 h 3171093"/>
                <a:gd name="connsiteX3" fmla="*/ 187569 w 2948354"/>
                <a:gd name="connsiteY3" fmla="*/ 87924 h 3171093"/>
                <a:gd name="connsiteX4" fmla="*/ 205154 w 2948354"/>
                <a:gd name="connsiteY4" fmla="*/ 41031 h 3171093"/>
                <a:gd name="connsiteX5" fmla="*/ 234461 w 2948354"/>
                <a:gd name="connsiteY5" fmla="*/ 17585 h 3171093"/>
                <a:gd name="connsiteX6" fmla="*/ 263769 w 2948354"/>
                <a:gd name="connsiteY6" fmla="*/ 5862 h 3171093"/>
                <a:gd name="connsiteX7" fmla="*/ 1670538 w 2948354"/>
                <a:gd name="connsiteY7" fmla="*/ 0 h 3171093"/>
                <a:gd name="connsiteX8" fmla="*/ 1717431 w 2948354"/>
                <a:gd name="connsiteY8" fmla="*/ 11724 h 3171093"/>
                <a:gd name="connsiteX9" fmla="*/ 1758461 w 2948354"/>
                <a:gd name="connsiteY9" fmla="*/ 35170 h 3171093"/>
                <a:gd name="connsiteX10" fmla="*/ 1781908 w 2948354"/>
                <a:gd name="connsiteY10" fmla="*/ 93785 h 3171093"/>
                <a:gd name="connsiteX11" fmla="*/ 1781908 w 2948354"/>
                <a:gd name="connsiteY11" fmla="*/ 1160585 h 3171093"/>
                <a:gd name="connsiteX12" fmla="*/ 1863969 w 2948354"/>
                <a:gd name="connsiteY12" fmla="*/ 1154724 h 3171093"/>
                <a:gd name="connsiteX13" fmla="*/ 1963615 w 2948354"/>
                <a:gd name="connsiteY13" fmla="*/ 1154724 h 3171093"/>
                <a:gd name="connsiteX14" fmla="*/ 2092569 w 2948354"/>
                <a:gd name="connsiteY14" fmla="*/ 1189893 h 3171093"/>
                <a:gd name="connsiteX15" fmla="*/ 2180492 w 2948354"/>
                <a:gd name="connsiteY15" fmla="*/ 1254370 h 3171093"/>
                <a:gd name="connsiteX16" fmla="*/ 2227384 w 2948354"/>
                <a:gd name="connsiteY16" fmla="*/ 1336431 h 3171093"/>
                <a:gd name="connsiteX17" fmla="*/ 2239108 w 2948354"/>
                <a:gd name="connsiteY17" fmla="*/ 1465385 h 3171093"/>
                <a:gd name="connsiteX18" fmla="*/ 2227384 w 2948354"/>
                <a:gd name="connsiteY18" fmla="*/ 2045677 h 3171093"/>
                <a:gd name="connsiteX19" fmla="*/ 2239108 w 2948354"/>
                <a:gd name="connsiteY19" fmla="*/ 2303585 h 3171093"/>
                <a:gd name="connsiteX20" fmla="*/ 2286000 w 2948354"/>
                <a:gd name="connsiteY20" fmla="*/ 2479431 h 3171093"/>
                <a:gd name="connsiteX21" fmla="*/ 2344615 w 2948354"/>
                <a:gd name="connsiteY21" fmla="*/ 2579077 h 3171093"/>
                <a:gd name="connsiteX22" fmla="*/ 2403231 w 2948354"/>
                <a:gd name="connsiteY22" fmla="*/ 2608385 h 3171093"/>
                <a:gd name="connsiteX23" fmla="*/ 2502877 w 2948354"/>
                <a:gd name="connsiteY23" fmla="*/ 2602524 h 3171093"/>
                <a:gd name="connsiteX24" fmla="*/ 2602523 w 2948354"/>
                <a:gd name="connsiteY24" fmla="*/ 2584939 h 3171093"/>
                <a:gd name="connsiteX25" fmla="*/ 2690446 w 2948354"/>
                <a:gd name="connsiteY25" fmla="*/ 2543908 h 3171093"/>
                <a:gd name="connsiteX26" fmla="*/ 2725615 w 2948354"/>
                <a:gd name="connsiteY26" fmla="*/ 2432539 h 3171093"/>
                <a:gd name="connsiteX27" fmla="*/ 2754923 w 2948354"/>
                <a:gd name="connsiteY27" fmla="*/ 2303585 h 3171093"/>
                <a:gd name="connsiteX28" fmla="*/ 2766646 w 2948354"/>
                <a:gd name="connsiteY28" fmla="*/ 2127739 h 3171093"/>
                <a:gd name="connsiteX29" fmla="*/ 2708031 w 2948354"/>
                <a:gd name="connsiteY29" fmla="*/ 1652954 h 3171093"/>
                <a:gd name="connsiteX30" fmla="*/ 2590800 w 2948354"/>
                <a:gd name="connsiteY30" fmla="*/ 1031631 h 3171093"/>
                <a:gd name="connsiteX31" fmla="*/ 2497015 w 2948354"/>
                <a:gd name="connsiteY31" fmla="*/ 1031631 h 3171093"/>
                <a:gd name="connsiteX32" fmla="*/ 2403231 w 2948354"/>
                <a:gd name="connsiteY32" fmla="*/ 767862 h 3171093"/>
                <a:gd name="connsiteX33" fmla="*/ 2473569 w 2948354"/>
                <a:gd name="connsiteY33" fmla="*/ 539262 h 3171093"/>
                <a:gd name="connsiteX34" fmla="*/ 2327031 w 2948354"/>
                <a:gd name="connsiteY34" fmla="*/ 404447 h 3171093"/>
                <a:gd name="connsiteX35" fmla="*/ 2180492 w 2948354"/>
                <a:gd name="connsiteY35" fmla="*/ 334108 h 3171093"/>
                <a:gd name="connsiteX36" fmla="*/ 2186354 w 2948354"/>
                <a:gd name="connsiteY36" fmla="*/ 281354 h 3171093"/>
                <a:gd name="connsiteX37" fmla="*/ 2344615 w 2948354"/>
                <a:gd name="connsiteY37" fmla="*/ 357554 h 3171093"/>
                <a:gd name="connsiteX38" fmla="*/ 2508738 w 2948354"/>
                <a:gd name="connsiteY38" fmla="*/ 474785 h 3171093"/>
                <a:gd name="connsiteX39" fmla="*/ 2625969 w 2948354"/>
                <a:gd name="connsiteY39" fmla="*/ 451339 h 3171093"/>
                <a:gd name="connsiteX40" fmla="*/ 2831123 w 2948354"/>
                <a:gd name="connsiteY40" fmla="*/ 832339 h 3171093"/>
                <a:gd name="connsiteX41" fmla="*/ 2760784 w 2948354"/>
                <a:gd name="connsiteY41" fmla="*/ 926124 h 3171093"/>
                <a:gd name="connsiteX42" fmla="*/ 2567354 w 2948354"/>
                <a:gd name="connsiteY42" fmla="*/ 662354 h 3171093"/>
                <a:gd name="connsiteX43" fmla="*/ 2479431 w 2948354"/>
                <a:gd name="connsiteY43" fmla="*/ 756139 h 3171093"/>
                <a:gd name="connsiteX44" fmla="*/ 2526323 w 2948354"/>
                <a:gd name="connsiteY44" fmla="*/ 967154 h 3171093"/>
                <a:gd name="connsiteX45" fmla="*/ 2649415 w 2948354"/>
                <a:gd name="connsiteY45" fmla="*/ 937847 h 3171093"/>
                <a:gd name="connsiteX46" fmla="*/ 2596661 w 2948354"/>
                <a:gd name="connsiteY46" fmla="*/ 720970 h 3171093"/>
                <a:gd name="connsiteX47" fmla="*/ 2778369 w 2948354"/>
                <a:gd name="connsiteY47" fmla="*/ 949570 h 3171093"/>
                <a:gd name="connsiteX48" fmla="*/ 2848708 w 2948354"/>
                <a:gd name="connsiteY48" fmla="*/ 1330570 h 3171093"/>
                <a:gd name="connsiteX49" fmla="*/ 2930769 w 2948354"/>
                <a:gd name="connsiteY49" fmla="*/ 1975339 h 3171093"/>
                <a:gd name="connsiteX50" fmla="*/ 2948354 w 2948354"/>
                <a:gd name="connsiteY50" fmla="*/ 2274277 h 3171093"/>
                <a:gd name="connsiteX51" fmla="*/ 2901461 w 2948354"/>
                <a:gd name="connsiteY51" fmla="*/ 2455985 h 3171093"/>
                <a:gd name="connsiteX52" fmla="*/ 2778369 w 2948354"/>
                <a:gd name="connsiteY52" fmla="*/ 2696308 h 3171093"/>
                <a:gd name="connsiteX53" fmla="*/ 2649415 w 2948354"/>
                <a:gd name="connsiteY53" fmla="*/ 2778370 h 3171093"/>
                <a:gd name="connsiteX54" fmla="*/ 2450123 w 2948354"/>
                <a:gd name="connsiteY54" fmla="*/ 2813539 h 3171093"/>
                <a:gd name="connsiteX55" fmla="*/ 2221523 w 2948354"/>
                <a:gd name="connsiteY55" fmla="*/ 2754924 h 3171093"/>
                <a:gd name="connsiteX56" fmla="*/ 2069123 w 2948354"/>
                <a:gd name="connsiteY56" fmla="*/ 2549770 h 3171093"/>
                <a:gd name="connsiteX57" fmla="*/ 2022231 w 2948354"/>
                <a:gd name="connsiteY57" fmla="*/ 2186354 h 3171093"/>
                <a:gd name="connsiteX58" fmla="*/ 2045677 w 2948354"/>
                <a:gd name="connsiteY58" fmla="*/ 1606062 h 3171093"/>
                <a:gd name="connsiteX59" fmla="*/ 2045677 w 2948354"/>
                <a:gd name="connsiteY59" fmla="*/ 1441939 h 3171093"/>
                <a:gd name="connsiteX60" fmla="*/ 2022231 w 2948354"/>
                <a:gd name="connsiteY60" fmla="*/ 1383324 h 3171093"/>
                <a:gd name="connsiteX61" fmla="*/ 1946031 w 2948354"/>
                <a:gd name="connsiteY61" fmla="*/ 1342293 h 3171093"/>
                <a:gd name="connsiteX62" fmla="*/ 1828800 w 2948354"/>
                <a:gd name="connsiteY62" fmla="*/ 1371600 h 3171093"/>
                <a:gd name="connsiteX63" fmla="*/ 1781908 w 2948354"/>
                <a:gd name="connsiteY63" fmla="*/ 1371600 h 3171093"/>
                <a:gd name="connsiteX64" fmla="*/ 1781908 w 2948354"/>
                <a:gd name="connsiteY64" fmla="*/ 2954216 h 3171093"/>
                <a:gd name="connsiteX65" fmla="*/ 1946031 w 2948354"/>
                <a:gd name="connsiteY65" fmla="*/ 2960077 h 3171093"/>
                <a:gd name="connsiteX66" fmla="*/ 1957754 w 2948354"/>
                <a:gd name="connsiteY66" fmla="*/ 3171093 h 3171093"/>
                <a:gd name="connsiteX67" fmla="*/ 5861 w 2948354"/>
                <a:gd name="connsiteY67" fmla="*/ 3159370 h 3171093"/>
                <a:gd name="connsiteX68" fmla="*/ 0 w 2948354"/>
                <a:gd name="connsiteY68" fmla="*/ 2954216 h 3171093"/>
                <a:gd name="connsiteX69" fmla="*/ 205154 w 2948354"/>
                <a:gd name="connsiteY69" fmla="*/ 2942493 h 3171093"/>
                <a:gd name="connsiteX70" fmla="*/ 193431 w 2948354"/>
                <a:gd name="connsiteY70" fmla="*/ 252047 h 3171093"/>
                <a:gd name="connsiteX71" fmla="*/ 451338 w 2948354"/>
                <a:gd name="connsiteY71" fmla="*/ 246185 h 3171093"/>
                <a:gd name="connsiteX72" fmla="*/ 439615 w 2948354"/>
                <a:gd name="connsiteY72" fmla="*/ 1137139 h 3171093"/>
                <a:gd name="connsiteX73" fmla="*/ 1535723 w 2948354"/>
                <a:gd name="connsiteY73" fmla="*/ 1148862 h 3171093"/>
                <a:gd name="connsiteX74" fmla="*/ 1524000 w 2948354"/>
                <a:gd name="connsiteY74" fmla="*/ 240324 h 317109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  <a:cxn ang="0">
                  <a:pos x="connsiteX70" y="connsiteY70"/>
                </a:cxn>
                <a:cxn ang="0">
                  <a:pos x="connsiteX71" y="connsiteY71"/>
                </a:cxn>
                <a:cxn ang="0">
                  <a:pos x="connsiteX72" y="connsiteY72"/>
                </a:cxn>
                <a:cxn ang="0">
                  <a:pos x="connsiteX73" y="connsiteY73"/>
                </a:cxn>
                <a:cxn ang="0">
                  <a:pos x="connsiteX74" y="connsiteY74"/>
                </a:cxn>
              </a:cxnLst>
              <a:rect l="l" t="t" r="r" b="b"/>
              <a:pathLst>
                <a:path w="2948354" h="3171093">
                  <a:moveTo>
                    <a:pt x="1524000" y="240324"/>
                  </a:moveTo>
                  <a:lnTo>
                    <a:pt x="445477" y="246185"/>
                  </a:lnTo>
                  <a:lnTo>
                    <a:pt x="187569" y="252047"/>
                  </a:lnTo>
                  <a:lnTo>
                    <a:pt x="187569" y="87924"/>
                  </a:lnTo>
                  <a:lnTo>
                    <a:pt x="205154" y="41031"/>
                  </a:lnTo>
                  <a:lnTo>
                    <a:pt x="234461" y="17585"/>
                  </a:lnTo>
                  <a:lnTo>
                    <a:pt x="263769" y="5862"/>
                  </a:lnTo>
                  <a:lnTo>
                    <a:pt x="1670538" y="0"/>
                  </a:lnTo>
                  <a:lnTo>
                    <a:pt x="1717431" y="11724"/>
                  </a:lnTo>
                  <a:lnTo>
                    <a:pt x="1758461" y="35170"/>
                  </a:lnTo>
                  <a:lnTo>
                    <a:pt x="1781908" y="93785"/>
                  </a:lnTo>
                  <a:lnTo>
                    <a:pt x="1781908" y="1160585"/>
                  </a:lnTo>
                  <a:lnTo>
                    <a:pt x="1863969" y="1154724"/>
                  </a:lnTo>
                  <a:lnTo>
                    <a:pt x="1963615" y="1154724"/>
                  </a:lnTo>
                  <a:lnTo>
                    <a:pt x="2092569" y="1189893"/>
                  </a:lnTo>
                  <a:lnTo>
                    <a:pt x="2180492" y="1254370"/>
                  </a:lnTo>
                  <a:lnTo>
                    <a:pt x="2227384" y="1336431"/>
                  </a:lnTo>
                  <a:lnTo>
                    <a:pt x="2239108" y="1465385"/>
                  </a:lnTo>
                  <a:lnTo>
                    <a:pt x="2227384" y="2045677"/>
                  </a:lnTo>
                  <a:lnTo>
                    <a:pt x="2239108" y="2303585"/>
                  </a:lnTo>
                  <a:lnTo>
                    <a:pt x="2286000" y="2479431"/>
                  </a:lnTo>
                  <a:lnTo>
                    <a:pt x="2344615" y="2579077"/>
                  </a:lnTo>
                  <a:lnTo>
                    <a:pt x="2403231" y="2608385"/>
                  </a:lnTo>
                  <a:lnTo>
                    <a:pt x="2502877" y="2602524"/>
                  </a:lnTo>
                  <a:lnTo>
                    <a:pt x="2602523" y="2584939"/>
                  </a:lnTo>
                  <a:lnTo>
                    <a:pt x="2690446" y="2543908"/>
                  </a:lnTo>
                  <a:lnTo>
                    <a:pt x="2725615" y="2432539"/>
                  </a:lnTo>
                  <a:lnTo>
                    <a:pt x="2754923" y="2303585"/>
                  </a:lnTo>
                  <a:lnTo>
                    <a:pt x="2766646" y="2127739"/>
                  </a:lnTo>
                  <a:lnTo>
                    <a:pt x="2708031" y="1652954"/>
                  </a:lnTo>
                  <a:lnTo>
                    <a:pt x="2590800" y="1031631"/>
                  </a:lnTo>
                  <a:lnTo>
                    <a:pt x="2497015" y="1031631"/>
                  </a:lnTo>
                  <a:lnTo>
                    <a:pt x="2403231" y="767862"/>
                  </a:lnTo>
                  <a:lnTo>
                    <a:pt x="2473569" y="539262"/>
                  </a:lnTo>
                  <a:lnTo>
                    <a:pt x="2327031" y="404447"/>
                  </a:lnTo>
                  <a:lnTo>
                    <a:pt x="2180492" y="334108"/>
                  </a:lnTo>
                  <a:lnTo>
                    <a:pt x="2186354" y="281354"/>
                  </a:lnTo>
                  <a:lnTo>
                    <a:pt x="2344615" y="357554"/>
                  </a:lnTo>
                  <a:lnTo>
                    <a:pt x="2508738" y="474785"/>
                  </a:lnTo>
                  <a:lnTo>
                    <a:pt x="2625969" y="451339"/>
                  </a:lnTo>
                  <a:lnTo>
                    <a:pt x="2831123" y="832339"/>
                  </a:lnTo>
                  <a:lnTo>
                    <a:pt x="2760784" y="926124"/>
                  </a:lnTo>
                  <a:lnTo>
                    <a:pt x="2567354" y="662354"/>
                  </a:lnTo>
                  <a:lnTo>
                    <a:pt x="2479431" y="756139"/>
                  </a:lnTo>
                  <a:lnTo>
                    <a:pt x="2526323" y="967154"/>
                  </a:lnTo>
                  <a:lnTo>
                    <a:pt x="2649415" y="937847"/>
                  </a:lnTo>
                  <a:lnTo>
                    <a:pt x="2596661" y="720970"/>
                  </a:lnTo>
                  <a:lnTo>
                    <a:pt x="2778369" y="949570"/>
                  </a:lnTo>
                  <a:lnTo>
                    <a:pt x="2848708" y="1330570"/>
                  </a:lnTo>
                  <a:lnTo>
                    <a:pt x="2930769" y="1975339"/>
                  </a:lnTo>
                  <a:lnTo>
                    <a:pt x="2948354" y="2274277"/>
                  </a:lnTo>
                  <a:lnTo>
                    <a:pt x="2901461" y="2455985"/>
                  </a:lnTo>
                  <a:lnTo>
                    <a:pt x="2778369" y="2696308"/>
                  </a:lnTo>
                  <a:lnTo>
                    <a:pt x="2649415" y="2778370"/>
                  </a:lnTo>
                  <a:lnTo>
                    <a:pt x="2450123" y="2813539"/>
                  </a:lnTo>
                  <a:lnTo>
                    <a:pt x="2221523" y="2754924"/>
                  </a:lnTo>
                  <a:lnTo>
                    <a:pt x="2069123" y="2549770"/>
                  </a:lnTo>
                  <a:lnTo>
                    <a:pt x="2022231" y="2186354"/>
                  </a:lnTo>
                  <a:lnTo>
                    <a:pt x="2045677" y="1606062"/>
                  </a:lnTo>
                  <a:lnTo>
                    <a:pt x="2045677" y="1441939"/>
                  </a:lnTo>
                  <a:lnTo>
                    <a:pt x="2022231" y="1383324"/>
                  </a:lnTo>
                  <a:lnTo>
                    <a:pt x="1946031" y="1342293"/>
                  </a:lnTo>
                  <a:lnTo>
                    <a:pt x="1828800" y="1371600"/>
                  </a:lnTo>
                  <a:lnTo>
                    <a:pt x="1781908" y="1371600"/>
                  </a:lnTo>
                  <a:lnTo>
                    <a:pt x="1781908" y="2954216"/>
                  </a:lnTo>
                  <a:lnTo>
                    <a:pt x="1946031" y="2960077"/>
                  </a:lnTo>
                  <a:lnTo>
                    <a:pt x="1957754" y="3171093"/>
                  </a:lnTo>
                  <a:lnTo>
                    <a:pt x="5861" y="3159370"/>
                  </a:lnTo>
                  <a:lnTo>
                    <a:pt x="0" y="2954216"/>
                  </a:lnTo>
                  <a:lnTo>
                    <a:pt x="205154" y="2942493"/>
                  </a:lnTo>
                  <a:cubicBezTo>
                    <a:pt x="201246" y="2045678"/>
                    <a:pt x="197339" y="1148862"/>
                    <a:pt x="193431" y="252047"/>
                  </a:cubicBezTo>
                  <a:lnTo>
                    <a:pt x="451338" y="246185"/>
                  </a:lnTo>
                  <a:lnTo>
                    <a:pt x="439615" y="1137139"/>
                  </a:lnTo>
                  <a:lnTo>
                    <a:pt x="1535723" y="1148862"/>
                  </a:lnTo>
                  <a:lnTo>
                    <a:pt x="1524000" y="240324"/>
                  </a:lnTo>
                  <a:close/>
                </a:path>
              </a:pathLst>
            </a:custGeom>
            <a:solidFill xmlns:a="http://schemas.openxmlformats.org/drawingml/2006/main">
              <a:schemeClr val="tx1">
                <a:lumMod val="75000"/>
                <a:lumOff val="25000"/>
              </a:schemeClr>
            </a:solidFill>
            <a:ln xmlns:a="http://schemas.openxmlformats.org/drawingml/2006/main" w="25400" cap="flat" cmpd="sng" algn="ctr">
              <a:noFill/>
              <a:prstDash val="solid"/>
            </a:ln>
            <a:effectLst xmlns:a="http://schemas.openxmlformats.org/drawingml/2006/main"/>
          </cdr:spPr>
          <cdr:txBody>
    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endParaRPr lang="en-GB"/>
            </a:p>
          </cdr:txBody>
        </cdr:sp>
      </cdr:grpSp>
    </cdr:grpSp>
  </cdr:relSizeAnchor>
  <cdr:relSizeAnchor xmlns:cdr="http://schemas.openxmlformats.org/drawingml/2006/chartDrawing">
    <cdr:from>
      <cdr:x>0.83932</cdr:x>
      <cdr:y>0.41941</cdr:y>
    </cdr:from>
    <cdr:to>
      <cdr:x>0.89889</cdr:x>
      <cdr:y>0.53386</cdr:y>
    </cdr:to>
    <cdr:grpSp>
      <cdr:nvGrpSpPr>
        <cdr:cNvPr id="3" name="Group 2">
          <a:extLst xmlns:a="http://schemas.openxmlformats.org/drawingml/2006/main">
            <a:ext uri="{FF2B5EF4-FFF2-40B4-BE49-F238E27FC236}">
              <a16:creationId xmlns:a16="http://schemas.microsoft.com/office/drawing/2014/main" id="{9248A242-382E-444F-AC36-206449FC342F}"/>
            </a:ext>
          </a:extLst>
        </cdr:cNvPr>
        <cdr:cNvGrpSpPr/>
      </cdr:nvGrpSpPr>
      <cdr:grpSpPr>
        <a:xfrm xmlns:a="http://schemas.openxmlformats.org/drawingml/2006/main">
          <a:off x="6683328" y="1905692"/>
          <a:ext cx="474343" cy="520031"/>
          <a:chOff x="7491462" y="2779113"/>
          <a:chExt cx="1500139" cy="1997045"/>
        </a:xfrm>
      </cdr:grpSpPr>
      <cdr:sp macro="" textlink="">
        <cdr:nvSpPr>
          <cdr:cNvPr id="6" name="TextBox 1"/>
          <cdr:cNvSpPr txBox="1"/>
        </cdr:nvSpPr>
        <cdr:spPr>
          <a:xfrm xmlns:a="http://schemas.openxmlformats.org/drawingml/2006/main">
            <a:off x="7491462" y="4245928"/>
            <a:ext cx="1113070" cy="530230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non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GB" sz="1200" b="1">
                <a:latin typeface="Arial" panose="020B0604020202020204" pitchFamily="34" charset="0"/>
                <a:cs typeface="Arial" panose="020B0604020202020204" pitchFamily="34" charset="0"/>
              </a:rPr>
              <a:t>ULSP</a:t>
            </a:r>
          </a:p>
          <a:p xmlns:a="http://schemas.openxmlformats.org/drawingml/2006/main">
            <a:pPr algn="ctr"/>
            <a:r>
              <a:rPr lang="en-GB" sz="1050">
                <a:latin typeface="Arial" panose="020B0604020202020204" pitchFamily="34" charset="0"/>
                <a:cs typeface="Arial" panose="020B0604020202020204" pitchFamily="34" charset="0"/>
              </a:rPr>
              <a:t>(Unleaded Petrol)</a:t>
            </a:r>
          </a:p>
        </cdr:txBody>
      </cdr:sp>
      <cdr:grpSp>
        <cdr:nvGrpSpPr>
          <cdr:cNvPr id="11" name="Group 10">
            <a:extLst xmlns:a="http://schemas.openxmlformats.org/drawingml/2006/main">
              <a:ext uri="{FF2B5EF4-FFF2-40B4-BE49-F238E27FC236}">
                <a16:creationId xmlns:a16="http://schemas.microsoft.com/office/drawing/2014/main" id="{282E611A-FF64-4BA7-832B-E249F8F344CA}"/>
              </a:ext>
            </a:extLst>
          </cdr:cNvPr>
          <cdr:cNvGrpSpPr/>
        </cdr:nvGrpSpPr>
        <cdr:grpSpPr>
          <a:xfrm xmlns:a="http://schemas.openxmlformats.org/drawingml/2006/main">
            <a:off x="7587608" y="2779113"/>
            <a:ext cx="1403993" cy="1509072"/>
            <a:chOff x="0" y="0"/>
            <a:chExt cx="1379307" cy="1343439"/>
          </a:xfrm>
          <a:solidFill xmlns:a="http://schemas.openxmlformats.org/drawingml/2006/main">
            <a:srgbClr val="9BBB59"/>
          </a:solidFill>
        </cdr:grpSpPr>
        <cdr:sp macro="" textlink="">
          <cdr:nvSpPr>
            <cdr:cNvPr id="12" name="Freeform 11"/>
            <cdr:cNvSpPr/>
          </cdr:nvSpPr>
          <cdr:spPr>
            <a:xfrm xmlns:a="http://schemas.openxmlformats.org/drawingml/2006/main">
              <a:off x="0" y="0"/>
              <a:ext cx="1379307" cy="1343439"/>
            </a:xfrm>
            <a:custGeom xmlns:a="http://schemas.openxmlformats.org/drawingml/2006/main">
              <a:avLst/>
              <a:gdLst>
                <a:gd name="connsiteX0" fmla="*/ 1524000 w 2948354"/>
                <a:gd name="connsiteY0" fmla="*/ 240324 h 3171093"/>
                <a:gd name="connsiteX1" fmla="*/ 445477 w 2948354"/>
                <a:gd name="connsiteY1" fmla="*/ 246185 h 3171093"/>
                <a:gd name="connsiteX2" fmla="*/ 187569 w 2948354"/>
                <a:gd name="connsiteY2" fmla="*/ 252047 h 3171093"/>
                <a:gd name="connsiteX3" fmla="*/ 187569 w 2948354"/>
                <a:gd name="connsiteY3" fmla="*/ 87924 h 3171093"/>
                <a:gd name="connsiteX4" fmla="*/ 205154 w 2948354"/>
                <a:gd name="connsiteY4" fmla="*/ 41031 h 3171093"/>
                <a:gd name="connsiteX5" fmla="*/ 234461 w 2948354"/>
                <a:gd name="connsiteY5" fmla="*/ 17585 h 3171093"/>
                <a:gd name="connsiteX6" fmla="*/ 263769 w 2948354"/>
                <a:gd name="connsiteY6" fmla="*/ 5862 h 3171093"/>
                <a:gd name="connsiteX7" fmla="*/ 1670538 w 2948354"/>
                <a:gd name="connsiteY7" fmla="*/ 0 h 3171093"/>
                <a:gd name="connsiteX8" fmla="*/ 1717431 w 2948354"/>
                <a:gd name="connsiteY8" fmla="*/ 11724 h 3171093"/>
                <a:gd name="connsiteX9" fmla="*/ 1758461 w 2948354"/>
                <a:gd name="connsiteY9" fmla="*/ 35170 h 3171093"/>
                <a:gd name="connsiteX10" fmla="*/ 1781908 w 2948354"/>
                <a:gd name="connsiteY10" fmla="*/ 93785 h 3171093"/>
                <a:gd name="connsiteX11" fmla="*/ 1781908 w 2948354"/>
                <a:gd name="connsiteY11" fmla="*/ 1160585 h 3171093"/>
                <a:gd name="connsiteX12" fmla="*/ 1863969 w 2948354"/>
                <a:gd name="connsiteY12" fmla="*/ 1154724 h 3171093"/>
                <a:gd name="connsiteX13" fmla="*/ 1963615 w 2948354"/>
                <a:gd name="connsiteY13" fmla="*/ 1154724 h 3171093"/>
                <a:gd name="connsiteX14" fmla="*/ 2092569 w 2948354"/>
                <a:gd name="connsiteY14" fmla="*/ 1189893 h 3171093"/>
                <a:gd name="connsiteX15" fmla="*/ 2180492 w 2948354"/>
                <a:gd name="connsiteY15" fmla="*/ 1254370 h 3171093"/>
                <a:gd name="connsiteX16" fmla="*/ 2227384 w 2948354"/>
                <a:gd name="connsiteY16" fmla="*/ 1336431 h 3171093"/>
                <a:gd name="connsiteX17" fmla="*/ 2239108 w 2948354"/>
                <a:gd name="connsiteY17" fmla="*/ 1465385 h 3171093"/>
                <a:gd name="connsiteX18" fmla="*/ 2227384 w 2948354"/>
                <a:gd name="connsiteY18" fmla="*/ 2045677 h 3171093"/>
                <a:gd name="connsiteX19" fmla="*/ 2239108 w 2948354"/>
                <a:gd name="connsiteY19" fmla="*/ 2303585 h 3171093"/>
                <a:gd name="connsiteX20" fmla="*/ 2286000 w 2948354"/>
                <a:gd name="connsiteY20" fmla="*/ 2479431 h 3171093"/>
                <a:gd name="connsiteX21" fmla="*/ 2344615 w 2948354"/>
                <a:gd name="connsiteY21" fmla="*/ 2579077 h 3171093"/>
                <a:gd name="connsiteX22" fmla="*/ 2403231 w 2948354"/>
                <a:gd name="connsiteY22" fmla="*/ 2608385 h 3171093"/>
                <a:gd name="connsiteX23" fmla="*/ 2502877 w 2948354"/>
                <a:gd name="connsiteY23" fmla="*/ 2602524 h 3171093"/>
                <a:gd name="connsiteX24" fmla="*/ 2602523 w 2948354"/>
                <a:gd name="connsiteY24" fmla="*/ 2584939 h 3171093"/>
                <a:gd name="connsiteX25" fmla="*/ 2690446 w 2948354"/>
                <a:gd name="connsiteY25" fmla="*/ 2543908 h 3171093"/>
                <a:gd name="connsiteX26" fmla="*/ 2725615 w 2948354"/>
                <a:gd name="connsiteY26" fmla="*/ 2432539 h 3171093"/>
                <a:gd name="connsiteX27" fmla="*/ 2754923 w 2948354"/>
                <a:gd name="connsiteY27" fmla="*/ 2303585 h 3171093"/>
                <a:gd name="connsiteX28" fmla="*/ 2766646 w 2948354"/>
                <a:gd name="connsiteY28" fmla="*/ 2127739 h 3171093"/>
                <a:gd name="connsiteX29" fmla="*/ 2708031 w 2948354"/>
                <a:gd name="connsiteY29" fmla="*/ 1652954 h 3171093"/>
                <a:gd name="connsiteX30" fmla="*/ 2590800 w 2948354"/>
                <a:gd name="connsiteY30" fmla="*/ 1031631 h 3171093"/>
                <a:gd name="connsiteX31" fmla="*/ 2497015 w 2948354"/>
                <a:gd name="connsiteY31" fmla="*/ 1031631 h 3171093"/>
                <a:gd name="connsiteX32" fmla="*/ 2403231 w 2948354"/>
                <a:gd name="connsiteY32" fmla="*/ 767862 h 3171093"/>
                <a:gd name="connsiteX33" fmla="*/ 2473569 w 2948354"/>
                <a:gd name="connsiteY33" fmla="*/ 539262 h 3171093"/>
                <a:gd name="connsiteX34" fmla="*/ 2327031 w 2948354"/>
                <a:gd name="connsiteY34" fmla="*/ 404447 h 3171093"/>
                <a:gd name="connsiteX35" fmla="*/ 2180492 w 2948354"/>
                <a:gd name="connsiteY35" fmla="*/ 334108 h 3171093"/>
                <a:gd name="connsiteX36" fmla="*/ 2186354 w 2948354"/>
                <a:gd name="connsiteY36" fmla="*/ 281354 h 3171093"/>
                <a:gd name="connsiteX37" fmla="*/ 2344615 w 2948354"/>
                <a:gd name="connsiteY37" fmla="*/ 357554 h 3171093"/>
                <a:gd name="connsiteX38" fmla="*/ 2508738 w 2948354"/>
                <a:gd name="connsiteY38" fmla="*/ 474785 h 3171093"/>
                <a:gd name="connsiteX39" fmla="*/ 2625969 w 2948354"/>
                <a:gd name="connsiteY39" fmla="*/ 451339 h 3171093"/>
                <a:gd name="connsiteX40" fmla="*/ 2831123 w 2948354"/>
                <a:gd name="connsiteY40" fmla="*/ 832339 h 3171093"/>
                <a:gd name="connsiteX41" fmla="*/ 2760784 w 2948354"/>
                <a:gd name="connsiteY41" fmla="*/ 926124 h 3171093"/>
                <a:gd name="connsiteX42" fmla="*/ 2567354 w 2948354"/>
                <a:gd name="connsiteY42" fmla="*/ 662354 h 3171093"/>
                <a:gd name="connsiteX43" fmla="*/ 2479431 w 2948354"/>
                <a:gd name="connsiteY43" fmla="*/ 756139 h 3171093"/>
                <a:gd name="connsiteX44" fmla="*/ 2526323 w 2948354"/>
                <a:gd name="connsiteY44" fmla="*/ 967154 h 3171093"/>
                <a:gd name="connsiteX45" fmla="*/ 2649415 w 2948354"/>
                <a:gd name="connsiteY45" fmla="*/ 937847 h 3171093"/>
                <a:gd name="connsiteX46" fmla="*/ 2596661 w 2948354"/>
                <a:gd name="connsiteY46" fmla="*/ 720970 h 3171093"/>
                <a:gd name="connsiteX47" fmla="*/ 2778369 w 2948354"/>
                <a:gd name="connsiteY47" fmla="*/ 949570 h 3171093"/>
                <a:gd name="connsiteX48" fmla="*/ 2848708 w 2948354"/>
                <a:gd name="connsiteY48" fmla="*/ 1330570 h 3171093"/>
                <a:gd name="connsiteX49" fmla="*/ 2930769 w 2948354"/>
                <a:gd name="connsiteY49" fmla="*/ 1975339 h 3171093"/>
                <a:gd name="connsiteX50" fmla="*/ 2948354 w 2948354"/>
                <a:gd name="connsiteY50" fmla="*/ 2274277 h 3171093"/>
                <a:gd name="connsiteX51" fmla="*/ 2901461 w 2948354"/>
                <a:gd name="connsiteY51" fmla="*/ 2455985 h 3171093"/>
                <a:gd name="connsiteX52" fmla="*/ 2778369 w 2948354"/>
                <a:gd name="connsiteY52" fmla="*/ 2696308 h 3171093"/>
                <a:gd name="connsiteX53" fmla="*/ 2649415 w 2948354"/>
                <a:gd name="connsiteY53" fmla="*/ 2778370 h 3171093"/>
                <a:gd name="connsiteX54" fmla="*/ 2450123 w 2948354"/>
                <a:gd name="connsiteY54" fmla="*/ 2813539 h 3171093"/>
                <a:gd name="connsiteX55" fmla="*/ 2221523 w 2948354"/>
                <a:gd name="connsiteY55" fmla="*/ 2754924 h 3171093"/>
                <a:gd name="connsiteX56" fmla="*/ 2069123 w 2948354"/>
                <a:gd name="connsiteY56" fmla="*/ 2549770 h 3171093"/>
                <a:gd name="connsiteX57" fmla="*/ 2022231 w 2948354"/>
                <a:gd name="connsiteY57" fmla="*/ 2186354 h 3171093"/>
                <a:gd name="connsiteX58" fmla="*/ 2045677 w 2948354"/>
                <a:gd name="connsiteY58" fmla="*/ 1606062 h 3171093"/>
                <a:gd name="connsiteX59" fmla="*/ 2045677 w 2948354"/>
                <a:gd name="connsiteY59" fmla="*/ 1441939 h 3171093"/>
                <a:gd name="connsiteX60" fmla="*/ 2022231 w 2948354"/>
                <a:gd name="connsiteY60" fmla="*/ 1383324 h 3171093"/>
                <a:gd name="connsiteX61" fmla="*/ 1946031 w 2948354"/>
                <a:gd name="connsiteY61" fmla="*/ 1342293 h 3171093"/>
                <a:gd name="connsiteX62" fmla="*/ 1828800 w 2948354"/>
                <a:gd name="connsiteY62" fmla="*/ 1371600 h 3171093"/>
                <a:gd name="connsiteX63" fmla="*/ 1781908 w 2948354"/>
                <a:gd name="connsiteY63" fmla="*/ 1371600 h 3171093"/>
                <a:gd name="connsiteX64" fmla="*/ 1781908 w 2948354"/>
                <a:gd name="connsiteY64" fmla="*/ 2954216 h 3171093"/>
                <a:gd name="connsiteX65" fmla="*/ 1946031 w 2948354"/>
                <a:gd name="connsiteY65" fmla="*/ 2960077 h 3171093"/>
                <a:gd name="connsiteX66" fmla="*/ 1957754 w 2948354"/>
                <a:gd name="connsiteY66" fmla="*/ 3171093 h 3171093"/>
                <a:gd name="connsiteX67" fmla="*/ 5861 w 2948354"/>
                <a:gd name="connsiteY67" fmla="*/ 3159370 h 3171093"/>
                <a:gd name="connsiteX68" fmla="*/ 0 w 2948354"/>
                <a:gd name="connsiteY68" fmla="*/ 2954216 h 3171093"/>
                <a:gd name="connsiteX69" fmla="*/ 205154 w 2948354"/>
                <a:gd name="connsiteY69" fmla="*/ 2942493 h 3171093"/>
                <a:gd name="connsiteX70" fmla="*/ 193431 w 2948354"/>
                <a:gd name="connsiteY70" fmla="*/ 252047 h 3171093"/>
                <a:gd name="connsiteX71" fmla="*/ 451338 w 2948354"/>
                <a:gd name="connsiteY71" fmla="*/ 246185 h 3171093"/>
                <a:gd name="connsiteX72" fmla="*/ 439615 w 2948354"/>
                <a:gd name="connsiteY72" fmla="*/ 1137139 h 3171093"/>
                <a:gd name="connsiteX73" fmla="*/ 1535723 w 2948354"/>
                <a:gd name="connsiteY73" fmla="*/ 1148862 h 3171093"/>
                <a:gd name="connsiteX74" fmla="*/ 1524000 w 2948354"/>
                <a:gd name="connsiteY74" fmla="*/ 240324 h 317109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  <a:cxn ang="0">
                  <a:pos x="connsiteX70" y="connsiteY70"/>
                </a:cxn>
                <a:cxn ang="0">
                  <a:pos x="connsiteX71" y="connsiteY71"/>
                </a:cxn>
                <a:cxn ang="0">
                  <a:pos x="connsiteX72" y="connsiteY72"/>
                </a:cxn>
                <a:cxn ang="0">
                  <a:pos x="connsiteX73" y="connsiteY73"/>
                </a:cxn>
                <a:cxn ang="0">
                  <a:pos x="connsiteX74" y="connsiteY74"/>
                </a:cxn>
              </a:cxnLst>
              <a:rect l="l" t="t" r="r" b="b"/>
              <a:pathLst>
                <a:path w="2948354" h="3171093">
                  <a:moveTo>
                    <a:pt x="1524000" y="240324"/>
                  </a:moveTo>
                  <a:lnTo>
                    <a:pt x="445477" y="246185"/>
                  </a:lnTo>
                  <a:lnTo>
                    <a:pt x="187569" y="252047"/>
                  </a:lnTo>
                  <a:lnTo>
                    <a:pt x="187569" y="87924"/>
                  </a:lnTo>
                  <a:lnTo>
                    <a:pt x="205154" y="41031"/>
                  </a:lnTo>
                  <a:lnTo>
                    <a:pt x="234461" y="17585"/>
                  </a:lnTo>
                  <a:lnTo>
                    <a:pt x="263769" y="5862"/>
                  </a:lnTo>
                  <a:lnTo>
                    <a:pt x="1670538" y="0"/>
                  </a:lnTo>
                  <a:lnTo>
                    <a:pt x="1717431" y="11724"/>
                  </a:lnTo>
                  <a:lnTo>
                    <a:pt x="1758461" y="35170"/>
                  </a:lnTo>
                  <a:lnTo>
                    <a:pt x="1781908" y="93785"/>
                  </a:lnTo>
                  <a:lnTo>
                    <a:pt x="1781908" y="1160585"/>
                  </a:lnTo>
                  <a:lnTo>
                    <a:pt x="1863969" y="1154724"/>
                  </a:lnTo>
                  <a:lnTo>
                    <a:pt x="1963615" y="1154724"/>
                  </a:lnTo>
                  <a:lnTo>
                    <a:pt x="2092569" y="1189893"/>
                  </a:lnTo>
                  <a:lnTo>
                    <a:pt x="2180492" y="1254370"/>
                  </a:lnTo>
                  <a:lnTo>
                    <a:pt x="2227384" y="1336431"/>
                  </a:lnTo>
                  <a:lnTo>
                    <a:pt x="2239108" y="1465385"/>
                  </a:lnTo>
                  <a:lnTo>
                    <a:pt x="2227384" y="2045677"/>
                  </a:lnTo>
                  <a:lnTo>
                    <a:pt x="2239108" y="2303585"/>
                  </a:lnTo>
                  <a:lnTo>
                    <a:pt x="2286000" y="2479431"/>
                  </a:lnTo>
                  <a:lnTo>
                    <a:pt x="2344615" y="2579077"/>
                  </a:lnTo>
                  <a:lnTo>
                    <a:pt x="2403231" y="2608385"/>
                  </a:lnTo>
                  <a:lnTo>
                    <a:pt x="2502877" y="2602524"/>
                  </a:lnTo>
                  <a:lnTo>
                    <a:pt x="2602523" y="2584939"/>
                  </a:lnTo>
                  <a:lnTo>
                    <a:pt x="2690446" y="2543908"/>
                  </a:lnTo>
                  <a:lnTo>
                    <a:pt x="2725615" y="2432539"/>
                  </a:lnTo>
                  <a:lnTo>
                    <a:pt x="2754923" y="2303585"/>
                  </a:lnTo>
                  <a:lnTo>
                    <a:pt x="2766646" y="2127739"/>
                  </a:lnTo>
                  <a:lnTo>
                    <a:pt x="2708031" y="1652954"/>
                  </a:lnTo>
                  <a:lnTo>
                    <a:pt x="2590800" y="1031631"/>
                  </a:lnTo>
                  <a:lnTo>
                    <a:pt x="2497015" y="1031631"/>
                  </a:lnTo>
                  <a:lnTo>
                    <a:pt x="2403231" y="767862"/>
                  </a:lnTo>
                  <a:lnTo>
                    <a:pt x="2473569" y="539262"/>
                  </a:lnTo>
                  <a:lnTo>
                    <a:pt x="2327031" y="404447"/>
                  </a:lnTo>
                  <a:lnTo>
                    <a:pt x="2180492" y="334108"/>
                  </a:lnTo>
                  <a:lnTo>
                    <a:pt x="2186354" y="281354"/>
                  </a:lnTo>
                  <a:lnTo>
                    <a:pt x="2344615" y="357554"/>
                  </a:lnTo>
                  <a:lnTo>
                    <a:pt x="2508738" y="474785"/>
                  </a:lnTo>
                  <a:lnTo>
                    <a:pt x="2625969" y="451339"/>
                  </a:lnTo>
                  <a:lnTo>
                    <a:pt x="2831123" y="832339"/>
                  </a:lnTo>
                  <a:lnTo>
                    <a:pt x="2760784" y="926124"/>
                  </a:lnTo>
                  <a:lnTo>
                    <a:pt x="2567354" y="662354"/>
                  </a:lnTo>
                  <a:lnTo>
                    <a:pt x="2479431" y="756139"/>
                  </a:lnTo>
                  <a:lnTo>
                    <a:pt x="2526323" y="967154"/>
                  </a:lnTo>
                  <a:lnTo>
                    <a:pt x="2649415" y="937847"/>
                  </a:lnTo>
                  <a:lnTo>
                    <a:pt x="2596661" y="720970"/>
                  </a:lnTo>
                  <a:lnTo>
                    <a:pt x="2778369" y="949570"/>
                  </a:lnTo>
                  <a:lnTo>
                    <a:pt x="2848708" y="1330570"/>
                  </a:lnTo>
                  <a:lnTo>
                    <a:pt x="2930769" y="1975339"/>
                  </a:lnTo>
                  <a:lnTo>
                    <a:pt x="2948354" y="2274277"/>
                  </a:lnTo>
                  <a:lnTo>
                    <a:pt x="2901461" y="2455985"/>
                  </a:lnTo>
                  <a:lnTo>
                    <a:pt x="2778369" y="2696308"/>
                  </a:lnTo>
                  <a:lnTo>
                    <a:pt x="2649415" y="2778370"/>
                  </a:lnTo>
                  <a:lnTo>
                    <a:pt x="2450123" y="2813539"/>
                  </a:lnTo>
                  <a:lnTo>
                    <a:pt x="2221523" y="2754924"/>
                  </a:lnTo>
                  <a:lnTo>
                    <a:pt x="2069123" y="2549770"/>
                  </a:lnTo>
                  <a:lnTo>
                    <a:pt x="2022231" y="2186354"/>
                  </a:lnTo>
                  <a:lnTo>
                    <a:pt x="2045677" y="1606062"/>
                  </a:lnTo>
                  <a:lnTo>
                    <a:pt x="2045677" y="1441939"/>
                  </a:lnTo>
                  <a:lnTo>
                    <a:pt x="2022231" y="1383324"/>
                  </a:lnTo>
                  <a:lnTo>
                    <a:pt x="1946031" y="1342293"/>
                  </a:lnTo>
                  <a:lnTo>
                    <a:pt x="1828800" y="1371600"/>
                  </a:lnTo>
                  <a:lnTo>
                    <a:pt x="1781908" y="1371600"/>
                  </a:lnTo>
                  <a:lnTo>
                    <a:pt x="1781908" y="2954216"/>
                  </a:lnTo>
                  <a:lnTo>
                    <a:pt x="1946031" y="2960077"/>
                  </a:lnTo>
                  <a:lnTo>
                    <a:pt x="1957754" y="3171093"/>
                  </a:lnTo>
                  <a:lnTo>
                    <a:pt x="5861" y="3159370"/>
                  </a:lnTo>
                  <a:lnTo>
                    <a:pt x="0" y="2954216"/>
                  </a:lnTo>
                  <a:lnTo>
                    <a:pt x="205154" y="2942493"/>
                  </a:lnTo>
                  <a:cubicBezTo>
                    <a:pt x="201246" y="2045678"/>
                    <a:pt x="197339" y="1148862"/>
                    <a:pt x="193431" y="252047"/>
                  </a:cubicBezTo>
                  <a:lnTo>
                    <a:pt x="451338" y="246185"/>
                  </a:lnTo>
                  <a:lnTo>
                    <a:pt x="439615" y="1137139"/>
                  </a:lnTo>
                  <a:lnTo>
                    <a:pt x="1535723" y="1148862"/>
                  </a:lnTo>
                  <a:lnTo>
                    <a:pt x="1524000" y="240324"/>
                  </a:lnTo>
                  <a:close/>
                </a:path>
              </a:pathLst>
            </a:custGeom>
            <a:grpFill xmlns:a="http://schemas.openxmlformats.org/drawingml/2006/main"/>
            <a:ln xmlns:a="http://schemas.openxmlformats.org/drawingml/2006/main" w="25400" cap="flat" cmpd="sng" algn="ctr">
              <a:noFill/>
              <a:prstDash val="solid"/>
            </a:ln>
            <a:effectLst xmlns:a="http://schemas.openxmlformats.org/drawingml/2006/main"/>
          </cdr:spPr>
          <cdr:txBody>
    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endParaRPr lang="en-GB"/>
            </a:p>
          </cdr:txBody>
        </cdr:sp>
      </cdr:grpSp>
    </cdr:grpSp>
  </cdr:relSizeAnchor>
  <cdr:relSizeAnchor xmlns:cdr="http://schemas.openxmlformats.org/drawingml/2006/chartDrawing">
    <cdr:from>
      <cdr:x>0.03852</cdr:x>
      <cdr:y>0.80915</cdr:y>
    </cdr:from>
    <cdr:to>
      <cdr:x>0.07011</cdr:x>
      <cdr:y>0.83785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414131" y="4670563"/>
          <a:ext cx="339587" cy="1656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0.02513</cdr:x>
      <cdr:y>0.79814</cdr:y>
    </cdr:from>
    <cdr:to>
      <cdr:x>0.08928</cdr:x>
      <cdr:y>0.84405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207843" y="3509983"/>
          <a:ext cx="530551" cy="20191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0</a:t>
          </a:r>
        </a:p>
      </cdr:txBody>
    </cdr:sp>
  </cdr:relSizeAnchor>
  <cdr:relSizeAnchor xmlns:cdr="http://schemas.openxmlformats.org/drawingml/2006/chartDrawing">
    <cdr:from>
      <cdr:x>0.08844</cdr:x>
      <cdr:y>0.12739</cdr:y>
    </cdr:from>
    <cdr:to>
      <cdr:x>0.11003</cdr:x>
      <cdr:y>0.82671</cdr:y>
    </cdr:to>
    <cdr:grpSp>
      <cdr:nvGrpSpPr>
        <cdr:cNvPr id="90" name="Group 89">
          <a:extLst xmlns:a="http://schemas.openxmlformats.org/drawingml/2006/main">
            <a:ext uri="{FF2B5EF4-FFF2-40B4-BE49-F238E27FC236}">
              <a16:creationId xmlns:a16="http://schemas.microsoft.com/office/drawing/2014/main" id="{D24C2A39-EDAC-4296-817A-156DFF713717}"/>
            </a:ext>
          </a:extLst>
        </cdr:cNvPr>
        <cdr:cNvGrpSpPr/>
      </cdr:nvGrpSpPr>
      <cdr:grpSpPr>
        <a:xfrm xmlns:a="http://schemas.openxmlformats.org/drawingml/2006/main">
          <a:off x="704229" y="578828"/>
          <a:ext cx="171917" cy="3177531"/>
          <a:chOff x="771621" y="710293"/>
          <a:chExt cx="231962" cy="4036607"/>
        </a:xfrm>
      </cdr:grpSpPr>
      <cdr:cxnSp macro="">
        <cdr:nvCxnSpPr>
          <cdr:cNvPr id="23" name="Straight Connector 22">
            <a:extLst xmlns:a="http://schemas.openxmlformats.org/drawingml/2006/main">
              <a:ext uri="{FF2B5EF4-FFF2-40B4-BE49-F238E27FC236}">
                <a16:creationId xmlns:a16="http://schemas.microsoft.com/office/drawing/2014/main" id="{7E9888EE-0C00-4AB2-9886-4719DD415D23}"/>
              </a:ext>
            </a:extLst>
          </cdr:cNvPr>
          <cdr:cNvCxnSpPr/>
        </cdr:nvCxnSpPr>
        <cdr:spPr>
          <a:xfrm xmlns:a="http://schemas.openxmlformats.org/drawingml/2006/main">
            <a:off x="878851" y="710293"/>
            <a:ext cx="0" cy="3561089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58" name="Straight Connector 57">
            <a:extLst xmlns:a="http://schemas.openxmlformats.org/drawingml/2006/main">
              <a:ext uri="{FF2B5EF4-FFF2-40B4-BE49-F238E27FC236}">
                <a16:creationId xmlns:a16="http://schemas.microsoft.com/office/drawing/2014/main" id="{CE9B42CE-C3F1-4B86-A43C-85C1757CF3D2}"/>
              </a:ext>
            </a:extLst>
          </cdr:cNvPr>
          <cdr:cNvCxnSpPr/>
        </cdr:nvCxnSpPr>
        <cdr:spPr>
          <a:xfrm xmlns:a="http://schemas.openxmlformats.org/drawingml/2006/main" flipV="1">
            <a:off x="878886" y="4610100"/>
            <a:ext cx="0" cy="136800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68" name="Straight Connector 67">
            <a:extLst xmlns:a="http://schemas.openxmlformats.org/drawingml/2006/main">
              <a:ext uri="{FF2B5EF4-FFF2-40B4-BE49-F238E27FC236}">
                <a16:creationId xmlns:a16="http://schemas.microsoft.com/office/drawing/2014/main" id="{F6DC6AEC-8BBC-4082-A4F2-9655933D9CEF}"/>
              </a:ext>
            </a:extLst>
          </cdr:cNvPr>
          <cdr:cNvCxnSpPr/>
        </cdr:nvCxnSpPr>
        <cdr:spPr>
          <a:xfrm xmlns:a="http://schemas.openxmlformats.org/drawingml/2006/main" flipH="1">
            <a:off x="771621" y="4267237"/>
            <a:ext cx="1104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78" name="Straight Connector 77">
            <a:extLst xmlns:a="http://schemas.openxmlformats.org/drawingml/2006/main">
              <a:ext uri="{FF2B5EF4-FFF2-40B4-BE49-F238E27FC236}">
                <a16:creationId xmlns:a16="http://schemas.microsoft.com/office/drawing/2014/main" id="{E610F09E-1FE8-4585-91CA-7EA3492D73B0}"/>
              </a:ext>
            </a:extLst>
          </cdr:cNvPr>
          <cdr:cNvCxnSpPr/>
        </cdr:nvCxnSpPr>
        <cdr:spPr>
          <a:xfrm xmlns:a="http://schemas.openxmlformats.org/drawingml/2006/main">
            <a:off x="780088" y="4556857"/>
            <a:ext cx="101971" cy="53416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79" name="Straight Connector 78">
            <a:extLst xmlns:a="http://schemas.openxmlformats.org/drawingml/2006/main">
              <a:ext uri="{FF2B5EF4-FFF2-40B4-BE49-F238E27FC236}">
                <a16:creationId xmlns:a16="http://schemas.microsoft.com/office/drawing/2014/main" id="{B8F567E6-7B1A-47E4-B9C9-718C57BDAF14}"/>
              </a:ext>
            </a:extLst>
          </cdr:cNvPr>
          <cdr:cNvCxnSpPr/>
        </cdr:nvCxnSpPr>
        <cdr:spPr>
          <a:xfrm xmlns:a="http://schemas.openxmlformats.org/drawingml/2006/main" flipH="1" flipV="1">
            <a:off x="774835" y="4326793"/>
            <a:ext cx="2232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80" name="Straight Connector 79">
            <a:extLst xmlns:a="http://schemas.openxmlformats.org/drawingml/2006/main">
              <a:ext uri="{FF2B5EF4-FFF2-40B4-BE49-F238E27FC236}">
                <a16:creationId xmlns:a16="http://schemas.microsoft.com/office/drawing/2014/main" id="{E90CEF46-5E3D-4FF3-8FE0-F2B3C7D054B2}"/>
              </a:ext>
            </a:extLst>
          </cdr:cNvPr>
          <cdr:cNvCxnSpPr/>
        </cdr:nvCxnSpPr>
        <cdr:spPr>
          <a:xfrm xmlns:a="http://schemas.openxmlformats.org/drawingml/2006/main" flipV="1">
            <a:off x="774834" y="4385408"/>
            <a:ext cx="2232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81" name="Straight Connector 80">
            <a:extLst xmlns:a="http://schemas.openxmlformats.org/drawingml/2006/main">
              <a:ext uri="{FF2B5EF4-FFF2-40B4-BE49-F238E27FC236}">
                <a16:creationId xmlns:a16="http://schemas.microsoft.com/office/drawing/2014/main" id="{2AF12D67-18D5-4184-BB5A-0AB5810043BA}"/>
              </a:ext>
            </a:extLst>
          </cdr:cNvPr>
          <cdr:cNvCxnSpPr/>
        </cdr:nvCxnSpPr>
        <cdr:spPr>
          <a:xfrm xmlns:a="http://schemas.openxmlformats.org/drawingml/2006/main">
            <a:off x="777960" y="4444206"/>
            <a:ext cx="2232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84" name="Straight Connector 83">
            <a:extLst xmlns:a="http://schemas.openxmlformats.org/drawingml/2006/main">
              <a:ext uri="{FF2B5EF4-FFF2-40B4-BE49-F238E27FC236}">
                <a16:creationId xmlns:a16="http://schemas.microsoft.com/office/drawing/2014/main" id="{9808A3C0-3B9A-4EFE-988C-0582D28B408F}"/>
              </a:ext>
            </a:extLst>
          </cdr:cNvPr>
          <cdr:cNvCxnSpPr/>
        </cdr:nvCxnSpPr>
        <cdr:spPr>
          <a:xfrm xmlns:a="http://schemas.openxmlformats.org/drawingml/2006/main" flipH="1">
            <a:off x="780344" y="4501356"/>
            <a:ext cx="2232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563789</xdr:colOff>
      <xdr:row>3</xdr:row>
      <xdr:rowOff>104224</xdr:rowOff>
    </xdr:from>
    <xdr:to>
      <xdr:col>13</xdr:col>
      <xdr:colOff>590550</xdr:colOff>
      <xdr:row>34</xdr:row>
      <xdr:rowOff>133351</xdr:rowOff>
    </xdr:to>
    <xdr:graphicFrame macro="">
      <xdr:nvGraphicFramePr>
        <xdr:cNvPr id="5" name="Chart 4" descr="A chart showing the weekly road fuel prices in pence per litre for ULSP and ULSD, since 2015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0.83874</cdr:x>
      <cdr:y>0.14421</cdr:y>
    </cdr:from>
    <cdr:to>
      <cdr:x>1</cdr:x>
      <cdr:y>0.46119</cdr:y>
    </cdr:to>
    <cdr:grpSp>
      <cdr:nvGrpSpPr>
        <cdr:cNvPr id="2" name="Group 1">
          <a:extLst xmlns:a="http://schemas.openxmlformats.org/drawingml/2006/main">
            <a:ext uri="{FF2B5EF4-FFF2-40B4-BE49-F238E27FC236}">
              <a16:creationId xmlns:a16="http://schemas.microsoft.com/office/drawing/2014/main" id="{6707299B-AE02-407B-8D8F-4B1882D91BF0}"/>
            </a:ext>
          </a:extLst>
        </cdr:cNvPr>
        <cdr:cNvGrpSpPr/>
      </cdr:nvGrpSpPr>
      <cdr:grpSpPr>
        <a:xfrm xmlns:a="http://schemas.openxmlformats.org/drawingml/2006/main">
          <a:off x="8139268" y="855833"/>
          <a:ext cx="1564893" cy="1881158"/>
          <a:chOff x="7725059" y="589147"/>
          <a:chExt cx="1485202" cy="1923253"/>
        </a:xfrm>
      </cdr:grpSpPr>
      <cdr:sp macro="" textlink="">
        <cdr:nvSpPr>
          <cdr:cNvPr id="18" name="TextBox 1"/>
          <cdr:cNvSpPr txBox="1"/>
        </cdr:nvSpPr>
        <cdr:spPr>
          <a:xfrm xmlns:a="http://schemas.openxmlformats.org/drawingml/2006/main">
            <a:off x="7725059" y="2067901"/>
            <a:ext cx="1123468" cy="44449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non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GB" sz="1200" b="1">
                <a:latin typeface="Arial" panose="020B0604020202020204" pitchFamily="34" charset="0"/>
                <a:cs typeface="Arial" panose="020B0604020202020204" pitchFamily="34" charset="0"/>
              </a:rPr>
              <a:t>ULSD</a:t>
            </a:r>
          </a:p>
          <a:p xmlns:a="http://schemas.openxmlformats.org/drawingml/2006/main">
            <a:pPr algn="ctr"/>
            <a:r>
              <a:rPr lang="en-GB" sz="1200">
                <a:latin typeface="Arial" panose="020B0604020202020204" pitchFamily="34" charset="0"/>
                <a:cs typeface="Arial" panose="020B0604020202020204" pitchFamily="34" charset="0"/>
              </a:rPr>
              <a:t>(</a:t>
            </a:r>
            <a:r>
              <a:rPr lang="en-GB" sz="1200" b="0">
                <a:latin typeface="Arial" panose="020B0604020202020204" pitchFamily="34" charset="0"/>
                <a:cs typeface="Arial" panose="020B0604020202020204" pitchFamily="34" charset="0"/>
              </a:rPr>
              <a:t>Diesel</a:t>
            </a:r>
            <a:r>
              <a:rPr lang="en-GB" sz="120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</a:p>
        </cdr:txBody>
      </cdr:sp>
      <cdr:grpSp>
        <cdr:nvGrpSpPr>
          <cdr:cNvPr id="20" name="Group 19">
            <a:extLst xmlns:a="http://schemas.openxmlformats.org/drawingml/2006/main">
              <a:ext uri="{FF2B5EF4-FFF2-40B4-BE49-F238E27FC236}">
                <a16:creationId xmlns:a16="http://schemas.microsoft.com/office/drawing/2014/main" id="{9044FBE9-DAC0-41DD-9527-F990F0C221B0}"/>
              </a:ext>
            </a:extLst>
          </cdr:cNvPr>
          <cdr:cNvGrpSpPr/>
        </cdr:nvGrpSpPr>
        <cdr:grpSpPr>
          <a:xfrm xmlns:a="http://schemas.openxmlformats.org/drawingml/2006/main">
            <a:off x="7806261" y="589147"/>
            <a:ext cx="1404000" cy="1508422"/>
            <a:chOff x="185250" y="0"/>
            <a:chExt cx="1355610" cy="1195970"/>
          </a:xfrm>
        </cdr:grpSpPr>
        <cdr:sp macro="" textlink="">
          <cdr:nvSpPr>
            <cdr:cNvPr id="24" name="Freeform 23"/>
            <cdr:cNvSpPr/>
          </cdr:nvSpPr>
          <cdr:spPr>
            <a:xfrm xmlns:a="http://schemas.openxmlformats.org/drawingml/2006/main">
              <a:off x="185250" y="0"/>
              <a:ext cx="1355610" cy="1195970"/>
            </a:xfrm>
            <a:custGeom xmlns:a="http://schemas.openxmlformats.org/drawingml/2006/main">
              <a:avLst/>
              <a:gdLst>
                <a:gd name="connsiteX0" fmla="*/ 1524000 w 2948354"/>
                <a:gd name="connsiteY0" fmla="*/ 240324 h 3171093"/>
                <a:gd name="connsiteX1" fmla="*/ 445477 w 2948354"/>
                <a:gd name="connsiteY1" fmla="*/ 246185 h 3171093"/>
                <a:gd name="connsiteX2" fmla="*/ 187569 w 2948354"/>
                <a:gd name="connsiteY2" fmla="*/ 252047 h 3171093"/>
                <a:gd name="connsiteX3" fmla="*/ 187569 w 2948354"/>
                <a:gd name="connsiteY3" fmla="*/ 87924 h 3171093"/>
                <a:gd name="connsiteX4" fmla="*/ 205154 w 2948354"/>
                <a:gd name="connsiteY4" fmla="*/ 41031 h 3171093"/>
                <a:gd name="connsiteX5" fmla="*/ 234461 w 2948354"/>
                <a:gd name="connsiteY5" fmla="*/ 17585 h 3171093"/>
                <a:gd name="connsiteX6" fmla="*/ 263769 w 2948354"/>
                <a:gd name="connsiteY6" fmla="*/ 5862 h 3171093"/>
                <a:gd name="connsiteX7" fmla="*/ 1670538 w 2948354"/>
                <a:gd name="connsiteY7" fmla="*/ 0 h 3171093"/>
                <a:gd name="connsiteX8" fmla="*/ 1717431 w 2948354"/>
                <a:gd name="connsiteY8" fmla="*/ 11724 h 3171093"/>
                <a:gd name="connsiteX9" fmla="*/ 1758461 w 2948354"/>
                <a:gd name="connsiteY9" fmla="*/ 35170 h 3171093"/>
                <a:gd name="connsiteX10" fmla="*/ 1781908 w 2948354"/>
                <a:gd name="connsiteY10" fmla="*/ 93785 h 3171093"/>
                <a:gd name="connsiteX11" fmla="*/ 1781908 w 2948354"/>
                <a:gd name="connsiteY11" fmla="*/ 1160585 h 3171093"/>
                <a:gd name="connsiteX12" fmla="*/ 1863969 w 2948354"/>
                <a:gd name="connsiteY12" fmla="*/ 1154724 h 3171093"/>
                <a:gd name="connsiteX13" fmla="*/ 1963615 w 2948354"/>
                <a:gd name="connsiteY13" fmla="*/ 1154724 h 3171093"/>
                <a:gd name="connsiteX14" fmla="*/ 2092569 w 2948354"/>
                <a:gd name="connsiteY14" fmla="*/ 1189893 h 3171093"/>
                <a:gd name="connsiteX15" fmla="*/ 2180492 w 2948354"/>
                <a:gd name="connsiteY15" fmla="*/ 1254370 h 3171093"/>
                <a:gd name="connsiteX16" fmla="*/ 2227384 w 2948354"/>
                <a:gd name="connsiteY16" fmla="*/ 1336431 h 3171093"/>
                <a:gd name="connsiteX17" fmla="*/ 2239108 w 2948354"/>
                <a:gd name="connsiteY17" fmla="*/ 1465385 h 3171093"/>
                <a:gd name="connsiteX18" fmla="*/ 2227384 w 2948354"/>
                <a:gd name="connsiteY18" fmla="*/ 2045677 h 3171093"/>
                <a:gd name="connsiteX19" fmla="*/ 2239108 w 2948354"/>
                <a:gd name="connsiteY19" fmla="*/ 2303585 h 3171093"/>
                <a:gd name="connsiteX20" fmla="*/ 2286000 w 2948354"/>
                <a:gd name="connsiteY20" fmla="*/ 2479431 h 3171093"/>
                <a:gd name="connsiteX21" fmla="*/ 2344615 w 2948354"/>
                <a:gd name="connsiteY21" fmla="*/ 2579077 h 3171093"/>
                <a:gd name="connsiteX22" fmla="*/ 2403231 w 2948354"/>
                <a:gd name="connsiteY22" fmla="*/ 2608385 h 3171093"/>
                <a:gd name="connsiteX23" fmla="*/ 2502877 w 2948354"/>
                <a:gd name="connsiteY23" fmla="*/ 2602524 h 3171093"/>
                <a:gd name="connsiteX24" fmla="*/ 2602523 w 2948354"/>
                <a:gd name="connsiteY24" fmla="*/ 2584939 h 3171093"/>
                <a:gd name="connsiteX25" fmla="*/ 2690446 w 2948354"/>
                <a:gd name="connsiteY25" fmla="*/ 2543908 h 3171093"/>
                <a:gd name="connsiteX26" fmla="*/ 2725615 w 2948354"/>
                <a:gd name="connsiteY26" fmla="*/ 2432539 h 3171093"/>
                <a:gd name="connsiteX27" fmla="*/ 2754923 w 2948354"/>
                <a:gd name="connsiteY27" fmla="*/ 2303585 h 3171093"/>
                <a:gd name="connsiteX28" fmla="*/ 2766646 w 2948354"/>
                <a:gd name="connsiteY28" fmla="*/ 2127739 h 3171093"/>
                <a:gd name="connsiteX29" fmla="*/ 2708031 w 2948354"/>
                <a:gd name="connsiteY29" fmla="*/ 1652954 h 3171093"/>
                <a:gd name="connsiteX30" fmla="*/ 2590800 w 2948354"/>
                <a:gd name="connsiteY30" fmla="*/ 1031631 h 3171093"/>
                <a:gd name="connsiteX31" fmla="*/ 2497015 w 2948354"/>
                <a:gd name="connsiteY31" fmla="*/ 1031631 h 3171093"/>
                <a:gd name="connsiteX32" fmla="*/ 2403231 w 2948354"/>
                <a:gd name="connsiteY32" fmla="*/ 767862 h 3171093"/>
                <a:gd name="connsiteX33" fmla="*/ 2473569 w 2948354"/>
                <a:gd name="connsiteY33" fmla="*/ 539262 h 3171093"/>
                <a:gd name="connsiteX34" fmla="*/ 2327031 w 2948354"/>
                <a:gd name="connsiteY34" fmla="*/ 404447 h 3171093"/>
                <a:gd name="connsiteX35" fmla="*/ 2180492 w 2948354"/>
                <a:gd name="connsiteY35" fmla="*/ 334108 h 3171093"/>
                <a:gd name="connsiteX36" fmla="*/ 2186354 w 2948354"/>
                <a:gd name="connsiteY36" fmla="*/ 281354 h 3171093"/>
                <a:gd name="connsiteX37" fmla="*/ 2344615 w 2948354"/>
                <a:gd name="connsiteY37" fmla="*/ 357554 h 3171093"/>
                <a:gd name="connsiteX38" fmla="*/ 2508738 w 2948354"/>
                <a:gd name="connsiteY38" fmla="*/ 474785 h 3171093"/>
                <a:gd name="connsiteX39" fmla="*/ 2625969 w 2948354"/>
                <a:gd name="connsiteY39" fmla="*/ 451339 h 3171093"/>
                <a:gd name="connsiteX40" fmla="*/ 2831123 w 2948354"/>
                <a:gd name="connsiteY40" fmla="*/ 832339 h 3171093"/>
                <a:gd name="connsiteX41" fmla="*/ 2760784 w 2948354"/>
                <a:gd name="connsiteY41" fmla="*/ 926124 h 3171093"/>
                <a:gd name="connsiteX42" fmla="*/ 2567354 w 2948354"/>
                <a:gd name="connsiteY42" fmla="*/ 662354 h 3171093"/>
                <a:gd name="connsiteX43" fmla="*/ 2479431 w 2948354"/>
                <a:gd name="connsiteY43" fmla="*/ 756139 h 3171093"/>
                <a:gd name="connsiteX44" fmla="*/ 2526323 w 2948354"/>
                <a:gd name="connsiteY44" fmla="*/ 967154 h 3171093"/>
                <a:gd name="connsiteX45" fmla="*/ 2649415 w 2948354"/>
                <a:gd name="connsiteY45" fmla="*/ 937847 h 3171093"/>
                <a:gd name="connsiteX46" fmla="*/ 2596661 w 2948354"/>
                <a:gd name="connsiteY46" fmla="*/ 720970 h 3171093"/>
                <a:gd name="connsiteX47" fmla="*/ 2778369 w 2948354"/>
                <a:gd name="connsiteY47" fmla="*/ 949570 h 3171093"/>
                <a:gd name="connsiteX48" fmla="*/ 2848708 w 2948354"/>
                <a:gd name="connsiteY48" fmla="*/ 1330570 h 3171093"/>
                <a:gd name="connsiteX49" fmla="*/ 2930769 w 2948354"/>
                <a:gd name="connsiteY49" fmla="*/ 1975339 h 3171093"/>
                <a:gd name="connsiteX50" fmla="*/ 2948354 w 2948354"/>
                <a:gd name="connsiteY50" fmla="*/ 2274277 h 3171093"/>
                <a:gd name="connsiteX51" fmla="*/ 2901461 w 2948354"/>
                <a:gd name="connsiteY51" fmla="*/ 2455985 h 3171093"/>
                <a:gd name="connsiteX52" fmla="*/ 2778369 w 2948354"/>
                <a:gd name="connsiteY52" fmla="*/ 2696308 h 3171093"/>
                <a:gd name="connsiteX53" fmla="*/ 2649415 w 2948354"/>
                <a:gd name="connsiteY53" fmla="*/ 2778370 h 3171093"/>
                <a:gd name="connsiteX54" fmla="*/ 2450123 w 2948354"/>
                <a:gd name="connsiteY54" fmla="*/ 2813539 h 3171093"/>
                <a:gd name="connsiteX55" fmla="*/ 2221523 w 2948354"/>
                <a:gd name="connsiteY55" fmla="*/ 2754924 h 3171093"/>
                <a:gd name="connsiteX56" fmla="*/ 2069123 w 2948354"/>
                <a:gd name="connsiteY56" fmla="*/ 2549770 h 3171093"/>
                <a:gd name="connsiteX57" fmla="*/ 2022231 w 2948354"/>
                <a:gd name="connsiteY57" fmla="*/ 2186354 h 3171093"/>
                <a:gd name="connsiteX58" fmla="*/ 2045677 w 2948354"/>
                <a:gd name="connsiteY58" fmla="*/ 1606062 h 3171093"/>
                <a:gd name="connsiteX59" fmla="*/ 2045677 w 2948354"/>
                <a:gd name="connsiteY59" fmla="*/ 1441939 h 3171093"/>
                <a:gd name="connsiteX60" fmla="*/ 2022231 w 2948354"/>
                <a:gd name="connsiteY60" fmla="*/ 1383324 h 3171093"/>
                <a:gd name="connsiteX61" fmla="*/ 1946031 w 2948354"/>
                <a:gd name="connsiteY61" fmla="*/ 1342293 h 3171093"/>
                <a:gd name="connsiteX62" fmla="*/ 1828800 w 2948354"/>
                <a:gd name="connsiteY62" fmla="*/ 1371600 h 3171093"/>
                <a:gd name="connsiteX63" fmla="*/ 1781908 w 2948354"/>
                <a:gd name="connsiteY63" fmla="*/ 1371600 h 3171093"/>
                <a:gd name="connsiteX64" fmla="*/ 1781908 w 2948354"/>
                <a:gd name="connsiteY64" fmla="*/ 2954216 h 3171093"/>
                <a:gd name="connsiteX65" fmla="*/ 1946031 w 2948354"/>
                <a:gd name="connsiteY65" fmla="*/ 2960077 h 3171093"/>
                <a:gd name="connsiteX66" fmla="*/ 1957754 w 2948354"/>
                <a:gd name="connsiteY66" fmla="*/ 3171093 h 3171093"/>
                <a:gd name="connsiteX67" fmla="*/ 5861 w 2948354"/>
                <a:gd name="connsiteY67" fmla="*/ 3159370 h 3171093"/>
                <a:gd name="connsiteX68" fmla="*/ 0 w 2948354"/>
                <a:gd name="connsiteY68" fmla="*/ 2954216 h 3171093"/>
                <a:gd name="connsiteX69" fmla="*/ 205154 w 2948354"/>
                <a:gd name="connsiteY69" fmla="*/ 2942493 h 3171093"/>
                <a:gd name="connsiteX70" fmla="*/ 193431 w 2948354"/>
                <a:gd name="connsiteY70" fmla="*/ 252047 h 3171093"/>
                <a:gd name="connsiteX71" fmla="*/ 451338 w 2948354"/>
                <a:gd name="connsiteY71" fmla="*/ 246185 h 3171093"/>
                <a:gd name="connsiteX72" fmla="*/ 439615 w 2948354"/>
                <a:gd name="connsiteY72" fmla="*/ 1137139 h 3171093"/>
                <a:gd name="connsiteX73" fmla="*/ 1535723 w 2948354"/>
                <a:gd name="connsiteY73" fmla="*/ 1148862 h 3171093"/>
                <a:gd name="connsiteX74" fmla="*/ 1524000 w 2948354"/>
                <a:gd name="connsiteY74" fmla="*/ 240324 h 317109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  <a:cxn ang="0">
                  <a:pos x="connsiteX70" y="connsiteY70"/>
                </a:cxn>
                <a:cxn ang="0">
                  <a:pos x="connsiteX71" y="connsiteY71"/>
                </a:cxn>
                <a:cxn ang="0">
                  <a:pos x="connsiteX72" y="connsiteY72"/>
                </a:cxn>
                <a:cxn ang="0">
                  <a:pos x="connsiteX73" y="connsiteY73"/>
                </a:cxn>
                <a:cxn ang="0">
                  <a:pos x="connsiteX74" y="connsiteY74"/>
                </a:cxn>
              </a:cxnLst>
              <a:rect l="l" t="t" r="r" b="b"/>
              <a:pathLst>
                <a:path w="2948354" h="3171093">
                  <a:moveTo>
                    <a:pt x="1524000" y="240324"/>
                  </a:moveTo>
                  <a:lnTo>
                    <a:pt x="445477" y="246185"/>
                  </a:lnTo>
                  <a:lnTo>
                    <a:pt x="187569" y="252047"/>
                  </a:lnTo>
                  <a:lnTo>
                    <a:pt x="187569" y="87924"/>
                  </a:lnTo>
                  <a:lnTo>
                    <a:pt x="205154" y="41031"/>
                  </a:lnTo>
                  <a:lnTo>
                    <a:pt x="234461" y="17585"/>
                  </a:lnTo>
                  <a:lnTo>
                    <a:pt x="263769" y="5862"/>
                  </a:lnTo>
                  <a:lnTo>
                    <a:pt x="1670538" y="0"/>
                  </a:lnTo>
                  <a:lnTo>
                    <a:pt x="1717431" y="11724"/>
                  </a:lnTo>
                  <a:lnTo>
                    <a:pt x="1758461" y="35170"/>
                  </a:lnTo>
                  <a:lnTo>
                    <a:pt x="1781908" y="93785"/>
                  </a:lnTo>
                  <a:lnTo>
                    <a:pt x="1781908" y="1160585"/>
                  </a:lnTo>
                  <a:lnTo>
                    <a:pt x="1863969" y="1154724"/>
                  </a:lnTo>
                  <a:lnTo>
                    <a:pt x="1963615" y="1154724"/>
                  </a:lnTo>
                  <a:lnTo>
                    <a:pt x="2092569" y="1189893"/>
                  </a:lnTo>
                  <a:lnTo>
                    <a:pt x="2180492" y="1254370"/>
                  </a:lnTo>
                  <a:lnTo>
                    <a:pt x="2227384" y="1336431"/>
                  </a:lnTo>
                  <a:lnTo>
                    <a:pt x="2239108" y="1465385"/>
                  </a:lnTo>
                  <a:lnTo>
                    <a:pt x="2227384" y="2045677"/>
                  </a:lnTo>
                  <a:lnTo>
                    <a:pt x="2239108" y="2303585"/>
                  </a:lnTo>
                  <a:lnTo>
                    <a:pt x="2286000" y="2479431"/>
                  </a:lnTo>
                  <a:lnTo>
                    <a:pt x="2344615" y="2579077"/>
                  </a:lnTo>
                  <a:lnTo>
                    <a:pt x="2403231" y="2608385"/>
                  </a:lnTo>
                  <a:lnTo>
                    <a:pt x="2502877" y="2602524"/>
                  </a:lnTo>
                  <a:lnTo>
                    <a:pt x="2602523" y="2584939"/>
                  </a:lnTo>
                  <a:lnTo>
                    <a:pt x="2690446" y="2543908"/>
                  </a:lnTo>
                  <a:lnTo>
                    <a:pt x="2725615" y="2432539"/>
                  </a:lnTo>
                  <a:lnTo>
                    <a:pt x="2754923" y="2303585"/>
                  </a:lnTo>
                  <a:lnTo>
                    <a:pt x="2766646" y="2127739"/>
                  </a:lnTo>
                  <a:lnTo>
                    <a:pt x="2708031" y="1652954"/>
                  </a:lnTo>
                  <a:lnTo>
                    <a:pt x="2590800" y="1031631"/>
                  </a:lnTo>
                  <a:lnTo>
                    <a:pt x="2497015" y="1031631"/>
                  </a:lnTo>
                  <a:lnTo>
                    <a:pt x="2403231" y="767862"/>
                  </a:lnTo>
                  <a:lnTo>
                    <a:pt x="2473569" y="539262"/>
                  </a:lnTo>
                  <a:lnTo>
                    <a:pt x="2327031" y="404447"/>
                  </a:lnTo>
                  <a:lnTo>
                    <a:pt x="2180492" y="334108"/>
                  </a:lnTo>
                  <a:lnTo>
                    <a:pt x="2186354" y="281354"/>
                  </a:lnTo>
                  <a:lnTo>
                    <a:pt x="2344615" y="357554"/>
                  </a:lnTo>
                  <a:lnTo>
                    <a:pt x="2508738" y="474785"/>
                  </a:lnTo>
                  <a:lnTo>
                    <a:pt x="2625969" y="451339"/>
                  </a:lnTo>
                  <a:lnTo>
                    <a:pt x="2831123" y="832339"/>
                  </a:lnTo>
                  <a:lnTo>
                    <a:pt x="2760784" y="926124"/>
                  </a:lnTo>
                  <a:lnTo>
                    <a:pt x="2567354" y="662354"/>
                  </a:lnTo>
                  <a:lnTo>
                    <a:pt x="2479431" y="756139"/>
                  </a:lnTo>
                  <a:lnTo>
                    <a:pt x="2526323" y="967154"/>
                  </a:lnTo>
                  <a:lnTo>
                    <a:pt x="2649415" y="937847"/>
                  </a:lnTo>
                  <a:lnTo>
                    <a:pt x="2596661" y="720970"/>
                  </a:lnTo>
                  <a:lnTo>
                    <a:pt x="2778369" y="949570"/>
                  </a:lnTo>
                  <a:lnTo>
                    <a:pt x="2848708" y="1330570"/>
                  </a:lnTo>
                  <a:lnTo>
                    <a:pt x="2930769" y="1975339"/>
                  </a:lnTo>
                  <a:lnTo>
                    <a:pt x="2948354" y="2274277"/>
                  </a:lnTo>
                  <a:lnTo>
                    <a:pt x="2901461" y="2455985"/>
                  </a:lnTo>
                  <a:lnTo>
                    <a:pt x="2778369" y="2696308"/>
                  </a:lnTo>
                  <a:lnTo>
                    <a:pt x="2649415" y="2778370"/>
                  </a:lnTo>
                  <a:lnTo>
                    <a:pt x="2450123" y="2813539"/>
                  </a:lnTo>
                  <a:lnTo>
                    <a:pt x="2221523" y="2754924"/>
                  </a:lnTo>
                  <a:lnTo>
                    <a:pt x="2069123" y="2549770"/>
                  </a:lnTo>
                  <a:lnTo>
                    <a:pt x="2022231" y="2186354"/>
                  </a:lnTo>
                  <a:lnTo>
                    <a:pt x="2045677" y="1606062"/>
                  </a:lnTo>
                  <a:lnTo>
                    <a:pt x="2045677" y="1441939"/>
                  </a:lnTo>
                  <a:lnTo>
                    <a:pt x="2022231" y="1383324"/>
                  </a:lnTo>
                  <a:lnTo>
                    <a:pt x="1946031" y="1342293"/>
                  </a:lnTo>
                  <a:lnTo>
                    <a:pt x="1828800" y="1371600"/>
                  </a:lnTo>
                  <a:lnTo>
                    <a:pt x="1781908" y="1371600"/>
                  </a:lnTo>
                  <a:lnTo>
                    <a:pt x="1781908" y="2954216"/>
                  </a:lnTo>
                  <a:lnTo>
                    <a:pt x="1946031" y="2960077"/>
                  </a:lnTo>
                  <a:lnTo>
                    <a:pt x="1957754" y="3171093"/>
                  </a:lnTo>
                  <a:lnTo>
                    <a:pt x="5861" y="3159370"/>
                  </a:lnTo>
                  <a:lnTo>
                    <a:pt x="0" y="2954216"/>
                  </a:lnTo>
                  <a:lnTo>
                    <a:pt x="205154" y="2942493"/>
                  </a:lnTo>
                  <a:cubicBezTo>
                    <a:pt x="201246" y="2045678"/>
                    <a:pt x="197339" y="1148862"/>
                    <a:pt x="193431" y="252047"/>
                  </a:cubicBezTo>
                  <a:lnTo>
                    <a:pt x="451338" y="246185"/>
                  </a:lnTo>
                  <a:lnTo>
                    <a:pt x="439615" y="1137139"/>
                  </a:lnTo>
                  <a:lnTo>
                    <a:pt x="1535723" y="1148862"/>
                  </a:lnTo>
                  <a:lnTo>
                    <a:pt x="1524000" y="240324"/>
                  </a:lnTo>
                  <a:close/>
                </a:path>
              </a:pathLst>
            </a:custGeom>
            <a:solidFill xmlns:a="http://schemas.openxmlformats.org/drawingml/2006/main">
              <a:schemeClr val="tx1">
                <a:lumMod val="75000"/>
                <a:lumOff val="25000"/>
              </a:schemeClr>
            </a:solidFill>
            <a:ln xmlns:a="http://schemas.openxmlformats.org/drawingml/2006/main" w="25400" cap="flat" cmpd="sng" algn="ctr">
              <a:noFill/>
              <a:prstDash val="solid"/>
            </a:ln>
            <a:effectLst xmlns:a="http://schemas.openxmlformats.org/drawingml/2006/main"/>
          </cdr:spPr>
          <cdr:txBody>
    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endParaRPr lang="en-GB"/>
            </a:p>
          </cdr:txBody>
        </cdr:sp>
        <cdr:sp macro="" textlink="chart_data!$N$4">
          <cdr:nvSpPr>
            <cdr:cNvPr id="25" name="TextBox 1"/>
            <cdr:cNvSpPr txBox="1"/>
          </cdr:nvSpPr>
          <cdr:spPr>
            <a:xfrm xmlns:a="http://schemas.openxmlformats.org/drawingml/2006/main">
              <a:off x="344885" y="67832"/>
              <a:ext cx="581378" cy="397402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rgbClr val="A6A6A6"/>
            </a:solidFill>
            <a:ln xmlns:a="http://schemas.openxmlformats.org/drawingml/2006/main" w="9525" cmpd="sng">
              <a:solidFill>
                <a:schemeClr val="tx1">
                  <a:lumMod val="95000"/>
                  <a:lumOff val="5000"/>
                </a:schemeClr>
              </a:solidFill>
            </a:ln>
            <a:effectLst xmlns:a="http://schemas.openxmlformats.org/drawingml/2006/main"/>
            <a:scene3d xmlns:a="http://schemas.openxmlformats.org/drawingml/2006/main">
              <a:camera prst="orthographicFront">
                <a:rot lat="0" lon="0" rev="0"/>
              </a:camera>
              <a:lightRig rig="chilly" dir="t">
                <a:rot lat="0" lon="0" rev="18480000"/>
              </a:lightRig>
            </a:scene3d>
            <a:sp3d xmlns:a="http://schemas.openxmlformats.org/drawingml/2006/main" prstMaterial="clear">
              <a:bevelT h="63500"/>
            </a:sp3d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none" rtlCol="0" anchor="ctr" anchorCtr="0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fld id="{B65EF1A1-FA34-4A7F-92AA-4085BCA382B0}" type="TxLink">
                <a:rPr lang="en-US" sz="1200" b="1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pPr algn="ctr"/>
                <a:t>161.34</a:t>
              </a:fld>
              <a:endParaRPr lang="en-US" sz="1200" b="1" i="0" u="none" strike="noStrike">
                <a:solidFill>
                  <a:srgbClr val="000000"/>
                </a:solidFill>
                <a:latin typeface="Arial"/>
                <a:cs typeface="Arial"/>
              </a:endParaRPr>
            </a:p>
          </cdr:txBody>
        </cdr:sp>
      </cdr:grpSp>
    </cdr:grpSp>
  </cdr:relSizeAnchor>
  <cdr:relSizeAnchor xmlns:cdr="http://schemas.openxmlformats.org/drawingml/2006/chartDrawing">
    <cdr:from>
      <cdr:x>0.84109</cdr:x>
      <cdr:y>0.44891</cdr:y>
    </cdr:from>
    <cdr:to>
      <cdr:x>1</cdr:x>
      <cdr:y>0.78277</cdr:y>
    </cdr:to>
    <cdr:grpSp>
      <cdr:nvGrpSpPr>
        <cdr:cNvPr id="3" name="Group 2">
          <a:extLst xmlns:a="http://schemas.openxmlformats.org/drawingml/2006/main">
            <a:ext uri="{FF2B5EF4-FFF2-40B4-BE49-F238E27FC236}">
              <a16:creationId xmlns:a16="http://schemas.microsoft.com/office/drawing/2014/main" id="{5E6F5A15-A8C9-4F1D-8D52-F733A1DBDBBD}"/>
            </a:ext>
          </a:extLst>
        </cdr:cNvPr>
        <cdr:cNvGrpSpPr/>
      </cdr:nvGrpSpPr>
      <cdr:grpSpPr>
        <a:xfrm xmlns:a="http://schemas.openxmlformats.org/drawingml/2006/main">
          <a:off x="8162073" y="2664113"/>
          <a:ext cx="1542088" cy="1981335"/>
          <a:chOff x="7746635" y="2696546"/>
          <a:chExt cx="1463626" cy="2025671"/>
        </a:xfrm>
      </cdr:grpSpPr>
      <cdr:sp macro="" textlink="">
        <cdr:nvSpPr>
          <cdr:cNvPr id="19" name="TextBox 1"/>
          <cdr:cNvSpPr txBox="1"/>
        </cdr:nvSpPr>
        <cdr:spPr>
          <a:xfrm xmlns:a="http://schemas.openxmlformats.org/drawingml/2006/main">
            <a:off x="7746635" y="4191985"/>
            <a:ext cx="1123467" cy="530232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non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GB" sz="1200" b="1">
                <a:latin typeface="Arial" panose="020B0604020202020204" pitchFamily="34" charset="0"/>
                <a:cs typeface="Arial" panose="020B0604020202020204" pitchFamily="34" charset="0"/>
              </a:rPr>
              <a:t>ULSP</a:t>
            </a:r>
          </a:p>
          <a:p xmlns:a="http://schemas.openxmlformats.org/drawingml/2006/main">
            <a:pPr algn="ctr"/>
            <a:r>
              <a:rPr lang="en-GB" sz="1200">
                <a:latin typeface="Arial" panose="020B0604020202020204" pitchFamily="34" charset="0"/>
                <a:cs typeface="Arial" panose="020B0604020202020204" pitchFamily="34" charset="0"/>
              </a:rPr>
              <a:t>(Unleaded Petrol)</a:t>
            </a:r>
          </a:p>
        </cdr:txBody>
      </cdr:sp>
      <cdr:grpSp>
        <cdr:nvGrpSpPr>
          <cdr:cNvPr id="21" name="Group 20">
            <a:extLst xmlns:a="http://schemas.openxmlformats.org/drawingml/2006/main">
              <a:ext uri="{FF2B5EF4-FFF2-40B4-BE49-F238E27FC236}">
                <a16:creationId xmlns:a16="http://schemas.microsoft.com/office/drawing/2014/main" id="{CDF77414-BADA-40C2-9F2E-E724946F2691}"/>
              </a:ext>
            </a:extLst>
          </cdr:cNvPr>
          <cdr:cNvGrpSpPr/>
        </cdr:nvGrpSpPr>
        <cdr:grpSpPr>
          <a:xfrm xmlns:a="http://schemas.openxmlformats.org/drawingml/2006/main">
            <a:off x="7806261" y="2696546"/>
            <a:ext cx="1404000" cy="1508422"/>
            <a:chOff x="185250" y="2107372"/>
            <a:chExt cx="1355610" cy="1195970"/>
          </a:xfrm>
          <a:solidFill xmlns:a="http://schemas.openxmlformats.org/drawingml/2006/main">
            <a:srgbClr val="9BBB59"/>
          </a:solidFill>
        </cdr:grpSpPr>
        <cdr:sp macro="" textlink="">
          <cdr:nvSpPr>
            <cdr:cNvPr id="22" name="Freeform 21"/>
            <cdr:cNvSpPr/>
          </cdr:nvSpPr>
          <cdr:spPr>
            <a:xfrm xmlns:a="http://schemas.openxmlformats.org/drawingml/2006/main">
              <a:off x="185250" y="2107372"/>
              <a:ext cx="1355610" cy="1195970"/>
            </a:xfrm>
            <a:custGeom xmlns:a="http://schemas.openxmlformats.org/drawingml/2006/main">
              <a:avLst/>
              <a:gdLst>
                <a:gd name="connsiteX0" fmla="*/ 1524000 w 2948354"/>
                <a:gd name="connsiteY0" fmla="*/ 240324 h 3171093"/>
                <a:gd name="connsiteX1" fmla="*/ 445477 w 2948354"/>
                <a:gd name="connsiteY1" fmla="*/ 246185 h 3171093"/>
                <a:gd name="connsiteX2" fmla="*/ 187569 w 2948354"/>
                <a:gd name="connsiteY2" fmla="*/ 252047 h 3171093"/>
                <a:gd name="connsiteX3" fmla="*/ 187569 w 2948354"/>
                <a:gd name="connsiteY3" fmla="*/ 87924 h 3171093"/>
                <a:gd name="connsiteX4" fmla="*/ 205154 w 2948354"/>
                <a:gd name="connsiteY4" fmla="*/ 41031 h 3171093"/>
                <a:gd name="connsiteX5" fmla="*/ 234461 w 2948354"/>
                <a:gd name="connsiteY5" fmla="*/ 17585 h 3171093"/>
                <a:gd name="connsiteX6" fmla="*/ 263769 w 2948354"/>
                <a:gd name="connsiteY6" fmla="*/ 5862 h 3171093"/>
                <a:gd name="connsiteX7" fmla="*/ 1670538 w 2948354"/>
                <a:gd name="connsiteY7" fmla="*/ 0 h 3171093"/>
                <a:gd name="connsiteX8" fmla="*/ 1717431 w 2948354"/>
                <a:gd name="connsiteY8" fmla="*/ 11724 h 3171093"/>
                <a:gd name="connsiteX9" fmla="*/ 1758461 w 2948354"/>
                <a:gd name="connsiteY9" fmla="*/ 35170 h 3171093"/>
                <a:gd name="connsiteX10" fmla="*/ 1781908 w 2948354"/>
                <a:gd name="connsiteY10" fmla="*/ 93785 h 3171093"/>
                <a:gd name="connsiteX11" fmla="*/ 1781908 w 2948354"/>
                <a:gd name="connsiteY11" fmla="*/ 1160585 h 3171093"/>
                <a:gd name="connsiteX12" fmla="*/ 1863969 w 2948354"/>
                <a:gd name="connsiteY12" fmla="*/ 1154724 h 3171093"/>
                <a:gd name="connsiteX13" fmla="*/ 1963615 w 2948354"/>
                <a:gd name="connsiteY13" fmla="*/ 1154724 h 3171093"/>
                <a:gd name="connsiteX14" fmla="*/ 2092569 w 2948354"/>
                <a:gd name="connsiteY14" fmla="*/ 1189893 h 3171093"/>
                <a:gd name="connsiteX15" fmla="*/ 2180492 w 2948354"/>
                <a:gd name="connsiteY15" fmla="*/ 1254370 h 3171093"/>
                <a:gd name="connsiteX16" fmla="*/ 2227384 w 2948354"/>
                <a:gd name="connsiteY16" fmla="*/ 1336431 h 3171093"/>
                <a:gd name="connsiteX17" fmla="*/ 2239108 w 2948354"/>
                <a:gd name="connsiteY17" fmla="*/ 1465385 h 3171093"/>
                <a:gd name="connsiteX18" fmla="*/ 2227384 w 2948354"/>
                <a:gd name="connsiteY18" fmla="*/ 2045677 h 3171093"/>
                <a:gd name="connsiteX19" fmla="*/ 2239108 w 2948354"/>
                <a:gd name="connsiteY19" fmla="*/ 2303585 h 3171093"/>
                <a:gd name="connsiteX20" fmla="*/ 2286000 w 2948354"/>
                <a:gd name="connsiteY20" fmla="*/ 2479431 h 3171093"/>
                <a:gd name="connsiteX21" fmla="*/ 2344615 w 2948354"/>
                <a:gd name="connsiteY21" fmla="*/ 2579077 h 3171093"/>
                <a:gd name="connsiteX22" fmla="*/ 2403231 w 2948354"/>
                <a:gd name="connsiteY22" fmla="*/ 2608385 h 3171093"/>
                <a:gd name="connsiteX23" fmla="*/ 2502877 w 2948354"/>
                <a:gd name="connsiteY23" fmla="*/ 2602524 h 3171093"/>
                <a:gd name="connsiteX24" fmla="*/ 2602523 w 2948354"/>
                <a:gd name="connsiteY24" fmla="*/ 2584939 h 3171093"/>
                <a:gd name="connsiteX25" fmla="*/ 2690446 w 2948354"/>
                <a:gd name="connsiteY25" fmla="*/ 2543908 h 3171093"/>
                <a:gd name="connsiteX26" fmla="*/ 2725615 w 2948354"/>
                <a:gd name="connsiteY26" fmla="*/ 2432539 h 3171093"/>
                <a:gd name="connsiteX27" fmla="*/ 2754923 w 2948354"/>
                <a:gd name="connsiteY27" fmla="*/ 2303585 h 3171093"/>
                <a:gd name="connsiteX28" fmla="*/ 2766646 w 2948354"/>
                <a:gd name="connsiteY28" fmla="*/ 2127739 h 3171093"/>
                <a:gd name="connsiteX29" fmla="*/ 2708031 w 2948354"/>
                <a:gd name="connsiteY29" fmla="*/ 1652954 h 3171093"/>
                <a:gd name="connsiteX30" fmla="*/ 2590800 w 2948354"/>
                <a:gd name="connsiteY30" fmla="*/ 1031631 h 3171093"/>
                <a:gd name="connsiteX31" fmla="*/ 2497015 w 2948354"/>
                <a:gd name="connsiteY31" fmla="*/ 1031631 h 3171093"/>
                <a:gd name="connsiteX32" fmla="*/ 2403231 w 2948354"/>
                <a:gd name="connsiteY32" fmla="*/ 767862 h 3171093"/>
                <a:gd name="connsiteX33" fmla="*/ 2473569 w 2948354"/>
                <a:gd name="connsiteY33" fmla="*/ 539262 h 3171093"/>
                <a:gd name="connsiteX34" fmla="*/ 2327031 w 2948354"/>
                <a:gd name="connsiteY34" fmla="*/ 404447 h 3171093"/>
                <a:gd name="connsiteX35" fmla="*/ 2180492 w 2948354"/>
                <a:gd name="connsiteY35" fmla="*/ 334108 h 3171093"/>
                <a:gd name="connsiteX36" fmla="*/ 2186354 w 2948354"/>
                <a:gd name="connsiteY36" fmla="*/ 281354 h 3171093"/>
                <a:gd name="connsiteX37" fmla="*/ 2344615 w 2948354"/>
                <a:gd name="connsiteY37" fmla="*/ 357554 h 3171093"/>
                <a:gd name="connsiteX38" fmla="*/ 2508738 w 2948354"/>
                <a:gd name="connsiteY38" fmla="*/ 474785 h 3171093"/>
                <a:gd name="connsiteX39" fmla="*/ 2625969 w 2948354"/>
                <a:gd name="connsiteY39" fmla="*/ 451339 h 3171093"/>
                <a:gd name="connsiteX40" fmla="*/ 2831123 w 2948354"/>
                <a:gd name="connsiteY40" fmla="*/ 832339 h 3171093"/>
                <a:gd name="connsiteX41" fmla="*/ 2760784 w 2948354"/>
                <a:gd name="connsiteY41" fmla="*/ 926124 h 3171093"/>
                <a:gd name="connsiteX42" fmla="*/ 2567354 w 2948354"/>
                <a:gd name="connsiteY42" fmla="*/ 662354 h 3171093"/>
                <a:gd name="connsiteX43" fmla="*/ 2479431 w 2948354"/>
                <a:gd name="connsiteY43" fmla="*/ 756139 h 3171093"/>
                <a:gd name="connsiteX44" fmla="*/ 2526323 w 2948354"/>
                <a:gd name="connsiteY44" fmla="*/ 967154 h 3171093"/>
                <a:gd name="connsiteX45" fmla="*/ 2649415 w 2948354"/>
                <a:gd name="connsiteY45" fmla="*/ 937847 h 3171093"/>
                <a:gd name="connsiteX46" fmla="*/ 2596661 w 2948354"/>
                <a:gd name="connsiteY46" fmla="*/ 720970 h 3171093"/>
                <a:gd name="connsiteX47" fmla="*/ 2778369 w 2948354"/>
                <a:gd name="connsiteY47" fmla="*/ 949570 h 3171093"/>
                <a:gd name="connsiteX48" fmla="*/ 2848708 w 2948354"/>
                <a:gd name="connsiteY48" fmla="*/ 1330570 h 3171093"/>
                <a:gd name="connsiteX49" fmla="*/ 2930769 w 2948354"/>
                <a:gd name="connsiteY49" fmla="*/ 1975339 h 3171093"/>
                <a:gd name="connsiteX50" fmla="*/ 2948354 w 2948354"/>
                <a:gd name="connsiteY50" fmla="*/ 2274277 h 3171093"/>
                <a:gd name="connsiteX51" fmla="*/ 2901461 w 2948354"/>
                <a:gd name="connsiteY51" fmla="*/ 2455985 h 3171093"/>
                <a:gd name="connsiteX52" fmla="*/ 2778369 w 2948354"/>
                <a:gd name="connsiteY52" fmla="*/ 2696308 h 3171093"/>
                <a:gd name="connsiteX53" fmla="*/ 2649415 w 2948354"/>
                <a:gd name="connsiteY53" fmla="*/ 2778370 h 3171093"/>
                <a:gd name="connsiteX54" fmla="*/ 2450123 w 2948354"/>
                <a:gd name="connsiteY54" fmla="*/ 2813539 h 3171093"/>
                <a:gd name="connsiteX55" fmla="*/ 2221523 w 2948354"/>
                <a:gd name="connsiteY55" fmla="*/ 2754924 h 3171093"/>
                <a:gd name="connsiteX56" fmla="*/ 2069123 w 2948354"/>
                <a:gd name="connsiteY56" fmla="*/ 2549770 h 3171093"/>
                <a:gd name="connsiteX57" fmla="*/ 2022231 w 2948354"/>
                <a:gd name="connsiteY57" fmla="*/ 2186354 h 3171093"/>
                <a:gd name="connsiteX58" fmla="*/ 2045677 w 2948354"/>
                <a:gd name="connsiteY58" fmla="*/ 1606062 h 3171093"/>
                <a:gd name="connsiteX59" fmla="*/ 2045677 w 2948354"/>
                <a:gd name="connsiteY59" fmla="*/ 1441939 h 3171093"/>
                <a:gd name="connsiteX60" fmla="*/ 2022231 w 2948354"/>
                <a:gd name="connsiteY60" fmla="*/ 1383324 h 3171093"/>
                <a:gd name="connsiteX61" fmla="*/ 1946031 w 2948354"/>
                <a:gd name="connsiteY61" fmla="*/ 1342293 h 3171093"/>
                <a:gd name="connsiteX62" fmla="*/ 1828800 w 2948354"/>
                <a:gd name="connsiteY62" fmla="*/ 1371600 h 3171093"/>
                <a:gd name="connsiteX63" fmla="*/ 1781908 w 2948354"/>
                <a:gd name="connsiteY63" fmla="*/ 1371600 h 3171093"/>
                <a:gd name="connsiteX64" fmla="*/ 1781908 w 2948354"/>
                <a:gd name="connsiteY64" fmla="*/ 2954216 h 3171093"/>
                <a:gd name="connsiteX65" fmla="*/ 1946031 w 2948354"/>
                <a:gd name="connsiteY65" fmla="*/ 2960077 h 3171093"/>
                <a:gd name="connsiteX66" fmla="*/ 1957754 w 2948354"/>
                <a:gd name="connsiteY66" fmla="*/ 3171093 h 3171093"/>
                <a:gd name="connsiteX67" fmla="*/ 5861 w 2948354"/>
                <a:gd name="connsiteY67" fmla="*/ 3159370 h 3171093"/>
                <a:gd name="connsiteX68" fmla="*/ 0 w 2948354"/>
                <a:gd name="connsiteY68" fmla="*/ 2954216 h 3171093"/>
                <a:gd name="connsiteX69" fmla="*/ 205154 w 2948354"/>
                <a:gd name="connsiteY69" fmla="*/ 2942493 h 3171093"/>
                <a:gd name="connsiteX70" fmla="*/ 193431 w 2948354"/>
                <a:gd name="connsiteY70" fmla="*/ 252047 h 3171093"/>
                <a:gd name="connsiteX71" fmla="*/ 451338 w 2948354"/>
                <a:gd name="connsiteY71" fmla="*/ 246185 h 3171093"/>
                <a:gd name="connsiteX72" fmla="*/ 439615 w 2948354"/>
                <a:gd name="connsiteY72" fmla="*/ 1137139 h 3171093"/>
                <a:gd name="connsiteX73" fmla="*/ 1535723 w 2948354"/>
                <a:gd name="connsiteY73" fmla="*/ 1148862 h 3171093"/>
                <a:gd name="connsiteX74" fmla="*/ 1524000 w 2948354"/>
                <a:gd name="connsiteY74" fmla="*/ 240324 h 317109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  <a:cxn ang="0">
                  <a:pos x="connsiteX70" y="connsiteY70"/>
                </a:cxn>
                <a:cxn ang="0">
                  <a:pos x="connsiteX71" y="connsiteY71"/>
                </a:cxn>
                <a:cxn ang="0">
                  <a:pos x="connsiteX72" y="connsiteY72"/>
                </a:cxn>
                <a:cxn ang="0">
                  <a:pos x="connsiteX73" y="connsiteY73"/>
                </a:cxn>
                <a:cxn ang="0">
                  <a:pos x="connsiteX74" y="connsiteY74"/>
                </a:cxn>
              </a:cxnLst>
              <a:rect l="l" t="t" r="r" b="b"/>
              <a:pathLst>
                <a:path w="2948354" h="3171093">
                  <a:moveTo>
                    <a:pt x="1524000" y="240324"/>
                  </a:moveTo>
                  <a:lnTo>
                    <a:pt x="445477" y="246185"/>
                  </a:lnTo>
                  <a:lnTo>
                    <a:pt x="187569" y="252047"/>
                  </a:lnTo>
                  <a:lnTo>
                    <a:pt x="187569" y="87924"/>
                  </a:lnTo>
                  <a:lnTo>
                    <a:pt x="205154" y="41031"/>
                  </a:lnTo>
                  <a:lnTo>
                    <a:pt x="234461" y="17585"/>
                  </a:lnTo>
                  <a:lnTo>
                    <a:pt x="263769" y="5862"/>
                  </a:lnTo>
                  <a:lnTo>
                    <a:pt x="1670538" y="0"/>
                  </a:lnTo>
                  <a:lnTo>
                    <a:pt x="1717431" y="11724"/>
                  </a:lnTo>
                  <a:lnTo>
                    <a:pt x="1758461" y="35170"/>
                  </a:lnTo>
                  <a:lnTo>
                    <a:pt x="1781908" y="93785"/>
                  </a:lnTo>
                  <a:lnTo>
                    <a:pt x="1781908" y="1160585"/>
                  </a:lnTo>
                  <a:lnTo>
                    <a:pt x="1863969" y="1154724"/>
                  </a:lnTo>
                  <a:lnTo>
                    <a:pt x="1963615" y="1154724"/>
                  </a:lnTo>
                  <a:lnTo>
                    <a:pt x="2092569" y="1189893"/>
                  </a:lnTo>
                  <a:lnTo>
                    <a:pt x="2180492" y="1254370"/>
                  </a:lnTo>
                  <a:lnTo>
                    <a:pt x="2227384" y="1336431"/>
                  </a:lnTo>
                  <a:lnTo>
                    <a:pt x="2239108" y="1465385"/>
                  </a:lnTo>
                  <a:lnTo>
                    <a:pt x="2227384" y="2045677"/>
                  </a:lnTo>
                  <a:lnTo>
                    <a:pt x="2239108" y="2303585"/>
                  </a:lnTo>
                  <a:lnTo>
                    <a:pt x="2286000" y="2479431"/>
                  </a:lnTo>
                  <a:lnTo>
                    <a:pt x="2344615" y="2579077"/>
                  </a:lnTo>
                  <a:lnTo>
                    <a:pt x="2403231" y="2608385"/>
                  </a:lnTo>
                  <a:lnTo>
                    <a:pt x="2502877" y="2602524"/>
                  </a:lnTo>
                  <a:lnTo>
                    <a:pt x="2602523" y="2584939"/>
                  </a:lnTo>
                  <a:lnTo>
                    <a:pt x="2690446" y="2543908"/>
                  </a:lnTo>
                  <a:lnTo>
                    <a:pt x="2725615" y="2432539"/>
                  </a:lnTo>
                  <a:lnTo>
                    <a:pt x="2754923" y="2303585"/>
                  </a:lnTo>
                  <a:lnTo>
                    <a:pt x="2766646" y="2127739"/>
                  </a:lnTo>
                  <a:lnTo>
                    <a:pt x="2708031" y="1652954"/>
                  </a:lnTo>
                  <a:lnTo>
                    <a:pt x="2590800" y="1031631"/>
                  </a:lnTo>
                  <a:lnTo>
                    <a:pt x="2497015" y="1031631"/>
                  </a:lnTo>
                  <a:lnTo>
                    <a:pt x="2403231" y="767862"/>
                  </a:lnTo>
                  <a:lnTo>
                    <a:pt x="2473569" y="539262"/>
                  </a:lnTo>
                  <a:lnTo>
                    <a:pt x="2327031" y="404447"/>
                  </a:lnTo>
                  <a:lnTo>
                    <a:pt x="2180492" y="334108"/>
                  </a:lnTo>
                  <a:lnTo>
                    <a:pt x="2186354" y="281354"/>
                  </a:lnTo>
                  <a:lnTo>
                    <a:pt x="2344615" y="357554"/>
                  </a:lnTo>
                  <a:lnTo>
                    <a:pt x="2508738" y="474785"/>
                  </a:lnTo>
                  <a:lnTo>
                    <a:pt x="2625969" y="451339"/>
                  </a:lnTo>
                  <a:lnTo>
                    <a:pt x="2831123" y="832339"/>
                  </a:lnTo>
                  <a:lnTo>
                    <a:pt x="2760784" y="926124"/>
                  </a:lnTo>
                  <a:lnTo>
                    <a:pt x="2567354" y="662354"/>
                  </a:lnTo>
                  <a:lnTo>
                    <a:pt x="2479431" y="756139"/>
                  </a:lnTo>
                  <a:lnTo>
                    <a:pt x="2526323" y="967154"/>
                  </a:lnTo>
                  <a:lnTo>
                    <a:pt x="2649415" y="937847"/>
                  </a:lnTo>
                  <a:lnTo>
                    <a:pt x="2596661" y="720970"/>
                  </a:lnTo>
                  <a:lnTo>
                    <a:pt x="2778369" y="949570"/>
                  </a:lnTo>
                  <a:lnTo>
                    <a:pt x="2848708" y="1330570"/>
                  </a:lnTo>
                  <a:lnTo>
                    <a:pt x="2930769" y="1975339"/>
                  </a:lnTo>
                  <a:lnTo>
                    <a:pt x="2948354" y="2274277"/>
                  </a:lnTo>
                  <a:lnTo>
                    <a:pt x="2901461" y="2455985"/>
                  </a:lnTo>
                  <a:lnTo>
                    <a:pt x="2778369" y="2696308"/>
                  </a:lnTo>
                  <a:lnTo>
                    <a:pt x="2649415" y="2778370"/>
                  </a:lnTo>
                  <a:lnTo>
                    <a:pt x="2450123" y="2813539"/>
                  </a:lnTo>
                  <a:lnTo>
                    <a:pt x="2221523" y="2754924"/>
                  </a:lnTo>
                  <a:lnTo>
                    <a:pt x="2069123" y="2549770"/>
                  </a:lnTo>
                  <a:lnTo>
                    <a:pt x="2022231" y="2186354"/>
                  </a:lnTo>
                  <a:lnTo>
                    <a:pt x="2045677" y="1606062"/>
                  </a:lnTo>
                  <a:lnTo>
                    <a:pt x="2045677" y="1441939"/>
                  </a:lnTo>
                  <a:lnTo>
                    <a:pt x="2022231" y="1383324"/>
                  </a:lnTo>
                  <a:lnTo>
                    <a:pt x="1946031" y="1342293"/>
                  </a:lnTo>
                  <a:lnTo>
                    <a:pt x="1828800" y="1371600"/>
                  </a:lnTo>
                  <a:lnTo>
                    <a:pt x="1781908" y="1371600"/>
                  </a:lnTo>
                  <a:lnTo>
                    <a:pt x="1781908" y="2954216"/>
                  </a:lnTo>
                  <a:lnTo>
                    <a:pt x="1946031" y="2960077"/>
                  </a:lnTo>
                  <a:lnTo>
                    <a:pt x="1957754" y="3171093"/>
                  </a:lnTo>
                  <a:lnTo>
                    <a:pt x="5861" y="3159370"/>
                  </a:lnTo>
                  <a:lnTo>
                    <a:pt x="0" y="2954216"/>
                  </a:lnTo>
                  <a:lnTo>
                    <a:pt x="205154" y="2942493"/>
                  </a:lnTo>
                  <a:cubicBezTo>
                    <a:pt x="201246" y="2045678"/>
                    <a:pt x="197339" y="1148862"/>
                    <a:pt x="193431" y="252047"/>
                  </a:cubicBezTo>
                  <a:lnTo>
                    <a:pt x="451338" y="246185"/>
                  </a:lnTo>
                  <a:lnTo>
                    <a:pt x="439615" y="1137139"/>
                  </a:lnTo>
                  <a:lnTo>
                    <a:pt x="1535723" y="1148862"/>
                  </a:lnTo>
                  <a:lnTo>
                    <a:pt x="1524000" y="240324"/>
                  </a:lnTo>
                  <a:close/>
                </a:path>
              </a:pathLst>
            </a:custGeom>
            <a:grpFill xmlns:a="http://schemas.openxmlformats.org/drawingml/2006/main"/>
            <a:ln xmlns:a="http://schemas.openxmlformats.org/drawingml/2006/main" w="25400" cap="flat" cmpd="sng" algn="ctr">
              <a:noFill/>
              <a:prstDash val="solid"/>
            </a:ln>
            <a:effectLst xmlns:a="http://schemas.openxmlformats.org/drawingml/2006/main"/>
          </cdr:spPr>
          <cdr:txBody>
    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endParaRPr lang="en-GB"/>
            </a:p>
          </cdr:txBody>
        </cdr:sp>
        <cdr:sp macro="" textlink="chart_data!$K$4">
          <cdr:nvSpPr>
            <cdr:cNvPr id="23" name="TextBox 1"/>
            <cdr:cNvSpPr txBox="1"/>
          </cdr:nvSpPr>
          <cdr:spPr>
            <a:xfrm xmlns:a="http://schemas.openxmlformats.org/drawingml/2006/main">
              <a:off x="335688" y="2154519"/>
              <a:ext cx="581378" cy="397402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9525" cmpd="sng">
              <a:solidFill>
                <a:srgbClr val="9BBB59"/>
              </a:solidFill>
            </a:ln>
            <a:effectLst xmlns:a="http://schemas.openxmlformats.org/drawingml/2006/main"/>
            <a:scene3d xmlns:a="http://schemas.openxmlformats.org/drawingml/2006/main">
              <a:camera prst="orthographicFront">
                <a:rot lat="0" lon="0" rev="0"/>
              </a:camera>
              <a:lightRig rig="chilly" dir="t">
                <a:rot lat="0" lon="0" rev="18480000"/>
              </a:lightRig>
            </a:scene3d>
            <a:sp3d xmlns:a="http://schemas.openxmlformats.org/drawingml/2006/main" prstMaterial="clear">
              <a:bevelT h="63500"/>
            </a:sp3d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none" rtlCol="0" anchor="ctr" anchorCtr="0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fld id="{E6F8415F-AEB4-4C7B-95C7-5863B47B1E6B}" type="TxLink">
                <a:rPr lang="en-US" sz="1200" b="1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pPr algn="ctr"/>
                <a:t>145.84</a:t>
              </a:fld>
              <a:endParaRPr lang="en-US" sz="1200" b="1" i="0" u="none" strike="noStrike">
                <a:solidFill>
                  <a:srgbClr val="000000"/>
                </a:solidFill>
                <a:latin typeface="Arial"/>
                <a:cs typeface="Arial"/>
              </a:endParaRPr>
            </a:p>
          </cdr:txBody>
        </cdr:sp>
      </cdr:grpSp>
    </cdr:grpSp>
  </cdr:relSizeAnchor>
  <cdr:relSizeAnchor xmlns:cdr="http://schemas.openxmlformats.org/drawingml/2006/chartDrawing">
    <cdr:from>
      <cdr:x>0.08231</cdr:x>
      <cdr:y>0.08698</cdr:y>
    </cdr:from>
    <cdr:to>
      <cdr:x>0.10543</cdr:x>
      <cdr:y>0.80695</cdr:y>
    </cdr:to>
    <cdr:grpSp>
      <cdr:nvGrpSpPr>
        <cdr:cNvPr id="26" name="Group 25">
          <a:extLst xmlns:a="http://schemas.openxmlformats.org/drawingml/2006/main">
            <a:ext uri="{FF2B5EF4-FFF2-40B4-BE49-F238E27FC236}">
              <a16:creationId xmlns:a16="http://schemas.microsoft.com/office/drawing/2014/main" id="{507255A5-2CA6-4491-8154-6D0A639E1108}"/>
            </a:ext>
          </a:extLst>
        </cdr:cNvPr>
        <cdr:cNvGrpSpPr/>
      </cdr:nvGrpSpPr>
      <cdr:grpSpPr>
        <a:xfrm xmlns:a="http://schemas.openxmlformats.org/drawingml/2006/main">
          <a:off x="798749" y="516194"/>
          <a:ext cx="224361" cy="4272753"/>
          <a:chOff x="0" y="0"/>
          <a:chExt cx="231962" cy="4036607"/>
        </a:xfrm>
      </cdr:grpSpPr>
      <cdr:cxnSp macro="">
        <cdr:nvCxnSpPr>
          <cdr:cNvPr id="27" name="Straight Connector 26">
            <a:extLst xmlns:a="http://schemas.openxmlformats.org/drawingml/2006/main">
              <a:ext uri="{FF2B5EF4-FFF2-40B4-BE49-F238E27FC236}">
                <a16:creationId xmlns:a16="http://schemas.microsoft.com/office/drawing/2014/main" id="{43647F03-E9B0-4D3E-8FEB-6675CBC3FC8B}"/>
              </a:ext>
            </a:extLst>
          </cdr:cNvPr>
          <cdr:cNvCxnSpPr/>
        </cdr:nvCxnSpPr>
        <cdr:spPr>
          <a:xfrm xmlns:a="http://schemas.openxmlformats.org/drawingml/2006/main">
            <a:off x="107230" y="0"/>
            <a:ext cx="0" cy="3561089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28" name="Straight Connector 27">
            <a:extLst xmlns:a="http://schemas.openxmlformats.org/drawingml/2006/main">
              <a:ext uri="{FF2B5EF4-FFF2-40B4-BE49-F238E27FC236}">
                <a16:creationId xmlns:a16="http://schemas.microsoft.com/office/drawing/2014/main" id="{C382A40A-ED2C-4277-A533-462B58842711}"/>
              </a:ext>
            </a:extLst>
          </cdr:cNvPr>
          <cdr:cNvCxnSpPr/>
        </cdr:nvCxnSpPr>
        <cdr:spPr>
          <a:xfrm xmlns:a="http://schemas.openxmlformats.org/drawingml/2006/main" flipV="1">
            <a:off x="107265" y="3899807"/>
            <a:ext cx="0" cy="136800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29" name="Straight Connector 28">
            <a:extLst xmlns:a="http://schemas.openxmlformats.org/drawingml/2006/main">
              <a:ext uri="{FF2B5EF4-FFF2-40B4-BE49-F238E27FC236}">
                <a16:creationId xmlns:a16="http://schemas.microsoft.com/office/drawing/2014/main" id="{DA44FA37-901A-40EC-9D4F-3B581E0633BD}"/>
              </a:ext>
            </a:extLst>
          </cdr:cNvPr>
          <cdr:cNvCxnSpPr/>
        </cdr:nvCxnSpPr>
        <cdr:spPr>
          <a:xfrm xmlns:a="http://schemas.openxmlformats.org/drawingml/2006/main" flipH="1">
            <a:off x="0" y="3556944"/>
            <a:ext cx="1104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0" name="Straight Connector 29">
            <a:extLst xmlns:a="http://schemas.openxmlformats.org/drawingml/2006/main">
              <a:ext uri="{FF2B5EF4-FFF2-40B4-BE49-F238E27FC236}">
                <a16:creationId xmlns:a16="http://schemas.microsoft.com/office/drawing/2014/main" id="{B76509DE-2563-4208-AB06-D8FA528328A3}"/>
              </a:ext>
            </a:extLst>
          </cdr:cNvPr>
          <cdr:cNvCxnSpPr/>
        </cdr:nvCxnSpPr>
        <cdr:spPr>
          <a:xfrm xmlns:a="http://schemas.openxmlformats.org/drawingml/2006/main">
            <a:off x="8467" y="3846564"/>
            <a:ext cx="101971" cy="53416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1" name="Straight Connector 30">
            <a:extLst xmlns:a="http://schemas.openxmlformats.org/drawingml/2006/main">
              <a:ext uri="{FF2B5EF4-FFF2-40B4-BE49-F238E27FC236}">
                <a16:creationId xmlns:a16="http://schemas.microsoft.com/office/drawing/2014/main" id="{6C0990DA-67DD-43A1-8DA9-6318541262B0}"/>
              </a:ext>
            </a:extLst>
          </cdr:cNvPr>
          <cdr:cNvCxnSpPr/>
        </cdr:nvCxnSpPr>
        <cdr:spPr>
          <a:xfrm xmlns:a="http://schemas.openxmlformats.org/drawingml/2006/main" flipH="1" flipV="1">
            <a:off x="3214" y="3616500"/>
            <a:ext cx="2232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2" name="Straight Connector 31">
            <a:extLst xmlns:a="http://schemas.openxmlformats.org/drawingml/2006/main">
              <a:ext uri="{FF2B5EF4-FFF2-40B4-BE49-F238E27FC236}">
                <a16:creationId xmlns:a16="http://schemas.microsoft.com/office/drawing/2014/main" id="{E3CC5A0E-84DC-43F1-A89D-E62086A904EC}"/>
              </a:ext>
            </a:extLst>
          </cdr:cNvPr>
          <cdr:cNvCxnSpPr/>
        </cdr:nvCxnSpPr>
        <cdr:spPr>
          <a:xfrm xmlns:a="http://schemas.openxmlformats.org/drawingml/2006/main" flipV="1">
            <a:off x="3213" y="3675115"/>
            <a:ext cx="2232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3" name="Straight Connector 32">
            <a:extLst xmlns:a="http://schemas.openxmlformats.org/drawingml/2006/main">
              <a:ext uri="{FF2B5EF4-FFF2-40B4-BE49-F238E27FC236}">
                <a16:creationId xmlns:a16="http://schemas.microsoft.com/office/drawing/2014/main" id="{42D13A50-9516-4E3F-9ECE-BBEBA2B04D89}"/>
              </a:ext>
            </a:extLst>
          </cdr:cNvPr>
          <cdr:cNvCxnSpPr/>
        </cdr:nvCxnSpPr>
        <cdr:spPr>
          <a:xfrm xmlns:a="http://schemas.openxmlformats.org/drawingml/2006/main">
            <a:off x="6339" y="3733913"/>
            <a:ext cx="2232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4" name="Straight Connector 33">
            <a:extLst xmlns:a="http://schemas.openxmlformats.org/drawingml/2006/main">
              <a:ext uri="{FF2B5EF4-FFF2-40B4-BE49-F238E27FC236}">
                <a16:creationId xmlns:a16="http://schemas.microsoft.com/office/drawing/2014/main" id="{F8C6E7C1-1522-44AF-8DFB-48DAE79E54FA}"/>
              </a:ext>
            </a:extLst>
          </cdr:cNvPr>
          <cdr:cNvCxnSpPr/>
        </cdr:nvCxnSpPr>
        <cdr:spPr>
          <a:xfrm xmlns:a="http://schemas.openxmlformats.org/drawingml/2006/main" flipH="1">
            <a:off x="8723" y="3791063"/>
            <a:ext cx="2232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0.0306</cdr:x>
      <cdr:y>0.77958</cdr:y>
    </cdr:from>
    <cdr:to>
      <cdr:x>0.08373</cdr:x>
      <cdr:y>0.81487</cdr:y>
    </cdr:to>
    <cdr:sp macro="" textlink="">
      <cdr:nvSpPr>
        <cdr:cNvPr id="35" name="TextBox 1"/>
        <cdr:cNvSpPr txBox="1"/>
      </cdr:nvSpPr>
      <cdr:spPr>
        <a:xfrm xmlns:a="http://schemas.openxmlformats.org/drawingml/2006/main">
          <a:off x="280378" y="4730050"/>
          <a:ext cx="486777" cy="21411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0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F3C4F7-8069-422E-8500-160B12F3A07C}" name="Contents" displayName="Contents" ref="A4:B8" totalsRowShown="0" headerRowDxfId="21" dataDxfId="20">
  <autoFilter ref="A4:B8" xr:uid="{68F3C4F7-8069-422E-8500-160B12F3A07C}">
    <filterColumn colId="0" hiddenButton="1"/>
    <filterColumn colId="1" hiddenButton="1"/>
  </autoFilter>
  <tableColumns count="2">
    <tableColumn id="1" xr3:uid="{D57CD8DE-0C22-4067-9BF2-23F99943CC84}" name="Description" dataDxfId="19"/>
    <tableColumn id="2" xr3:uid="{0E508FF2-4161-4904-9638-479A8AB79017}" name="Link" dataDxfId="18" dataCellStyle="Hyperlink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4FEB4B-8A7D-4443-87B4-8A877AA15B4E}" name="Duty_Rates_over_time_table" displayName="Duty_Rates_over_time_table" ref="A15:B27" totalsRowShown="0" headerRowDxfId="17" dataDxfId="16" tableBorderDxfId="15">
  <autoFilter ref="A15:B27" xr:uid="{5F4FEB4B-8A7D-4443-87B4-8A877AA15B4E}">
    <filterColumn colId="0" hiddenButton="1"/>
    <filterColumn colId="1" hiddenButton="1"/>
  </autoFilter>
  <tableColumns count="2">
    <tableColumn id="1" xr3:uid="{6205B5DB-8182-4634-B125-49B4A15C9EBD}" name="ULSP  and ULSD" dataDxfId="14"/>
    <tableColumn id="2" xr3:uid="{AD215CAB-3571-411D-AD38-F291C2F5CA38}" name="Rate" dataDxfId="1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42D3F1-05B8-4E93-BA16-5AEBB4C1DA0F}" name="Weekly_Prices_time_series_from_2003" displayName="Weekly_Prices_time_series_from_2003" ref="A8:K1046" totalsRowShown="0" headerRowDxfId="12" dataDxfId="11">
  <autoFilter ref="A8:K1046" xr:uid="{F442D3F1-05B8-4E93-BA16-5AEBB4C1DA0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6A0C793B-0429-45D7-938C-68E8FC7052C9}" name="Date" dataDxfId="10"/>
    <tableColumn id="2" xr3:uid="{A9809BA3-65EE-46C8-9714-D7438F3152FC}" name=" ULSP:  Pump price (p/litre)" dataDxfId="9"/>
    <tableColumn id="3" xr3:uid="{43DC5C9B-4F6F-4757-95DD-C36D7DC48911}" name="ULSP:  Diff on previous WEEK (p/litre)" dataDxfId="8">
      <calculatedColumnFormula>IF(ABS(B9-B8)&lt;0.05,0,B9-B8)</calculatedColumnFormula>
    </tableColumn>
    <tableColumn id="4" xr3:uid="{4FFBBC52-7CD1-4182-9AC4-9C0C724B6A5D}" name=" ULSP: Diff on previous  YEAR (p/litre)" dataDxfId="7"/>
    <tableColumn id="5" xr3:uid="{B5866F29-9B73-4E2F-A218-9520C993D90C}" name="Duty rate ULSP (p/litre)" dataDxfId="6"/>
    <tableColumn id="6" xr3:uid="{1252B892-287D-4C33-ABBF-9E154A92D9D2}" name="VAT (% rate) ULSP" dataDxfId="5"/>
    <tableColumn id="7" xr3:uid="{E06F6E72-8761-48EA-BA68-144798390D87}" name="ULSD: Pump price (p/litre)" dataDxfId="4"/>
    <tableColumn id="8" xr3:uid="{B08F67E5-F576-41BA-AEB7-E43679CE64AF}" name="ULSD: Diff on previous WEEK (p/litre)" dataDxfId="3">
      <calculatedColumnFormula>IF(ABS(G9-G8)&lt;0.05,0,G9-G8)</calculatedColumnFormula>
    </tableColumn>
    <tableColumn id="9" xr3:uid="{0B72A945-B70B-4678-BE59-58D793786275}" name="ULSD: Diff on previous  YEAR (p/litre)" dataDxfId="2"/>
    <tableColumn id="10" xr3:uid="{669A39F6-62A1-4DB9-88DB-2A5221B098F1}" name="Duty rate ULSD (p/litre)" dataDxfId="1"/>
    <tableColumn id="11" xr3:uid="{B436474D-5BB0-43BB-A73D-7C4E2697DA54}" name="VAT (% rate) ULS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newsdesk@beis.gov.uk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energyprices.stats@beis.gov.uk" TargetMode="External"/><Relationship Id="rId1" Type="http://schemas.openxmlformats.org/officeDocument/2006/relationships/hyperlink" Target="https://www.gov.uk/government/publications/road-fuel-price-statistics-data-sources-and-methodologies" TargetMode="External"/><Relationship Id="rId6" Type="http://schemas.openxmlformats.org/officeDocument/2006/relationships/hyperlink" Target="https://www.gov.uk/government/statistical-data-sets/oil-and-petroleum-products-weekly-statistics" TargetMode="External"/><Relationship Id="rId5" Type="http://schemas.openxmlformats.org/officeDocument/2006/relationships/hyperlink" Target="https://www.gov.uk/government/uploads/system/uploads/attachment_data/file/338757/Annex_B.pdf" TargetMode="External"/><Relationship Id="rId4" Type="http://schemas.openxmlformats.org/officeDocument/2006/relationships/hyperlink" Target="https://www.gov.uk/government/publications/beis-standards-for-official-statistic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VAT@20%20per%20cen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ec.europa.eu/energy/oil/index_en.ht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</sheetPr>
  <dimension ref="A1:Y21"/>
  <sheetViews>
    <sheetView showGridLines="0" zoomScaleNormal="100" workbookViewId="0"/>
  </sheetViews>
  <sheetFormatPr defaultColWidth="8.7265625" defaultRowHeight="15" x14ac:dyDescent="0.25"/>
  <cols>
    <col min="1" max="2" width="15.7265625" style="5" customWidth="1"/>
    <col min="3" max="4" width="8.7265625" style="5" customWidth="1"/>
    <col min="5" max="7" width="8.7265625" style="5"/>
  </cols>
  <sheetData>
    <row r="1" spans="1:25" ht="36" customHeight="1" x14ac:dyDescent="0.25">
      <c r="A1" s="44" t="s">
        <v>100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3"/>
      <c r="N1" s="33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s="34" customFormat="1" ht="24" customHeight="1" x14ac:dyDescent="0.25">
      <c r="A2" s="35" t="s">
        <v>6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1:25" ht="18" customHeight="1" x14ac:dyDescent="0.3">
      <c r="A3" s="81" t="s">
        <v>7</v>
      </c>
      <c r="B3" s="82">
        <f>Highlights!E6+1</f>
        <v>45041</v>
      </c>
      <c r="C3" s="36"/>
      <c r="D3"/>
    </row>
    <row r="4" spans="1:25" s="34" customFormat="1" ht="18" customHeight="1" x14ac:dyDescent="0.25">
      <c r="A4" s="81" t="s">
        <v>8</v>
      </c>
      <c r="B4" s="80" t="str">
        <f>"New data for week commencing "&amp;TEXT(Highlights!E6,"dd mmmm yyyy") &amp; ", including revisions for 17 April 2023"</f>
        <v>New data for week commencing 24 April 2023, including revisions for 17 April 2023</v>
      </c>
      <c r="C4" s="38"/>
      <c r="E4" s="24"/>
      <c r="F4" s="24"/>
      <c r="G4" s="24"/>
    </row>
    <row r="5" spans="1:25" s="34" customFormat="1" ht="18" customHeight="1" x14ac:dyDescent="0.25">
      <c r="A5" s="81" t="s">
        <v>9</v>
      </c>
      <c r="B5" s="82">
        <f>B3+8</f>
        <v>45049</v>
      </c>
      <c r="C5" s="38"/>
      <c r="E5" s="24"/>
      <c r="F5" s="24"/>
      <c r="G5" s="24"/>
    </row>
    <row r="6" spans="1:25" s="34" customFormat="1" ht="36" customHeight="1" x14ac:dyDescent="0.3">
      <c r="A6" s="8" t="s">
        <v>10</v>
      </c>
      <c r="B6" s="24"/>
      <c r="C6" s="24"/>
      <c r="D6" s="24"/>
      <c r="E6" s="24"/>
      <c r="F6" s="24"/>
      <c r="G6" s="24"/>
    </row>
    <row r="7" spans="1:25" s="34" customFormat="1" ht="16.05" customHeight="1" x14ac:dyDescent="0.25">
      <c r="A7" s="80" t="s">
        <v>117</v>
      </c>
      <c r="B7" s="24"/>
      <c r="C7" s="24"/>
      <c r="D7" s="24"/>
      <c r="E7" s="24"/>
      <c r="F7" s="24"/>
      <c r="G7" s="24"/>
    </row>
    <row r="8" spans="1:25" s="34" customFormat="1" ht="16.05" customHeight="1" x14ac:dyDescent="0.25">
      <c r="A8" s="80" t="s">
        <v>11</v>
      </c>
      <c r="B8" s="24"/>
      <c r="C8" s="24"/>
      <c r="D8" s="24"/>
      <c r="E8" s="24"/>
      <c r="F8" s="24"/>
      <c r="G8" s="24"/>
    </row>
    <row r="9" spans="1:25" s="34" customFormat="1" ht="16.05" customHeight="1" x14ac:dyDescent="0.25">
      <c r="A9" s="80" t="s">
        <v>118</v>
      </c>
      <c r="B9" s="24"/>
      <c r="C9" s="24"/>
      <c r="D9" s="24"/>
      <c r="E9" s="24"/>
      <c r="F9" s="24"/>
      <c r="G9" s="24"/>
    </row>
    <row r="10" spans="1:25" s="34" customFormat="1" ht="36" customHeight="1" x14ac:dyDescent="0.3">
      <c r="A10" s="8" t="s">
        <v>12</v>
      </c>
      <c r="B10" s="24"/>
      <c r="C10" s="24"/>
      <c r="D10" s="24"/>
      <c r="E10" s="24"/>
      <c r="F10" s="24"/>
      <c r="G10" s="24"/>
    </row>
    <row r="11" spans="1:25" s="34" customFormat="1" ht="16.05" customHeight="1" x14ac:dyDescent="0.25">
      <c r="A11" s="76" t="s">
        <v>13</v>
      </c>
      <c r="B11" s="24"/>
      <c r="C11" s="24"/>
      <c r="D11" s="24"/>
      <c r="E11" s="24"/>
      <c r="F11" s="24"/>
    </row>
    <row r="12" spans="1:25" s="34" customFormat="1" ht="16.05" customHeight="1" x14ac:dyDescent="0.25">
      <c r="A12" s="77" t="s">
        <v>14</v>
      </c>
      <c r="B12" s="24"/>
      <c r="C12" s="24"/>
      <c r="E12" s="24"/>
      <c r="F12" s="24"/>
      <c r="G12" s="24"/>
    </row>
    <row r="13" spans="1:25" s="34" customFormat="1" ht="16.05" customHeight="1" x14ac:dyDescent="0.25">
      <c r="A13" s="78" t="s">
        <v>119</v>
      </c>
      <c r="B13" s="24"/>
      <c r="C13" s="24"/>
      <c r="D13" s="28"/>
      <c r="E13" s="24"/>
      <c r="F13" s="24"/>
      <c r="G13" s="24"/>
    </row>
    <row r="14" spans="1:25" s="34" customFormat="1" ht="16.05" customHeight="1" x14ac:dyDescent="0.25">
      <c r="A14" s="79" t="s">
        <v>15</v>
      </c>
      <c r="B14" s="24"/>
      <c r="C14" s="24"/>
      <c r="D14" s="41"/>
      <c r="E14" s="24"/>
      <c r="F14" s="24"/>
      <c r="G14" s="24"/>
    </row>
    <row r="15" spans="1:25" s="34" customFormat="1" ht="36" customHeight="1" x14ac:dyDescent="0.3">
      <c r="A15" s="23" t="s">
        <v>16</v>
      </c>
      <c r="B15" s="24"/>
      <c r="C15" s="24"/>
      <c r="D15" s="26"/>
      <c r="E15" s="24"/>
      <c r="F15" s="24"/>
      <c r="G15" s="24"/>
    </row>
    <row r="16" spans="1:25" s="34" customFormat="1" ht="16.05" customHeight="1" x14ac:dyDescent="0.25">
      <c r="A16" s="73" t="s">
        <v>17</v>
      </c>
      <c r="B16" s="24"/>
      <c r="C16" s="24"/>
      <c r="D16" s="24"/>
      <c r="E16" s="24"/>
      <c r="F16" s="24"/>
      <c r="G16" s="24"/>
    </row>
    <row r="17" spans="1:11" s="34" customFormat="1" ht="16.05" customHeight="1" x14ac:dyDescent="0.25">
      <c r="A17" s="73" t="s">
        <v>18</v>
      </c>
      <c r="B17" s="24"/>
      <c r="C17" s="24"/>
      <c r="D17" s="24"/>
      <c r="E17" s="24"/>
      <c r="F17" s="24"/>
      <c r="G17" s="24"/>
      <c r="I17" s="42"/>
      <c r="J17" s="28"/>
      <c r="K17" s="24"/>
    </row>
    <row r="18" spans="1:11" s="34" customFormat="1" ht="16.05" customHeight="1" x14ac:dyDescent="0.25">
      <c r="A18" s="74" t="s">
        <v>19</v>
      </c>
      <c r="B18" s="24"/>
      <c r="C18" s="24"/>
      <c r="D18" s="24"/>
      <c r="E18" s="24"/>
      <c r="F18" s="24"/>
      <c r="G18" s="24"/>
      <c r="I18" s="43"/>
      <c r="J18" s="28"/>
    </row>
    <row r="19" spans="1:11" ht="36" customHeight="1" x14ac:dyDescent="0.25">
      <c r="A19" s="48" t="s">
        <v>120</v>
      </c>
      <c r="I19" s="5"/>
    </row>
    <row r="20" spans="1:11" s="34" customFormat="1" ht="16.05" customHeight="1" x14ac:dyDescent="0.25">
      <c r="A20" s="73" t="s">
        <v>20</v>
      </c>
      <c r="B20" s="24"/>
      <c r="C20" s="24"/>
      <c r="D20" s="24"/>
      <c r="E20" s="24"/>
      <c r="F20" s="24"/>
      <c r="G20" s="24"/>
    </row>
    <row r="21" spans="1:11" ht="16.05" customHeight="1" x14ac:dyDescent="0.25">
      <c r="A21" s="75" t="s">
        <v>21</v>
      </c>
    </row>
  </sheetData>
  <hyperlinks>
    <hyperlink ref="A12" r:id="rId1" xr:uid="{BACB1A3D-5D00-4AE5-A1DF-D64D45354FBA}"/>
    <hyperlink ref="A18" r:id="rId2" xr:uid="{27E41282-66FB-43F7-BFAC-0B5E141E60AD}"/>
    <hyperlink ref="A21" r:id="rId3" xr:uid="{29FC1835-373D-41FF-AFEB-B2DE123409E0}"/>
    <hyperlink ref="A13" r:id="rId4" display="Revisions policy BEIS standards for official statistics (opens in a new window)" xr:uid="{AECCDF7E-3444-4295-A588-4F6CF560351E}"/>
    <hyperlink ref="A14" r:id="rId5" xr:uid="{A234132B-D34A-425C-BEB8-40633EB4DE97}"/>
    <hyperlink ref="A11" r:id="rId6" xr:uid="{AA6EF934-ABA5-41C6-B3AA-984A42A50887}"/>
  </hyperlinks>
  <pageMargins left="0.7" right="0.7" top="0.75" bottom="0.75" header="0.3" footer="0.3"/>
  <pageSetup paperSize="9" orientation="portrait" verticalDpi="4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7DA5E-F7AD-4168-AE07-F1D83391450C}">
  <sheetPr codeName="Sheet3">
    <tabColor theme="3"/>
  </sheetPr>
  <dimension ref="A1:M8"/>
  <sheetViews>
    <sheetView showGridLines="0" zoomScaleNormal="100" workbookViewId="0"/>
  </sheetViews>
  <sheetFormatPr defaultRowHeight="15" x14ac:dyDescent="0.25"/>
  <cols>
    <col min="1" max="1" width="18.81640625" customWidth="1"/>
    <col min="2" max="2" width="9.7265625" customWidth="1"/>
  </cols>
  <sheetData>
    <row r="1" spans="1:13" ht="18" customHeight="1" x14ac:dyDescent="0.25">
      <c r="A1" s="83" t="s">
        <v>22</v>
      </c>
      <c r="B1" s="5"/>
    </row>
    <row r="2" spans="1:13" ht="18" customHeight="1" x14ac:dyDescent="0.25">
      <c r="A2" s="69" t="s">
        <v>23</v>
      </c>
      <c r="B2" s="5"/>
    </row>
    <row r="3" spans="1:13" ht="18" customHeight="1" x14ac:dyDescent="0.25">
      <c r="A3" s="69" t="s">
        <v>24</v>
      </c>
      <c r="B3" s="5"/>
    </row>
    <row r="4" spans="1:13" s="34" customFormat="1" ht="18" customHeight="1" x14ac:dyDescent="0.25">
      <c r="A4" s="45" t="s">
        <v>25</v>
      </c>
      <c r="B4" s="70" t="s">
        <v>26</v>
      </c>
      <c r="C4" s="39"/>
      <c r="E4" s="24"/>
      <c r="F4" s="24"/>
      <c r="G4" s="24"/>
    </row>
    <row r="5" spans="1:13" s="34" customFormat="1" ht="18" customHeight="1" x14ac:dyDescent="0.25">
      <c r="A5" s="39" t="s">
        <v>27</v>
      </c>
      <c r="B5" s="28" t="s">
        <v>28</v>
      </c>
      <c r="C5" s="24"/>
      <c r="E5" s="24"/>
      <c r="F5" s="24"/>
      <c r="G5" s="24"/>
    </row>
    <row r="6" spans="1:13" s="34" customFormat="1" ht="18" customHeight="1" x14ac:dyDescent="0.25">
      <c r="A6" s="24" t="s">
        <v>29</v>
      </c>
      <c r="B6" s="27" t="s">
        <v>29</v>
      </c>
      <c r="C6" s="24"/>
      <c r="E6" s="24"/>
      <c r="F6" s="24"/>
      <c r="G6" s="24"/>
    </row>
    <row r="7" spans="1:13" ht="18" customHeight="1" x14ac:dyDescent="0.25">
      <c r="A7" s="24" t="s">
        <v>30</v>
      </c>
      <c r="B7" s="27" t="s">
        <v>30</v>
      </c>
      <c r="C7" s="39"/>
      <c r="E7" s="39"/>
      <c r="F7" s="39"/>
      <c r="G7" s="39"/>
      <c r="H7" s="39"/>
      <c r="I7" s="39"/>
      <c r="J7" s="39"/>
      <c r="K7" s="39"/>
      <c r="L7" s="39"/>
      <c r="M7" s="40"/>
    </row>
    <row r="8" spans="1:13" ht="18" customHeight="1" x14ac:dyDescent="0.25">
      <c r="A8" s="24" t="s">
        <v>31</v>
      </c>
      <c r="B8" s="27" t="s">
        <v>32</v>
      </c>
    </row>
  </sheetData>
  <hyperlinks>
    <hyperlink ref="B6" location="'Charts '!A1" display="Charts" xr:uid="{32DB268A-F943-475E-8397-50A1DD4DDD7F}"/>
    <hyperlink ref="B7" location="Methodology!A1" display="Methodology" xr:uid="{3A8E8D75-2B68-4D56-837E-2631DDEE4695}"/>
    <hyperlink ref="B8" location="'All years'!A1" display="Historic data from 2003" xr:uid="{4D598FFC-0E53-4C26-84DB-FB09A2A6D1E4}"/>
    <hyperlink ref="B5" location="Highlights!A1" display="Highlights page - with commentary on recent price movements" xr:uid="{39A28100-4A80-4209-85CB-336A0E7A889A}"/>
  </hyperlink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3"/>
    <pageSetUpPr fitToPage="1"/>
  </sheetPr>
  <dimension ref="A1:I65"/>
  <sheetViews>
    <sheetView showGridLines="0" zoomScaleNormal="100" workbookViewId="0"/>
  </sheetViews>
  <sheetFormatPr defaultColWidth="8.7265625" defaultRowHeight="15" x14ac:dyDescent="0.25"/>
  <cols>
    <col min="1" max="1" width="3.7265625" style="5" customWidth="1"/>
    <col min="2" max="2" width="7" style="5" customWidth="1"/>
    <col min="3" max="3" width="9.7265625" style="5" customWidth="1"/>
    <col min="4" max="5" width="14.26953125" style="5" customWidth="1"/>
    <col min="6" max="6" width="8.7265625" style="5" customWidth="1"/>
    <col min="7" max="7" width="7.7265625" style="5" customWidth="1"/>
    <col min="8" max="8" width="8.7265625" style="5" customWidth="1"/>
    <col min="9" max="9" width="13" style="5" customWidth="1"/>
    <col min="10" max="11" width="8.7265625" style="5"/>
    <col min="12" max="12" width="5.54296875" style="5" bestFit="1" customWidth="1"/>
    <col min="13" max="16384" width="8.7265625" style="5"/>
  </cols>
  <sheetData>
    <row r="1" spans="1:8" ht="18" customHeight="1" x14ac:dyDescent="0.25">
      <c r="A1" s="64" t="s">
        <v>6</v>
      </c>
      <c r="B1" s="64"/>
      <c r="C1" s="64"/>
      <c r="D1" s="64"/>
      <c r="E1" s="64"/>
    </row>
    <row r="2" spans="1:8" s="49" customFormat="1" ht="18" customHeight="1" x14ac:dyDescent="0.25">
      <c r="A2" s="65"/>
    </row>
    <row r="3" spans="1:8" ht="18" customHeight="1" x14ac:dyDescent="0.25"/>
    <row r="5" spans="1:8" x14ac:dyDescent="0.25">
      <c r="A5" s="48"/>
      <c r="B5" s="48"/>
      <c r="C5" s="48"/>
      <c r="D5" s="48"/>
      <c r="E5" s="48"/>
      <c r="H5" s="48"/>
    </row>
    <row r="6" spans="1:8" ht="15.6" customHeight="1" x14ac:dyDescent="0.25">
      <c r="D6" s="50" t="s">
        <v>33</v>
      </c>
      <c r="E6" s="51">
        <f>MAX('All years'!A:A)</f>
        <v>45040</v>
      </c>
    </row>
    <row r="7" spans="1:8" x14ac:dyDescent="0.25">
      <c r="B7" s="52"/>
      <c r="D7" s="43" t="s">
        <v>34</v>
      </c>
      <c r="E7" s="53">
        <f>'Cover Sheet'!B3</f>
        <v>45041</v>
      </c>
    </row>
    <row r="24" spans="2:9" x14ac:dyDescent="0.25">
      <c r="B24" s="54" t="s">
        <v>35</v>
      </c>
      <c r="C24" s="55"/>
      <c r="D24" s="56"/>
      <c r="G24" s="54" t="s">
        <v>35</v>
      </c>
      <c r="H24" s="55"/>
      <c r="I24" s="56"/>
    </row>
    <row r="25" spans="2:9" x14ac:dyDescent="0.25">
      <c r="B25" s="57">
        <f>chart_data!L4</f>
        <v>-9.0000000000003411E-2</v>
      </c>
      <c r="C25" s="58" t="s">
        <v>36</v>
      </c>
      <c r="D25" s="59"/>
      <c r="G25" s="57">
        <f>chart_data!O4</f>
        <v>-0.77000000000001023</v>
      </c>
      <c r="H25" s="58" t="s">
        <v>36</v>
      </c>
      <c r="I25" s="59"/>
    </row>
    <row r="27" spans="2:9" x14ac:dyDescent="0.25">
      <c r="B27" s="54" t="s">
        <v>37</v>
      </c>
      <c r="C27" s="55"/>
      <c r="D27" s="56"/>
      <c r="G27" s="54" t="s">
        <v>37</v>
      </c>
      <c r="H27" s="55"/>
      <c r="I27" s="56"/>
    </row>
    <row r="28" spans="2:9" x14ac:dyDescent="0.25">
      <c r="B28" s="57">
        <f>chart_data!M4</f>
        <v>-15.999732000000023</v>
      </c>
      <c r="C28" s="58" t="s">
        <v>36</v>
      </c>
      <c r="D28" s="59"/>
      <c r="G28" s="57">
        <f>chart_data!P4</f>
        <v>-14.994401000000011</v>
      </c>
      <c r="H28" s="58" t="s">
        <v>36</v>
      </c>
      <c r="I28" s="59"/>
    </row>
    <row r="31" spans="2:9" x14ac:dyDescent="0.25">
      <c r="B31" s="24"/>
      <c r="C31" s="24" t="s">
        <v>38</v>
      </c>
      <c r="D31" s="24"/>
      <c r="E31" s="60" t="s">
        <v>39</v>
      </c>
      <c r="F31" s="96" t="s">
        <v>40</v>
      </c>
      <c r="G31" s="97"/>
      <c r="H31" s="60" t="s">
        <v>41</v>
      </c>
      <c r="I31" s="60"/>
    </row>
    <row r="32" spans="2:9" x14ac:dyDescent="0.25">
      <c r="B32" s="24" t="s">
        <v>42</v>
      </c>
      <c r="C32" s="62">
        <f>(chart_data!K4/1.2)-duty_rate_current_ULSP</f>
        <v>68.583333333333343</v>
      </c>
      <c r="D32" s="24"/>
      <c r="E32" s="60">
        <v>52.95</v>
      </c>
      <c r="F32" s="95">
        <f>chart_data!K4-chart_data!K4/1.2</f>
        <v>24.306666666666658</v>
      </c>
      <c r="G32" s="95"/>
      <c r="H32" s="63">
        <f>SUM(C32:G32)</f>
        <v>145.84</v>
      </c>
      <c r="I32" s="61" t="s">
        <v>43</v>
      </c>
    </row>
    <row r="33" spans="2:9" x14ac:dyDescent="0.25">
      <c r="B33" s="24" t="s">
        <v>44</v>
      </c>
      <c r="C33" s="62">
        <f>(chart_data!N4/1.2)-duty_rate_current_ULSD</f>
        <v>81.500000000000014</v>
      </c>
      <c r="D33" s="24"/>
      <c r="E33" s="60">
        <v>52.95</v>
      </c>
      <c r="F33" s="95">
        <f>chart_data!N4-chart_data!N4/1.2</f>
        <v>26.889999999999986</v>
      </c>
      <c r="G33" s="95"/>
      <c r="H33" s="63">
        <f>SUM(C33:G33)</f>
        <v>161.34</v>
      </c>
      <c r="I33" s="61" t="s">
        <v>43</v>
      </c>
    </row>
    <row r="61" spans="1:1" x14ac:dyDescent="0.25">
      <c r="A61" s="21" t="s">
        <v>45</v>
      </c>
    </row>
    <row r="64" spans="1:1" x14ac:dyDescent="0.25">
      <c r="A64" s="66"/>
    </row>
    <row r="65" spans="1:1" x14ac:dyDescent="0.25">
      <c r="A65" s="67"/>
    </row>
  </sheetData>
  <mergeCells count="3">
    <mergeCell ref="F33:G33"/>
    <mergeCell ref="F32:G32"/>
    <mergeCell ref="F31:G31"/>
  </mergeCells>
  <phoneticPr fontId="3" type="noConversion"/>
  <conditionalFormatting sqref="B25">
    <cfRule type="iconSet" priority="13">
      <iconSet iconSet="3ArrowsGray">
        <cfvo type="percent" val="0"/>
        <cfvo type="num" val="0"/>
        <cfvo type="num" val="0" gte="0"/>
      </iconSet>
    </cfRule>
    <cfRule type="iconSet" priority="14">
      <iconSet>
        <cfvo type="percent" val="0"/>
        <cfvo type="percent" val="0"/>
        <cfvo type="percent" val="0"/>
      </iconSet>
    </cfRule>
    <cfRule type="iconSet" priority="15">
      <iconSet iconSet="3ArrowsGray">
        <cfvo type="percent" val="0"/>
        <cfvo type="percent" val="33"/>
        <cfvo type="percent" val="67"/>
      </iconSet>
    </cfRule>
  </conditionalFormatting>
  <conditionalFormatting sqref="B28">
    <cfRule type="iconSet" priority="4">
      <iconSet iconSet="3ArrowsGray">
        <cfvo type="percent" val="0"/>
        <cfvo type="num" val="0"/>
        <cfvo type="num" val="0" gte="0"/>
      </iconSet>
    </cfRule>
    <cfRule type="iconSet" priority="5">
      <iconSet>
        <cfvo type="percent" val="0"/>
        <cfvo type="percent" val="0"/>
        <cfvo type="percent" val="0"/>
      </iconSet>
    </cfRule>
    <cfRule type="iconSet" priority="6">
      <iconSet iconSet="3ArrowsGray">
        <cfvo type="percent" val="0"/>
        <cfvo type="percent" val="33"/>
        <cfvo type="percent" val="67"/>
      </iconSet>
    </cfRule>
  </conditionalFormatting>
  <conditionalFormatting sqref="G25">
    <cfRule type="iconSet" priority="7">
      <iconSet iconSet="3ArrowsGray">
        <cfvo type="percent" val="0"/>
        <cfvo type="num" val="0"/>
        <cfvo type="num" val="0" gte="0"/>
      </iconSet>
    </cfRule>
    <cfRule type="iconSet" priority="8">
      <iconSet>
        <cfvo type="percent" val="0"/>
        <cfvo type="percent" val="0"/>
        <cfvo type="percent" val="0"/>
      </iconSet>
    </cfRule>
    <cfRule type="iconSet" priority="9">
      <iconSet iconSet="3ArrowsGray">
        <cfvo type="percent" val="0"/>
        <cfvo type="percent" val="33"/>
        <cfvo type="percent" val="67"/>
      </iconSet>
    </cfRule>
  </conditionalFormatting>
  <conditionalFormatting sqref="G28">
    <cfRule type="iconSet" priority="1">
      <iconSet iconSet="3ArrowsGray">
        <cfvo type="percent" val="0"/>
        <cfvo type="num" val="0"/>
        <cfvo type="num" val="0" gte="0"/>
      </iconSet>
    </cfRule>
    <cfRule type="iconSet" priority="2">
      <iconSet>
        <cfvo type="percent" val="0"/>
        <cfvo type="percent" val="0"/>
        <cfvo type="percent" val="0"/>
      </iconSet>
    </cfRule>
    <cfRule type="iconSet" priority="3">
      <iconSet iconSet="3ArrowsGray">
        <cfvo type="percent" val="0"/>
        <cfvo type="percent" val="33"/>
        <cfvo type="percent" val="67"/>
      </iconSet>
    </cfRule>
  </conditionalFormatting>
  <hyperlinks>
    <hyperlink ref="F31" r:id="rId1" display="VAT@20 per cent" xr:uid="{F7806530-EA90-46C4-9242-7BD8F549093A}"/>
    <hyperlink ref="A61" location="'Contents'!A1" display="Return to Contents page" xr:uid="{3A8A3C25-170B-4A61-9964-780482EDE2E9}"/>
  </hyperlinks>
  <pageMargins left="0.74803149606299213" right="0.74803149606299213" top="0.98425196850393704" bottom="0.98425196850393704" header="0.51181102362204722" footer="0.51181102362204722"/>
  <pageSetup paperSize="9" scale="69" orientation="portrait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>
    <tabColor theme="4"/>
  </sheetPr>
  <dimension ref="A1:E37"/>
  <sheetViews>
    <sheetView showGridLines="0" zoomScaleNormal="100" workbookViewId="0">
      <selection sqref="A1:E1"/>
    </sheetView>
  </sheetViews>
  <sheetFormatPr defaultColWidth="8.7265625" defaultRowHeight="15" x14ac:dyDescent="0.25"/>
  <cols>
    <col min="5" max="5" width="10.7265625" customWidth="1"/>
  </cols>
  <sheetData>
    <row r="1" spans="1:5" s="3" customFormat="1" ht="18" customHeight="1" x14ac:dyDescent="0.25">
      <c r="A1" s="98" t="s">
        <v>58</v>
      </c>
      <c r="B1" s="98"/>
      <c r="C1" s="98"/>
      <c r="D1" s="98"/>
      <c r="E1" s="98"/>
    </row>
    <row r="2" spans="1:5" s="3" customFormat="1" ht="18" customHeight="1" x14ac:dyDescent="0.25">
      <c r="A2" s="21"/>
    </row>
    <row r="3" spans="1:5" s="3" customFormat="1" ht="18" customHeight="1" x14ac:dyDescent="0.25"/>
    <row r="4" spans="1:5" s="3" customFormat="1" x14ac:dyDescent="0.25"/>
    <row r="5" spans="1:5" s="3" customFormat="1" x14ac:dyDescent="0.25"/>
    <row r="6" spans="1:5" s="3" customFormat="1" x14ac:dyDescent="0.25"/>
    <row r="7" spans="1:5" s="3" customFormat="1" x14ac:dyDescent="0.25"/>
    <row r="8" spans="1:5" s="3" customFormat="1" x14ac:dyDescent="0.25"/>
    <row r="9" spans="1:5" s="3" customFormat="1" x14ac:dyDescent="0.25"/>
    <row r="10" spans="1:5" s="3" customFormat="1" x14ac:dyDescent="0.25"/>
    <row r="11" spans="1:5" s="3" customFormat="1" x14ac:dyDescent="0.25"/>
    <row r="12" spans="1:5" s="3" customFormat="1" x14ac:dyDescent="0.25"/>
    <row r="13" spans="1:5" s="3" customFormat="1" x14ac:dyDescent="0.25"/>
    <row r="14" spans="1:5" s="3" customFormat="1" x14ac:dyDescent="0.25"/>
    <row r="15" spans="1:5" s="3" customFormat="1" x14ac:dyDescent="0.25"/>
    <row r="16" spans="1:5" s="3" customFormat="1" x14ac:dyDescent="0.25"/>
    <row r="17" s="3" customFormat="1" x14ac:dyDescent="0.25"/>
    <row r="18" s="3" customFormat="1" x14ac:dyDescent="0.25"/>
    <row r="19" s="3" customFormat="1" x14ac:dyDescent="0.25"/>
    <row r="20" s="3" customFormat="1" x14ac:dyDescent="0.25"/>
    <row r="21" s="3" customFormat="1" x14ac:dyDescent="0.25"/>
    <row r="22" s="3" customFormat="1" x14ac:dyDescent="0.25"/>
    <row r="23" s="3" customFormat="1" x14ac:dyDescent="0.25"/>
    <row r="24" s="3" customFormat="1" x14ac:dyDescent="0.25"/>
    <row r="25" s="3" customFormat="1" x14ac:dyDescent="0.25"/>
    <row r="26" s="3" customFormat="1" x14ac:dyDescent="0.25"/>
    <row r="27" s="3" customFormat="1" x14ac:dyDescent="0.25"/>
    <row r="28" s="3" customFormat="1" x14ac:dyDescent="0.25"/>
    <row r="29" s="3" customFormat="1" x14ac:dyDescent="0.25"/>
    <row r="30" s="3" customFormat="1" x14ac:dyDescent="0.25"/>
    <row r="31" s="3" customFormat="1" x14ac:dyDescent="0.25"/>
    <row r="32" s="3" customFormat="1" x14ac:dyDescent="0.25"/>
    <row r="33" spans="1:1" s="3" customFormat="1" x14ac:dyDescent="0.25"/>
    <row r="34" spans="1:1" s="3" customFormat="1" x14ac:dyDescent="0.25"/>
    <row r="35" spans="1:1" s="3" customFormat="1" x14ac:dyDescent="0.25"/>
    <row r="36" spans="1:1" s="3" customFormat="1" x14ac:dyDescent="0.25"/>
    <row r="37" spans="1:1" s="3" customFormat="1" x14ac:dyDescent="0.25">
      <c r="A37" s="29" t="s">
        <v>45</v>
      </c>
    </row>
  </sheetData>
  <mergeCells count="1">
    <mergeCell ref="A1:E1"/>
  </mergeCells>
  <hyperlinks>
    <hyperlink ref="A37" location="Contents!A1" display="Return to Contents page" xr:uid="{712D2D1E-3620-4F70-A5D3-D9D616B677CF}"/>
  </hyperlinks>
  <pageMargins left="0.7" right="0.7" top="0.75" bottom="0.75" header="0.3" footer="0.3"/>
  <pageSetup orientation="portrait" verticalDpi="9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9">
    <tabColor theme="3"/>
  </sheetPr>
  <dimension ref="A1:D35"/>
  <sheetViews>
    <sheetView showGridLines="0" zoomScaleNormal="100" workbookViewId="0"/>
  </sheetViews>
  <sheetFormatPr defaultColWidth="8.7265625" defaultRowHeight="15" x14ac:dyDescent="0.25"/>
  <cols>
    <col min="1" max="1" width="41.453125" style="3" customWidth="1"/>
    <col min="2" max="2" width="9.26953125" style="3" customWidth="1"/>
    <col min="3" max="16384" width="8.7265625" style="3"/>
  </cols>
  <sheetData>
    <row r="1" spans="1:4" ht="18" customHeight="1" x14ac:dyDescent="0.3">
      <c r="A1" s="23" t="s">
        <v>59</v>
      </c>
    </row>
    <row r="2" spans="1:4" ht="18" customHeight="1" x14ac:dyDescent="0.25">
      <c r="A2" s="24" t="s">
        <v>60</v>
      </c>
    </row>
    <row r="3" spans="1:4" ht="18" customHeight="1" x14ac:dyDescent="0.25">
      <c r="A3" s="24" t="s">
        <v>61</v>
      </c>
    </row>
    <row r="4" spans="1:4" ht="18" customHeight="1" x14ac:dyDescent="0.25">
      <c r="A4" s="30" t="s">
        <v>62</v>
      </c>
    </row>
    <row r="5" spans="1:4" ht="18" customHeight="1" x14ac:dyDescent="0.25">
      <c r="A5" s="30" t="s">
        <v>63</v>
      </c>
    </row>
    <row r="6" spans="1:4" ht="18" customHeight="1" x14ac:dyDescent="0.25">
      <c r="A6" s="30" t="s">
        <v>64</v>
      </c>
    </row>
    <row r="7" spans="1:4" ht="18" customHeight="1" x14ac:dyDescent="0.25">
      <c r="A7" s="30" t="s">
        <v>65</v>
      </c>
    </row>
    <row r="8" spans="1:4" ht="18" customHeight="1" x14ac:dyDescent="0.25">
      <c r="A8" s="30" t="s">
        <v>121</v>
      </c>
    </row>
    <row r="9" spans="1:4" ht="18" customHeight="1" x14ac:dyDescent="0.25">
      <c r="A9" s="24" t="s">
        <v>66</v>
      </c>
      <c r="B9"/>
    </row>
    <row r="10" spans="1:4" ht="18" customHeight="1" x14ac:dyDescent="0.25">
      <c r="A10" s="68" t="s">
        <v>67</v>
      </c>
      <c r="B10"/>
    </row>
    <row r="11" spans="1:4" ht="18" customHeight="1" x14ac:dyDescent="0.25">
      <c r="A11" s="39" t="s">
        <v>68</v>
      </c>
    </row>
    <row r="12" spans="1:4" ht="18" customHeight="1" x14ac:dyDescent="0.25">
      <c r="A12" s="25" t="s">
        <v>69</v>
      </c>
    </row>
    <row r="13" spans="1:4" ht="18" customHeight="1" x14ac:dyDescent="0.25">
      <c r="A13" s="25" t="s">
        <v>70</v>
      </c>
    </row>
    <row r="14" spans="1:4" ht="18" customHeight="1" x14ac:dyDescent="0.3">
      <c r="A14" s="1" t="s">
        <v>71</v>
      </c>
      <c r="B14" s="19"/>
      <c r="C14" s="2"/>
      <c r="D14" s="2"/>
    </row>
    <row r="15" spans="1:4" s="84" customFormat="1" ht="18" customHeight="1" x14ac:dyDescent="0.25">
      <c r="A15" s="86" t="s">
        <v>46</v>
      </c>
      <c r="B15" s="87" t="s">
        <v>72</v>
      </c>
      <c r="C15" s="85"/>
      <c r="D15" s="85"/>
    </row>
    <row r="16" spans="1:4" s="84" customFormat="1" ht="18" customHeight="1" x14ac:dyDescent="0.25">
      <c r="A16" s="85" t="s">
        <v>47</v>
      </c>
      <c r="B16" s="88">
        <v>0.4582</v>
      </c>
      <c r="C16" s="85"/>
      <c r="D16" s="85"/>
    </row>
    <row r="17" spans="1:4" s="84" customFormat="1" ht="18" customHeight="1" x14ac:dyDescent="0.25">
      <c r="A17" s="85" t="s">
        <v>48</v>
      </c>
      <c r="B17" s="88">
        <v>0.47099999999999997</v>
      </c>
      <c r="C17" s="85"/>
      <c r="D17" s="85"/>
    </row>
    <row r="18" spans="1:4" s="84" customFormat="1" ht="18" customHeight="1" x14ac:dyDescent="0.25">
      <c r="A18" s="85" t="s">
        <v>49</v>
      </c>
      <c r="B18" s="88">
        <v>0.48349999999999999</v>
      </c>
      <c r="C18" s="85"/>
      <c r="D18" s="85"/>
    </row>
    <row r="19" spans="1:4" s="84" customFormat="1" ht="18" customHeight="1" x14ac:dyDescent="0.25">
      <c r="A19" s="85" t="s">
        <v>50</v>
      </c>
      <c r="B19" s="88">
        <v>0.50349999999999995</v>
      </c>
      <c r="C19" s="85"/>
      <c r="D19" s="85"/>
    </row>
    <row r="20" spans="1:4" s="84" customFormat="1" ht="18" customHeight="1" x14ac:dyDescent="0.25">
      <c r="A20" s="85" t="s">
        <v>51</v>
      </c>
      <c r="B20" s="88">
        <v>0.52349999999999997</v>
      </c>
      <c r="C20" s="85"/>
      <c r="D20" s="85"/>
    </row>
    <row r="21" spans="1:4" s="84" customFormat="1" ht="18" customHeight="1" x14ac:dyDescent="0.25">
      <c r="A21" s="85" t="s">
        <v>52</v>
      </c>
      <c r="B21" s="88">
        <v>0.54190000000000005</v>
      </c>
      <c r="C21" s="85"/>
      <c r="D21" s="85"/>
    </row>
    <row r="22" spans="1:4" s="84" customFormat="1" ht="18" customHeight="1" x14ac:dyDescent="0.25">
      <c r="A22" s="85" t="s">
        <v>53</v>
      </c>
      <c r="B22" s="88">
        <v>0.56189999999999996</v>
      </c>
      <c r="C22" s="85"/>
      <c r="D22" s="85"/>
    </row>
    <row r="23" spans="1:4" s="84" customFormat="1" ht="18" customHeight="1" x14ac:dyDescent="0.25">
      <c r="A23" s="85" t="s">
        <v>54</v>
      </c>
      <c r="B23" s="88">
        <v>0.57189999999999996</v>
      </c>
      <c r="C23" s="85"/>
      <c r="D23" s="85"/>
    </row>
    <row r="24" spans="1:4" s="84" customFormat="1" ht="18" customHeight="1" x14ac:dyDescent="0.25">
      <c r="A24" s="85" t="s">
        <v>55</v>
      </c>
      <c r="B24" s="88">
        <v>0.58189999999999997</v>
      </c>
      <c r="C24" s="85"/>
      <c r="D24" s="85"/>
    </row>
    <row r="25" spans="1:4" s="84" customFormat="1" ht="18" customHeight="1" x14ac:dyDescent="0.25">
      <c r="A25" s="85" t="s">
        <v>56</v>
      </c>
      <c r="B25" s="88">
        <v>0.58950000000000002</v>
      </c>
      <c r="C25" s="85"/>
      <c r="D25" s="85"/>
    </row>
    <row r="26" spans="1:4" s="84" customFormat="1" ht="18" customHeight="1" x14ac:dyDescent="0.25">
      <c r="A26" s="85" t="s">
        <v>57</v>
      </c>
      <c r="B26" s="88">
        <v>0.57950000000000002</v>
      </c>
      <c r="C26" s="85"/>
      <c r="D26" s="85"/>
    </row>
    <row r="27" spans="1:4" s="84" customFormat="1" ht="18" customHeight="1" x14ac:dyDescent="0.25">
      <c r="A27" s="85" t="s">
        <v>73</v>
      </c>
      <c r="B27" s="88">
        <v>0.52949999999999997</v>
      </c>
      <c r="C27" s="85"/>
      <c r="D27" s="85"/>
    </row>
    <row r="28" spans="1:4" s="84" customFormat="1" ht="18" customHeight="1" x14ac:dyDescent="0.25">
      <c r="A28" s="22" t="s">
        <v>0</v>
      </c>
      <c r="B28" s="22"/>
      <c r="C28" s="85"/>
      <c r="D28" s="85"/>
    </row>
    <row r="29" spans="1:4" s="84" customFormat="1" ht="18" customHeight="1" x14ac:dyDescent="0.25">
      <c r="A29" s="22" t="s">
        <v>1</v>
      </c>
      <c r="B29" s="22"/>
      <c r="C29" s="85"/>
      <c r="D29" s="85"/>
    </row>
    <row r="30" spans="1:4" ht="18" customHeight="1" x14ac:dyDescent="0.25">
      <c r="A30" s="29" t="s">
        <v>45</v>
      </c>
    </row>
    <row r="35" spans="1:1" x14ac:dyDescent="0.25">
      <c r="A35"/>
    </row>
  </sheetData>
  <hyperlinks>
    <hyperlink ref="A10" r:id="rId1" xr:uid="{00000000-0004-0000-1400-000000000000}"/>
    <hyperlink ref="A30" location="Contents!A1" display="Return to Contents page" xr:uid="{46B93ABF-3067-4399-ACDA-C6100BF7693D}"/>
  </hyperlinks>
  <pageMargins left="0.7" right="0.7" top="0.75" bottom="0.75" header="0.3" footer="0.3"/>
  <pageSetup paperSize="9" orientation="portrait" verticalDpi="0"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theme="4"/>
  </sheetPr>
  <dimension ref="A1:K1046"/>
  <sheetViews>
    <sheetView showGridLines="0" tabSelected="1" zoomScaleNormal="100" workbookViewId="0">
      <selection activeCell="N8" sqref="N8"/>
    </sheetView>
  </sheetViews>
  <sheetFormatPr defaultColWidth="9.26953125" defaultRowHeight="15" x14ac:dyDescent="0.25"/>
  <cols>
    <col min="1" max="1" width="12.26953125" customWidth="1"/>
    <col min="2" max="2" width="9.26953125" customWidth="1"/>
  </cols>
  <sheetData>
    <row r="1" spans="1:11" ht="18" customHeight="1" x14ac:dyDescent="0.25">
      <c r="A1" s="45" t="s">
        <v>74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ht="18" customHeight="1" x14ac:dyDescent="0.25">
      <c r="A2" s="5" t="s">
        <v>0</v>
      </c>
      <c r="B2" s="37"/>
      <c r="C2" s="37"/>
      <c r="D2" s="37"/>
      <c r="E2" s="37"/>
      <c r="F2" s="37"/>
      <c r="G2" s="37"/>
      <c r="H2" s="37"/>
      <c r="I2" s="37"/>
      <c r="J2" s="37"/>
      <c r="K2" s="37"/>
    </row>
    <row r="3" spans="1:11" ht="18" customHeight="1" x14ac:dyDescent="0.25">
      <c r="A3" s="5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ht="18" customHeight="1" x14ac:dyDescent="0.25">
      <c r="A4" s="5" t="s">
        <v>2</v>
      </c>
      <c r="B4" s="37"/>
      <c r="C4" s="37"/>
      <c r="D4" s="37"/>
      <c r="E4" s="37"/>
      <c r="F4" s="37"/>
      <c r="G4" s="37"/>
      <c r="H4" s="37"/>
      <c r="I4" s="37"/>
      <c r="J4" s="37"/>
      <c r="K4" s="37"/>
    </row>
    <row r="5" spans="1:11" ht="18" customHeight="1" x14ac:dyDescent="0.25">
      <c r="A5" s="5" t="s">
        <v>75</v>
      </c>
      <c r="B5" s="37"/>
      <c r="C5" s="37"/>
      <c r="D5" s="37"/>
      <c r="E5" s="37"/>
      <c r="F5" s="37"/>
      <c r="G5" s="37"/>
      <c r="H5" s="37"/>
      <c r="I5" s="37"/>
      <c r="J5" s="37"/>
      <c r="K5" s="37"/>
    </row>
    <row r="6" spans="1:11" ht="18" customHeight="1" x14ac:dyDescent="0.25">
      <c r="A6" s="39" t="s">
        <v>3</v>
      </c>
      <c r="B6" s="71"/>
      <c r="C6" s="71"/>
      <c r="D6" s="71"/>
      <c r="E6" s="72"/>
    </row>
    <row r="7" spans="1:11" ht="18" customHeight="1" x14ac:dyDescent="0.25">
      <c r="A7" s="31" t="s">
        <v>4</v>
      </c>
      <c r="B7" s="46"/>
      <c r="C7" s="46"/>
      <c r="D7" s="46"/>
      <c r="E7" s="46"/>
      <c r="F7" s="46"/>
      <c r="G7" s="46"/>
      <c r="H7" s="46"/>
      <c r="I7" s="46"/>
      <c r="J7" s="46"/>
      <c r="K7" s="46"/>
    </row>
    <row r="8" spans="1:11" ht="48" x14ac:dyDescent="0.25">
      <c r="A8" s="45" t="s">
        <v>5</v>
      </c>
      <c r="B8" s="47" t="s">
        <v>76</v>
      </c>
      <c r="C8" s="47" t="s">
        <v>77</v>
      </c>
      <c r="D8" s="47" t="s">
        <v>78</v>
      </c>
      <c r="E8" s="47" t="s">
        <v>79</v>
      </c>
      <c r="F8" s="47" t="s">
        <v>80</v>
      </c>
      <c r="G8" s="47" t="s">
        <v>81</v>
      </c>
      <c r="H8" s="47" t="s">
        <v>82</v>
      </c>
      <c r="I8" s="47" t="s">
        <v>83</v>
      </c>
      <c r="J8" s="47" t="s">
        <v>84</v>
      </c>
      <c r="K8" s="47" t="s">
        <v>85</v>
      </c>
    </row>
    <row r="9" spans="1:11" ht="15" customHeight="1" x14ac:dyDescent="0.25">
      <c r="A9" s="92">
        <v>37781</v>
      </c>
      <c r="B9" s="89">
        <v>74.590283999999997</v>
      </c>
      <c r="C9" s="90"/>
      <c r="D9" s="90"/>
      <c r="E9" s="89">
        <v>45.82</v>
      </c>
      <c r="F9" s="89">
        <v>17.5</v>
      </c>
      <c r="G9" s="89">
        <v>76.773393999999996</v>
      </c>
      <c r="H9" s="90"/>
      <c r="I9" s="90"/>
      <c r="J9" s="89">
        <v>45.82</v>
      </c>
      <c r="K9" s="89">
        <v>17.5</v>
      </c>
    </row>
    <row r="10" spans="1:11" ht="15" customHeight="1" x14ac:dyDescent="0.25">
      <c r="A10" s="92">
        <v>37788</v>
      </c>
      <c r="B10" s="89">
        <v>74.469143000000003</v>
      </c>
      <c r="C10" s="90">
        <f t="shared" ref="C10:C72" si="0">IF(ABS(B10-B9)&lt;0.05,0,B10-B9)</f>
        <v>-0.12114099999999439</v>
      </c>
      <c r="D10" s="90"/>
      <c r="E10" s="89">
        <v>45.82</v>
      </c>
      <c r="F10" s="89">
        <v>17.5</v>
      </c>
      <c r="G10" s="89">
        <v>76.689053999999999</v>
      </c>
      <c r="H10" s="90">
        <f t="shared" ref="H10:H72" si="1">IF(ABS(G10-G9)&lt;0.05,0,G10-G9)</f>
        <v>-8.4339999999997417E-2</v>
      </c>
      <c r="I10" s="90"/>
      <c r="J10" s="89">
        <v>45.82</v>
      </c>
      <c r="K10" s="89">
        <v>17.5</v>
      </c>
    </row>
    <row r="11" spans="1:11" ht="15" customHeight="1" x14ac:dyDescent="0.25">
      <c r="A11" s="92">
        <v>37795</v>
      </c>
      <c r="B11" s="89">
        <v>74.423565999999994</v>
      </c>
      <c r="C11" s="90">
        <f t="shared" si="0"/>
        <v>0</v>
      </c>
      <c r="D11" s="90"/>
      <c r="E11" s="89">
        <v>45.82</v>
      </c>
      <c r="F11" s="89">
        <v>17.5</v>
      </c>
      <c r="G11" s="89">
        <v>76.620546000000004</v>
      </c>
      <c r="H11" s="90">
        <f t="shared" si="1"/>
        <v>-6.850799999999424E-2</v>
      </c>
      <c r="I11" s="90"/>
      <c r="J11" s="89">
        <v>45.82</v>
      </c>
      <c r="K11" s="89">
        <v>17.5</v>
      </c>
    </row>
    <row r="12" spans="1:11" ht="15" customHeight="1" x14ac:dyDescent="0.25">
      <c r="A12" s="92">
        <v>37802</v>
      </c>
      <c r="B12" s="89">
        <v>74.352420999999993</v>
      </c>
      <c r="C12" s="90">
        <f t="shared" si="0"/>
        <v>-7.1145000000001346E-2</v>
      </c>
      <c r="D12" s="90"/>
      <c r="E12" s="89">
        <v>45.82</v>
      </c>
      <c r="F12" s="89">
        <v>17.5</v>
      </c>
      <c r="G12" s="89">
        <v>76.505259999999993</v>
      </c>
      <c r="H12" s="90">
        <f t="shared" si="1"/>
        <v>-0.11528600000001177</v>
      </c>
      <c r="I12" s="90"/>
      <c r="J12" s="89">
        <v>45.82</v>
      </c>
      <c r="K12" s="89">
        <v>17.5</v>
      </c>
    </row>
    <row r="13" spans="1:11" ht="15" customHeight="1" x14ac:dyDescent="0.25">
      <c r="A13" s="92">
        <v>37809</v>
      </c>
      <c r="B13" s="89">
        <v>74.283737000000002</v>
      </c>
      <c r="C13" s="90">
        <f t="shared" si="0"/>
        <v>-6.8683999999990419E-2</v>
      </c>
      <c r="D13" s="90"/>
      <c r="E13" s="89">
        <v>45.82</v>
      </c>
      <c r="F13" s="89">
        <v>17.5</v>
      </c>
      <c r="G13" s="89">
        <v>76.457375999999996</v>
      </c>
      <c r="H13" s="90">
        <f t="shared" si="1"/>
        <v>0</v>
      </c>
      <c r="I13" s="90"/>
      <c r="J13" s="89">
        <v>45.82</v>
      </c>
      <c r="K13" s="89">
        <v>17.5</v>
      </c>
    </row>
    <row r="14" spans="1:11" ht="15" customHeight="1" x14ac:dyDescent="0.25">
      <c r="A14" s="92">
        <v>37816</v>
      </c>
      <c r="B14" s="89">
        <v>74.206576999999996</v>
      </c>
      <c r="C14" s="90">
        <f t="shared" si="0"/>
        <v>-7.7160000000006335E-2</v>
      </c>
      <c r="D14" s="90"/>
      <c r="E14" s="89">
        <v>45.82</v>
      </c>
      <c r="F14" s="89">
        <v>17.5</v>
      </c>
      <c r="G14" s="89">
        <v>76.408119999999997</v>
      </c>
      <c r="H14" s="90">
        <f t="shared" si="1"/>
        <v>0</v>
      </c>
      <c r="I14" s="90"/>
      <c r="J14" s="89">
        <v>45.82</v>
      </c>
      <c r="K14" s="89">
        <v>17.5</v>
      </c>
    </row>
    <row r="15" spans="1:11" ht="15" customHeight="1" x14ac:dyDescent="0.25">
      <c r="A15" s="92">
        <v>37823</v>
      </c>
      <c r="B15" s="89">
        <v>75.065240000000003</v>
      </c>
      <c r="C15" s="90">
        <f t="shared" si="0"/>
        <v>0.85866300000000706</v>
      </c>
      <c r="D15" s="90"/>
      <c r="E15" s="89">
        <v>45.82</v>
      </c>
      <c r="F15" s="89">
        <v>17.5</v>
      </c>
      <c r="G15" s="89">
        <v>76.899144000000007</v>
      </c>
      <c r="H15" s="90">
        <f t="shared" si="1"/>
        <v>0.49102400000001012</v>
      </c>
      <c r="I15" s="90"/>
      <c r="J15" s="89">
        <v>45.82</v>
      </c>
      <c r="K15" s="89">
        <v>17.5</v>
      </c>
    </row>
    <row r="16" spans="1:11" ht="15" customHeight="1" x14ac:dyDescent="0.25">
      <c r="A16" s="92">
        <v>37830</v>
      </c>
      <c r="B16" s="89">
        <v>75.10085500000001</v>
      </c>
      <c r="C16" s="90">
        <f t="shared" si="0"/>
        <v>0</v>
      </c>
      <c r="D16" s="90"/>
      <c r="E16" s="89">
        <v>45.82</v>
      </c>
      <c r="F16" s="89">
        <v>17.5</v>
      </c>
      <c r="G16" s="89">
        <v>76.861863999999997</v>
      </c>
      <c r="H16" s="90">
        <f t="shared" si="1"/>
        <v>0</v>
      </c>
      <c r="I16" s="90"/>
      <c r="J16" s="89">
        <v>45.82</v>
      </c>
      <c r="K16" s="89">
        <v>17.5</v>
      </c>
    </row>
    <row r="17" spans="1:11" ht="15" customHeight="1" x14ac:dyDescent="0.25">
      <c r="A17" s="92">
        <v>37837</v>
      </c>
      <c r="B17" s="89">
        <v>75.124384000000006</v>
      </c>
      <c r="C17" s="90">
        <f t="shared" si="0"/>
        <v>0</v>
      </c>
      <c r="D17" s="90"/>
      <c r="E17" s="89">
        <v>45.82</v>
      </c>
      <c r="F17" s="89">
        <v>17.5</v>
      </c>
      <c r="G17" s="89">
        <v>76.812342000000001</v>
      </c>
      <c r="H17" s="90">
        <f t="shared" si="1"/>
        <v>0</v>
      </c>
      <c r="I17" s="90"/>
      <c r="J17" s="89">
        <v>45.82</v>
      </c>
      <c r="K17" s="89">
        <v>17.5</v>
      </c>
    </row>
    <row r="18" spans="1:11" ht="15" customHeight="1" x14ac:dyDescent="0.25">
      <c r="A18" s="92">
        <v>37844</v>
      </c>
      <c r="B18" s="89">
        <v>75.444516000000007</v>
      </c>
      <c r="C18" s="90">
        <f t="shared" si="0"/>
        <v>0.32013200000000097</v>
      </c>
      <c r="D18" s="90"/>
      <c r="E18" s="89">
        <v>45.82</v>
      </c>
      <c r="F18" s="89">
        <v>17.5</v>
      </c>
      <c r="G18" s="89">
        <v>77.080737999999997</v>
      </c>
      <c r="H18" s="90">
        <f t="shared" si="1"/>
        <v>0.26839599999999564</v>
      </c>
      <c r="I18" s="90"/>
      <c r="J18" s="89">
        <v>45.82</v>
      </c>
      <c r="K18" s="89">
        <v>17.5</v>
      </c>
    </row>
    <row r="19" spans="1:11" ht="15" customHeight="1" x14ac:dyDescent="0.25">
      <c r="A19" s="92">
        <v>37851</v>
      </c>
      <c r="B19" s="89">
        <v>75.808947999999987</v>
      </c>
      <c r="C19" s="90">
        <f t="shared" si="0"/>
        <v>0.36443199999997944</v>
      </c>
      <c r="D19" s="90"/>
      <c r="E19" s="89">
        <v>45.82</v>
      </c>
      <c r="F19" s="89">
        <v>17.5</v>
      </c>
      <c r="G19" s="89">
        <v>77.438590000000005</v>
      </c>
      <c r="H19" s="90">
        <f t="shared" si="1"/>
        <v>0.35785200000000827</v>
      </c>
      <c r="I19" s="90"/>
      <c r="J19" s="89">
        <v>45.82</v>
      </c>
      <c r="K19" s="89">
        <v>17.5</v>
      </c>
    </row>
    <row r="20" spans="1:11" ht="15" customHeight="1" x14ac:dyDescent="0.25">
      <c r="A20" s="92">
        <v>37859</v>
      </c>
      <c r="B20" s="89">
        <v>76.053010999999998</v>
      </c>
      <c r="C20" s="90">
        <f t="shared" si="0"/>
        <v>0.24406300000001124</v>
      </c>
      <c r="D20" s="90"/>
      <c r="E20" s="89">
        <v>45.82</v>
      </c>
      <c r="F20" s="89">
        <v>17.5</v>
      </c>
      <c r="G20" s="89">
        <v>77.675094000000001</v>
      </c>
      <c r="H20" s="90">
        <f t="shared" si="1"/>
        <v>0.23650399999999649</v>
      </c>
      <c r="I20" s="90"/>
      <c r="J20" s="89">
        <v>45.82</v>
      </c>
      <c r="K20" s="89">
        <v>17.5</v>
      </c>
    </row>
    <row r="21" spans="1:11" ht="15" customHeight="1" x14ac:dyDescent="0.25">
      <c r="A21" s="92">
        <v>37865</v>
      </c>
      <c r="B21" s="89">
        <v>76.125859999999989</v>
      </c>
      <c r="C21" s="90">
        <f t="shared" si="0"/>
        <v>7.2848999999990838E-2</v>
      </c>
      <c r="D21" s="90"/>
      <c r="E21" s="89">
        <v>45.82</v>
      </c>
      <c r="F21" s="89">
        <v>17.5</v>
      </c>
      <c r="G21" s="89">
        <v>77.587704000000002</v>
      </c>
      <c r="H21" s="90">
        <f t="shared" si="1"/>
        <v>-8.7389999999999191E-2</v>
      </c>
      <c r="I21" s="90"/>
      <c r="J21" s="89">
        <v>45.82</v>
      </c>
      <c r="K21" s="89">
        <v>17.5</v>
      </c>
    </row>
    <row r="22" spans="1:11" ht="15" customHeight="1" x14ac:dyDescent="0.25">
      <c r="A22" s="92">
        <v>37872</v>
      </c>
      <c r="B22" s="89">
        <v>76.226190000000003</v>
      </c>
      <c r="C22" s="90">
        <f t="shared" si="0"/>
        <v>0.1003300000000138</v>
      </c>
      <c r="D22" s="90"/>
      <c r="E22" s="89">
        <v>45.82</v>
      </c>
      <c r="F22" s="89">
        <v>17.5</v>
      </c>
      <c r="G22" s="89">
        <v>77.670140000000004</v>
      </c>
      <c r="H22" s="90">
        <f t="shared" si="1"/>
        <v>8.2436000000001286E-2</v>
      </c>
      <c r="I22" s="90"/>
      <c r="J22" s="89">
        <v>45.82</v>
      </c>
      <c r="K22" s="89">
        <v>17.5</v>
      </c>
    </row>
    <row r="23" spans="1:11" ht="15" customHeight="1" x14ac:dyDescent="0.25">
      <c r="A23" s="92">
        <v>37879</v>
      </c>
      <c r="B23" s="89">
        <v>76.196424999999991</v>
      </c>
      <c r="C23" s="90">
        <f t="shared" si="0"/>
        <v>0</v>
      </c>
      <c r="D23" s="90"/>
      <c r="E23" s="89">
        <v>45.82</v>
      </c>
      <c r="F23" s="89">
        <v>17.5</v>
      </c>
      <c r="G23" s="89">
        <v>77.626435999999998</v>
      </c>
      <c r="H23" s="90">
        <f t="shared" si="1"/>
        <v>0</v>
      </c>
      <c r="I23" s="90"/>
      <c r="J23" s="89">
        <v>45.82</v>
      </c>
      <c r="K23" s="89">
        <v>17.5</v>
      </c>
    </row>
    <row r="24" spans="1:11" ht="15" customHeight="1" x14ac:dyDescent="0.25">
      <c r="A24" s="92">
        <v>37886</v>
      </c>
      <c r="B24" s="89">
        <v>76.148708999999997</v>
      </c>
      <c r="C24" s="90">
        <f t="shared" si="0"/>
        <v>0</v>
      </c>
      <c r="D24" s="90"/>
      <c r="E24" s="89">
        <v>45.82</v>
      </c>
      <c r="F24" s="89">
        <v>17.5</v>
      </c>
      <c r="G24" s="89">
        <v>77.545841999999993</v>
      </c>
      <c r="H24" s="90">
        <f t="shared" si="1"/>
        <v>-8.0594000000004939E-2</v>
      </c>
      <c r="I24" s="90"/>
      <c r="J24" s="89">
        <v>45.82</v>
      </c>
      <c r="K24" s="89">
        <v>17.5</v>
      </c>
    </row>
    <row r="25" spans="1:11" ht="15" customHeight="1" x14ac:dyDescent="0.25">
      <c r="A25" s="92">
        <v>37893</v>
      </c>
      <c r="B25" s="89">
        <v>76.08399</v>
      </c>
      <c r="C25" s="90">
        <f t="shared" si="0"/>
        <v>-6.471899999999664E-2</v>
      </c>
      <c r="D25" s="90"/>
      <c r="E25" s="89">
        <v>45.82</v>
      </c>
      <c r="F25" s="89">
        <v>17.5</v>
      </c>
      <c r="G25" s="89">
        <v>77.526893999999999</v>
      </c>
      <c r="H25" s="90">
        <f t="shared" si="1"/>
        <v>0</v>
      </c>
      <c r="I25" s="90"/>
      <c r="J25" s="89">
        <v>45.82</v>
      </c>
      <c r="K25" s="89">
        <v>17.5</v>
      </c>
    </row>
    <row r="26" spans="1:11" ht="15" customHeight="1" x14ac:dyDescent="0.25">
      <c r="A26" s="92">
        <v>37900</v>
      </c>
      <c r="B26" s="89">
        <v>76.432933000000006</v>
      </c>
      <c r="C26" s="90">
        <f t="shared" si="0"/>
        <v>0.34894300000000555</v>
      </c>
      <c r="D26" s="90"/>
      <c r="E26" s="89">
        <v>47.1</v>
      </c>
      <c r="F26" s="89">
        <v>17.5</v>
      </c>
      <c r="G26" s="89">
        <v>77.661236000000002</v>
      </c>
      <c r="H26" s="90">
        <f t="shared" si="1"/>
        <v>0.13434200000000374</v>
      </c>
      <c r="I26" s="90"/>
      <c r="J26" s="89">
        <v>47.1</v>
      </c>
      <c r="K26" s="89">
        <v>17.5</v>
      </c>
    </row>
    <row r="27" spans="1:11" ht="15" customHeight="1" x14ac:dyDescent="0.25">
      <c r="A27" s="92">
        <v>37907</v>
      </c>
      <c r="B27" s="89">
        <v>75.897528000000008</v>
      </c>
      <c r="C27" s="90">
        <f t="shared" si="0"/>
        <v>-0.53540499999999724</v>
      </c>
      <c r="D27" s="90"/>
      <c r="E27" s="89">
        <v>47.1</v>
      </c>
      <c r="F27" s="89">
        <v>17.5</v>
      </c>
      <c r="G27" s="89">
        <v>77.426488000000006</v>
      </c>
      <c r="H27" s="90">
        <f t="shared" si="1"/>
        <v>-0.23474799999999618</v>
      </c>
      <c r="I27" s="90"/>
      <c r="J27" s="89">
        <v>47.1</v>
      </c>
      <c r="K27" s="89">
        <v>17.5</v>
      </c>
    </row>
    <row r="28" spans="1:11" ht="15" customHeight="1" x14ac:dyDescent="0.25">
      <c r="A28" s="92">
        <v>37914</v>
      </c>
      <c r="B28" s="89">
        <v>76.048059999999992</v>
      </c>
      <c r="C28" s="90">
        <f t="shared" si="0"/>
        <v>0.15053199999998412</v>
      </c>
      <c r="D28" s="90"/>
      <c r="E28" s="89">
        <v>47.1</v>
      </c>
      <c r="F28" s="89">
        <v>17.5</v>
      </c>
      <c r="G28" s="89">
        <v>77.544713999999999</v>
      </c>
      <c r="H28" s="90">
        <f t="shared" si="1"/>
        <v>0.11822599999999284</v>
      </c>
      <c r="I28" s="90"/>
      <c r="J28" s="89">
        <v>47.1</v>
      </c>
      <c r="K28" s="89">
        <v>17.5</v>
      </c>
    </row>
    <row r="29" spans="1:11" ht="15" customHeight="1" x14ac:dyDescent="0.25">
      <c r="A29" s="92">
        <v>37921</v>
      </c>
      <c r="B29" s="89">
        <v>75.995459999999994</v>
      </c>
      <c r="C29" s="90">
        <f t="shared" si="0"/>
        <v>-5.2599999999998204E-2</v>
      </c>
      <c r="D29" s="90"/>
      <c r="E29" s="89">
        <v>47.1</v>
      </c>
      <c r="F29" s="89">
        <v>17.5</v>
      </c>
      <c r="G29" s="89">
        <v>77.510977999999994</v>
      </c>
      <c r="H29" s="90">
        <f t="shared" si="1"/>
        <v>0</v>
      </c>
      <c r="I29" s="90"/>
      <c r="J29" s="89">
        <v>47.1</v>
      </c>
      <c r="K29" s="89">
        <v>17.5</v>
      </c>
    </row>
    <row r="30" spans="1:11" ht="15" customHeight="1" x14ac:dyDescent="0.25">
      <c r="A30" s="92">
        <v>37928</v>
      </c>
      <c r="B30" s="89">
        <v>75.996259000000009</v>
      </c>
      <c r="C30" s="90">
        <f t="shared" si="0"/>
        <v>0</v>
      </c>
      <c r="D30" s="90"/>
      <c r="E30" s="89">
        <v>47.1</v>
      </c>
      <c r="F30" s="89">
        <v>17.5</v>
      </c>
      <c r="G30" s="89">
        <v>77.519974000000005</v>
      </c>
      <c r="H30" s="90">
        <f t="shared" si="1"/>
        <v>0</v>
      </c>
      <c r="I30" s="90"/>
      <c r="J30" s="89">
        <v>47.1</v>
      </c>
      <c r="K30" s="89">
        <v>17.5</v>
      </c>
    </row>
    <row r="31" spans="1:11" ht="15" customHeight="1" x14ac:dyDescent="0.25">
      <c r="A31" s="92">
        <v>37935</v>
      </c>
      <c r="B31" s="89">
        <v>75.942830000000001</v>
      </c>
      <c r="C31" s="90">
        <f t="shared" si="0"/>
        <v>-5.3429000000008386E-2</v>
      </c>
      <c r="D31" s="90"/>
      <c r="E31" s="89">
        <v>47.1</v>
      </c>
      <c r="F31" s="89">
        <v>17.5</v>
      </c>
      <c r="G31" s="89">
        <v>77.469867999999991</v>
      </c>
      <c r="H31" s="90">
        <f t="shared" si="1"/>
        <v>-5.0106000000013751E-2</v>
      </c>
      <c r="I31" s="90"/>
      <c r="J31" s="89">
        <v>47.1</v>
      </c>
      <c r="K31" s="89">
        <v>17.5</v>
      </c>
    </row>
    <row r="32" spans="1:11" ht="15" customHeight="1" x14ac:dyDescent="0.25">
      <c r="A32" s="92">
        <v>37942</v>
      </c>
      <c r="B32" s="89">
        <v>75.926843000000005</v>
      </c>
      <c r="C32" s="90">
        <f t="shared" si="0"/>
        <v>0</v>
      </c>
      <c r="D32" s="90"/>
      <c r="E32" s="89">
        <v>47.1</v>
      </c>
      <c r="F32" s="89">
        <v>17.5</v>
      </c>
      <c r="G32" s="89">
        <v>77.517623999999998</v>
      </c>
      <c r="H32" s="90">
        <f t="shared" si="1"/>
        <v>0</v>
      </c>
      <c r="I32" s="90"/>
      <c r="J32" s="89">
        <v>47.1</v>
      </c>
      <c r="K32" s="89">
        <v>17.5</v>
      </c>
    </row>
    <row r="33" spans="1:11" ht="15" customHeight="1" x14ac:dyDescent="0.25">
      <c r="A33" s="92">
        <v>37949</v>
      </c>
      <c r="B33" s="89">
        <v>76.015097999999995</v>
      </c>
      <c r="C33" s="90">
        <f t="shared" si="0"/>
        <v>8.8254999999989536E-2</v>
      </c>
      <c r="D33" s="90"/>
      <c r="E33" s="89">
        <v>47.1</v>
      </c>
      <c r="F33" s="89">
        <v>17.5</v>
      </c>
      <c r="G33" s="89">
        <v>77.670648</v>
      </c>
      <c r="H33" s="90">
        <f t="shared" si="1"/>
        <v>0.15302400000000205</v>
      </c>
      <c r="I33" s="90"/>
      <c r="J33" s="89">
        <v>47.1</v>
      </c>
      <c r="K33" s="89">
        <v>17.5</v>
      </c>
    </row>
    <row r="34" spans="1:11" ht="15" customHeight="1" x14ac:dyDescent="0.25">
      <c r="A34" s="92">
        <v>37956</v>
      </c>
      <c r="B34" s="89">
        <v>75.995276000000004</v>
      </c>
      <c r="C34" s="90">
        <f t="shared" si="0"/>
        <v>0</v>
      </c>
      <c r="D34" s="90"/>
      <c r="E34" s="89">
        <v>47.1</v>
      </c>
      <c r="F34" s="89">
        <v>17.5</v>
      </c>
      <c r="G34" s="89">
        <v>77.657071999999999</v>
      </c>
      <c r="H34" s="90">
        <f t="shared" si="1"/>
        <v>0</v>
      </c>
      <c r="I34" s="90"/>
      <c r="J34" s="89">
        <v>47.1</v>
      </c>
      <c r="K34" s="89">
        <v>17.5</v>
      </c>
    </row>
    <row r="35" spans="1:11" ht="15" customHeight="1" x14ac:dyDescent="0.25">
      <c r="A35" s="92">
        <v>37963</v>
      </c>
      <c r="B35" s="89">
        <v>75.970566000000005</v>
      </c>
      <c r="C35" s="90">
        <f t="shared" si="0"/>
        <v>0</v>
      </c>
      <c r="D35" s="90"/>
      <c r="E35" s="89">
        <v>47.1</v>
      </c>
      <c r="F35" s="89">
        <v>17.5</v>
      </c>
      <c r="G35" s="89">
        <v>77.628803999999988</v>
      </c>
      <c r="H35" s="90">
        <f t="shared" si="1"/>
        <v>0</v>
      </c>
      <c r="I35" s="90"/>
      <c r="J35" s="89">
        <v>47.1</v>
      </c>
      <c r="K35" s="89">
        <v>17.5</v>
      </c>
    </row>
    <row r="36" spans="1:11" ht="15" customHeight="1" x14ac:dyDescent="0.25">
      <c r="A36" s="92">
        <v>37970</v>
      </c>
      <c r="B36" s="89">
        <v>75.959063</v>
      </c>
      <c r="C36" s="90">
        <f t="shared" si="0"/>
        <v>0</v>
      </c>
      <c r="D36" s="90"/>
      <c r="E36" s="89">
        <v>47.1</v>
      </c>
      <c r="F36" s="89">
        <v>17.5</v>
      </c>
      <c r="G36" s="89">
        <v>77.619337999999999</v>
      </c>
      <c r="H36" s="90">
        <f t="shared" si="1"/>
        <v>0</v>
      </c>
      <c r="I36" s="90"/>
      <c r="J36" s="89">
        <v>47.1</v>
      </c>
      <c r="K36" s="89">
        <v>17.5</v>
      </c>
    </row>
    <row r="37" spans="1:11" ht="15" customHeight="1" x14ac:dyDescent="0.25">
      <c r="A37" s="92">
        <v>37977</v>
      </c>
      <c r="B37" s="89">
        <v>75.922636000000011</v>
      </c>
      <c r="C37" s="90">
        <f t="shared" si="0"/>
        <v>0</v>
      </c>
      <c r="D37" s="90"/>
      <c r="E37" s="89">
        <v>47.1</v>
      </c>
      <c r="F37" s="89">
        <v>17.5</v>
      </c>
      <c r="G37" s="89">
        <v>77.613817999999995</v>
      </c>
      <c r="H37" s="90">
        <f t="shared" si="1"/>
        <v>0</v>
      </c>
      <c r="I37" s="90"/>
      <c r="J37" s="89">
        <v>47.1</v>
      </c>
      <c r="K37" s="89">
        <v>17.5</v>
      </c>
    </row>
    <row r="38" spans="1:11" ht="15" customHeight="1" x14ac:dyDescent="0.25">
      <c r="A38" s="92">
        <v>37984</v>
      </c>
      <c r="B38" s="89">
        <v>75.939699000000005</v>
      </c>
      <c r="C38" s="90">
        <f t="shared" si="0"/>
        <v>0</v>
      </c>
      <c r="D38" s="90"/>
      <c r="E38" s="89">
        <v>47.1</v>
      </c>
      <c r="F38" s="89">
        <v>17.5</v>
      </c>
      <c r="G38" s="89">
        <v>77.600881999999984</v>
      </c>
      <c r="H38" s="90">
        <f t="shared" si="1"/>
        <v>0</v>
      </c>
      <c r="I38" s="90"/>
      <c r="J38" s="89">
        <v>47.1</v>
      </c>
      <c r="K38" s="89">
        <v>17.5</v>
      </c>
    </row>
    <row r="39" spans="1:11" ht="15" customHeight="1" x14ac:dyDescent="0.25">
      <c r="A39" s="92">
        <v>37991</v>
      </c>
      <c r="B39" s="89">
        <v>75.876775000000009</v>
      </c>
      <c r="C39" s="90">
        <f t="shared" si="0"/>
        <v>-6.2923999999995317E-2</v>
      </c>
      <c r="D39" s="90"/>
      <c r="E39" s="89">
        <v>47.1</v>
      </c>
      <c r="F39" s="89">
        <v>17.5</v>
      </c>
      <c r="G39" s="89">
        <v>77.535647999999995</v>
      </c>
      <c r="H39" s="90">
        <f t="shared" si="1"/>
        <v>-6.5233999999989578E-2</v>
      </c>
      <c r="I39" s="90"/>
      <c r="J39" s="89">
        <v>47.1</v>
      </c>
      <c r="K39" s="89">
        <v>17.5</v>
      </c>
    </row>
    <row r="40" spans="1:11" ht="15" customHeight="1" x14ac:dyDescent="0.25">
      <c r="A40" s="92">
        <v>37998</v>
      </c>
      <c r="B40" s="89">
        <v>75.898215999999991</v>
      </c>
      <c r="C40" s="90">
        <f t="shared" si="0"/>
        <v>0</v>
      </c>
      <c r="D40" s="90"/>
      <c r="E40" s="89">
        <v>47.1</v>
      </c>
      <c r="F40" s="89">
        <v>17.5</v>
      </c>
      <c r="G40" s="89">
        <v>77.542541999999997</v>
      </c>
      <c r="H40" s="90">
        <f t="shared" si="1"/>
        <v>0</v>
      </c>
      <c r="I40" s="90"/>
      <c r="J40" s="89">
        <v>47.1</v>
      </c>
      <c r="K40" s="89">
        <v>17.5</v>
      </c>
    </row>
    <row r="41" spans="1:11" ht="15" customHeight="1" x14ac:dyDescent="0.25">
      <c r="A41" s="92">
        <v>38005</v>
      </c>
      <c r="B41" s="89">
        <v>76.360931000000008</v>
      </c>
      <c r="C41" s="90">
        <f t="shared" si="0"/>
        <v>0.46271500000001708</v>
      </c>
      <c r="D41" s="90"/>
      <c r="E41" s="89">
        <v>47.1</v>
      </c>
      <c r="F41" s="89">
        <v>17.5</v>
      </c>
      <c r="G41" s="89">
        <v>78.055917999999991</v>
      </c>
      <c r="H41" s="90">
        <f t="shared" si="1"/>
        <v>0.51337599999999384</v>
      </c>
      <c r="I41" s="90"/>
      <c r="J41" s="89">
        <v>47.1</v>
      </c>
      <c r="K41" s="89">
        <v>17.5</v>
      </c>
    </row>
    <row r="42" spans="1:11" ht="15" customHeight="1" x14ac:dyDescent="0.25">
      <c r="A42" s="92">
        <v>38012</v>
      </c>
      <c r="B42" s="89">
        <v>76.440478999999996</v>
      </c>
      <c r="C42" s="90">
        <f t="shared" si="0"/>
        <v>7.9547999999988406E-2</v>
      </c>
      <c r="D42" s="90"/>
      <c r="E42" s="89">
        <v>47.1</v>
      </c>
      <c r="F42" s="89">
        <v>17.5</v>
      </c>
      <c r="G42" s="89">
        <v>78.07987</v>
      </c>
      <c r="H42" s="90">
        <f t="shared" si="1"/>
        <v>0</v>
      </c>
      <c r="I42" s="90"/>
      <c r="J42" s="89">
        <v>47.1</v>
      </c>
      <c r="K42" s="89">
        <v>17.5</v>
      </c>
    </row>
    <row r="43" spans="1:11" ht="15" customHeight="1" x14ac:dyDescent="0.25">
      <c r="A43" s="92">
        <v>38019</v>
      </c>
      <c r="B43" s="89">
        <v>76.484503000000004</v>
      </c>
      <c r="C43" s="90">
        <f t="shared" si="0"/>
        <v>0</v>
      </c>
      <c r="D43" s="90"/>
      <c r="E43" s="89">
        <v>47.1</v>
      </c>
      <c r="F43" s="89">
        <v>17.5</v>
      </c>
      <c r="G43" s="89">
        <v>78.125573999999986</v>
      </c>
      <c r="H43" s="90">
        <f t="shared" si="1"/>
        <v>0</v>
      </c>
      <c r="I43" s="90"/>
      <c r="J43" s="89">
        <v>47.1</v>
      </c>
      <c r="K43" s="89">
        <v>17.5</v>
      </c>
    </row>
    <row r="44" spans="1:11" ht="15" customHeight="1" x14ac:dyDescent="0.25">
      <c r="A44" s="92">
        <v>38026</v>
      </c>
      <c r="B44" s="89">
        <v>76.501518999999988</v>
      </c>
      <c r="C44" s="90">
        <f t="shared" si="0"/>
        <v>0</v>
      </c>
      <c r="D44" s="90"/>
      <c r="E44" s="89">
        <v>47.1</v>
      </c>
      <c r="F44" s="89">
        <v>17.5</v>
      </c>
      <c r="G44" s="89">
        <v>77.981781999999981</v>
      </c>
      <c r="H44" s="90">
        <f t="shared" si="1"/>
        <v>-0.1437920000000048</v>
      </c>
      <c r="I44" s="90"/>
      <c r="J44" s="89">
        <v>47.1</v>
      </c>
      <c r="K44" s="89">
        <v>17.5</v>
      </c>
    </row>
    <row r="45" spans="1:11" ht="15" customHeight="1" x14ac:dyDescent="0.25">
      <c r="A45" s="92">
        <v>38033</v>
      </c>
      <c r="B45" s="89">
        <v>76.440508999999992</v>
      </c>
      <c r="C45" s="90">
        <f t="shared" si="0"/>
        <v>-6.1009999999996012E-2</v>
      </c>
      <c r="D45" s="90"/>
      <c r="E45" s="89">
        <v>47.1</v>
      </c>
      <c r="F45" s="89">
        <v>17.5</v>
      </c>
      <c r="G45" s="89">
        <v>77.996951999999993</v>
      </c>
      <c r="H45" s="90">
        <f t="shared" si="1"/>
        <v>0</v>
      </c>
      <c r="I45" s="90"/>
      <c r="J45" s="89">
        <v>47.1</v>
      </c>
      <c r="K45" s="89">
        <v>17.5</v>
      </c>
    </row>
    <row r="46" spans="1:11" ht="15" customHeight="1" x14ac:dyDescent="0.25">
      <c r="A46" s="92">
        <v>38040</v>
      </c>
      <c r="B46" s="89">
        <v>76.381048000000007</v>
      </c>
      <c r="C46" s="90">
        <f t="shared" si="0"/>
        <v>-5.9460999999984665E-2</v>
      </c>
      <c r="D46" s="90"/>
      <c r="E46" s="89">
        <v>47.1</v>
      </c>
      <c r="F46" s="89">
        <v>17.5</v>
      </c>
      <c r="G46" s="89">
        <v>77.928959999999989</v>
      </c>
      <c r="H46" s="90">
        <f t="shared" si="1"/>
        <v>-6.7992000000003827E-2</v>
      </c>
      <c r="I46" s="90"/>
      <c r="J46" s="89">
        <v>47.1</v>
      </c>
      <c r="K46" s="89">
        <v>17.5</v>
      </c>
    </row>
    <row r="47" spans="1:11" ht="15" customHeight="1" x14ac:dyDescent="0.25">
      <c r="A47" s="92">
        <v>38047</v>
      </c>
      <c r="B47" s="89">
        <v>76.324192000000011</v>
      </c>
      <c r="C47" s="90">
        <f t="shared" si="0"/>
        <v>-5.6855999999996243E-2</v>
      </c>
      <c r="D47" s="90"/>
      <c r="E47" s="89">
        <v>47.1</v>
      </c>
      <c r="F47" s="89">
        <v>17.5</v>
      </c>
      <c r="G47" s="89">
        <v>77.869355999999996</v>
      </c>
      <c r="H47" s="90">
        <f t="shared" si="1"/>
        <v>-5.9603999999993107E-2</v>
      </c>
      <c r="I47" s="90"/>
      <c r="J47" s="89">
        <v>47.1</v>
      </c>
      <c r="K47" s="89">
        <v>17.5</v>
      </c>
    </row>
    <row r="48" spans="1:11" ht="15" customHeight="1" x14ac:dyDescent="0.25">
      <c r="A48" s="92">
        <v>38054</v>
      </c>
      <c r="B48" s="89">
        <v>76.733069</v>
      </c>
      <c r="C48" s="90">
        <f t="shared" si="0"/>
        <v>0.40887699999998972</v>
      </c>
      <c r="D48" s="90"/>
      <c r="E48" s="89">
        <v>47.1</v>
      </c>
      <c r="F48" s="89">
        <v>17.5</v>
      </c>
      <c r="G48" s="89">
        <v>78.254357999999996</v>
      </c>
      <c r="H48" s="90">
        <f t="shared" si="1"/>
        <v>0.38500200000000007</v>
      </c>
      <c r="I48" s="90"/>
      <c r="J48" s="89">
        <v>47.1</v>
      </c>
      <c r="K48" s="89">
        <v>17.5</v>
      </c>
    </row>
    <row r="49" spans="1:11" ht="15" customHeight="1" x14ac:dyDescent="0.25">
      <c r="A49" s="92">
        <v>38061</v>
      </c>
      <c r="B49" s="89">
        <v>77.388471999999993</v>
      </c>
      <c r="C49" s="90">
        <f t="shared" si="0"/>
        <v>0.65540299999999263</v>
      </c>
      <c r="D49" s="90"/>
      <c r="E49" s="89">
        <v>47.1</v>
      </c>
      <c r="F49" s="89">
        <v>17.5</v>
      </c>
      <c r="G49" s="89">
        <v>78.797116000000003</v>
      </c>
      <c r="H49" s="90">
        <f t="shared" si="1"/>
        <v>0.54275800000000629</v>
      </c>
      <c r="I49" s="90"/>
      <c r="J49" s="89">
        <v>47.1</v>
      </c>
      <c r="K49" s="89">
        <v>17.5</v>
      </c>
    </row>
    <row r="50" spans="1:11" ht="15" customHeight="1" x14ac:dyDescent="0.25">
      <c r="A50" s="92">
        <v>38068</v>
      </c>
      <c r="B50" s="89">
        <v>77.440048000000004</v>
      </c>
      <c r="C50" s="90">
        <f t="shared" si="0"/>
        <v>5.1576000000011391E-2</v>
      </c>
      <c r="D50" s="90"/>
      <c r="E50" s="89">
        <v>47.1</v>
      </c>
      <c r="F50" s="89">
        <v>17.5</v>
      </c>
      <c r="G50" s="89">
        <v>78.924886000000001</v>
      </c>
      <c r="H50" s="90">
        <f t="shared" si="1"/>
        <v>0.12776999999999816</v>
      </c>
      <c r="I50" s="90"/>
      <c r="J50" s="89">
        <v>47.1</v>
      </c>
      <c r="K50" s="89">
        <v>17.5</v>
      </c>
    </row>
    <row r="51" spans="1:11" ht="15" customHeight="1" x14ac:dyDescent="0.25">
      <c r="A51" s="92">
        <v>38075</v>
      </c>
      <c r="B51" s="89">
        <v>77.590616000000011</v>
      </c>
      <c r="C51" s="90">
        <f t="shared" si="0"/>
        <v>0.15056800000000692</v>
      </c>
      <c r="D51" s="90"/>
      <c r="E51" s="89">
        <v>47.1</v>
      </c>
      <c r="F51" s="89">
        <v>17.5</v>
      </c>
      <c r="G51" s="89">
        <v>79.013481999999996</v>
      </c>
      <c r="H51" s="90">
        <f t="shared" si="1"/>
        <v>8.8595999999995456E-2</v>
      </c>
      <c r="I51" s="90"/>
      <c r="J51" s="89">
        <v>47.1</v>
      </c>
      <c r="K51" s="89">
        <v>17.5</v>
      </c>
    </row>
    <row r="52" spans="1:11" ht="15" customHeight="1" x14ac:dyDescent="0.25">
      <c r="A52" s="92">
        <v>38082</v>
      </c>
      <c r="B52" s="89">
        <v>77.855522000000008</v>
      </c>
      <c r="C52" s="90">
        <f t="shared" si="0"/>
        <v>0.26490599999999631</v>
      </c>
      <c r="D52" s="90"/>
      <c r="E52" s="89">
        <v>47.1</v>
      </c>
      <c r="F52" s="89">
        <v>17.5</v>
      </c>
      <c r="G52" s="89">
        <v>79.232032999999987</v>
      </c>
      <c r="H52" s="90">
        <f t="shared" si="1"/>
        <v>0.21855099999999084</v>
      </c>
      <c r="I52" s="90"/>
      <c r="J52" s="89">
        <v>47.1</v>
      </c>
      <c r="K52" s="89">
        <v>17.5</v>
      </c>
    </row>
    <row r="53" spans="1:11" ht="15" customHeight="1" x14ac:dyDescent="0.25">
      <c r="A53" s="92">
        <v>38089</v>
      </c>
      <c r="B53" s="89">
        <v>77.884124</v>
      </c>
      <c r="C53" s="90">
        <f t="shared" si="0"/>
        <v>0</v>
      </c>
      <c r="D53" s="90"/>
      <c r="E53" s="89">
        <v>47.1</v>
      </c>
      <c r="F53" s="89">
        <v>17.5</v>
      </c>
      <c r="G53" s="89">
        <v>79.270280999999997</v>
      </c>
      <c r="H53" s="90">
        <f t="shared" si="1"/>
        <v>0</v>
      </c>
      <c r="I53" s="90"/>
      <c r="J53" s="89">
        <v>47.1</v>
      </c>
      <c r="K53" s="89">
        <v>17.5</v>
      </c>
    </row>
    <row r="54" spans="1:11" ht="15" customHeight="1" x14ac:dyDescent="0.25">
      <c r="A54" s="92">
        <v>38096</v>
      </c>
      <c r="B54" s="89">
        <v>78.043833000000006</v>
      </c>
      <c r="C54" s="90">
        <f t="shared" si="0"/>
        <v>0.15970900000000654</v>
      </c>
      <c r="D54" s="90"/>
      <c r="E54" s="89">
        <v>47.1</v>
      </c>
      <c r="F54" s="89">
        <v>17.5</v>
      </c>
      <c r="G54" s="89">
        <v>79.433368999999999</v>
      </c>
      <c r="H54" s="90">
        <f t="shared" si="1"/>
        <v>0.1630880000000019</v>
      </c>
      <c r="I54" s="90"/>
      <c r="J54" s="89">
        <v>47.1</v>
      </c>
      <c r="K54" s="89">
        <v>17.5</v>
      </c>
    </row>
    <row r="55" spans="1:11" ht="15" customHeight="1" x14ac:dyDescent="0.25">
      <c r="A55" s="92">
        <v>38103</v>
      </c>
      <c r="B55" s="89">
        <v>78.395093000000003</v>
      </c>
      <c r="C55" s="90">
        <f t="shared" si="0"/>
        <v>0.35125999999999635</v>
      </c>
      <c r="D55" s="90"/>
      <c r="E55" s="89">
        <v>47.1</v>
      </c>
      <c r="F55" s="89">
        <v>17.5</v>
      </c>
      <c r="G55" s="89">
        <v>79.75238499999999</v>
      </c>
      <c r="H55" s="90">
        <f t="shared" si="1"/>
        <v>0.31901599999999064</v>
      </c>
      <c r="I55" s="90"/>
      <c r="J55" s="89">
        <v>47.1</v>
      </c>
      <c r="K55" s="89">
        <v>17.5</v>
      </c>
    </row>
    <row r="56" spans="1:11" ht="15" customHeight="1" x14ac:dyDescent="0.25">
      <c r="A56" s="92">
        <v>38111</v>
      </c>
      <c r="B56" s="89">
        <v>79.275408999999996</v>
      </c>
      <c r="C56" s="90">
        <f t="shared" si="0"/>
        <v>0.88031599999999344</v>
      </c>
      <c r="D56" s="90"/>
      <c r="E56" s="89">
        <v>47.1</v>
      </c>
      <c r="F56" s="89">
        <v>17.5</v>
      </c>
      <c r="G56" s="89">
        <v>80.643159999999995</v>
      </c>
      <c r="H56" s="90">
        <f t="shared" si="1"/>
        <v>0.89077500000000498</v>
      </c>
      <c r="I56" s="90"/>
      <c r="J56" s="89">
        <v>47.1</v>
      </c>
      <c r="K56" s="89">
        <v>17.5</v>
      </c>
    </row>
    <row r="57" spans="1:11" ht="15" customHeight="1" x14ac:dyDescent="0.25">
      <c r="A57" s="92">
        <v>38117</v>
      </c>
      <c r="B57" s="89">
        <v>80.295771999999999</v>
      </c>
      <c r="C57" s="90">
        <f t="shared" si="0"/>
        <v>1.0203630000000032</v>
      </c>
      <c r="D57" s="90"/>
      <c r="E57" s="89">
        <v>47.1</v>
      </c>
      <c r="F57" s="89">
        <v>17.5</v>
      </c>
      <c r="G57" s="89">
        <v>81.675301999999988</v>
      </c>
      <c r="H57" s="90">
        <f t="shared" si="1"/>
        <v>1.0321419999999932</v>
      </c>
      <c r="I57" s="90"/>
      <c r="J57" s="89">
        <v>47.1</v>
      </c>
      <c r="K57" s="89">
        <v>17.5</v>
      </c>
    </row>
    <row r="58" spans="1:11" ht="15" customHeight="1" x14ac:dyDescent="0.25">
      <c r="A58" s="92">
        <v>38124</v>
      </c>
      <c r="B58" s="89">
        <v>81.493419000000003</v>
      </c>
      <c r="C58" s="90">
        <f t="shared" si="0"/>
        <v>1.1976470000000035</v>
      </c>
      <c r="D58" s="90"/>
      <c r="E58" s="89">
        <v>47.1</v>
      </c>
      <c r="F58" s="89">
        <v>17.5</v>
      </c>
      <c r="G58" s="89">
        <v>82.830852000000021</v>
      </c>
      <c r="H58" s="90">
        <f t="shared" si="1"/>
        <v>1.1555500000000336</v>
      </c>
      <c r="I58" s="90"/>
      <c r="J58" s="89">
        <v>47.1</v>
      </c>
      <c r="K58" s="89">
        <v>17.5</v>
      </c>
    </row>
    <row r="59" spans="1:11" ht="15" customHeight="1" x14ac:dyDescent="0.25">
      <c r="A59" s="92">
        <v>38131</v>
      </c>
      <c r="B59" s="89">
        <v>82.125366</v>
      </c>
      <c r="C59" s="90">
        <f t="shared" si="0"/>
        <v>0.63194699999999671</v>
      </c>
      <c r="D59" s="90"/>
      <c r="E59" s="89">
        <v>47.1</v>
      </c>
      <c r="F59" s="89">
        <v>17.5</v>
      </c>
      <c r="G59" s="89">
        <v>83.479307000000006</v>
      </c>
      <c r="H59" s="90">
        <f t="shared" si="1"/>
        <v>0.64845499999998424</v>
      </c>
      <c r="I59" s="90"/>
      <c r="J59" s="89">
        <v>47.1</v>
      </c>
      <c r="K59" s="89">
        <v>17.5</v>
      </c>
    </row>
    <row r="60" spans="1:11" ht="15" customHeight="1" x14ac:dyDescent="0.25">
      <c r="A60" s="92">
        <v>38138</v>
      </c>
      <c r="B60" s="89">
        <v>82.354682999999994</v>
      </c>
      <c r="C60" s="90">
        <f t="shared" si="0"/>
        <v>0.22931699999999466</v>
      </c>
      <c r="D60" s="90"/>
      <c r="E60" s="89">
        <v>47.1</v>
      </c>
      <c r="F60" s="89">
        <v>17.5</v>
      </c>
      <c r="G60" s="89">
        <v>83.612115999999986</v>
      </c>
      <c r="H60" s="90">
        <f t="shared" si="1"/>
        <v>0.13280899999998041</v>
      </c>
      <c r="I60" s="90"/>
      <c r="J60" s="89">
        <v>47.1</v>
      </c>
      <c r="K60" s="89">
        <v>17.5</v>
      </c>
    </row>
    <row r="61" spans="1:11" ht="15" customHeight="1" x14ac:dyDescent="0.25">
      <c r="A61" s="92">
        <v>38145</v>
      </c>
      <c r="B61" s="89">
        <v>82.441050000000004</v>
      </c>
      <c r="C61" s="90">
        <f t="shared" si="0"/>
        <v>8.6367000000009853E-2</v>
      </c>
      <c r="D61" s="90">
        <f t="shared" ref="D61:D124" si="2">IF(ABS(B61-B9)&lt;0.05,0,B61-B9)</f>
        <v>7.8507660000000072</v>
      </c>
      <c r="E61" s="89">
        <v>47.1</v>
      </c>
      <c r="F61" s="89">
        <v>17.5</v>
      </c>
      <c r="G61" s="89">
        <v>83.651707000000002</v>
      </c>
      <c r="H61" s="90">
        <f t="shared" si="1"/>
        <v>0</v>
      </c>
      <c r="I61" s="90">
        <f t="shared" ref="I61:I72" si="3">IF(ABS(G61-G9)&lt;0.05,0,G61-G9)</f>
        <v>6.8783130000000057</v>
      </c>
      <c r="J61" s="89">
        <v>47.1</v>
      </c>
      <c r="K61" s="89">
        <v>17.5</v>
      </c>
    </row>
    <row r="62" spans="1:11" ht="15" customHeight="1" x14ac:dyDescent="0.25">
      <c r="A62" s="92">
        <v>38152</v>
      </c>
      <c r="B62" s="89">
        <v>81.54213</v>
      </c>
      <c r="C62" s="90">
        <f t="shared" si="0"/>
        <v>-0.89892000000000394</v>
      </c>
      <c r="D62" s="90">
        <f t="shared" si="2"/>
        <v>7.0729869999999977</v>
      </c>
      <c r="E62" s="89">
        <v>47.1</v>
      </c>
      <c r="F62" s="89">
        <v>17.5</v>
      </c>
      <c r="G62" s="89">
        <v>82.604957000000013</v>
      </c>
      <c r="H62" s="90">
        <f t="shared" si="1"/>
        <v>-1.0467499999999887</v>
      </c>
      <c r="I62" s="90">
        <f t="shared" si="3"/>
        <v>5.9159030000000143</v>
      </c>
      <c r="J62" s="89">
        <v>47.1</v>
      </c>
      <c r="K62" s="89">
        <v>17.5</v>
      </c>
    </row>
    <row r="63" spans="1:11" ht="15" customHeight="1" x14ac:dyDescent="0.25">
      <c r="A63" s="92">
        <v>38159</v>
      </c>
      <c r="B63" s="89">
        <v>81.042513999999997</v>
      </c>
      <c r="C63" s="90">
        <f t="shared" si="0"/>
        <v>-0.49961600000000317</v>
      </c>
      <c r="D63" s="90">
        <f t="shared" si="2"/>
        <v>6.6189480000000032</v>
      </c>
      <c r="E63" s="89">
        <v>47.1</v>
      </c>
      <c r="F63" s="89">
        <v>17.5</v>
      </c>
      <c r="G63" s="89">
        <v>82.094263000000012</v>
      </c>
      <c r="H63" s="90">
        <f t="shared" si="1"/>
        <v>-0.51069400000000087</v>
      </c>
      <c r="I63" s="90">
        <f t="shared" si="3"/>
        <v>5.4737170000000077</v>
      </c>
      <c r="J63" s="89">
        <v>47.1</v>
      </c>
      <c r="K63" s="89">
        <v>17.5</v>
      </c>
    </row>
    <row r="64" spans="1:11" ht="15" customHeight="1" x14ac:dyDescent="0.25">
      <c r="A64" s="92">
        <v>38166</v>
      </c>
      <c r="B64" s="89">
        <v>80.408494999999988</v>
      </c>
      <c r="C64" s="90">
        <f t="shared" si="0"/>
        <v>-0.63401900000000921</v>
      </c>
      <c r="D64" s="90">
        <f t="shared" si="2"/>
        <v>6.0560739999999953</v>
      </c>
      <c r="E64" s="89">
        <v>47.1</v>
      </c>
      <c r="F64" s="89">
        <v>17.5</v>
      </c>
      <c r="G64" s="89">
        <v>81.044817000000009</v>
      </c>
      <c r="H64" s="90">
        <f t="shared" si="1"/>
        <v>-1.0494460000000032</v>
      </c>
      <c r="I64" s="90">
        <f t="shared" si="3"/>
        <v>4.5395570000000163</v>
      </c>
      <c r="J64" s="89">
        <v>47.1</v>
      </c>
      <c r="K64" s="89">
        <v>17.5</v>
      </c>
    </row>
    <row r="65" spans="1:11" ht="15" customHeight="1" x14ac:dyDescent="0.25">
      <c r="A65" s="92">
        <v>38173</v>
      </c>
      <c r="B65" s="89">
        <v>79.873708999999991</v>
      </c>
      <c r="C65" s="90">
        <f t="shared" si="0"/>
        <v>-0.53478599999999687</v>
      </c>
      <c r="D65" s="90">
        <f t="shared" si="2"/>
        <v>5.5899719999999888</v>
      </c>
      <c r="E65" s="89">
        <v>47.1</v>
      </c>
      <c r="F65" s="89">
        <v>17.5</v>
      </c>
      <c r="G65" s="89">
        <v>80.511467999999994</v>
      </c>
      <c r="H65" s="90">
        <f t="shared" si="1"/>
        <v>-0.53334900000001539</v>
      </c>
      <c r="I65" s="90">
        <f t="shared" si="3"/>
        <v>4.0540919999999971</v>
      </c>
      <c r="J65" s="89">
        <v>47.1</v>
      </c>
      <c r="K65" s="89">
        <v>17.5</v>
      </c>
    </row>
    <row r="66" spans="1:11" ht="15" customHeight="1" x14ac:dyDescent="0.25">
      <c r="A66" s="92">
        <v>38180</v>
      </c>
      <c r="B66" s="89">
        <v>80.336298999999997</v>
      </c>
      <c r="C66" s="90">
        <f t="shared" si="0"/>
        <v>0.46259000000000583</v>
      </c>
      <c r="D66" s="90">
        <f t="shared" si="2"/>
        <v>6.129722000000001</v>
      </c>
      <c r="E66" s="89">
        <v>47.1</v>
      </c>
      <c r="F66" s="89">
        <v>17.5</v>
      </c>
      <c r="G66" s="89">
        <v>81.054852000000011</v>
      </c>
      <c r="H66" s="90">
        <f t="shared" si="1"/>
        <v>0.54338400000001741</v>
      </c>
      <c r="I66" s="90">
        <f t="shared" si="3"/>
        <v>4.6467320000000143</v>
      </c>
      <c r="J66" s="89">
        <v>47.1</v>
      </c>
      <c r="K66" s="89">
        <v>17.5</v>
      </c>
    </row>
    <row r="67" spans="1:11" ht="15" customHeight="1" x14ac:dyDescent="0.25">
      <c r="A67" s="92">
        <v>38187</v>
      </c>
      <c r="B67" s="89">
        <v>80.836542999999992</v>
      </c>
      <c r="C67" s="90">
        <f t="shared" si="0"/>
        <v>0.50024399999999503</v>
      </c>
      <c r="D67" s="90">
        <f t="shared" si="2"/>
        <v>5.771302999999989</v>
      </c>
      <c r="E67" s="89">
        <v>47.1</v>
      </c>
      <c r="F67" s="89">
        <v>17.5</v>
      </c>
      <c r="G67" s="89">
        <v>81.677249000000018</v>
      </c>
      <c r="H67" s="90">
        <f t="shared" si="1"/>
        <v>0.62239700000000653</v>
      </c>
      <c r="I67" s="90">
        <f t="shared" si="3"/>
        <v>4.7781050000000107</v>
      </c>
      <c r="J67" s="89">
        <v>47.1</v>
      </c>
      <c r="K67" s="89">
        <v>17.5</v>
      </c>
    </row>
    <row r="68" spans="1:11" ht="15" customHeight="1" x14ac:dyDescent="0.25">
      <c r="A68" s="92">
        <v>38194</v>
      </c>
      <c r="B68" s="89">
        <v>80.868030000000005</v>
      </c>
      <c r="C68" s="90">
        <f t="shared" si="0"/>
        <v>0</v>
      </c>
      <c r="D68" s="90">
        <f t="shared" si="2"/>
        <v>5.7671749999999946</v>
      </c>
      <c r="E68" s="89">
        <v>47.1</v>
      </c>
      <c r="F68" s="89">
        <v>17.5</v>
      </c>
      <c r="G68" s="89">
        <v>81.697859000000008</v>
      </c>
      <c r="H68" s="90">
        <f t="shared" si="1"/>
        <v>0</v>
      </c>
      <c r="I68" s="90">
        <f t="shared" si="3"/>
        <v>4.8359950000000111</v>
      </c>
      <c r="J68" s="89">
        <v>47.1</v>
      </c>
      <c r="K68" s="89">
        <v>17.5</v>
      </c>
    </row>
    <row r="69" spans="1:11" ht="15" customHeight="1" x14ac:dyDescent="0.25">
      <c r="A69" s="92">
        <v>38201</v>
      </c>
      <c r="B69" s="89">
        <v>80.855708000000007</v>
      </c>
      <c r="C69" s="90">
        <f t="shared" si="0"/>
        <v>0</v>
      </c>
      <c r="D69" s="90">
        <f t="shared" si="2"/>
        <v>5.7313240000000008</v>
      </c>
      <c r="E69" s="89">
        <v>47.1</v>
      </c>
      <c r="F69" s="89">
        <v>17.5</v>
      </c>
      <c r="G69" s="89">
        <v>81.793266000000017</v>
      </c>
      <c r="H69" s="90">
        <f t="shared" si="1"/>
        <v>9.5407000000008679E-2</v>
      </c>
      <c r="I69" s="90">
        <f t="shared" si="3"/>
        <v>4.9809240000000159</v>
      </c>
      <c r="J69" s="89">
        <v>47.1</v>
      </c>
      <c r="K69" s="89">
        <v>17.5</v>
      </c>
    </row>
    <row r="70" spans="1:11" ht="15" customHeight="1" x14ac:dyDescent="0.25">
      <c r="A70" s="92">
        <v>38208</v>
      </c>
      <c r="B70" s="89">
        <v>81.183042</v>
      </c>
      <c r="C70" s="90">
        <f t="shared" si="0"/>
        <v>0.32733399999999335</v>
      </c>
      <c r="D70" s="90">
        <f t="shared" si="2"/>
        <v>5.7385259999999931</v>
      </c>
      <c r="E70" s="89">
        <v>47.1</v>
      </c>
      <c r="F70" s="89">
        <v>17.5</v>
      </c>
      <c r="G70" s="89">
        <v>82.144335000000027</v>
      </c>
      <c r="H70" s="90">
        <f t="shared" si="1"/>
        <v>0.35106900000000962</v>
      </c>
      <c r="I70" s="90">
        <f t="shared" si="3"/>
        <v>5.0635970000000299</v>
      </c>
      <c r="J70" s="89">
        <v>47.1</v>
      </c>
      <c r="K70" s="89">
        <v>17.5</v>
      </c>
    </row>
    <row r="71" spans="1:11" ht="15" customHeight="1" x14ac:dyDescent="0.25">
      <c r="A71" s="92">
        <v>38215</v>
      </c>
      <c r="B71" s="89">
        <v>81.251350000000002</v>
      </c>
      <c r="C71" s="90">
        <f t="shared" si="0"/>
        <v>6.8308000000001812E-2</v>
      </c>
      <c r="D71" s="90">
        <f t="shared" si="2"/>
        <v>5.4424020000000155</v>
      </c>
      <c r="E71" s="89">
        <v>47.1</v>
      </c>
      <c r="F71" s="89">
        <v>17.5</v>
      </c>
      <c r="G71" s="89">
        <v>82.327274000000003</v>
      </c>
      <c r="H71" s="90">
        <f t="shared" si="1"/>
        <v>0.1829389999999762</v>
      </c>
      <c r="I71" s="90">
        <f t="shared" si="3"/>
        <v>4.8886839999999978</v>
      </c>
      <c r="J71" s="89">
        <v>47.1</v>
      </c>
      <c r="K71" s="89">
        <v>17.5</v>
      </c>
    </row>
    <row r="72" spans="1:11" ht="15" customHeight="1" x14ac:dyDescent="0.25">
      <c r="A72" s="92">
        <v>38222</v>
      </c>
      <c r="B72" s="89">
        <v>81.507866000000007</v>
      </c>
      <c r="C72" s="90">
        <f t="shared" si="0"/>
        <v>0.25651600000000485</v>
      </c>
      <c r="D72" s="90">
        <f t="shared" si="2"/>
        <v>5.4548550000000091</v>
      </c>
      <c r="E72" s="89">
        <v>47.1</v>
      </c>
      <c r="F72" s="89">
        <v>17.5</v>
      </c>
      <c r="G72" s="89">
        <v>82.819437000000008</v>
      </c>
      <c r="H72" s="90">
        <f t="shared" si="1"/>
        <v>0.49216300000000501</v>
      </c>
      <c r="I72" s="90">
        <f t="shared" si="3"/>
        <v>5.1443430000000063</v>
      </c>
      <c r="J72" s="89">
        <v>47.1</v>
      </c>
      <c r="K72" s="89">
        <v>17.5</v>
      </c>
    </row>
    <row r="73" spans="1:11" ht="15" customHeight="1" x14ac:dyDescent="0.25">
      <c r="A73" s="92">
        <v>38230</v>
      </c>
      <c r="B73" s="89">
        <v>81.528019999999998</v>
      </c>
      <c r="C73" s="90">
        <f t="shared" ref="C73:C136" si="4">IF(ABS(B73-B72)&lt;0.05,0,B73-B72)</f>
        <v>0</v>
      </c>
      <c r="D73" s="90">
        <f t="shared" si="2"/>
        <v>5.4021600000000092</v>
      </c>
      <c r="E73" s="89">
        <v>47.1</v>
      </c>
      <c r="F73" s="89">
        <v>17.5</v>
      </c>
      <c r="G73" s="89">
        <v>82.887681000000001</v>
      </c>
      <c r="H73" s="90">
        <f t="shared" ref="H73:H136" si="5">IF(ABS(G73-G72)&lt;0.05,0,G73-G72)</f>
        <v>6.8243999999992866E-2</v>
      </c>
      <c r="I73" s="90">
        <f t="shared" ref="I73:I107" si="6">IF(ABS(G73-G21)&lt;0.05,0,G73-G21)</f>
        <v>5.2999769999999984</v>
      </c>
      <c r="J73" s="89">
        <v>47.1</v>
      </c>
      <c r="K73" s="89">
        <v>17.5</v>
      </c>
    </row>
    <row r="74" spans="1:11" ht="15" customHeight="1" x14ac:dyDescent="0.25">
      <c r="A74" s="92">
        <v>38236</v>
      </c>
      <c r="B74" s="89">
        <v>81.369415000000004</v>
      </c>
      <c r="C74" s="90">
        <f t="shared" si="4"/>
        <v>-0.15860499999999433</v>
      </c>
      <c r="D74" s="90">
        <f t="shared" si="2"/>
        <v>5.143225000000001</v>
      </c>
      <c r="E74" s="89">
        <v>47.1</v>
      </c>
      <c r="F74" s="89">
        <v>17.5</v>
      </c>
      <c r="G74" s="89">
        <v>82.9208</v>
      </c>
      <c r="H74" s="90">
        <f t="shared" si="5"/>
        <v>0</v>
      </c>
      <c r="I74" s="90">
        <f t="shared" si="6"/>
        <v>5.2506599999999963</v>
      </c>
      <c r="J74" s="89">
        <v>47.1</v>
      </c>
      <c r="K74" s="89">
        <v>17.5</v>
      </c>
    </row>
    <row r="75" spans="1:11" ht="15" customHeight="1" x14ac:dyDescent="0.25">
      <c r="A75" s="92">
        <v>38243</v>
      </c>
      <c r="B75" s="89">
        <v>81.311183</v>
      </c>
      <c r="C75" s="90">
        <f t="shared" si="4"/>
        <v>-5.8232000000003836E-2</v>
      </c>
      <c r="D75" s="90">
        <f t="shared" si="2"/>
        <v>5.114758000000009</v>
      </c>
      <c r="E75" s="89">
        <v>47.1</v>
      </c>
      <c r="F75" s="89">
        <v>17.5</v>
      </c>
      <c r="G75" s="89">
        <v>82.906786999999994</v>
      </c>
      <c r="H75" s="90">
        <f t="shared" si="5"/>
        <v>0</v>
      </c>
      <c r="I75" s="90">
        <f t="shared" si="6"/>
        <v>5.280350999999996</v>
      </c>
      <c r="J75" s="89">
        <v>47.1</v>
      </c>
      <c r="K75" s="89">
        <v>17.5</v>
      </c>
    </row>
    <row r="76" spans="1:11" ht="15" customHeight="1" x14ac:dyDescent="0.25">
      <c r="A76" s="92">
        <v>38250</v>
      </c>
      <c r="B76" s="89">
        <v>81.278715000000005</v>
      </c>
      <c r="C76" s="90">
        <f t="shared" si="4"/>
        <v>0</v>
      </c>
      <c r="D76" s="90">
        <f t="shared" si="2"/>
        <v>5.1300060000000087</v>
      </c>
      <c r="E76" s="89">
        <v>47.1</v>
      </c>
      <c r="F76" s="89">
        <v>17.5</v>
      </c>
      <c r="G76" s="89">
        <v>83.031695000000013</v>
      </c>
      <c r="H76" s="90">
        <f t="shared" si="5"/>
        <v>0.12490800000001911</v>
      </c>
      <c r="I76" s="90">
        <f t="shared" si="6"/>
        <v>5.4858530000000201</v>
      </c>
      <c r="J76" s="89">
        <v>47.1</v>
      </c>
      <c r="K76" s="89">
        <v>17.5</v>
      </c>
    </row>
    <row r="77" spans="1:11" ht="15" customHeight="1" x14ac:dyDescent="0.25">
      <c r="A77" s="92">
        <v>38257</v>
      </c>
      <c r="B77" s="89">
        <v>81.625393000000003</v>
      </c>
      <c r="C77" s="90">
        <f t="shared" si="4"/>
        <v>0.34667799999999716</v>
      </c>
      <c r="D77" s="90">
        <f t="shared" si="2"/>
        <v>5.5414030000000025</v>
      </c>
      <c r="E77" s="89">
        <v>47.1</v>
      </c>
      <c r="F77" s="89">
        <v>17.5</v>
      </c>
      <c r="G77" s="89">
        <v>83.461528000000001</v>
      </c>
      <c r="H77" s="90">
        <f t="shared" si="5"/>
        <v>0.42983299999998792</v>
      </c>
      <c r="I77" s="90">
        <f t="shared" si="6"/>
        <v>5.9346340000000026</v>
      </c>
      <c r="J77" s="89">
        <v>47.1</v>
      </c>
      <c r="K77" s="89">
        <v>17.5</v>
      </c>
    </row>
    <row r="78" spans="1:11" ht="15" customHeight="1" x14ac:dyDescent="0.25">
      <c r="A78" s="92">
        <v>38264</v>
      </c>
      <c r="B78" s="89">
        <v>82.049086000000003</v>
      </c>
      <c r="C78" s="90">
        <f t="shared" si="4"/>
        <v>0.4236930000000001</v>
      </c>
      <c r="D78" s="90">
        <f t="shared" si="2"/>
        <v>5.6161529999999971</v>
      </c>
      <c r="E78" s="89">
        <v>47.1</v>
      </c>
      <c r="F78" s="89">
        <v>17.5</v>
      </c>
      <c r="G78" s="89">
        <v>83.84076300000001</v>
      </c>
      <c r="H78" s="90">
        <f t="shared" si="5"/>
        <v>0.37923500000000843</v>
      </c>
      <c r="I78" s="90">
        <f t="shared" si="6"/>
        <v>6.1795270000000073</v>
      </c>
      <c r="J78" s="89">
        <v>47.1</v>
      </c>
      <c r="K78" s="89">
        <v>17.5</v>
      </c>
    </row>
    <row r="79" spans="1:11" ht="15" customHeight="1" x14ac:dyDescent="0.25">
      <c r="A79" s="92">
        <v>38271</v>
      </c>
      <c r="B79" s="89">
        <v>83.110709000000014</v>
      </c>
      <c r="C79" s="90">
        <f t="shared" si="4"/>
        <v>1.0616230000000115</v>
      </c>
      <c r="D79" s="90">
        <f t="shared" si="2"/>
        <v>7.2131810000000058</v>
      </c>
      <c r="E79" s="89">
        <v>47.1</v>
      </c>
      <c r="F79" s="89">
        <v>17.5</v>
      </c>
      <c r="G79" s="89">
        <v>85.012929999999997</v>
      </c>
      <c r="H79" s="90">
        <f t="shared" si="5"/>
        <v>1.1721669999999875</v>
      </c>
      <c r="I79" s="90">
        <f t="shared" si="6"/>
        <v>7.586441999999991</v>
      </c>
      <c r="J79" s="89">
        <v>47.1</v>
      </c>
      <c r="K79" s="89">
        <v>17.5</v>
      </c>
    </row>
    <row r="80" spans="1:11" ht="15" customHeight="1" x14ac:dyDescent="0.25">
      <c r="A80" s="92">
        <v>38278</v>
      </c>
      <c r="B80" s="89">
        <v>83.349954999999994</v>
      </c>
      <c r="C80" s="90">
        <f t="shared" si="4"/>
        <v>0.23924599999998009</v>
      </c>
      <c r="D80" s="90">
        <f t="shared" si="2"/>
        <v>7.3018950000000018</v>
      </c>
      <c r="E80" s="89">
        <v>47.1</v>
      </c>
      <c r="F80" s="89">
        <v>17.5</v>
      </c>
      <c r="G80" s="89">
        <v>85.33741599999999</v>
      </c>
      <c r="H80" s="90">
        <f t="shared" si="5"/>
        <v>0.32448599999999317</v>
      </c>
      <c r="I80" s="90">
        <f t="shared" si="6"/>
        <v>7.7927019999999914</v>
      </c>
      <c r="J80" s="89">
        <v>47.1</v>
      </c>
      <c r="K80" s="89">
        <v>17.5</v>
      </c>
    </row>
    <row r="81" spans="1:11" ht="15" customHeight="1" x14ac:dyDescent="0.25">
      <c r="A81" s="92">
        <v>38285</v>
      </c>
      <c r="B81" s="89">
        <v>83.935907999999998</v>
      </c>
      <c r="C81" s="90">
        <f t="shared" si="4"/>
        <v>0.5859530000000035</v>
      </c>
      <c r="D81" s="90">
        <f t="shared" si="2"/>
        <v>7.9404480000000035</v>
      </c>
      <c r="E81" s="89">
        <v>47.1</v>
      </c>
      <c r="F81" s="89">
        <v>17.5</v>
      </c>
      <c r="G81" s="89">
        <v>86.034387999999993</v>
      </c>
      <c r="H81" s="90">
        <f t="shared" si="5"/>
        <v>0.69697200000000237</v>
      </c>
      <c r="I81" s="90">
        <f t="shared" si="6"/>
        <v>8.5234099999999984</v>
      </c>
      <c r="J81" s="89">
        <v>47.1</v>
      </c>
      <c r="K81" s="89">
        <v>17.5</v>
      </c>
    </row>
    <row r="82" spans="1:11" ht="15" customHeight="1" x14ac:dyDescent="0.25">
      <c r="A82" s="92">
        <v>38292</v>
      </c>
      <c r="B82" s="89">
        <v>84.269620000000003</v>
      </c>
      <c r="C82" s="90">
        <f t="shared" si="4"/>
        <v>0.33371200000000556</v>
      </c>
      <c r="D82" s="90">
        <f t="shared" si="2"/>
        <v>8.2733609999999942</v>
      </c>
      <c r="E82" s="89">
        <v>47.1</v>
      </c>
      <c r="F82" s="89">
        <v>17.5</v>
      </c>
      <c r="G82" s="89">
        <v>86.421527000000012</v>
      </c>
      <c r="H82" s="90">
        <f t="shared" si="5"/>
        <v>0.387139000000019</v>
      </c>
      <c r="I82" s="90">
        <f t="shared" si="6"/>
        <v>8.9015530000000069</v>
      </c>
      <c r="J82" s="89">
        <v>47.1</v>
      </c>
      <c r="K82" s="89">
        <v>17.5</v>
      </c>
    </row>
    <row r="83" spans="1:11" ht="15" customHeight="1" x14ac:dyDescent="0.25">
      <c r="A83" s="92">
        <v>38299</v>
      </c>
      <c r="B83" s="89">
        <v>84.343500000000006</v>
      </c>
      <c r="C83" s="90">
        <f t="shared" si="4"/>
        <v>7.388000000000261E-2</v>
      </c>
      <c r="D83" s="90">
        <f t="shared" si="2"/>
        <v>8.4006700000000052</v>
      </c>
      <c r="E83" s="89">
        <v>47.1</v>
      </c>
      <c r="F83" s="89">
        <v>17.5</v>
      </c>
      <c r="G83" s="89">
        <v>86.544431000000017</v>
      </c>
      <c r="H83" s="90">
        <f t="shared" si="5"/>
        <v>0.12290400000000545</v>
      </c>
      <c r="I83" s="90">
        <f t="shared" si="6"/>
        <v>9.0745630000000261</v>
      </c>
      <c r="J83" s="89">
        <v>47.1</v>
      </c>
      <c r="K83" s="89">
        <v>17.5</v>
      </c>
    </row>
    <row r="84" spans="1:11" ht="15" customHeight="1" x14ac:dyDescent="0.25">
      <c r="A84" s="92">
        <v>38306</v>
      </c>
      <c r="B84" s="89">
        <v>84.264193000000006</v>
      </c>
      <c r="C84" s="90">
        <f t="shared" si="4"/>
        <v>-7.9307000000000016E-2</v>
      </c>
      <c r="D84" s="90">
        <f t="shared" si="2"/>
        <v>8.3373500000000007</v>
      </c>
      <c r="E84" s="89">
        <v>47.1</v>
      </c>
      <c r="F84" s="89">
        <v>17.5</v>
      </c>
      <c r="G84" s="89">
        <v>86.420849000000004</v>
      </c>
      <c r="H84" s="90">
        <f t="shared" si="5"/>
        <v>-0.12358200000001318</v>
      </c>
      <c r="I84" s="90">
        <f t="shared" si="6"/>
        <v>8.9032250000000062</v>
      </c>
      <c r="J84" s="89">
        <v>47.1</v>
      </c>
      <c r="K84" s="89">
        <v>17.5</v>
      </c>
    </row>
    <row r="85" spans="1:11" ht="15" customHeight="1" x14ac:dyDescent="0.25">
      <c r="A85" s="92">
        <v>38313</v>
      </c>
      <c r="B85" s="89">
        <v>81.46464499999999</v>
      </c>
      <c r="C85" s="90">
        <f t="shared" si="4"/>
        <v>-2.7995480000000157</v>
      </c>
      <c r="D85" s="90">
        <f t="shared" si="2"/>
        <v>5.4495469999999955</v>
      </c>
      <c r="E85" s="89">
        <v>47.1</v>
      </c>
      <c r="F85" s="89">
        <v>17.5</v>
      </c>
      <c r="G85" s="89">
        <v>85.166606000000002</v>
      </c>
      <c r="H85" s="90">
        <f t="shared" si="5"/>
        <v>-1.2542430000000024</v>
      </c>
      <c r="I85" s="90">
        <f t="shared" si="6"/>
        <v>7.4959580000000017</v>
      </c>
      <c r="J85" s="89">
        <v>47.1</v>
      </c>
      <c r="K85" s="89">
        <v>17.5</v>
      </c>
    </row>
    <row r="86" spans="1:11" ht="15" customHeight="1" x14ac:dyDescent="0.25">
      <c r="A86" s="92">
        <v>38320</v>
      </c>
      <c r="B86" s="89">
        <v>84.165259000000006</v>
      </c>
      <c r="C86" s="90">
        <f t="shared" si="4"/>
        <v>2.7006140000000158</v>
      </c>
      <c r="D86" s="90">
        <f t="shared" si="2"/>
        <v>8.169983000000002</v>
      </c>
      <c r="E86" s="89">
        <v>47.1</v>
      </c>
      <c r="F86" s="89">
        <v>17.5</v>
      </c>
      <c r="G86" s="89">
        <v>86.361028000000005</v>
      </c>
      <c r="H86" s="90">
        <f t="shared" si="5"/>
        <v>1.194422000000003</v>
      </c>
      <c r="I86" s="90">
        <f t="shared" si="6"/>
        <v>8.7039560000000051</v>
      </c>
      <c r="J86" s="89">
        <v>47.1</v>
      </c>
      <c r="K86" s="89">
        <v>17.5</v>
      </c>
    </row>
    <row r="87" spans="1:11" ht="15" customHeight="1" x14ac:dyDescent="0.25">
      <c r="A87" s="92">
        <v>38327</v>
      </c>
      <c r="B87" s="89">
        <v>84.062279000000018</v>
      </c>
      <c r="C87" s="90">
        <f t="shared" si="4"/>
        <v>-0.10297999999998808</v>
      </c>
      <c r="D87" s="90">
        <f t="shared" si="2"/>
        <v>8.0917130000000128</v>
      </c>
      <c r="E87" s="89">
        <v>47.1</v>
      </c>
      <c r="F87" s="89">
        <v>17.5</v>
      </c>
      <c r="G87" s="89">
        <v>86.397681000000006</v>
      </c>
      <c r="H87" s="90">
        <f t="shared" si="5"/>
        <v>0</v>
      </c>
      <c r="I87" s="90">
        <f t="shared" si="6"/>
        <v>8.7688770000000176</v>
      </c>
      <c r="J87" s="89">
        <v>47.1</v>
      </c>
      <c r="K87" s="89">
        <v>17.5</v>
      </c>
    </row>
    <row r="88" spans="1:11" ht="15" customHeight="1" x14ac:dyDescent="0.25">
      <c r="A88" s="92">
        <v>38334</v>
      </c>
      <c r="B88" s="89">
        <v>82.732802000000007</v>
      </c>
      <c r="C88" s="90">
        <f t="shared" si="4"/>
        <v>-1.3294770000000113</v>
      </c>
      <c r="D88" s="90">
        <f t="shared" si="2"/>
        <v>6.7737390000000062</v>
      </c>
      <c r="E88" s="89">
        <v>47.1</v>
      </c>
      <c r="F88" s="89">
        <v>17.5</v>
      </c>
      <c r="G88" s="89">
        <v>85.978619000000009</v>
      </c>
      <c r="H88" s="90">
        <f t="shared" si="5"/>
        <v>-0.41906199999999671</v>
      </c>
      <c r="I88" s="90">
        <f t="shared" si="6"/>
        <v>8.35928100000001</v>
      </c>
      <c r="J88" s="89">
        <v>47.1</v>
      </c>
      <c r="K88" s="89">
        <v>17.5</v>
      </c>
    </row>
    <row r="89" spans="1:11" ht="15" customHeight="1" x14ac:dyDescent="0.25">
      <c r="A89" s="92">
        <v>38341</v>
      </c>
      <c r="B89" s="89">
        <v>81.46464499999999</v>
      </c>
      <c r="C89" s="90">
        <f t="shared" si="4"/>
        <v>-1.2681570000000164</v>
      </c>
      <c r="D89" s="90">
        <f t="shared" si="2"/>
        <v>5.5420089999999789</v>
      </c>
      <c r="E89" s="89">
        <v>47.1</v>
      </c>
      <c r="F89" s="89">
        <v>17.5</v>
      </c>
      <c r="G89" s="89">
        <v>85.166606000000002</v>
      </c>
      <c r="H89" s="90">
        <f t="shared" si="5"/>
        <v>-0.81201300000000742</v>
      </c>
      <c r="I89" s="90">
        <f t="shared" si="6"/>
        <v>7.5527880000000067</v>
      </c>
      <c r="J89" s="89">
        <v>47.1</v>
      </c>
      <c r="K89" s="89">
        <v>17.5</v>
      </c>
    </row>
    <row r="90" spans="1:11" ht="15" customHeight="1" x14ac:dyDescent="0.25">
      <c r="A90" s="92">
        <v>38348</v>
      </c>
      <c r="B90" s="89">
        <v>81.200710000000015</v>
      </c>
      <c r="C90" s="90">
        <f t="shared" si="4"/>
        <v>-0.26393499999997516</v>
      </c>
      <c r="D90" s="90">
        <f t="shared" si="2"/>
        <v>5.2610110000000105</v>
      </c>
      <c r="E90" s="89">
        <v>47.1</v>
      </c>
      <c r="F90" s="89">
        <v>17.5</v>
      </c>
      <c r="G90" s="89">
        <v>85.14009200000001</v>
      </c>
      <c r="H90" s="90">
        <f t="shared" si="5"/>
        <v>0</v>
      </c>
      <c r="I90" s="90">
        <f t="shared" si="6"/>
        <v>7.5392100000000255</v>
      </c>
      <c r="J90" s="89">
        <v>47.1</v>
      </c>
      <c r="K90" s="89">
        <v>17.5</v>
      </c>
    </row>
    <row r="91" spans="1:11" ht="15" customHeight="1" x14ac:dyDescent="0.25">
      <c r="A91" s="92">
        <v>38355</v>
      </c>
      <c r="B91" s="89">
        <v>81.165354000000008</v>
      </c>
      <c r="C91" s="90">
        <f t="shared" si="4"/>
        <v>0</v>
      </c>
      <c r="D91" s="90">
        <f t="shared" si="2"/>
        <v>5.2885789999999986</v>
      </c>
      <c r="E91" s="89">
        <v>47.1</v>
      </c>
      <c r="F91" s="89">
        <v>17.5</v>
      </c>
      <c r="G91" s="89">
        <v>85.123320000000007</v>
      </c>
      <c r="H91" s="90">
        <f t="shared" si="5"/>
        <v>0</v>
      </c>
      <c r="I91" s="90">
        <f t="shared" si="6"/>
        <v>7.587672000000012</v>
      </c>
      <c r="J91" s="89">
        <v>47.1</v>
      </c>
      <c r="K91" s="89">
        <v>17.5</v>
      </c>
    </row>
    <row r="92" spans="1:11" ht="15" customHeight="1" x14ac:dyDescent="0.25">
      <c r="A92" s="92">
        <v>38362</v>
      </c>
      <c r="B92" s="89">
        <v>79.835996000000009</v>
      </c>
      <c r="C92" s="90">
        <f t="shared" si="4"/>
        <v>-1.3293579999999992</v>
      </c>
      <c r="D92" s="90">
        <f t="shared" si="2"/>
        <v>3.9377800000000178</v>
      </c>
      <c r="E92" s="89">
        <v>47.1</v>
      </c>
      <c r="F92" s="89">
        <v>17.5</v>
      </c>
      <c r="G92" s="89">
        <v>84.865123999999994</v>
      </c>
      <c r="H92" s="90">
        <f t="shared" si="5"/>
        <v>-0.2581960000000123</v>
      </c>
      <c r="I92" s="90">
        <f t="shared" si="6"/>
        <v>7.322581999999997</v>
      </c>
      <c r="J92" s="89">
        <v>47.1</v>
      </c>
      <c r="K92" s="89">
        <v>17.5</v>
      </c>
    </row>
    <row r="93" spans="1:11" ht="15" customHeight="1" x14ac:dyDescent="0.25">
      <c r="A93" s="92">
        <v>38369</v>
      </c>
      <c r="B93" s="89">
        <v>78.934239999999988</v>
      </c>
      <c r="C93" s="90">
        <f t="shared" si="4"/>
        <v>-0.90175600000002021</v>
      </c>
      <c r="D93" s="90">
        <f t="shared" si="2"/>
        <v>2.5733089999999805</v>
      </c>
      <c r="E93" s="89">
        <v>47.1</v>
      </c>
      <c r="F93" s="89">
        <v>17.5</v>
      </c>
      <c r="G93" s="89">
        <v>83.939431000000013</v>
      </c>
      <c r="H93" s="90">
        <f t="shared" si="5"/>
        <v>-0.92569299999998123</v>
      </c>
      <c r="I93" s="90">
        <f t="shared" si="6"/>
        <v>5.883513000000022</v>
      </c>
      <c r="J93" s="89">
        <v>47.1</v>
      </c>
      <c r="K93" s="89">
        <v>17.5</v>
      </c>
    </row>
    <row r="94" spans="1:11" ht="15" customHeight="1" x14ac:dyDescent="0.25">
      <c r="A94" s="92">
        <v>38376</v>
      </c>
      <c r="B94" s="89">
        <v>78.929773000000012</v>
      </c>
      <c r="C94" s="90">
        <f t="shared" si="4"/>
        <v>0</v>
      </c>
      <c r="D94" s="90">
        <f t="shared" si="2"/>
        <v>2.4892940000000152</v>
      </c>
      <c r="E94" s="89">
        <v>47.1</v>
      </c>
      <c r="F94" s="89">
        <v>17.5</v>
      </c>
      <c r="G94" s="89">
        <v>83.865077000000014</v>
      </c>
      <c r="H94" s="90">
        <f t="shared" si="5"/>
        <v>-7.4353999999999587E-2</v>
      </c>
      <c r="I94" s="90">
        <f t="shared" si="6"/>
        <v>5.785207000000014</v>
      </c>
      <c r="J94" s="89">
        <v>47.1</v>
      </c>
      <c r="K94" s="89">
        <v>17.5</v>
      </c>
    </row>
    <row r="95" spans="1:11" ht="15" customHeight="1" x14ac:dyDescent="0.25">
      <c r="A95" s="92">
        <v>38383</v>
      </c>
      <c r="B95" s="89">
        <v>79.540199000000001</v>
      </c>
      <c r="C95" s="90">
        <f t="shared" si="4"/>
        <v>0.6104259999999897</v>
      </c>
      <c r="D95" s="90">
        <f t="shared" si="2"/>
        <v>3.0556959999999975</v>
      </c>
      <c r="E95" s="89">
        <v>47.1</v>
      </c>
      <c r="F95" s="89">
        <v>17.5</v>
      </c>
      <c r="G95" s="89">
        <v>84.225148000000019</v>
      </c>
      <c r="H95" s="90">
        <f t="shared" si="5"/>
        <v>0.36007100000000491</v>
      </c>
      <c r="I95" s="90">
        <f t="shared" si="6"/>
        <v>6.0995740000000325</v>
      </c>
      <c r="J95" s="89">
        <v>47.1</v>
      </c>
      <c r="K95" s="89">
        <v>17.5</v>
      </c>
    </row>
    <row r="96" spans="1:11" ht="15" customHeight="1" x14ac:dyDescent="0.25">
      <c r="A96" s="92">
        <v>38390</v>
      </c>
      <c r="B96" s="89">
        <v>79.843308000000007</v>
      </c>
      <c r="C96" s="90">
        <f t="shared" si="4"/>
        <v>0.30310900000000629</v>
      </c>
      <c r="D96" s="90">
        <f t="shared" si="2"/>
        <v>3.3417890000000199</v>
      </c>
      <c r="E96" s="89">
        <v>47.1</v>
      </c>
      <c r="F96" s="89">
        <v>17.5</v>
      </c>
      <c r="G96" s="89">
        <v>84.274849000000003</v>
      </c>
      <c r="H96" s="90">
        <f t="shared" si="5"/>
        <v>0</v>
      </c>
      <c r="I96" s="90">
        <f t="shared" si="6"/>
        <v>6.2930670000000219</v>
      </c>
      <c r="J96" s="89">
        <v>47.1</v>
      </c>
      <c r="K96" s="89">
        <v>17.5</v>
      </c>
    </row>
    <row r="97" spans="1:11" ht="15" customHeight="1" x14ac:dyDescent="0.25">
      <c r="A97" s="92">
        <v>38397</v>
      </c>
      <c r="B97" s="89">
        <v>80.033432999999988</v>
      </c>
      <c r="C97" s="90">
        <f t="shared" si="4"/>
        <v>0.19012499999998056</v>
      </c>
      <c r="D97" s="90">
        <f t="shared" si="2"/>
        <v>3.5929239999999965</v>
      </c>
      <c r="E97" s="89">
        <v>47.1</v>
      </c>
      <c r="F97" s="89">
        <v>17.5</v>
      </c>
      <c r="G97" s="89">
        <v>84.316680000000019</v>
      </c>
      <c r="H97" s="90">
        <f t="shared" si="5"/>
        <v>0</v>
      </c>
      <c r="I97" s="90">
        <f t="shared" si="6"/>
        <v>6.3197280000000262</v>
      </c>
      <c r="J97" s="89">
        <v>47.1</v>
      </c>
      <c r="K97" s="89">
        <v>17.5</v>
      </c>
    </row>
    <row r="98" spans="1:11" ht="15" customHeight="1" x14ac:dyDescent="0.25">
      <c r="A98" s="92">
        <v>38404</v>
      </c>
      <c r="B98" s="89">
        <v>80.150513000000004</v>
      </c>
      <c r="C98" s="90">
        <f t="shared" si="4"/>
        <v>0.11708000000001562</v>
      </c>
      <c r="D98" s="90">
        <f t="shared" si="2"/>
        <v>3.7694649999999967</v>
      </c>
      <c r="E98" s="89">
        <v>47.1</v>
      </c>
      <c r="F98" s="89">
        <v>17.5</v>
      </c>
      <c r="G98" s="89">
        <v>84.358613999999989</v>
      </c>
      <c r="H98" s="90">
        <f t="shared" si="5"/>
        <v>0</v>
      </c>
      <c r="I98" s="90">
        <f t="shared" si="6"/>
        <v>6.4296539999999993</v>
      </c>
      <c r="J98" s="89">
        <v>47.1</v>
      </c>
      <c r="K98" s="89">
        <v>17.5</v>
      </c>
    </row>
    <row r="99" spans="1:11" ht="15" customHeight="1" x14ac:dyDescent="0.25">
      <c r="A99" s="92">
        <v>38411</v>
      </c>
      <c r="B99" s="89">
        <v>80.445567999999994</v>
      </c>
      <c r="C99" s="90">
        <f t="shared" si="4"/>
        <v>0.29505499999999074</v>
      </c>
      <c r="D99" s="90">
        <f t="shared" si="2"/>
        <v>4.1213759999999837</v>
      </c>
      <c r="E99" s="89">
        <v>47.1</v>
      </c>
      <c r="F99" s="89">
        <v>17.5</v>
      </c>
      <c r="G99" s="89">
        <v>84.651199999999989</v>
      </c>
      <c r="H99" s="90">
        <f t="shared" si="5"/>
        <v>0.29258600000000001</v>
      </c>
      <c r="I99" s="90">
        <f t="shared" si="6"/>
        <v>6.7818439999999924</v>
      </c>
      <c r="J99" s="89">
        <v>47.1</v>
      </c>
      <c r="K99" s="89">
        <v>17.5</v>
      </c>
    </row>
    <row r="100" spans="1:11" ht="15" customHeight="1" x14ac:dyDescent="0.25">
      <c r="A100" s="92">
        <v>38418</v>
      </c>
      <c r="B100" s="89">
        <v>81.164686000000003</v>
      </c>
      <c r="C100" s="90">
        <f t="shared" si="4"/>
        <v>0.71911800000000881</v>
      </c>
      <c r="D100" s="90">
        <f t="shared" si="2"/>
        <v>4.4316170000000028</v>
      </c>
      <c r="E100" s="89">
        <v>47.1</v>
      </c>
      <c r="F100" s="89">
        <v>17.5</v>
      </c>
      <c r="G100" s="89">
        <v>85.636466000000013</v>
      </c>
      <c r="H100" s="90">
        <f t="shared" si="5"/>
        <v>0.98526600000002418</v>
      </c>
      <c r="I100" s="90">
        <f t="shared" si="6"/>
        <v>7.3821080000000165</v>
      </c>
      <c r="J100" s="89">
        <v>47.1</v>
      </c>
      <c r="K100" s="89">
        <v>17.5</v>
      </c>
    </row>
    <row r="101" spans="1:11" ht="15" customHeight="1" x14ac:dyDescent="0.25">
      <c r="A101" s="92">
        <v>38425</v>
      </c>
      <c r="B101" s="89">
        <v>81.635306999999997</v>
      </c>
      <c r="C101" s="90">
        <f t="shared" si="4"/>
        <v>0.47062099999999418</v>
      </c>
      <c r="D101" s="90">
        <f t="shared" si="2"/>
        <v>4.2468350000000044</v>
      </c>
      <c r="E101" s="89">
        <v>47.1</v>
      </c>
      <c r="F101" s="89">
        <v>17.5</v>
      </c>
      <c r="G101" s="89">
        <v>86.10979900000001</v>
      </c>
      <c r="H101" s="90">
        <f t="shared" si="5"/>
        <v>0.47333299999999667</v>
      </c>
      <c r="I101" s="90">
        <f t="shared" si="6"/>
        <v>7.3126830000000069</v>
      </c>
      <c r="J101" s="89">
        <v>47.1</v>
      </c>
      <c r="K101" s="89">
        <v>17.5</v>
      </c>
    </row>
    <row r="102" spans="1:11" ht="15" customHeight="1" x14ac:dyDescent="0.25">
      <c r="A102" s="92">
        <v>38432</v>
      </c>
      <c r="B102" s="89">
        <v>82.696926000000005</v>
      </c>
      <c r="C102" s="90">
        <f t="shared" si="4"/>
        <v>1.0616190000000074</v>
      </c>
      <c r="D102" s="90">
        <f t="shared" si="2"/>
        <v>5.2568780000000004</v>
      </c>
      <c r="E102" s="89">
        <v>47.1</v>
      </c>
      <c r="F102" s="89">
        <v>17.5</v>
      </c>
      <c r="G102" s="89">
        <v>87.055381000000011</v>
      </c>
      <c r="H102" s="90">
        <f t="shared" si="5"/>
        <v>0.9455820000000017</v>
      </c>
      <c r="I102" s="90">
        <f t="shared" si="6"/>
        <v>8.1304950000000105</v>
      </c>
      <c r="J102" s="89">
        <v>47.1</v>
      </c>
      <c r="K102" s="89">
        <v>17.5</v>
      </c>
    </row>
    <row r="103" spans="1:11" ht="15" customHeight="1" x14ac:dyDescent="0.25">
      <c r="A103" s="92">
        <v>38439</v>
      </c>
      <c r="B103" s="89">
        <v>83.404918999999992</v>
      </c>
      <c r="C103" s="90">
        <f t="shared" si="4"/>
        <v>0.70799299999998766</v>
      </c>
      <c r="D103" s="90">
        <f t="shared" si="2"/>
        <v>5.8143029999999811</v>
      </c>
      <c r="E103" s="89">
        <v>47.1</v>
      </c>
      <c r="F103" s="89">
        <v>17.5</v>
      </c>
      <c r="G103" s="89">
        <v>87.684281999999996</v>
      </c>
      <c r="H103" s="90">
        <f t="shared" si="5"/>
        <v>0.62890099999998483</v>
      </c>
      <c r="I103" s="90">
        <f t="shared" si="6"/>
        <v>8.6707999999999998</v>
      </c>
      <c r="J103" s="89">
        <v>47.1</v>
      </c>
      <c r="K103" s="89">
        <v>17.5</v>
      </c>
    </row>
    <row r="104" spans="1:11" ht="15" customHeight="1" x14ac:dyDescent="0.25">
      <c r="A104" s="92">
        <v>38446</v>
      </c>
      <c r="B104" s="89">
        <v>83.914503000000011</v>
      </c>
      <c r="C104" s="90">
        <f t="shared" si="4"/>
        <v>0.50958400000001802</v>
      </c>
      <c r="D104" s="90">
        <f t="shared" si="2"/>
        <v>6.0589810000000028</v>
      </c>
      <c r="E104" s="89">
        <v>47.1</v>
      </c>
      <c r="F104" s="89">
        <v>17.5</v>
      </c>
      <c r="G104" s="89">
        <v>88.302899999999994</v>
      </c>
      <c r="H104" s="90">
        <f t="shared" si="5"/>
        <v>0.61861799999999789</v>
      </c>
      <c r="I104" s="90">
        <f t="shared" si="6"/>
        <v>9.0708670000000069</v>
      </c>
      <c r="J104" s="89">
        <v>47.1</v>
      </c>
      <c r="K104" s="89">
        <v>17.5</v>
      </c>
    </row>
    <row r="105" spans="1:11" ht="15" customHeight="1" x14ac:dyDescent="0.25">
      <c r="A105" s="92">
        <v>38453</v>
      </c>
      <c r="B105" s="89">
        <v>85.608850000000004</v>
      </c>
      <c r="C105" s="90">
        <f t="shared" si="4"/>
        <v>1.6943469999999934</v>
      </c>
      <c r="D105" s="90">
        <f t="shared" si="2"/>
        <v>7.724726000000004</v>
      </c>
      <c r="E105" s="89">
        <v>47.1</v>
      </c>
      <c r="F105" s="89">
        <v>17.5</v>
      </c>
      <c r="G105" s="89">
        <v>89.816452999999996</v>
      </c>
      <c r="H105" s="90">
        <f t="shared" si="5"/>
        <v>1.5135530000000017</v>
      </c>
      <c r="I105" s="90">
        <f t="shared" si="6"/>
        <v>10.546171999999999</v>
      </c>
      <c r="J105" s="89">
        <v>47.1</v>
      </c>
      <c r="K105" s="89">
        <v>17.5</v>
      </c>
    </row>
    <row r="106" spans="1:11" ht="15" customHeight="1" x14ac:dyDescent="0.25">
      <c r="A106" s="92">
        <v>38460</v>
      </c>
      <c r="B106" s="89">
        <v>85.628297999999987</v>
      </c>
      <c r="C106" s="90">
        <f t="shared" si="4"/>
        <v>0</v>
      </c>
      <c r="D106" s="90">
        <f t="shared" si="2"/>
        <v>7.5844649999999803</v>
      </c>
      <c r="E106" s="89">
        <v>47.1</v>
      </c>
      <c r="F106" s="89">
        <v>17.5</v>
      </c>
      <c r="G106" s="89">
        <v>89.799409000000011</v>
      </c>
      <c r="H106" s="90">
        <f t="shared" si="5"/>
        <v>0</v>
      </c>
      <c r="I106" s="90">
        <f t="shared" si="6"/>
        <v>10.366040000000012</v>
      </c>
      <c r="J106" s="89">
        <v>47.1</v>
      </c>
      <c r="K106" s="89">
        <v>17.5</v>
      </c>
    </row>
    <row r="107" spans="1:11" ht="15" customHeight="1" x14ac:dyDescent="0.25">
      <c r="A107" s="92">
        <v>38467</v>
      </c>
      <c r="B107" s="89">
        <v>85.505451999999991</v>
      </c>
      <c r="C107" s="90">
        <f t="shared" si="4"/>
        <v>-0.12284599999999557</v>
      </c>
      <c r="D107" s="90">
        <f t="shared" si="2"/>
        <v>7.1103589999999883</v>
      </c>
      <c r="E107" s="89">
        <v>47.1</v>
      </c>
      <c r="F107" s="89">
        <v>17.5</v>
      </c>
      <c r="G107" s="89">
        <v>89.622190000000003</v>
      </c>
      <c r="H107" s="90">
        <f t="shared" si="5"/>
        <v>-0.17721900000000801</v>
      </c>
      <c r="I107" s="90">
        <f t="shared" si="6"/>
        <v>9.8698050000000137</v>
      </c>
      <c r="J107" s="89">
        <v>47.1</v>
      </c>
      <c r="K107" s="89">
        <v>17.5</v>
      </c>
    </row>
    <row r="108" spans="1:11" ht="15" customHeight="1" x14ac:dyDescent="0.25">
      <c r="A108" s="92">
        <v>38474</v>
      </c>
      <c r="B108" s="89">
        <v>85.43958600000002</v>
      </c>
      <c r="C108" s="90">
        <f t="shared" si="4"/>
        <v>-6.5865999999971336E-2</v>
      </c>
      <c r="D108" s="90">
        <f t="shared" si="2"/>
        <v>6.1641770000000236</v>
      </c>
      <c r="E108" s="89">
        <v>47.1</v>
      </c>
      <c r="F108" s="89">
        <v>17.5</v>
      </c>
      <c r="G108" s="89">
        <v>89.3</v>
      </c>
      <c r="H108" s="90">
        <f t="shared" si="5"/>
        <v>-0.32219000000000619</v>
      </c>
      <c r="I108" s="90">
        <f t="shared" ref="I108" si="7">IF(ABS(G108-G56)&lt;0.05,0,G108-G56)</f>
        <v>8.6568400000000025</v>
      </c>
      <c r="J108" s="89">
        <v>47.1</v>
      </c>
      <c r="K108" s="89">
        <v>17.5</v>
      </c>
    </row>
    <row r="109" spans="1:11" ht="15" customHeight="1" x14ac:dyDescent="0.25">
      <c r="A109" s="92">
        <v>38481</v>
      </c>
      <c r="B109" s="89">
        <v>85.359560000000002</v>
      </c>
      <c r="C109" s="90">
        <f t="shared" si="4"/>
        <v>-8.0026000000017916E-2</v>
      </c>
      <c r="D109" s="90">
        <f t="shared" si="2"/>
        <v>5.0637880000000024</v>
      </c>
      <c r="E109" s="89">
        <v>47.1</v>
      </c>
      <c r="F109" s="89">
        <v>17.5</v>
      </c>
      <c r="G109" s="89">
        <v>89.456670999999986</v>
      </c>
      <c r="H109" s="90">
        <f t="shared" si="5"/>
        <v>0.15667099999998868</v>
      </c>
      <c r="I109" s="90">
        <f t="shared" ref="I109" si="8">IF(ABS(G109-G57)&lt;0.05,0,G109-G57)</f>
        <v>7.781368999999998</v>
      </c>
      <c r="J109" s="89">
        <v>47.1</v>
      </c>
      <c r="K109" s="89">
        <v>17.5</v>
      </c>
    </row>
    <row r="110" spans="1:11" ht="15" customHeight="1" x14ac:dyDescent="0.25">
      <c r="A110" s="92">
        <v>38488</v>
      </c>
      <c r="B110" s="89">
        <v>85.267619999999994</v>
      </c>
      <c r="C110" s="90">
        <f t="shared" si="4"/>
        <v>-9.1940000000008126E-2</v>
      </c>
      <c r="D110" s="90">
        <f t="shared" si="2"/>
        <v>3.7742009999999908</v>
      </c>
      <c r="E110" s="89">
        <v>47.1</v>
      </c>
      <c r="F110" s="89">
        <v>17.5</v>
      </c>
      <c r="G110" s="89">
        <v>89.400206999999995</v>
      </c>
      <c r="H110" s="90">
        <f t="shared" si="5"/>
        <v>-5.6463999999991188E-2</v>
      </c>
      <c r="I110" s="90">
        <f t="shared" ref="I110" si="9">IF(ABS(G110-G58)&lt;0.05,0,G110-G58)</f>
        <v>6.5693549999999732</v>
      </c>
      <c r="J110" s="89">
        <v>47.1</v>
      </c>
      <c r="K110" s="89">
        <v>17.5</v>
      </c>
    </row>
    <row r="111" spans="1:11" ht="15" customHeight="1" x14ac:dyDescent="0.25">
      <c r="A111" s="92">
        <v>38495</v>
      </c>
      <c r="B111" s="89">
        <v>84.768938000000006</v>
      </c>
      <c r="C111" s="90">
        <f t="shared" si="4"/>
        <v>-0.49868199999998808</v>
      </c>
      <c r="D111" s="90">
        <f t="shared" si="2"/>
        <v>2.643572000000006</v>
      </c>
      <c r="E111" s="89">
        <v>47.1</v>
      </c>
      <c r="F111" s="89">
        <v>17.5</v>
      </c>
      <c r="G111" s="89">
        <v>89.004167999999993</v>
      </c>
      <c r="H111" s="90">
        <f t="shared" si="5"/>
        <v>-0.39603900000000181</v>
      </c>
      <c r="I111" s="90">
        <f t="shared" ref="I111" si="10">IF(ABS(G111-G59)&lt;0.05,0,G111-G59)</f>
        <v>5.5248609999999871</v>
      </c>
      <c r="J111" s="89">
        <v>47.1</v>
      </c>
      <c r="K111" s="89">
        <v>17.5</v>
      </c>
    </row>
    <row r="112" spans="1:11" ht="15" customHeight="1" x14ac:dyDescent="0.25">
      <c r="A112" s="92">
        <v>38502</v>
      </c>
      <c r="B112" s="89">
        <v>84.177807000000001</v>
      </c>
      <c r="C112" s="90">
        <f t="shared" si="4"/>
        <v>-0.59113100000000429</v>
      </c>
      <c r="D112" s="90">
        <f t="shared" si="2"/>
        <v>1.8231240000000071</v>
      </c>
      <c r="E112" s="89">
        <v>47.1</v>
      </c>
      <c r="F112" s="89">
        <v>17.5</v>
      </c>
      <c r="G112" s="89">
        <v>88.386880000000005</v>
      </c>
      <c r="H112" s="90">
        <f t="shared" si="5"/>
        <v>-0.61728799999998785</v>
      </c>
      <c r="I112" s="90">
        <f t="shared" ref="I112:I113" si="11">IF(ABS(G112-G60)&lt;0.05,0,G112-G60)</f>
        <v>4.7747640000000189</v>
      </c>
      <c r="J112" s="89">
        <v>47.1</v>
      </c>
      <c r="K112" s="89">
        <v>17.5</v>
      </c>
    </row>
    <row r="113" spans="1:11" ht="15" customHeight="1" x14ac:dyDescent="0.25">
      <c r="A113" s="92">
        <v>38509</v>
      </c>
      <c r="B113" s="89">
        <v>84.012956000000003</v>
      </c>
      <c r="C113" s="90">
        <f t="shared" si="4"/>
        <v>-0.16485099999999875</v>
      </c>
      <c r="D113" s="90">
        <f t="shared" si="2"/>
        <v>1.5719059999999985</v>
      </c>
      <c r="E113" s="89">
        <v>47.1</v>
      </c>
      <c r="F113" s="89">
        <v>17.5</v>
      </c>
      <c r="G113" s="89">
        <v>88.233068000000003</v>
      </c>
      <c r="H113" s="90">
        <f t="shared" si="5"/>
        <v>-0.15381200000000206</v>
      </c>
      <c r="I113" s="90">
        <f t="shared" si="11"/>
        <v>4.5813610000000011</v>
      </c>
      <c r="J113" s="89">
        <v>47.1</v>
      </c>
      <c r="K113" s="89">
        <v>17.5</v>
      </c>
    </row>
    <row r="114" spans="1:11" ht="15" customHeight="1" x14ac:dyDescent="0.25">
      <c r="A114" s="92">
        <v>38516</v>
      </c>
      <c r="B114" s="89">
        <v>84.989146000000005</v>
      </c>
      <c r="C114" s="90">
        <f t="shared" si="4"/>
        <v>0.97619000000000256</v>
      </c>
      <c r="D114" s="90">
        <f t="shared" si="2"/>
        <v>3.447016000000005</v>
      </c>
      <c r="E114" s="89">
        <v>47.1</v>
      </c>
      <c r="F114" s="89">
        <v>17.5</v>
      </c>
      <c r="G114" s="89">
        <v>88.964725000000016</v>
      </c>
      <c r="H114" s="90">
        <f t="shared" si="5"/>
        <v>0.73165700000001266</v>
      </c>
      <c r="I114" s="90">
        <f t="shared" ref="I114:I120" si="12">IF(ABS(G114-G62)&lt;0.05,0,G114-G62)</f>
        <v>6.3597680000000025</v>
      </c>
      <c r="J114" s="89">
        <v>47.1</v>
      </c>
      <c r="K114" s="89">
        <v>17.5</v>
      </c>
    </row>
    <row r="115" spans="1:11" ht="15" customHeight="1" x14ac:dyDescent="0.25">
      <c r="A115" s="92">
        <v>38523</v>
      </c>
      <c r="B115" s="89">
        <v>85.524471000000005</v>
      </c>
      <c r="C115" s="90">
        <f t="shared" si="4"/>
        <v>0.53532500000000027</v>
      </c>
      <c r="D115" s="90">
        <f t="shared" si="2"/>
        <v>4.4819570000000084</v>
      </c>
      <c r="E115" s="89">
        <v>47.1</v>
      </c>
      <c r="F115" s="89">
        <v>17.5</v>
      </c>
      <c r="G115" s="89">
        <v>89.541020000000017</v>
      </c>
      <c r="H115" s="90">
        <f t="shared" si="5"/>
        <v>0.57629500000000178</v>
      </c>
      <c r="I115" s="90">
        <f t="shared" si="12"/>
        <v>7.4467570000000052</v>
      </c>
      <c r="J115" s="89">
        <v>47.1</v>
      </c>
      <c r="K115" s="89">
        <v>17.5</v>
      </c>
    </row>
    <row r="116" spans="1:11" ht="15" customHeight="1" x14ac:dyDescent="0.25">
      <c r="A116" s="92">
        <v>38530</v>
      </c>
      <c r="B116" s="89">
        <v>86.730518999999987</v>
      </c>
      <c r="C116" s="90">
        <f t="shared" si="4"/>
        <v>1.2060479999999814</v>
      </c>
      <c r="D116" s="90">
        <f t="shared" si="2"/>
        <v>6.322023999999999</v>
      </c>
      <c r="E116" s="89">
        <v>47.1</v>
      </c>
      <c r="F116" s="89">
        <v>17.5</v>
      </c>
      <c r="G116" s="89">
        <v>90.273144000000002</v>
      </c>
      <c r="H116" s="90">
        <f t="shared" si="5"/>
        <v>0.73212399999998468</v>
      </c>
      <c r="I116" s="90">
        <f t="shared" si="12"/>
        <v>9.2283269999999931</v>
      </c>
      <c r="J116" s="89">
        <v>47.1</v>
      </c>
      <c r="K116" s="89">
        <v>17.5</v>
      </c>
    </row>
    <row r="117" spans="1:11" ht="15" customHeight="1" x14ac:dyDescent="0.25">
      <c r="A117" s="92">
        <v>38537</v>
      </c>
      <c r="B117" s="89">
        <v>87.485988000000006</v>
      </c>
      <c r="C117" s="90">
        <f t="shared" si="4"/>
        <v>0.75546900000001926</v>
      </c>
      <c r="D117" s="90">
        <f t="shared" si="2"/>
        <v>7.6122790000000151</v>
      </c>
      <c r="E117" s="89">
        <v>47.1</v>
      </c>
      <c r="F117" s="89">
        <v>17.5</v>
      </c>
      <c r="G117" s="89">
        <v>90.999684999999999</v>
      </c>
      <c r="H117" s="90">
        <f t="shared" si="5"/>
        <v>0.72654099999999744</v>
      </c>
      <c r="I117" s="90">
        <f t="shared" si="12"/>
        <v>10.488217000000006</v>
      </c>
      <c r="J117" s="89">
        <v>47.1</v>
      </c>
      <c r="K117" s="89">
        <v>17.5</v>
      </c>
    </row>
    <row r="118" spans="1:11" ht="15" customHeight="1" x14ac:dyDescent="0.25">
      <c r="A118" s="92">
        <v>38544</v>
      </c>
      <c r="B118" s="89">
        <v>87.732742999999999</v>
      </c>
      <c r="C118" s="90">
        <f t="shared" si="4"/>
        <v>0.24675499999999317</v>
      </c>
      <c r="D118" s="90">
        <f t="shared" si="2"/>
        <v>7.3964440000000025</v>
      </c>
      <c r="E118" s="89">
        <v>47.1</v>
      </c>
      <c r="F118" s="89">
        <v>17.5</v>
      </c>
      <c r="G118" s="89">
        <v>91.888536999999999</v>
      </c>
      <c r="H118" s="90">
        <f t="shared" si="5"/>
        <v>0.88885199999999998</v>
      </c>
      <c r="I118" s="90">
        <f t="shared" si="12"/>
        <v>10.833684999999988</v>
      </c>
      <c r="J118" s="89">
        <v>47.1</v>
      </c>
      <c r="K118" s="89">
        <v>17.5</v>
      </c>
    </row>
    <row r="119" spans="1:11" ht="15" customHeight="1" x14ac:dyDescent="0.25">
      <c r="A119" s="92">
        <v>38551</v>
      </c>
      <c r="B119" s="89">
        <v>88.549941999999987</v>
      </c>
      <c r="C119" s="90">
        <f t="shared" si="4"/>
        <v>0.81719899999998802</v>
      </c>
      <c r="D119" s="90">
        <f t="shared" si="2"/>
        <v>7.7133989999999955</v>
      </c>
      <c r="E119" s="89">
        <v>47.1</v>
      </c>
      <c r="F119" s="89">
        <v>17.5</v>
      </c>
      <c r="G119" s="89">
        <v>92.670518000000001</v>
      </c>
      <c r="H119" s="90">
        <f t="shared" si="5"/>
        <v>0.78198100000000181</v>
      </c>
      <c r="I119" s="90">
        <f t="shared" si="12"/>
        <v>10.993268999999984</v>
      </c>
      <c r="J119" s="89">
        <v>47.1</v>
      </c>
      <c r="K119" s="89">
        <v>17.5</v>
      </c>
    </row>
    <row r="120" spans="1:11" ht="15" customHeight="1" x14ac:dyDescent="0.25">
      <c r="A120" s="92">
        <v>38558</v>
      </c>
      <c r="B120" s="89">
        <v>88.999424999999988</v>
      </c>
      <c r="C120" s="90">
        <f t="shared" si="4"/>
        <v>0.44948300000000074</v>
      </c>
      <c r="D120" s="90">
        <f t="shared" si="2"/>
        <v>8.1313949999999835</v>
      </c>
      <c r="E120" s="89">
        <v>47.1</v>
      </c>
      <c r="F120" s="89">
        <v>17.5</v>
      </c>
      <c r="G120" s="89">
        <v>93.032986999999991</v>
      </c>
      <c r="H120" s="90">
        <f t="shared" si="5"/>
        <v>0.36246899999999016</v>
      </c>
      <c r="I120" s="90">
        <f t="shared" si="12"/>
        <v>11.335127999999983</v>
      </c>
      <c r="J120" s="89">
        <v>47.1</v>
      </c>
      <c r="K120" s="89">
        <v>17.5</v>
      </c>
    </row>
    <row r="121" spans="1:11" ht="15" customHeight="1" x14ac:dyDescent="0.25">
      <c r="A121" s="92">
        <v>38565</v>
      </c>
      <c r="B121" s="89">
        <v>89.245449999999991</v>
      </c>
      <c r="C121" s="90">
        <f t="shared" si="4"/>
        <v>0.24602500000000305</v>
      </c>
      <c r="D121" s="90">
        <f t="shared" si="2"/>
        <v>8.389741999999984</v>
      </c>
      <c r="E121" s="89">
        <v>47.1</v>
      </c>
      <c r="F121" s="89">
        <v>17.5</v>
      </c>
      <c r="G121" s="89">
        <v>93.262693000000013</v>
      </c>
      <c r="H121" s="90">
        <f t="shared" si="5"/>
        <v>0.2297060000000215</v>
      </c>
      <c r="I121" s="90">
        <f t="shared" ref="I121:I184" si="13">IF(ABS(G121-G69)&lt;0.05,0,G121-G69)</f>
        <v>11.469426999999996</v>
      </c>
      <c r="J121" s="89">
        <v>47.1</v>
      </c>
      <c r="K121" s="89">
        <v>17.5</v>
      </c>
    </row>
    <row r="122" spans="1:11" ht="15" customHeight="1" x14ac:dyDescent="0.25">
      <c r="A122" s="92">
        <v>38572</v>
      </c>
      <c r="B122" s="89">
        <v>89.667239000000009</v>
      </c>
      <c r="C122" s="90">
        <f t="shared" si="4"/>
        <v>0.42178900000001818</v>
      </c>
      <c r="D122" s="90">
        <f t="shared" si="2"/>
        <v>8.4841970000000089</v>
      </c>
      <c r="E122" s="89">
        <v>47.1</v>
      </c>
      <c r="F122" s="89">
        <v>17.5</v>
      </c>
      <c r="G122" s="89">
        <v>93.627549000000016</v>
      </c>
      <c r="H122" s="90">
        <f t="shared" si="5"/>
        <v>0.36485600000000318</v>
      </c>
      <c r="I122" s="90">
        <f t="shared" si="13"/>
        <v>11.48321399999999</v>
      </c>
      <c r="J122" s="89">
        <v>47.1</v>
      </c>
      <c r="K122" s="89">
        <v>17.5</v>
      </c>
    </row>
    <row r="123" spans="1:11" ht="15" customHeight="1" x14ac:dyDescent="0.25">
      <c r="A123" s="92">
        <v>38579</v>
      </c>
      <c r="B123" s="89">
        <v>90.557814000000008</v>
      </c>
      <c r="C123" s="90">
        <f t="shared" si="4"/>
        <v>0.89057499999999834</v>
      </c>
      <c r="D123" s="90">
        <f t="shared" si="2"/>
        <v>9.3064640000000054</v>
      </c>
      <c r="E123" s="89">
        <v>47.1</v>
      </c>
      <c r="F123" s="89">
        <v>17.5</v>
      </c>
      <c r="G123" s="89">
        <v>94.497185000000002</v>
      </c>
      <c r="H123" s="90">
        <f t="shared" si="5"/>
        <v>0.86963599999998564</v>
      </c>
      <c r="I123" s="90">
        <f t="shared" si="13"/>
        <v>12.169910999999999</v>
      </c>
      <c r="J123" s="89">
        <v>47.1</v>
      </c>
      <c r="K123" s="89">
        <v>17.5</v>
      </c>
    </row>
    <row r="124" spans="1:11" ht="15" customHeight="1" x14ac:dyDescent="0.25">
      <c r="A124" s="92">
        <v>38586</v>
      </c>
      <c r="B124" s="89">
        <v>90.773095999999995</v>
      </c>
      <c r="C124" s="90">
        <f t="shared" si="4"/>
        <v>0.21528199999998776</v>
      </c>
      <c r="D124" s="90">
        <f t="shared" si="2"/>
        <v>9.2652299999999883</v>
      </c>
      <c r="E124" s="89">
        <v>47.1</v>
      </c>
      <c r="F124" s="89">
        <v>17.5</v>
      </c>
      <c r="G124" s="89">
        <v>94.676641999999987</v>
      </c>
      <c r="H124" s="90">
        <f t="shared" si="5"/>
        <v>0.1794569999999851</v>
      </c>
      <c r="I124" s="90">
        <f t="shared" si="13"/>
        <v>11.857204999999979</v>
      </c>
      <c r="J124" s="89">
        <v>47.1</v>
      </c>
      <c r="K124" s="89">
        <v>17.5</v>
      </c>
    </row>
    <row r="125" spans="1:11" ht="15" customHeight="1" x14ac:dyDescent="0.25">
      <c r="A125" s="92">
        <v>38593</v>
      </c>
      <c r="B125" s="89">
        <v>91.415612999999993</v>
      </c>
      <c r="C125" s="90">
        <f t="shared" si="4"/>
        <v>0.64251699999999801</v>
      </c>
      <c r="D125" s="90">
        <f t="shared" ref="D125:D188" si="14">IF(ABS(B125-B73)&lt;0.05,0,B125-B73)</f>
        <v>9.8875929999999954</v>
      </c>
      <c r="E125" s="89">
        <v>47.1</v>
      </c>
      <c r="F125" s="89">
        <v>17.5</v>
      </c>
      <c r="G125" s="89">
        <v>95.326917000000009</v>
      </c>
      <c r="H125" s="90">
        <f t="shared" si="5"/>
        <v>0.65027500000002192</v>
      </c>
      <c r="I125" s="90">
        <f t="shared" si="13"/>
        <v>12.439236000000008</v>
      </c>
      <c r="J125" s="89">
        <v>47.1</v>
      </c>
      <c r="K125" s="89">
        <v>17.5</v>
      </c>
    </row>
    <row r="126" spans="1:11" ht="15" customHeight="1" x14ac:dyDescent="0.25">
      <c r="A126" s="92">
        <v>38600</v>
      </c>
      <c r="B126" s="89">
        <v>94.374197000000009</v>
      </c>
      <c r="C126" s="90">
        <f t="shared" si="4"/>
        <v>2.9585840000000161</v>
      </c>
      <c r="D126" s="90">
        <f t="shared" si="14"/>
        <v>13.004782000000006</v>
      </c>
      <c r="E126" s="89">
        <v>47.1</v>
      </c>
      <c r="F126" s="89">
        <v>17.5</v>
      </c>
      <c r="G126" s="89">
        <v>97.187450000000013</v>
      </c>
      <c r="H126" s="90">
        <f t="shared" si="5"/>
        <v>1.8605330000000038</v>
      </c>
      <c r="I126" s="90">
        <f t="shared" si="13"/>
        <v>14.266650000000013</v>
      </c>
      <c r="J126" s="89">
        <v>47.1</v>
      </c>
      <c r="K126" s="89">
        <v>17.5</v>
      </c>
    </row>
    <row r="127" spans="1:11" ht="15" customHeight="1" x14ac:dyDescent="0.25">
      <c r="A127" s="92">
        <v>38607</v>
      </c>
      <c r="B127" s="89">
        <v>95.073554999999999</v>
      </c>
      <c r="C127" s="90">
        <f t="shared" si="4"/>
        <v>0.69935799999998949</v>
      </c>
      <c r="D127" s="90">
        <f t="shared" si="14"/>
        <v>13.762371999999999</v>
      </c>
      <c r="E127" s="89">
        <v>47.1</v>
      </c>
      <c r="F127" s="89">
        <v>17.5</v>
      </c>
      <c r="G127" s="89">
        <v>97.886866000000012</v>
      </c>
      <c r="H127" s="90">
        <f t="shared" si="5"/>
        <v>0.69941599999999937</v>
      </c>
      <c r="I127" s="90">
        <f t="shared" si="13"/>
        <v>14.980079000000018</v>
      </c>
      <c r="J127" s="89">
        <v>47.1</v>
      </c>
      <c r="K127" s="89">
        <v>17.5</v>
      </c>
    </row>
    <row r="128" spans="1:11" ht="15" customHeight="1" x14ac:dyDescent="0.25">
      <c r="A128" s="92">
        <v>38614</v>
      </c>
      <c r="B128" s="89">
        <v>94.414203000000001</v>
      </c>
      <c r="C128" s="90">
        <f t="shared" si="4"/>
        <v>-0.65935199999999838</v>
      </c>
      <c r="D128" s="90">
        <f t="shared" si="14"/>
        <v>13.135487999999995</v>
      </c>
      <c r="E128" s="89">
        <v>47.1</v>
      </c>
      <c r="F128" s="89">
        <v>17.5</v>
      </c>
      <c r="G128" s="89">
        <v>97.318894999999998</v>
      </c>
      <c r="H128" s="90">
        <f t="shared" si="5"/>
        <v>-0.56797100000001421</v>
      </c>
      <c r="I128" s="90">
        <f t="shared" si="13"/>
        <v>14.287199999999984</v>
      </c>
      <c r="J128" s="89">
        <v>47.1</v>
      </c>
      <c r="K128" s="89">
        <v>17.5</v>
      </c>
    </row>
    <row r="129" spans="1:11" ht="15" customHeight="1" x14ac:dyDescent="0.25">
      <c r="A129" s="92">
        <v>38621</v>
      </c>
      <c r="B129" s="89">
        <v>93.332003999999984</v>
      </c>
      <c r="C129" s="90">
        <f t="shared" si="4"/>
        <v>-1.082199000000017</v>
      </c>
      <c r="D129" s="90">
        <f t="shared" si="14"/>
        <v>11.706610999999981</v>
      </c>
      <c r="E129" s="89">
        <v>47.1</v>
      </c>
      <c r="F129" s="89">
        <v>17.5</v>
      </c>
      <c r="G129" s="89">
        <v>96.269036</v>
      </c>
      <c r="H129" s="90">
        <f t="shared" si="5"/>
        <v>-1.0498589999999979</v>
      </c>
      <c r="I129" s="90">
        <f t="shared" si="13"/>
        <v>12.807507999999999</v>
      </c>
      <c r="J129" s="89">
        <v>47.1</v>
      </c>
      <c r="K129" s="89">
        <v>17.5</v>
      </c>
    </row>
    <row r="130" spans="1:11" ht="15" customHeight="1" x14ac:dyDescent="0.25">
      <c r="A130" s="92">
        <v>38628</v>
      </c>
      <c r="B130" s="89">
        <v>93.512814000000006</v>
      </c>
      <c r="C130" s="90">
        <f t="shared" si="4"/>
        <v>0.18081000000002234</v>
      </c>
      <c r="D130" s="90">
        <f t="shared" si="14"/>
        <v>11.463728000000003</v>
      </c>
      <c r="E130" s="89">
        <v>47.1</v>
      </c>
      <c r="F130" s="89">
        <v>17.5</v>
      </c>
      <c r="G130" s="89">
        <v>96.613071000000005</v>
      </c>
      <c r="H130" s="90">
        <f t="shared" si="5"/>
        <v>0.3440350000000052</v>
      </c>
      <c r="I130" s="90">
        <f t="shared" si="13"/>
        <v>12.772307999999995</v>
      </c>
      <c r="J130" s="89">
        <v>47.1</v>
      </c>
      <c r="K130" s="89">
        <v>17.5</v>
      </c>
    </row>
    <row r="131" spans="1:11" ht="15" customHeight="1" x14ac:dyDescent="0.25">
      <c r="A131" s="92">
        <v>38635</v>
      </c>
      <c r="B131" s="89">
        <v>94.247914999999992</v>
      </c>
      <c r="C131" s="90">
        <f t="shared" si="4"/>
        <v>0.73510099999998602</v>
      </c>
      <c r="D131" s="90">
        <f t="shared" si="14"/>
        <v>11.137205999999978</v>
      </c>
      <c r="E131" s="89">
        <v>47.1</v>
      </c>
      <c r="F131" s="89">
        <v>17.5</v>
      </c>
      <c r="G131" s="89">
        <v>97.048919999999995</v>
      </c>
      <c r="H131" s="90">
        <f t="shared" si="5"/>
        <v>0.43584899999999038</v>
      </c>
      <c r="I131" s="90">
        <f t="shared" si="13"/>
        <v>12.035989999999998</v>
      </c>
      <c r="J131" s="89">
        <v>47.1</v>
      </c>
      <c r="K131" s="89">
        <v>17.5</v>
      </c>
    </row>
    <row r="132" spans="1:11" ht="15" customHeight="1" x14ac:dyDescent="0.25">
      <c r="A132" s="92">
        <v>38642</v>
      </c>
      <c r="B132" s="89">
        <v>94.142240000000015</v>
      </c>
      <c r="C132" s="90">
        <f t="shared" si="4"/>
        <v>-0.10567499999997665</v>
      </c>
      <c r="D132" s="90">
        <f t="shared" si="14"/>
        <v>10.792285000000021</v>
      </c>
      <c r="E132" s="89">
        <v>47.1</v>
      </c>
      <c r="F132" s="89">
        <v>17.5</v>
      </c>
      <c r="G132" s="89">
        <v>96.999956000000012</v>
      </c>
      <c r="H132" s="90">
        <f t="shared" si="5"/>
        <v>0</v>
      </c>
      <c r="I132" s="90">
        <f t="shared" si="13"/>
        <v>11.662540000000021</v>
      </c>
      <c r="J132" s="89">
        <v>47.1</v>
      </c>
      <c r="K132" s="89">
        <v>17.5</v>
      </c>
    </row>
    <row r="133" spans="1:11" ht="15" customHeight="1" x14ac:dyDescent="0.25">
      <c r="A133" s="92">
        <v>38649</v>
      </c>
      <c r="B133" s="89">
        <v>93.471981999999997</v>
      </c>
      <c r="C133" s="90">
        <f t="shared" si="4"/>
        <v>-0.67025800000001823</v>
      </c>
      <c r="D133" s="90">
        <f t="shared" si="14"/>
        <v>9.5360739999999993</v>
      </c>
      <c r="E133" s="89">
        <v>47.1</v>
      </c>
      <c r="F133" s="89">
        <v>17.5</v>
      </c>
      <c r="G133" s="89">
        <v>96.796566000000013</v>
      </c>
      <c r="H133" s="90">
        <f t="shared" si="5"/>
        <v>-0.20338999999999885</v>
      </c>
      <c r="I133" s="90">
        <f t="shared" si="13"/>
        <v>10.76217800000002</v>
      </c>
      <c r="J133" s="89">
        <v>47.1</v>
      </c>
      <c r="K133" s="89">
        <v>17.5</v>
      </c>
    </row>
    <row r="134" spans="1:11" ht="15" customHeight="1" x14ac:dyDescent="0.25">
      <c r="A134" s="92">
        <v>38656</v>
      </c>
      <c r="B134" s="89">
        <v>92.788460999999998</v>
      </c>
      <c r="C134" s="90">
        <f t="shared" si="4"/>
        <v>-0.68352099999999893</v>
      </c>
      <c r="D134" s="90">
        <f t="shared" si="14"/>
        <v>8.5188409999999948</v>
      </c>
      <c r="E134" s="89">
        <v>47.1</v>
      </c>
      <c r="F134" s="89">
        <v>17.5</v>
      </c>
      <c r="G134" s="89">
        <v>96.573724999999996</v>
      </c>
      <c r="H134" s="90">
        <f t="shared" si="5"/>
        <v>-0.22284100000001672</v>
      </c>
      <c r="I134" s="90">
        <f t="shared" si="13"/>
        <v>10.152197999999984</v>
      </c>
      <c r="J134" s="89">
        <v>47.1</v>
      </c>
      <c r="K134" s="89">
        <v>17.5</v>
      </c>
    </row>
    <row r="135" spans="1:11" ht="15" customHeight="1" x14ac:dyDescent="0.25">
      <c r="A135" s="92">
        <v>38663</v>
      </c>
      <c r="B135" s="89">
        <v>92.465075999999982</v>
      </c>
      <c r="C135" s="90">
        <f t="shared" si="4"/>
        <v>-0.32338500000001602</v>
      </c>
      <c r="D135" s="90">
        <f t="shared" si="14"/>
        <v>8.1215759999999761</v>
      </c>
      <c r="E135" s="89">
        <v>47.1</v>
      </c>
      <c r="F135" s="89">
        <v>17.5</v>
      </c>
      <c r="G135" s="89">
        <v>96.592336000000003</v>
      </c>
      <c r="H135" s="90">
        <f t="shared" si="5"/>
        <v>0</v>
      </c>
      <c r="I135" s="90">
        <f t="shared" si="13"/>
        <v>10.047904999999986</v>
      </c>
      <c r="J135" s="89">
        <v>47.1</v>
      </c>
      <c r="K135" s="89">
        <v>17.5</v>
      </c>
    </row>
    <row r="136" spans="1:11" ht="15" customHeight="1" x14ac:dyDescent="0.25">
      <c r="A136" s="92">
        <v>38670</v>
      </c>
      <c r="B136" s="89">
        <v>90.532036000000005</v>
      </c>
      <c r="C136" s="90">
        <f t="shared" si="4"/>
        <v>-1.933039999999977</v>
      </c>
      <c r="D136" s="90">
        <f t="shared" si="14"/>
        <v>6.2678429999999992</v>
      </c>
      <c r="E136" s="89">
        <v>47.1</v>
      </c>
      <c r="F136" s="89">
        <v>17.5</v>
      </c>
      <c r="G136" s="89">
        <v>94.918820999999994</v>
      </c>
      <c r="H136" s="90">
        <f t="shared" si="5"/>
        <v>-1.673515000000009</v>
      </c>
      <c r="I136" s="90">
        <f t="shared" si="13"/>
        <v>8.4979719999999901</v>
      </c>
      <c r="J136" s="89">
        <v>47.1</v>
      </c>
      <c r="K136" s="89">
        <v>17.5</v>
      </c>
    </row>
    <row r="137" spans="1:11" ht="15" customHeight="1" x14ac:dyDescent="0.25">
      <c r="A137" s="92">
        <v>38677</v>
      </c>
      <c r="B137" s="89">
        <v>88.608238</v>
      </c>
      <c r="C137" s="90">
        <f t="shared" ref="C137:C200" si="15">IF(ABS(B137-B136)&lt;0.05,0,B137-B136)</f>
        <v>-1.923798000000005</v>
      </c>
      <c r="D137" s="90">
        <f t="shared" si="14"/>
        <v>7.1435930000000099</v>
      </c>
      <c r="E137" s="89">
        <v>47.1</v>
      </c>
      <c r="F137" s="89">
        <v>17.5</v>
      </c>
      <c r="G137" s="89">
        <v>93.224740999999995</v>
      </c>
      <c r="H137" s="90">
        <f t="shared" ref="H137:H200" si="16">IF(ABS(G137-G136)&lt;0.05,0,G137-G136)</f>
        <v>-1.6940799999999996</v>
      </c>
      <c r="I137" s="90">
        <f t="shared" si="13"/>
        <v>8.0581349999999929</v>
      </c>
      <c r="J137" s="89">
        <v>47.1</v>
      </c>
      <c r="K137" s="89">
        <v>17.5</v>
      </c>
    </row>
    <row r="138" spans="1:11" ht="15" customHeight="1" x14ac:dyDescent="0.25">
      <c r="A138" s="92">
        <v>38684</v>
      </c>
      <c r="B138" s="89">
        <v>87.347022999999993</v>
      </c>
      <c r="C138" s="90">
        <f t="shared" si="15"/>
        <v>-1.2612150000000071</v>
      </c>
      <c r="D138" s="90">
        <f t="shared" si="14"/>
        <v>3.1817639999999869</v>
      </c>
      <c r="E138" s="89">
        <v>47.1</v>
      </c>
      <c r="F138" s="89">
        <v>17.5</v>
      </c>
      <c r="G138" s="89">
        <v>91.804357999999993</v>
      </c>
      <c r="H138" s="90">
        <f t="shared" si="16"/>
        <v>-1.4203830000000011</v>
      </c>
      <c r="I138" s="90">
        <f t="shared" si="13"/>
        <v>5.4433299999999889</v>
      </c>
      <c r="J138" s="89">
        <v>47.1</v>
      </c>
      <c r="K138" s="89">
        <v>17.5</v>
      </c>
    </row>
    <row r="139" spans="1:11" ht="15" customHeight="1" x14ac:dyDescent="0.25">
      <c r="A139" s="92">
        <v>38691</v>
      </c>
      <c r="B139" s="89">
        <v>87.347022999999993</v>
      </c>
      <c r="C139" s="90">
        <f t="shared" si="15"/>
        <v>0</v>
      </c>
      <c r="D139" s="90">
        <f t="shared" si="14"/>
        <v>3.284743999999975</v>
      </c>
      <c r="E139" s="89">
        <v>47.1</v>
      </c>
      <c r="F139" s="89">
        <v>17.5</v>
      </c>
      <c r="G139" s="89">
        <v>91.804357999999993</v>
      </c>
      <c r="H139" s="90">
        <f t="shared" si="16"/>
        <v>0</v>
      </c>
      <c r="I139" s="90">
        <f t="shared" si="13"/>
        <v>5.4066769999999877</v>
      </c>
      <c r="J139" s="89">
        <v>47.1</v>
      </c>
      <c r="K139" s="89">
        <v>17.5</v>
      </c>
    </row>
    <row r="140" spans="1:11" ht="15" customHeight="1" x14ac:dyDescent="0.25">
      <c r="A140" s="92">
        <v>38698</v>
      </c>
      <c r="B140" s="89">
        <v>87.202474999999993</v>
      </c>
      <c r="C140" s="90">
        <f t="shared" si="15"/>
        <v>-0.14454800000000034</v>
      </c>
      <c r="D140" s="90">
        <f t="shared" si="14"/>
        <v>4.469672999999986</v>
      </c>
      <c r="E140" s="89">
        <v>47.1</v>
      </c>
      <c r="F140" s="89">
        <v>17.5</v>
      </c>
      <c r="G140" s="89">
        <v>91.475917999999993</v>
      </c>
      <c r="H140" s="90">
        <f t="shared" si="16"/>
        <v>-0.32844000000000051</v>
      </c>
      <c r="I140" s="90">
        <f t="shared" si="13"/>
        <v>5.4972989999999839</v>
      </c>
      <c r="J140" s="89">
        <v>47.1</v>
      </c>
      <c r="K140" s="89">
        <v>17.5</v>
      </c>
    </row>
    <row r="141" spans="1:11" ht="15" customHeight="1" x14ac:dyDescent="0.25">
      <c r="A141" s="92">
        <v>38705</v>
      </c>
      <c r="B141" s="89">
        <v>87.557270000000017</v>
      </c>
      <c r="C141" s="90">
        <f t="shared" si="15"/>
        <v>0.35479500000002417</v>
      </c>
      <c r="D141" s="90">
        <f t="shared" si="14"/>
        <v>6.0926250000000266</v>
      </c>
      <c r="E141" s="89">
        <v>47.1</v>
      </c>
      <c r="F141" s="89">
        <v>17.5</v>
      </c>
      <c r="G141" s="89">
        <v>91.828893999999991</v>
      </c>
      <c r="H141" s="90">
        <f t="shared" si="16"/>
        <v>0.35297599999999818</v>
      </c>
      <c r="I141" s="90">
        <f t="shared" si="13"/>
        <v>6.6622879999999896</v>
      </c>
      <c r="J141" s="89">
        <v>47.1</v>
      </c>
      <c r="K141" s="89">
        <v>17.5</v>
      </c>
    </row>
    <row r="142" spans="1:11" ht="15" customHeight="1" x14ac:dyDescent="0.25">
      <c r="A142" s="92">
        <v>38712</v>
      </c>
      <c r="B142" s="89">
        <v>87.884986000000012</v>
      </c>
      <c r="C142" s="90">
        <f t="shared" si="15"/>
        <v>0.32771599999999523</v>
      </c>
      <c r="D142" s="90">
        <f t="shared" si="14"/>
        <v>6.684275999999997</v>
      </c>
      <c r="E142" s="89">
        <v>47.1</v>
      </c>
      <c r="F142" s="89">
        <v>17.5</v>
      </c>
      <c r="G142" s="89">
        <v>92.120989999999992</v>
      </c>
      <c r="H142" s="90">
        <f t="shared" si="16"/>
        <v>0.2920960000000008</v>
      </c>
      <c r="I142" s="90">
        <f t="shared" si="13"/>
        <v>6.9808979999999821</v>
      </c>
      <c r="J142" s="89">
        <v>47.1</v>
      </c>
      <c r="K142" s="89">
        <v>17.5</v>
      </c>
    </row>
    <row r="143" spans="1:11" ht="15" customHeight="1" x14ac:dyDescent="0.25">
      <c r="A143" s="92">
        <v>38719</v>
      </c>
      <c r="B143" s="89">
        <v>88.033395999999982</v>
      </c>
      <c r="C143" s="90">
        <f t="shared" si="15"/>
        <v>0.14840999999996995</v>
      </c>
      <c r="D143" s="90">
        <f t="shared" si="14"/>
        <v>6.8680419999999742</v>
      </c>
      <c r="E143" s="89">
        <v>47.1</v>
      </c>
      <c r="F143" s="89">
        <v>17.5</v>
      </c>
      <c r="G143" s="89">
        <v>92.268669000000003</v>
      </c>
      <c r="H143" s="90">
        <f t="shared" si="16"/>
        <v>0.14767900000001077</v>
      </c>
      <c r="I143" s="90">
        <f t="shared" si="13"/>
        <v>7.145348999999996</v>
      </c>
      <c r="J143" s="89">
        <v>47.1</v>
      </c>
      <c r="K143" s="89">
        <v>17.5</v>
      </c>
    </row>
    <row r="144" spans="1:11" ht="15" customHeight="1" x14ac:dyDescent="0.25">
      <c r="A144" s="92">
        <v>38726</v>
      </c>
      <c r="B144" s="89">
        <v>88.560045000000002</v>
      </c>
      <c r="C144" s="90">
        <f t="shared" si="15"/>
        <v>0.52664900000002035</v>
      </c>
      <c r="D144" s="90">
        <f t="shared" si="14"/>
        <v>8.7240489999999937</v>
      </c>
      <c r="E144" s="89">
        <v>47.1</v>
      </c>
      <c r="F144" s="89">
        <v>17.5</v>
      </c>
      <c r="G144" s="89">
        <v>92.940070999999989</v>
      </c>
      <c r="H144" s="90">
        <f t="shared" si="16"/>
        <v>0.67140199999998629</v>
      </c>
      <c r="I144" s="90">
        <f t="shared" si="13"/>
        <v>8.0749469999999945</v>
      </c>
      <c r="J144" s="89">
        <v>47.1</v>
      </c>
      <c r="K144" s="89">
        <v>17.5</v>
      </c>
    </row>
    <row r="145" spans="1:11" ht="15" customHeight="1" x14ac:dyDescent="0.25">
      <c r="A145" s="92">
        <v>38733</v>
      </c>
      <c r="B145" s="89">
        <v>89.007180000000005</v>
      </c>
      <c r="C145" s="90">
        <f t="shared" si="15"/>
        <v>0.44713500000000295</v>
      </c>
      <c r="D145" s="90">
        <f t="shared" si="14"/>
        <v>10.072940000000017</v>
      </c>
      <c r="E145" s="89">
        <v>47.1</v>
      </c>
      <c r="F145" s="89">
        <v>17.5</v>
      </c>
      <c r="G145" s="89">
        <v>93.186062000000007</v>
      </c>
      <c r="H145" s="90">
        <f t="shared" si="16"/>
        <v>0.24599100000001783</v>
      </c>
      <c r="I145" s="90">
        <f t="shared" si="13"/>
        <v>9.2466309999999936</v>
      </c>
      <c r="J145" s="89">
        <v>47.1</v>
      </c>
      <c r="K145" s="89">
        <v>17.5</v>
      </c>
    </row>
    <row r="146" spans="1:11" ht="15" customHeight="1" x14ac:dyDescent="0.25">
      <c r="A146" s="92">
        <v>38740</v>
      </c>
      <c r="B146" s="89">
        <v>89.549011999999991</v>
      </c>
      <c r="C146" s="90">
        <f t="shared" si="15"/>
        <v>0.54183199999998521</v>
      </c>
      <c r="D146" s="90">
        <f t="shared" si="14"/>
        <v>10.619238999999979</v>
      </c>
      <c r="E146" s="89">
        <v>47.1</v>
      </c>
      <c r="F146" s="89">
        <v>17.5</v>
      </c>
      <c r="G146" s="89">
        <v>93.622726</v>
      </c>
      <c r="H146" s="90">
        <f t="shared" si="16"/>
        <v>0.43666399999999328</v>
      </c>
      <c r="I146" s="90">
        <f t="shared" si="13"/>
        <v>9.7576489999999865</v>
      </c>
      <c r="J146" s="89">
        <v>47.1</v>
      </c>
      <c r="K146" s="89">
        <v>17.5</v>
      </c>
    </row>
    <row r="147" spans="1:11" ht="15" customHeight="1" x14ac:dyDescent="0.25">
      <c r="A147" s="92">
        <v>38747</v>
      </c>
      <c r="B147" s="89">
        <v>89.880272000000005</v>
      </c>
      <c r="C147" s="90">
        <f t="shared" si="15"/>
        <v>0.33126000000001454</v>
      </c>
      <c r="D147" s="90">
        <f t="shared" si="14"/>
        <v>10.340073000000004</v>
      </c>
      <c r="E147" s="89">
        <v>47.1</v>
      </c>
      <c r="F147" s="89">
        <v>17.5</v>
      </c>
      <c r="G147" s="89">
        <v>93.934284999999988</v>
      </c>
      <c r="H147" s="90">
        <f t="shared" si="16"/>
        <v>0.31155899999998837</v>
      </c>
      <c r="I147" s="90">
        <f t="shared" si="13"/>
        <v>9.7091369999999699</v>
      </c>
      <c r="J147" s="89">
        <v>47.1</v>
      </c>
      <c r="K147" s="89">
        <v>17.5</v>
      </c>
    </row>
    <row r="148" spans="1:11" ht="15" customHeight="1" x14ac:dyDescent="0.25">
      <c r="A148" s="92">
        <v>38754</v>
      </c>
      <c r="B148" s="89">
        <v>89.734482999999997</v>
      </c>
      <c r="C148" s="90">
        <f t="shared" si="15"/>
        <v>-0.14578900000000772</v>
      </c>
      <c r="D148" s="90">
        <f t="shared" si="14"/>
        <v>9.8911749999999898</v>
      </c>
      <c r="E148" s="89">
        <v>47.1</v>
      </c>
      <c r="F148" s="89">
        <v>17.5</v>
      </c>
      <c r="G148" s="89">
        <v>93.852165000000014</v>
      </c>
      <c r="H148" s="90">
        <f t="shared" si="16"/>
        <v>-8.211999999997488E-2</v>
      </c>
      <c r="I148" s="90">
        <f t="shared" si="13"/>
        <v>9.5773160000000104</v>
      </c>
      <c r="J148" s="89">
        <v>47.1</v>
      </c>
      <c r="K148" s="89">
        <v>17.5</v>
      </c>
    </row>
    <row r="149" spans="1:11" ht="15" customHeight="1" x14ac:dyDescent="0.25">
      <c r="A149" s="92">
        <v>38761</v>
      </c>
      <c r="B149" s="89">
        <v>89.649450000000002</v>
      </c>
      <c r="C149" s="90">
        <f t="shared" si="15"/>
        <v>-8.5032999999995695E-2</v>
      </c>
      <c r="D149" s="90">
        <f t="shared" si="14"/>
        <v>9.6160170000000136</v>
      </c>
      <c r="E149" s="89">
        <v>47.1</v>
      </c>
      <c r="F149" s="89">
        <v>17.5</v>
      </c>
      <c r="G149" s="89">
        <v>93.774115999999992</v>
      </c>
      <c r="H149" s="90">
        <f t="shared" si="16"/>
        <v>-7.8049000000021351E-2</v>
      </c>
      <c r="I149" s="90">
        <f t="shared" si="13"/>
        <v>9.4574359999999729</v>
      </c>
      <c r="J149" s="89">
        <v>47.1</v>
      </c>
      <c r="K149" s="89">
        <v>17.5</v>
      </c>
    </row>
    <row r="150" spans="1:11" ht="15" customHeight="1" x14ac:dyDescent="0.25">
      <c r="A150" s="92">
        <v>38768</v>
      </c>
      <c r="B150" s="89">
        <v>89.596348999999989</v>
      </c>
      <c r="C150" s="90">
        <f t="shared" si="15"/>
        <v>-5.3101000000012277E-2</v>
      </c>
      <c r="D150" s="90">
        <f t="shared" si="14"/>
        <v>9.4458359999999857</v>
      </c>
      <c r="E150" s="89">
        <v>47.1</v>
      </c>
      <c r="F150" s="89">
        <v>17.5</v>
      </c>
      <c r="G150" s="89">
        <v>93.753344000000013</v>
      </c>
      <c r="H150" s="90">
        <f t="shared" si="16"/>
        <v>0</v>
      </c>
      <c r="I150" s="90">
        <f t="shared" si="13"/>
        <v>9.394730000000024</v>
      </c>
      <c r="J150" s="89">
        <v>47.1</v>
      </c>
      <c r="K150" s="89">
        <v>17.5</v>
      </c>
    </row>
    <row r="151" spans="1:11" ht="15" customHeight="1" x14ac:dyDescent="0.25">
      <c r="A151" s="92">
        <v>38775</v>
      </c>
      <c r="B151" s="89">
        <v>89.507039000000006</v>
      </c>
      <c r="C151" s="90">
        <f t="shared" si="15"/>
        <v>-8.9309999999983347E-2</v>
      </c>
      <c r="D151" s="90">
        <f t="shared" si="14"/>
        <v>9.0614710000000116</v>
      </c>
      <c r="E151" s="89">
        <v>47.1</v>
      </c>
      <c r="F151" s="89">
        <v>17.5</v>
      </c>
      <c r="G151" s="89">
        <v>93.685020000000009</v>
      </c>
      <c r="H151" s="90">
        <f t="shared" si="16"/>
        <v>-6.8324000000004048E-2</v>
      </c>
      <c r="I151" s="90">
        <f t="shared" si="13"/>
        <v>9.0338200000000199</v>
      </c>
      <c r="J151" s="89">
        <v>47.1</v>
      </c>
      <c r="K151" s="89">
        <v>17.5</v>
      </c>
    </row>
    <row r="152" spans="1:11" ht="15" customHeight="1" x14ac:dyDescent="0.25">
      <c r="A152" s="92">
        <v>38782</v>
      </c>
      <c r="B152" s="89">
        <v>89.369137999999992</v>
      </c>
      <c r="C152" s="90">
        <f t="shared" si="15"/>
        <v>-0.1379010000000136</v>
      </c>
      <c r="D152" s="90">
        <f t="shared" si="14"/>
        <v>8.2044519999999892</v>
      </c>
      <c r="E152" s="89">
        <v>47.1</v>
      </c>
      <c r="F152" s="89">
        <v>17.5</v>
      </c>
      <c r="G152" s="89">
        <v>93.627079000000009</v>
      </c>
      <c r="H152" s="90">
        <f t="shared" si="16"/>
        <v>-5.7940999999999576E-2</v>
      </c>
      <c r="I152" s="90">
        <f t="shared" si="13"/>
        <v>7.9906129999999962</v>
      </c>
      <c r="J152" s="89">
        <v>47.1</v>
      </c>
      <c r="K152" s="89">
        <v>17.5</v>
      </c>
    </row>
    <row r="153" spans="1:11" ht="15" customHeight="1" x14ac:dyDescent="0.25">
      <c r="A153" s="92">
        <v>38789</v>
      </c>
      <c r="B153" s="89">
        <v>89.554547999999983</v>
      </c>
      <c r="C153" s="90">
        <f t="shared" si="15"/>
        <v>0.1854099999999903</v>
      </c>
      <c r="D153" s="90">
        <f t="shared" si="14"/>
        <v>7.9192409999999853</v>
      </c>
      <c r="E153" s="89">
        <v>47.1</v>
      </c>
      <c r="F153" s="89">
        <v>17.5</v>
      </c>
      <c r="G153" s="89">
        <v>93.852661000000012</v>
      </c>
      <c r="H153" s="90">
        <f t="shared" si="16"/>
        <v>0.22558200000000284</v>
      </c>
      <c r="I153" s="90">
        <f t="shared" si="13"/>
        <v>7.7428620000000024</v>
      </c>
      <c r="J153" s="89">
        <v>47.1</v>
      </c>
      <c r="K153" s="89">
        <v>17.5</v>
      </c>
    </row>
    <row r="154" spans="1:11" ht="15" customHeight="1" x14ac:dyDescent="0.25">
      <c r="A154" s="92">
        <v>38796</v>
      </c>
      <c r="B154" s="89">
        <v>90.191850000000002</v>
      </c>
      <c r="C154" s="90">
        <f t="shared" si="15"/>
        <v>0.63730200000001958</v>
      </c>
      <c r="D154" s="90">
        <f t="shared" si="14"/>
        <v>7.4949239999999975</v>
      </c>
      <c r="E154" s="89">
        <v>47.1</v>
      </c>
      <c r="F154" s="89">
        <v>17.5</v>
      </c>
      <c r="G154" s="89">
        <v>94.421533000000011</v>
      </c>
      <c r="H154" s="90">
        <f t="shared" si="16"/>
        <v>0.56887199999999893</v>
      </c>
      <c r="I154" s="90">
        <f t="shared" si="13"/>
        <v>7.3661519999999996</v>
      </c>
      <c r="J154" s="89">
        <v>47.1</v>
      </c>
      <c r="K154" s="89">
        <v>17.5</v>
      </c>
    </row>
    <row r="155" spans="1:11" ht="15" customHeight="1" x14ac:dyDescent="0.25">
      <c r="A155" s="92">
        <v>38803</v>
      </c>
      <c r="B155" s="89">
        <v>91.161428571428573</v>
      </c>
      <c r="C155" s="90">
        <f t="shared" si="15"/>
        <v>0.96957857142857051</v>
      </c>
      <c r="D155" s="90">
        <f t="shared" si="14"/>
        <v>7.7565095714285803</v>
      </c>
      <c r="E155" s="89">
        <v>47.1</v>
      </c>
      <c r="F155" s="89">
        <v>17.5</v>
      </c>
      <c r="G155" s="89">
        <v>94.950470000000024</v>
      </c>
      <c r="H155" s="90">
        <f t="shared" si="16"/>
        <v>0.52893700000001331</v>
      </c>
      <c r="I155" s="90">
        <f t="shared" si="13"/>
        <v>7.2661880000000281</v>
      </c>
      <c r="J155" s="89">
        <v>47.1</v>
      </c>
      <c r="K155" s="89">
        <v>17.5</v>
      </c>
    </row>
    <row r="156" spans="1:11" ht="15" customHeight="1" x14ac:dyDescent="0.25">
      <c r="A156" s="92">
        <v>38810</v>
      </c>
      <c r="B156" s="89">
        <v>91.78407</v>
      </c>
      <c r="C156" s="90">
        <f t="shared" si="15"/>
        <v>0.62264142857142701</v>
      </c>
      <c r="D156" s="90">
        <f t="shared" si="14"/>
        <v>7.8695669999999893</v>
      </c>
      <c r="E156" s="89">
        <v>47.1</v>
      </c>
      <c r="F156" s="89">
        <v>17.5</v>
      </c>
      <c r="G156" s="89">
        <v>95.640287999999984</v>
      </c>
      <c r="H156" s="90">
        <f t="shared" si="16"/>
        <v>0.68981799999995985</v>
      </c>
      <c r="I156" s="90">
        <f t="shared" si="13"/>
        <v>7.33738799999999</v>
      </c>
      <c r="J156" s="89">
        <v>47.1</v>
      </c>
      <c r="K156" s="89">
        <v>17.5</v>
      </c>
    </row>
    <row r="157" spans="1:11" ht="15" customHeight="1" x14ac:dyDescent="0.25">
      <c r="A157" s="92">
        <v>38817</v>
      </c>
      <c r="B157" s="89">
        <v>92.770263</v>
      </c>
      <c r="C157" s="90">
        <f t="shared" si="15"/>
        <v>0.9861930000000001</v>
      </c>
      <c r="D157" s="90">
        <f t="shared" si="14"/>
        <v>7.161412999999996</v>
      </c>
      <c r="E157" s="89">
        <v>47.1</v>
      </c>
      <c r="F157" s="89">
        <v>17.5</v>
      </c>
      <c r="G157" s="89">
        <v>96.400079000000005</v>
      </c>
      <c r="H157" s="90">
        <f t="shared" si="16"/>
        <v>0.7597910000000212</v>
      </c>
      <c r="I157" s="90">
        <f t="shared" si="13"/>
        <v>6.5836260000000095</v>
      </c>
      <c r="J157" s="89">
        <v>47.1</v>
      </c>
      <c r="K157" s="89">
        <v>17.5</v>
      </c>
    </row>
    <row r="158" spans="1:11" ht="15" customHeight="1" x14ac:dyDescent="0.25">
      <c r="A158" s="92">
        <v>38825</v>
      </c>
      <c r="B158" s="89">
        <v>94.229962</v>
      </c>
      <c r="C158" s="90">
        <f t="shared" si="15"/>
        <v>1.4596990000000005</v>
      </c>
      <c r="D158" s="90">
        <f t="shared" si="14"/>
        <v>8.6016640000000137</v>
      </c>
      <c r="E158" s="89">
        <v>47.1</v>
      </c>
      <c r="F158" s="89">
        <v>17.5</v>
      </c>
      <c r="G158" s="89">
        <v>97.642411999999993</v>
      </c>
      <c r="H158" s="90">
        <f t="shared" si="16"/>
        <v>1.2423329999999879</v>
      </c>
      <c r="I158" s="90">
        <f t="shared" si="13"/>
        <v>7.8430029999999817</v>
      </c>
      <c r="J158" s="89">
        <v>47.1</v>
      </c>
      <c r="K158" s="89">
        <v>17.5</v>
      </c>
    </row>
    <row r="159" spans="1:11" ht="15" customHeight="1" x14ac:dyDescent="0.25">
      <c r="A159" s="92">
        <v>38831</v>
      </c>
      <c r="B159" s="89">
        <v>95.351672000000008</v>
      </c>
      <c r="C159" s="90">
        <f t="shared" si="15"/>
        <v>1.1217100000000073</v>
      </c>
      <c r="D159" s="90">
        <f t="shared" si="14"/>
        <v>9.8462200000000166</v>
      </c>
      <c r="E159" s="89">
        <v>47.1</v>
      </c>
      <c r="F159" s="89">
        <v>17.5</v>
      </c>
      <c r="G159" s="89">
        <v>98.500204999999994</v>
      </c>
      <c r="H159" s="90">
        <f t="shared" si="16"/>
        <v>0.85779300000000092</v>
      </c>
      <c r="I159" s="90">
        <f t="shared" si="13"/>
        <v>8.8780149999999907</v>
      </c>
      <c r="J159" s="89">
        <v>47.1</v>
      </c>
      <c r="K159" s="89">
        <v>17.5</v>
      </c>
    </row>
    <row r="160" spans="1:11" ht="15" customHeight="1" x14ac:dyDescent="0.25">
      <c r="A160" s="92">
        <v>38838</v>
      </c>
      <c r="B160" s="89">
        <v>96.131447999999992</v>
      </c>
      <c r="C160" s="90">
        <f t="shared" si="15"/>
        <v>0.77977599999998404</v>
      </c>
      <c r="D160" s="90">
        <f t="shared" si="14"/>
        <v>10.691861999999972</v>
      </c>
      <c r="E160" s="89">
        <v>47.1</v>
      </c>
      <c r="F160" s="89">
        <v>17.5</v>
      </c>
      <c r="G160" s="89">
        <v>98.900272000000001</v>
      </c>
      <c r="H160" s="90">
        <f t="shared" si="16"/>
        <v>0.40006700000000706</v>
      </c>
      <c r="I160" s="90">
        <f t="shared" si="13"/>
        <v>9.6002720000000039</v>
      </c>
      <c r="J160" s="89">
        <v>47.1</v>
      </c>
      <c r="K160" s="89">
        <v>17.5</v>
      </c>
    </row>
    <row r="161" spans="1:11" ht="15" customHeight="1" x14ac:dyDescent="0.25">
      <c r="A161" s="92">
        <v>38845</v>
      </c>
      <c r="B161" s="89">
        <v>96.460941000000005</v>
      </c>
      <c r="C161" s="90">
        <f t="shared" si="15"/>
        <v>0.32949300000001358</v>
      </c>
      <c r="D161" s="90">
        <f t="shared" si="14"/>
        <v>11.101381000000003</v>
      </c>
      <c r="E161" s="89">
        <v>47.1</v>
      </c>
      <c r="F161" s="89">
        <v>17.5</v>
      </c>
      <c r="G161" s="89">
        <v>98.902568000000002</v>
      </c>
      <c r="H161" s="90">
        <f t="shared" si="16"/>
        <v>0</v>
      </c>
      <c r="I161" s="90">
        <f t="shared" si="13"/>
        <v>9.4458970000000164</v>
      </c>
      <c r="J161" s="89">
        <v>47.1</v>
      </c>
      <c r="K161" s="89">
        <v>17.5</v>
      </c>
    </row>
    <row r="162" spans="1:11" ht="15" customHeight="1" x14ac:dyDescent="0.25">
      <c r="A162" s="92">
        <v>38852</v>
      </c>
      <c r="B162" s="89">
        <v>96.391477000000009</v>
      </c>
      <c r="C162" s="90">
        <f t="shared" si="15"/>
        <v>-6.9463999999996418E-2</v>
      </c>
      <c r="D162" s="90">
        <f t="shared" si="14"/>
        <v>11.123857000000015</v>
      </c>
      <c r="E162" s="89">
        <v>47.1</v>
      </c>
      <c r="F162" s="89">
        <v>17.5</v>
      </c>
      <c r="G162" s="89">
        <v>98.744455000000002</v>
      </c>
      <c r="H162" s="90">
        <f t="shared" si="16"/>
        <v>-0.15811300000000017</v>
      </c>
      <c r="I162" s="90">
        <f t="shared" si="13"/>
        <v>9.3442480000000074</v>
      </c>
      <c r="J162" s="89">
        <v>47.1</v>
      </c>
      <c r="K162" s="89">
        <v>17.5</v>
      </c>
    </row>
    <row r="163" spans="1:11" ht="15" customHeight="1" x14ac:dyDescent="0.25">
      <c r="A163" s="92">
        <v>38859</v>
      </c>
      <c r="B163" s="89">
        <v>96.099114999999998</v>
      </c>
      <c r="C163" s="90">
        <f t="shared" si="15"/>
        <v>-0.29236200000001134</v>
      </c>
      <c r="D163" s="90">
        <f t="shared" si="14"/>
        <v>11.330176999999992</v>
      </c>
      <c r="E163" s="89">
        <v>47.1</v>
      </c>
      <c r="F163" s="89">
        <v>17.5</v>
      </c>
      <c r="G163" s="89">
        <v>98.497185999999999</v>
      </c>
      <c r="H163" s="90">
        <f t="shared" si="16"/>
        <v>-0.24726900000000285</v>
      </c>
      <c r="I163" s="90">
        <f t="shared" si="13"/>
        <v>9.4930180000000064</v>
      </c>
      <c r="J163" s="89">
        <v>47.1</v>
      </c>
      <c r="K163" s="89">
        <v>17.5</v>
      </c>
    </row>
    <row r="164" spans="1:11" ht="15" customHeight="1" x14ac:dyDescent="0.25">
      <c r="A164" s="92">
        <v>38866</v>
      </c>
      <c r="B164" s="89">
        <v>95.364540999999988</v>
      </c>
      <c r="C164" s="90">
        <f t="shared" si="15"/>
        <v>-0.73457400000000916</v>
      </c>
      <c r="D164" s="90">
        <f t="shared" si="14"/>
        <v>11.186733999999987</v>
      </c>
      <c r="E164" s="89">
        <v>47.1</v>
      </c>
      <c r="F164" s="89">
        <v>17.5</v>
      </c>
      <c r="G164" s="89">
        <v>97.692968000000008</v>
      </c>
      <c r="H164" s="90">
        <f t="shared" si="16"/>
        <v>-0.80421799999999166</v>
      </c>
      <c r="I164" s="90">
        <f t="shared" si="13"/>
        <v>9.3060880000000026</v>
      </c>
      <c r="J164" s="89">
        <v>47.1</v>
      </c>
      <c r="K164" s="89">
        <v>17.5</v>
      </c>
    </row>
    <row r="165" spans="1:11" ht="15" customHeight="1" x14ac:dyDescent="0.25">
      <c r="A165" s="92">
        <v>38873</v>
      </c>
      <c r="B165" s="89">
        <v>95.237023999999991</v>
      </c>
      <c r="C165" s="90">
        <f t="shared" si="15"/>
        <v>-0.12751699999999744</v>
      </c>
      <c r="D165" s="90">
        <f t="shared" si="14"/>
        <v>11.224067999999988</v>
      </c>
      <c r="E165" s="89">
        <v>47.1</v>
      </c>
      <c r="F165" s="89">
        <v>17.5</v>
      </c>
      <c r="G165" s="89">
        <v>97.554976999999994</v>
      </c>
      <c r="H165" s="90">
        <f t="shared" si="16"/>
        <v>-0.13799100000001374</v>
      </c>
      <c r="I165" s="90">
        <f t="shared" si="13"/>
        <v>9.3219089999999909</v>
      </c>
      <c r="J165" s="89">
        <v>47.1</v>
      </c>
      <c r="K165" s="89">
        <v>17.5</v>
      </c>
    </row>
    <row r="166" spans="1:11" ht="15" customHeight="1" x14ac:dyDescent="0.25">
      <c r="A166" s="92">
        <v>38880</v>
      </c>
      <c r="B166" s="89">
        <v>95.494850999999997</v>
      </c>
      <c r="C166" s="90">
        <f t="shared" si="15"/>
        <v>0.25782700000000602</v>
      </c>
      <c r="D166" s="90">
        <f t="shared" si="14"/>
        <v>10.505704999999992</v>
      </c>
      <c r="E166" s="89">
        <v>47.1</v>
      </c>
      <c r="F166" s="89">
        <v>17.5</v>
      </c>
      <c r="G166" s="89">
        <v>97.752037000000001</v>
      </c>
      <c r="H166" s="90">
        <f t="shared" si="16"/>
        <v>0.19706000000000756</v>
      </c>
      <c r="I166" s="90">
        <f t="shared" si="13"/>
        <v>8.7873119999999858</v>
      </c>
      <c r="J166" s="89">
        <v>47.1</v>
      </c>
      <c r="K166" s="89">
        <v>17.5</v>
      </c>
    </row>
    <row r="167" spans="1:11" ht="15" customHeight="1" x14ac:dyDescent="0.25">
      <c r="A167" s="92">
        <v>38887</v>
      </c>
      <c r="B167" s="89">
        <v>95.442477000000011</v>
      </c>
      <c r="C167" s="90">
        <f t="shared" si="15"/>
        <v>-5.2373999999986154E-2</v>
      </c>
      <c r="D167" s="90">
        <f t="shared" si="14"/>
        <v>9.9180060000000054</v>
      </c>
      <c r="E167" s="89">
        <v>47.1</v>
      </c>
      <c r="F167" s="89">
        <v>17.5</v>
      </c>
      <c r="G167" s="89">
        <v>97.765829999999994</v>
      </c>
      <c r="H167" s="90">
        <f t="shared" si="16"/>
        <v>0</v>
      </c>
      <c r="I167" s="90">
        <f t="shared" si="13"/>
        <v>8.2248099999999766</v>
      </c>
      <c r="J167" s="89">
        <v>47.1</v>
      </c>
      <c r="K167" s="89">
        <v>17.5</v>
      </c>
    </row>
    <row r="168" spans="1:11" ht="15" customHeight="1" x14ac:dyDescent="0.25">
      <c r="A168" s="92">
        <v>38894</v>
      </c>
      <c r="B168" s="89">
        <v>94.971827999999988</v>
      </c>
      <c r="C168" s="90">
        <f t="shared" si="15"/>
        <v>-0.47064900000002297</v>
      </c>
      <c r="D168" s="90">
        <f t="shared" si="14"/>
        <v>8.2413090000000011</v>
      </c>
      <c r="E168" s="89">
        <v>47.1</v>
      </c>
      <c r="F168" s="89">
        <v>17.5</v>
      </c>
      <c r="G168" s="89">
        <v>97.363848000000004</v>
      </c>
      <c r="H168" s="90">
        <f t="shared" si="16"/>
        <v>-0.40198199999998963</v>
      </c>
      <c r="I168" s="90">
        <f t="shared" si="13"/>
        <v>7.0907040000000023</v>
      </c>
      <c r="J168" s="89">
        <v>47.1</v>
      </c>
      <c r="K168" s="89">
        <v>17.5</v>
      </c>
    </row>
    <row r="169" spans="1:11" ht="15" customHeight="1" x14ac:dyDescent="0.25">
      <c r="A169" s="92">
        <v>38901</v>
      </c>
      <c r="B169" s="89">
        <v>95.267583999999999</v>
      </c>
      <c r="C169" s="90">
        <f t="shared" si="15"/>
        <v>0.29575600000001145</v>
      </c>
      <c r="D169" s="90">
        <f t="shared" si="14"/>
        <v>7.7815959999999933</v>
      </c>
      <c r="E169" s="89">
        <v>47.1</v>
      </c>
      <c r="F169" s="89">
        <v>17.5</v>
      </c>
      <c r="G169" s="89">
        <v>97.600107000000008</v>
      </c>
      <c r="H169" s="90">
        <f t="shared" si="16"/>
        <v>0.23625900000000399</v>
      </c>
      <c r="I169" s="90">
        <f t="shared" si="13"/>
        <v>6.6004220000000089</v>
      </c>
      <c r="J169" s="89">
        <v>47.1</v>
      </c>
      <c r="K169" s="89">
        <v>17.5</v>
      </c>
    </row>
    <row r="170" spans="1:11" ht="15" customHeight="1" x14ac:dyDescent="0.25">
      <c r="A170" s="92">
        <v>38908</v>
      </c>
      <c r="B170" s="89">
        <v>95.694568000000004</v>
      </c>
      <c r="C170" s="90">
        <f t="shared" si="15"/>
        <v>0.42698400000000447</v>
      </c>
      <c r="D170" s="90">
        <f t="shared" si="14"/>
        <v>7.9618250000000046</v>
      </c>
      <c r="E170" s="89">
        <v>47.1</v>
      </c>
      <c r="F170" s="89">
        <v>17.5</v>
      </c>
      <c r="G170" s="89">
        <v>97.994595000000004</v>
      </c>
      <c r="H170" s="90">
        <f t="shared" si="16"/>
        <v>0.39448799999999551</v>
      </c>
      <c r="I170" s="90">
        <f t="shared" si="13"/>
        <v>6.1060580000000044</v>
      </c>
      <c r="J170" s="89">
        <v>47.1</v>
      </c>
      <c r="K170" s="89">
        <v>17.5</v>
      </c>
    </row>
    <row r="171" spans="1:11" ht="15" customHeight="1" x14ac:dyDescent="0.25">
      <c r="A171" s="92">
        <v>38915</v>
      </c>
      <c r="B171" s="89">
        <v>96.881884000000014</v>
      </c>
      <c r="C171" s="90">
        <f t="shared" si="15"/>
        <v>1.1873160000000098</v>
      </c>
      <c r="D171" s="90">
        <f t="shared" si="14"/>
        <v>8.3319420000000264</v>
      </c>
      <c r="E171" s="89">
        <v>47.1</v>
      </c>
      <c r="F171" s="89">
        <v>17.5</v>
      </c>
      <c r="G171" s="89">
        <v>98.743158999999991</v>
      </c>
      <c r="H171" s="90">
        <f t="shared" si="16"/>
        <v>0.74856399999998757</v>
      </c>
      <c r="I171" s="90">
        <f t="shared" si="13"/>
        <v>6.0726409999999902</v>
      </c>
      <c r="J171" s="89">
        <v>47.1</v>
      </c>
      <c r="K171" s="89">
        <v>17.5</v>
      </c>
    </row>
    <row r="172" spans="1:11" ht="15" customHeight="1" x14ac:dyDescent="0.25">
      <c r="A172" s="92">
        <v>38922</v>
      </c>
      <c r="B172" s="89">
        <v>97.784588999999997</v>
      </c>
      <c r="C172" s="90">
        <f t="shared" si="15"/>
        <v>0.90270499999998322</v>
      </c>
      <c r="D172" s="90">
        <f t="shared" si="14"/>
        <v>8.7851640000000089</v>
      </c>
      <c r="E172" s="89">
        <v>47.1</v>
      </c>
      <c r="F172" s="89">
        <v>17.5</v>
      </c>
      <c r="G172" s="89">
        <v>99.405504000000008</v>
      </c>
      <c r="H172" s="90">
        <f t="shared" si="16"/>
        <v>0.66234500000001617</v>
      </c>
      <c r="I172" s="90">
        <f t="shared" si="13"/>
        <v>6.3725170000000162</v>
      </c>
      <c r="J172" s="89">
        <v>47.1</v>
      </c>
      <c r="K172" s="89">
        <v>17.5</v>
      </c>
    </row>
    <row r="173" spans="1:11" ht="15" customHeight="1" x14ac:dyDescent="0.25">
      <c r="A173" s="92">
        <v>38929</v>
      </c>
      <c r="B173" s="89">
        <v>97.829799999999992</v>
      </c>
      <c r="C173" s="90">
        <f t="shared" si="15"/>
        <v>0</v>
      </c>
      <c r="D173" s="90">
        <f t="shared" si="14"/>
        <v>8.5843500000000006</v>
      </c>
      <c r="E173" s="89">
        <v>47.1</v>
      </c>
      <c r="F173" s="89">
        <v>17.5</v>
      </c>
      <c r="G173" s="89">
        <v>99.414105000000006</v>
      </c>
      <c r="H173" s="90">
        <f t="shared" si="16"/>
        <v>0</v>
      </c>
      <c r="I173" s="90">
        <f t="shared" si="13"/>
        <v>6.1514119999999934</v>
      </c>
      <c r="J173" s="89">
        <v>47.1</v>
      </c>
      <c r="K173" s="89">
        <v>17.5</v>
      </c>
    </row>
    <row r="174" spans="1:11" ht="15" customHeight="1" x14ac:dyDescent="0.25">
      <c r="A174" s="92">
        <v>38936</v>
      </c>
      <c r="B174" s="89">
        <v>98.051664999999986</v>
      </c>
      <c r="C174" s="90">
        <f t="shared" si="15"/>
        <v>0.22186499999999398</v>
      </c>
      <c r="D174" s="90">
        <f t="shared" si="14"/>
        <v>8.3844259999999764</v>
      </c>
      <c r="E174" s="89">
        <v>47.1</v>
      </c>
      <c r="F174" s="89">
        <v>17.5</v>
      </c>
      <c r="G174" s="89">
        <v>99.572749999999999</v>
      </c>
      <c r="H174" s="90">
        <f t="shared" si="16"/>
        <v>0.15864499999999282</v>
      </c>
      <c r="I174" s="90">
        <f t="shared" si="13"/>
        <v>5.9452009999999831</v>
      </c>
      <c r="J174" s="89">
        <v>47.1</v>
      </c>
      <c r="K174" s="89">
        <v>17.5</v>
      </c>
    </row>
    <row r="175" spans="1:11" ht="15" customHeight="1" x14ac:dyDescent="0.25">
      <c r="A175" s="92">
        <v>38943</v>
      </c>
      <c r="B175" s="89">
        <v>97.816900000000004</v>
      </c>
      <c r="C175" s="90">
        <f t="shared" si="15"/>
        <v>-0.23476499999998168</v>
      </c>
      <c r="D175" s="90">
        <f t="shared" si="14"/>
        <v>7.2590859999999964</v>
      </c>
      <c r="E175" s="89">
        <v>47.1</v>
      </c>
      <c r="F175" s="89">
        <v>17.5</v>
      </c>
      <c r="G175" s="89">
        <v>99.446228000000005</v>
      </c>
      <c r="H175" s="90">
        <f t="shared" si="16"/>
        <v>-0.12652199999999425</v>
      </c>
      <c r="I175" s="90">
        <f t="shared" si="13"/>
        <v>4.9490430000000032</v>
      </c>
      <c r="J175" s="89">
        <v>47.1</v>
      </c>
      <c r="K175" s="89">
        <v>17.5</v>
      </c>
    </row>
    <row r="176" spans="1:11" ht="15" customHeight="1" x14ac:dyDescent="0.25">
      <c r="A176" s="92">
        <v>38950</v>
      </c>
      <c r="B176" s="89">
        <v>95.743277000000006</v>
      </c>
      <c r="C176" s="90">
        <f t="shared" si="15"/>
        <v>-2.0736229999999978</v>
      </c>
      <c r="D176" s="90">
        <f t="shared" si="14"/>
        <v>4.9701810000000108</v>
      </c>
      <c r="E176" s="89">
        <v>47.1</v>
      </c>
      <c r="F176" s="89">
        <v>17.5</v>
      </c>
      <c r="G176" s="89">
        <v>97.927852000000001</v>
      </c>
      <c r="H176" s="90">
        <f t="shared" si="16"/>
        <v>-1.5183760000000035</v>
      </c>
      <c r="I176" s="90">
        <f t="shared" si="13"/>
        <v>3.2512100000000146</v>
      </c>
      <c r="J176" s="89">
        <v>47.1</v>
      </c>
      <c r="K176" s="89">
        <v>17.5</v>
      </c>
    </row>
    <row r="177" spans="1:11" ht="15" customHeight="1" x14ac:dyDescent="0.25">
      <c r="A177" s="92">
        <v>38957</v>
      </c>
      <c r="B177" s="89">
        <v>94.401263</v>
      </c>
      <c r="C177" s="90">
        <f t="shared" si="15"/>
        <v>-1.342014000000006</v>
      </c>
      <c r="D177" s="90">
        <f t="shared" si="14"/>
        <v>2.9856500000000068</v>
      </c>
      <c r="E177" s="89">
        <v>47.1</v>
      </c>
      <c r="F177" s="89">
        <v>17.5</v>
      </c>
      <c r="G177" s="89">
        <v>96.671294999999986</v>
      </c>
      <c r="H177" s="90">
        <f t="shared" si="16"/>
        <v>-1.256557000000015</v>
      </c>
      <c r="I177" s="90">
        <f t="shared" si="13"/>
        <v>1.3443779999999776</v>
      </c>
      <c r="J177" s="89">
        <v>47.1</v>
      </c>
      <c r="K177" s="89">
        <v>17.5</v>
      </c>
    </row>
    <row r="178" spans="1:11" ht="15" customHeight="1" x14ac:dyDescent="0.25">
      <c r="A178" s="92">
        <v>38964</v>
      </c>
      <c r="B178" s="89">
        <v>92.880980000000008</v>
      </c>
      <c r="C178" s="90">
        <f t="shared" si="15"/>
        <v>-1.5202829999999921</v>
      </c>
      <c r="D178" s="90">
        <f t="shared" si="14"/>
        <v>-1.4932170000000013</v>
      </c>
      <c r="E178" s="89">
        <v>47.1</v>
      </c>
      <c r="F178" s="89">
        <v>17.5</v>
      </c>
      <c r="G178" s="89">
        <v>95.923818000000011</v>
      </c>
      <c r="H178" s="90">
        <f t="shared" si="16"/>
        <v>-0.74747699999997508</v>
      </c>
      <c r="I178" s="90">
        <f t="shared" si="13"/>
        <v>-1.2636320000000012</v>
      </c>
      <c r="J178" s="89">
        <v>47.1</v>
      </c>
      <c r="K178" s="89">
        <v>17.5</v>
      </c>
    </row>
    <row r="179" spans="1:11" ht="15" customHeight="1" x14ac:dyDescent="0.25">
      <c r="A179" s="92">
        <v>38971</v>
      </c>
      <c r="B179" s="89">
        <v>91.48115</v>
      </c>
      <c r="C179" s="90">
        <f t="shared" si="15"/>
        <v>-1.3998300000000086</v>
      </c>
      <c r="D179" s="90">
        <f t="shared" si="14"/>
        <v>-3.5924049999999994</v>
      </c>
      <c r="E179" s="89">
        <v>47.1</v>
      </c>
      <c r="F179" s="89">
        <v>17.5</v>
      </c>
      <c r="G179" s="89">
        <v>95.338222000000002</v>
      </c>
      <c r="H179" s="90">
        <f t="shared" si="16"/>
        <v>-0.58559600000000955</v>
      </c>
      <c r="I179" s="90">
        <f t="shared" si="13"/>
        <v>-2.5486440000000101</v>
      </c>
      <c r="J179" s="89">
        <v>47.1</v>
      </c>
      <c r="K179" s="89">
        <v>17.5</v>
      </c>
    </row>
    <row r="180" spans="1:11" ht="15" customHeight="1" x14ac:dyDescent="0.25">
      <c r="A180" s="92">
        <v>38978</v>
      </c>
      <c r="B180" s="89">
        <v>89.776635999999996</v>
      </c>
      <c r="C180" s="90">
        <f t="shared" si="15"/>
        <v>-1.7045140000000032</v>
      </c>
      <c r="D180" s="90">
        <f t="shared" si="14"/>
        <v>-4.6375670000000042</v>
      </c>
      <c r="E180" s="89">
        <v>47.1</v>
      </c>
      <c r="F180" s="89">
        <v>17.5</v>
      </c>
      <c r="G180" s="89">
        <v>94.948910999999995</v>
      </c>
      <c r="H180" s="90">
        <f t="shared" si="16"/>
        <v>-0.3893110000000064</v>
      </c>
      <c r="I180" s="90">
        <f t="shared" si="13"/>
        <v>-2.3699840000000023</v>
      </c>
      <c r="J180" s="89">
        <v>47.1</v>
      </c>
      <c r="K180" s="89">
        <v>17.5</v>
      </c>
    </row>
    <row r="181" spans="1:11" ht="15" customHeight="1" x14ac:dyDescent="0.25">
      <c r="A181" s="92">
        <v>38985</v>
      </c>
      <c r="B181" s="89">
        <v>88.201453999999998</v>
      </c>
      <c r="C181" s="90">
        <f t="shared" si="15"/>
        <v>-1.5751819999999981</v>
      </c>
      <c r="D181" s="90">
        <f t="shared" si="14"/>
        <v>-5.1305499999999853</v>
      </c>
      <c r="E181" s="89">
        <v>47.1</v>
      </c>
      <c r="F181" s="89">
        <v>17.5</v>
      </c>
      <c r="G181" s="89">
        <v>93.513475999999997</v>
      </c>
      <c r="H181" s="90">
        <f t="shared" si="16"/>
        <v>-1.4354349999999982</v>
      </c>
      <c r="I181" s="90">
        <f t="shared" si="13"/>
        <v>-2.7555600000000027</v>
      </c>
      <c r="J181" s="89">
        <v>47.1</v>
      </c>
      <c r="K181" s="89">
        <v>17.5</v>
      </c>
    </row>
    <row r="182" spans="1:11" ht="15" customHeight="1" x14ac:dyDescent="0.25">
      <c r="A182" s="92">
        <v>38992</v>
      </c>
      <c r="B182" s="89">
        <v>86.946717000000021</v>
      </c>
      <c r="C182" s="90">
        <f t="shared" si="15"/>
        <v>-1.2547369999999773</v>
      </c>
      <c r="D182" s="90">
        <f t="shared" si="14"/>
        <v>-6.566096999999985</v>
      </c>
      <c r="E182" s="89">
        <v>47.1</v>
      </c>
      <c r="F182" s="89">
        <v>17.5</v>
      </c>
      <c r="G182" s="89">
        <v>92.130327000000008</v>
      </c>
      <c r="H182" s="90">
        <f t="shared" si="16"/>
        <v>-1.3831489999999889</v>
      </c>
      <c r="I182" s="90">
        <f t="shared" si="13"/>
        <v>-4.4827439999999967</v>
      </c>
      <c r="J182" s="89">
        <v>47.1</v>
      </c>
      <c r="K182" s="89">
        <v>17.5</v>
      </c>
    </row>
    <row r="183" spans="1:11" ht="15" customHeight="1" x14ac:dyDescent="0.25">
      <c r="A183" s="92">
        <v>38999</v>
      </c>
      <c r="B183" s="89">
        <v>86.597413000000017</v>
      </c>
      <c r="C183" s="90">
        <f t="shared" si="15"/>
        <v>-0.34930400000000361</v>
      </c>
      <c r="D183" s="90">
        <f t="shared" si="14"/>
        <v>-7.6505019999999746</v>
      </c>
      <c r="E183" s="89">
        <v>47.1</v>
      </c>
      <c r="F183" s="89">
        <v>17.5</v>
      </c>
      <c r="G183" s="89">
        <v>91.74212</v>
      </c>
      <c r="H183" s="90">
        <f t="shared" si="16"/>
        <v>-0.38820700000000841</v>
      </c>
      <c r="I183" s="90">
        <f t="shared" si="13"/>
        <v>-5.3067999999999955</v>
      </c>
      <c r="J183" s="89">
        <v>47.1</v>
      </c>
      <c r="K183" s="89">
        <v>17.5</v>
      </c>
    </row>
    <row r="184" spans="1:11" ht="15" customHeight="1" x14ac:dyDescent="0.25">
      <c r="A184" s="92">
        <v>39006</v>
      </c>
      <c r="B184" s="89">
        <v>85.909579000000008</v>
      </c>
      <c r="C184" s="90">
        <f t="shared" si="15"/>
        <v>-0.68783400000000938</v>
      </c>
      <c r="D184" s="90">
        <f t="shared" si="14"/>
        <v>-8.2326610000000073</v>
      </c>
      <c r="E184" s="89">
        <v>47.1</v>
      </c>
      <c r="F184" s="89">
        <v>17.5</v>
      </c>
      <c r="G184" s="89">
        <v>91.591814999999997</v>
      </c>
      <c r="H184" s="90">
        <f t="shared" si="16"/>
        <v>-0.15030500000000302</v>
      </c>
      <c r="I184" s="90">
        <f t="shared" si="13"/>
        <v>-5.4081410000000147</v>
      </c>
      <c r="J184" s="89">
        <v>47.1</v>
      </c>
      <c r="K184" s="89">
        <v>17.5</v>
      </c>
    </row>
    <row r="185" spans="1:11" ht="15" customHeight="1" x14ac:dyDescent="0.25">
      <c r="A185" s="92">
        <v>39013</v>
      </c>
      <c r="B185" s="89">
        <v>85.735876000000005</v>
      </c>
      <c r="C185" s="90">
        <f t="shared" si="15"/>
        <v>-0.17370300000000327</v>
      </c>
      <c r="D185" s="90">
        <f t="shared" si="14"/>
        <v>-7.7361059999999924</v>
      </c>
      <c r="E185" s="89">
        <v>47.1</v>
      </c>
      <c r="F185" s="89">
        <v>17.5</v>
      </c>
      <c r="G185" s="89">
        <v>91.215802000000011</v>
      </c>
      <c r="H185" s="90">
        <f t="shared" si="16"/>
        <v>-0.37601299999998616</v>
      </c>
      <c r="I185" s="90">
        <f t="shared" ref="I185:I248" si="17">IF(ABS(G185-G133)&lt;0.05,0,G185-G133)</f>
        <v>-5.5807640000000021</v>
      </c>
      <c r="J185" s="89">
        <v>47.1</v>
      </c>
      <c r="K185" s="89">
        <v>17.5</v>
      </c>
    </row>
    <row r="186" spans="1:11" ht="15" customHeight="1" x14ac:dyDescent="0.25">
      <c r="A186" s="92">
        <v>39020</v>
      </c>
      <c r="B186" s="89">
        <v>85.601776999999998</v>
      </c>
      <c r="C186" s="90">
        <f t="shared" si="15"/>
        <v>-0.13409900000000619</v>
      </c>
      <c r="D186" s="90">
        <f t="shared" si="14"/>
        <v>-7.1866839999999996</v>
      </c>
      <c r="E186" s="89">
        <v>47.1</v>
      </c>
      <c r="F186" s="89">
        <v>17.5</v>
      </c>
      <c r="G186" s="89">
        <v>91.165464999999998</v>
      </c>
      <c r="H186" s="90">
        <f t="shared" si="16"/>
        <v>-5.0337000000013177E-2</v>
      </c>
      <c r="I186" s="90">
        <f t="shared" si="17"/>
        <v>-5.4082599999999985</v>
      </c>
      <c r="J186" s="89">
        <v>47.1</v>
      </c>
      <c r="K186" s="89">
        <v>17.5</v>
      </c>
    </row>
    <row r="187" spans="1:11" ht="15" customHeight="1" x14ac:dyDescent="0.25">
      <c r="A187" s="92">
        <v>39027</v>
      </c>
      <c r="B187" s="89">
        <v>85.538726999999994</v>
      </c>
      <c r="C187" s="90">
        <f t="shared" si="15"/>
        <v>-6.3050000000004047E-2</v>
      </c>
      <c r="D187" s="90">
        <f t="shared" si="14"/>
        <v>-6.9263489999999877</v>
      </c>
      <c r="E187" s="89">
        <v>47.1</v>
      </c>
      <c r="F187" s="89">
        <v>17.5</v>
      </c>
      <c r="G187" s="89">
        <v>91.121901999999992</v>
      </c>
      <c r="H187" s="90">
        <f t="shared" si="16"/>
        <v>0</v>
      </c>
      <c r="I187" s="90">
        <f t="shared" si="17"/>
        <v>-5.4704340000000116</v>
      </c>
      <c r="J187" s="89">
        <v>47.1</v>
      </c>
      <c r="K187" s="89">
        <v>17.5</v>
      </c>
    </row>
    <row r="188" spans="1:11" ht="15" customHeight="1" x14ac:dyDescent="0.25">
      <c r="A188" s="92">
        <v>39034</v>
      </c>
      <c r="B188" s="89">
        <v>85.487883999999994</v>
      </c>
      <c r="C188" s="90">
        <f t="shared" si="15"/>
        <v>-5.0843000000000416E-2</v>
      </c>
      <c r="D188" s="90">
        <f t="shared" si="14"/>
        <v>-5.0441520000000111</v>
      </c>
      <c r="E188" s="89">
        <v>47.1</v>
      </c>
      <c r="F188" s="89">
        <v>17.5</v>
      </c>
      <c r="G188" s="89">
        <v>91.147110999999995</v>
      </c>
      <c r="H188" s="90">
        <f t="shared" si="16"/>
        <v>0</v>
      </c>
      <c r="I188" s="90">
        <f t="shared" si="17"/>
        <v>-3.7717099999999988</v>
      </c>
      <c r="J188" s="89">
        <v>47.1</v>
      </c>
      <c r="K188" s="89">
        <v>17.5</v>
      </c>
    </row>
    <row r="189" spans="1:11" ht="15" customHeight="1" x14ac:dyDescent="0.25">
      <c r="A189" s="92">
        <v>39041</v>
      </c>
      <c r="B189" s="89">
        <v>85.454279</v>
      </c>
      <c r="C189" s="90">
        <f t="shared" si="15"/>
        <v>0</v>
      </c>
      <c r="D189" s="90">
        <f t="shared" ref="D189:D252" si="18">IF(ABS(B189-B137)&lt;0.05,0,B189-B137)</f>
        <v>-3.1539590000000004</v>
      </c>
      <c r="E189" s="89">
        <v>47.1</v>
      </c>
      <c r="F189" s="89">
        <v>17.5</v>
      </c>
      <c r="G189" s="89">
        <v>91.169994000000017</v>
      </c>
      <c r="H189" s="90">
        <f t="shared" si="16"/>
        <v>0</v>
      </c>
      <c r="I189" s="90">
        <f t="shared" si="17"/>
        <v>-2.0547469999999777</v>
      </c>
      <c r="J189" s="89">
        <v>47.1</v>
      </c>
      <c r="K189" s="89">
        <v>17.5</v>
      </c>
    </row>
    <row r="190" spans="1:11" ht="15" customHeight="1" x14ac:dyDescent="0.25">
      <c r="A190" s="92">
        <v>39048</v>
      </c>
      <c r="B190" s="89">
        <v>85.469446000000005</v>
      </c>
      <c r="C190" s="90">
        <f t="shared" si="15"/>
        <v>0</v>
      </c>
      <c r="D190" s="90">
        <f t="shared" si="18"/>
        <v>-1.8775769999999881</v>
      </c>
      <c r="E190" s="89">
        <v>47.1</v>
      </c>
      <c r="F190" s="89">
        <v>17.5</v>
      </c>
      <c r="G190" s="89">
        <v>91.169990000000013</v>
      </c>
      <c r="H190" s="90">
        <f t="shared" si="16"/>
        <v>0</v>
      </c>
      <c r="I190" s="90">
        <f t="shared" si="17"/>
        <v>-0.63436799999998073</v>
      </c>
      <c r="J190" s="89">
        <v>47.1</v>
      </c>
      <c r="K190" s="89">
        <v>17.5</v>
      </c>
    </row>
    <row r="191" spans="1:11" ht="15" customHeight="1" x14ac:dyDescent="0.25">
      <c r="A191" s="92">
        <v>39055</v>
      </c>
      <c r="B191" s="89">
        <v>85.464285714285694</v>
      </c>
      <c r="C191" s="90">
        <f t="shared" si="15"/>
        <v>0</v>
      </c>
      <c r="D191" s="90">
        <f t="shared" si="18"/>
        <v>-1.882737285714299</v>
      </c>
      <c r="E191" s="89">
        <v>47.1</v>
      </c>
      <c r="F191" s="89">
        <v>17.5</v>
      </c>
      <c r="G191" s="89">
        <v>91.502345000000005</v>
      </c>
      <c r="H191" s="90">
        <f t="shared" si="16"/>
        <v>0.33235499999999263</v>
      </c>
      <c r="I191" s="90">
        <f t="shared" si="17"/>
        <v>-0.3020129999999881</v>
      </c>
      <c r="J191" s="89">
        <v>47.1</v>
      </c>
      <c r="K191" s="89">
        <v>17.5</v>
      </c>
    </row>
    <row r="192" spans="1:11" ht="15" customHeight="1" x14ac:dyDescent="0.25">
      <c r="A192" s="92">
        <v>39062</v>
      </c>
      <c r="B192" s="89">
        <v>87.443624999999997</v>
      </c>
      <c r="C192" s="90">
        <f t="shared" si="15"/>
        <v>1.9793392857143033</v>
      </c>
      <c r="D192" s="90">
        <f t="shared" si="18"/>
        <v>0.24115000000000464</v>
      </c>
      <c r="E192" s="89">
        <v>48.35</v>
      </c>
      <c r="F192" s="89">
        <v>17.5</v>
      </c>
      <c r="G192" s="89">
        <v>92.959130999999999</v>
      </c>
      <c r="H192" s="90">
        <f t="shared" si="16"/>
        <v>1.4567859999999939</v>
      </c>
      <c r="I192" s="90">
        <f t="shared" si="17"/>
        <v>1.4832130000000063</v>
      </c>
      <c r="J192" s="89">
        <v>48.35</v>
      </c>
      <c r="K192" s="89">
        <v>17.5</v>
      </c>
    </row>
    <row r="193" spans="1:11" ht="15" customHeight="1" x14ac:dyDescent="0.25">
      <c r="A193" s="92">
        <v>39069</v>
      </c>
      <c r="B193" s="89">
        <v>87.695621000000003</v>
      </c>
      <c r="C193" s="90">
        <f t="shared" si="15"/>
        <v>0.25199600000000544</v>
      </c>
      <c r="D193" s="90">
        <f t="shared" si="18"/>
        <v>0.1383509999999859</v>
      </c>
      <c r="E193" s="89">
        <v>48.35</v>
      </c>
      <c r="F193" s="89">
        <v>17.5</v>
      </c>
      <c r="G193" s="89">
        <v>93.256807000000009</v>
      </c>
      <c r="H193" s="90">
        <f t="shared" si="16"/>
        <v>0.29767600000000982</v>
      </c>
      <c r="I193" s="90">
        <f t="shared" si="17"/>
        <v>1.427913000000018</v>
      </c>
      <c r="J193" s="89">
        <v>48.35</v>
      </c>
      <c r="K193" s="89">
        <v>17.5</v>
      </c>
    </row>
    <row r="194" spans="1:11" ht="15" customHeight="1" x14ac:dyDescent="0.25">
      <c r="A194" s="92">
        <v>39076</v>
      </c>
      <c r="B194" s="89">
        <v>87.904437000000001</v>
      </c>
      <c r="C194" s="90">
        <f t="shared" si="15"/>
        <v>0.20881599999999878</v>
      </c>
      <c r="D194" s="90">
        <f t="shared" si="18"/>
        <v>0</v>
      </c>
      <c r="E194" s="89">
        <v>48.35</v>
      </c>
      <c r="F194" s="89">
        <v>17.5</v>
      </c>
      <c r="G194" s="89">
        <v>93.414743000000001</v>
      </c>
      <c r="H194" s="90">
        <f t="shared" si="16"/>
        <v>0.1579359999999923</v>
      </c>
      <c r="I194" s="90">
        <f t="shared" si="17"/>
        <v>1.2937530000000095</v>
      </c>
      <c r="J194" s="89">
        <v>48.35</v>
      </c>
      <c r="K194" s="89">
        <v>17.5</v>
      </c>
    </row>
    <row r="195" spans="1:11" ht="15" customHeight="1" x14ac:dyDescent="0.25">
      <c r="A195" s="92">
        <v>39083</v>
      </c>
      <c r="B195" s="89">
        <v>87.85318199999999</v>
      </c>
      <c r="C195" s="90">
        <f t="shared" si="15"/>
        <v>-5.1255000000011819E-2</v>
      </c>
      <c r="D195" s="90">
        <f t="shared" si="18"/>
        <v>-0.18021399999999232</v>
      </c>
      <c r="E195" s="89">
        <v>48.35</v>
      </c>
      <c r="F195" s="89">
        <v>17.5</v>
      </c>
      <c r="G195" s="89">
        <v>93.402175</v>
      </c>
      <c r="H195" s="90">
        <f t="shared" si="16"/>
        <v>0</v>
      </c>
      <c r="I195" s="90">
        <f t="shared" si="17"/>
        <v>1.133505999999997</v>
      </c>
      <c r="J195" s="89">
        <v>48.35</v>
      </c>
      <c r="K195" s="89">
        <v>17.5</v>
      </c>
    </row>
    <row r="196" spans="1:11" ht="15" customHeight="1" x14ac:dyDescent="0.25">
      <c r="A196" s="92">
        <v>39090</v>
      </c>
      <c r="B196" s="89">
        <v>87.660540999999995</v>
      </c>
      <c r="C196" s="90">
        <f t="shared" si="15"/>
        <v>-0.19264099999999473</v>
      </c>
      <c r="D196" s="90">
        <f t="shared" si="18"/>
        <v>-0.89950400000000741</v>
      </c>
      <c r="E196" s="89">
        <v>48.35</v>
      </c>
      <c r="F196" s="89">
        <v>17.5</v>
      </c>
      <c r="G196" s="89">
        <v>93.110996999999983</v>
      </c>
      <c r="H196" s="90">
        <f t="shared" si="16"/>
        <v>-0.29117800000001637</v>
      </c>
      <c r="I196" s="90">
        <f t="shared" si="17"/>
        <v>0.17092599999999436</v>
      </c>
      <c r="J196" s="89">
        <v>48.35</v>
      </c>
      <c r="K196" s="89">
        <v>17.5</v>
      </c>
    </row>
    <row r="197" spans="1:11" ht="15" customHeight="1" x14ac:dyDescent="0.25">
      <c r="A197" s="92">
        <v>39097</v>
      </c>
      <c r="B197" s="89">
        <v>87.095045999999996</v>
      </c>
      <c r="C197" s="90">
        <f t="shared" si="15"/>
        <v>-0.56549499999999853</v>
      </c>
      <c r="D197" s="90">
        <f t="shared" si="18"/>
        <v>-1.9121340000000089</v>
      </c>
      <c r="E197" s="89">
        <v>48.35</v>
      </c>
      <c r="F197" s="89">
        <v>17.5</v>
      </c>
      <c r="G197" s="89">
        <v>91.553679000000002</v>
      </c>
      <c r="H197" s="90">
        <f t="shared" si="16"/>
        <v>-1.5573179999999809</v>
      </c>
      <c r="I197" s="90">
        <f t="shared" si="17"/>
        <v>-1.6323830000000044</v>
      </c>
      <c r="J197" s="89">
        <v>48.35</v>
      </c>
      <c r="K197" s="89">
        <v>17.5</v>
      </c>
    </row>
    <row r="198" spans="1:11" ht="15" customHeight="1" x14ac:dyDescent="0.25">
      <c r="A198" s="92">
        <v>39104</v>
      </c>
      <c r="B198" s="89">
        <v>86.278868000000003</v>
      </c>
      <c r="C198" s="90">
        <f t="shared" si="15"/>
        <v>-0.81617799999999363</v>
      </c>
      <c r="D198" s="90">
        <f t="shared" si="18"/>
        <v>-3.2701439999999877</v>
      </c>
      <c r="E198" s="89">
        <v>48.35</v>
      </c>
      <c r="F198" s="89">
        <v>17.5</v>
      </c>
      <c r="G198" s="89">
        <v>90.453727999999998</v>
      </c>
      <c r="H198" s="90">
        <f t="shared" si="16"/>
        <v>-1.0999510000000043</v>
      </c>
      <c r="I198" s="90">
        <f t="shared" si="17"/>
        <v>-3.168998000000002</v>
      </c>
      <c r="J198" s="89">
        <v>48.35</v>
      </c>
      <c r="K198" s="89">
        <v>17.5</v>
      </c>
    </row>
    <row r="199" spans="1:11" ht="15" customHeight="1" x14ac:dyDescent="0.25">
      <c r="A199" s="92">
        <v>39111</v>
      </c>
      <c r="B199" s="89">
        <v>85.65711499999999</v>
      </c>
      <c r="C199" s="90">
        <f t="shared" si="15"/>
        <v>-0.62175300000001243</v>
      </c>
      <c r="D199" s="90">
        <f t="shared" si="18"/>
        <v>-4.2231570000000147</v>
      </c>
      <c r="E199" s="89">
        <v>48.35</v>
      </c>
      <c r="F199" s="89">
        <v>17.5</v>
      </c>
      <c r="G199" s="89">
        <v>89.69774000000001</v>
      </c>
      <c r="H199" s="90">
        <f t="shared" si="16"/>
        <v>-0.75598799999998789</v>
      </c>
      <c r="I199" s="90">
        <f t="shared" si="17"/>
        <v>-4.2365449999999782</v>
      </c>
      <c r="J199" s="89">
        <v>48.35</v>
      </c>
      <c r="K199" s="89">
        <v>17.5</v>
      </c>
    </row>
    <row r="200" spans="1:11" ht="15" customHeight="1" x14ac:dyDescent="0.25">
      <c r="A200" s="92">
        <v>39118</v>
      </c>
      <c r="B200" s="89">
        <v>85.618028999999993</v>
      </c>
      <c r="C200" s="90">
        <f t="shared" si="15"/>
        <v>0</v>
      </c>
      <c r="D200" s="90">
        <f t="shared" si="18"/>
        <v>-4.1164540000000045</v>
      </c>
      <c r="E200" s="89">
        <v>48.35</v>
      </c>
      <c r="F200" s="89">
        <v>17.5</v>
      </c>
      <c r="G200" s="89">
        <v>89.627096000000009</v>
      </c>
      <c r="H200" s="90">
        <f t="shared" si="16"/>
        <v>-7.0644000000001483E-2</v>
      </c>
      <c r="I200" s="90">
        <f t="shared" si="17"/>
        <v>-4.2250690000000048</v>
      </c>
      <c r="J200" s="89">
        <v>48.35</v>
      </c>
      <c r="K200" s="89">
        <v>17.5</v>
      </c>
    </row>
    <row r="201" spans="1:11" ht="15" customHeight="1" x14ac:dyDescent="0.25">
      <c r="A201" s="92">
        <v>39125</v>
      </c>
      <c r="B201" s="89">
        <v>86.122646999999986</v>
      </c>
      <c r="C201" s="90">
        <f t="shared" ref="C201:C264" si="19">IF(ABS(B201-B200)&lt;0.05,0,B201-B200)</f>
        <v>0.50461799999999357</v>
      </c>
      <c r="D201" s="90">
        <f t="shared" si="18"/>
        <v>-3.5268030000000152</v>
      </c>
      <c r="E201" s="89">
        <v>48.35</v>
      </c>
      <c r="F201" s="89">
        <v>17.5</v>
      </c>
      <c r="G201" s="89">
        <v>90.109189000000001</v>
      </c>
      <c r="H201" s="90">
        <f t="shared" ref="H201:H264" si="20">IF(ABS(G201-G200)&lt;0.05,0,G201-G200)</f>
        <v>0.48209299999999189</v>
      </c>
      <c r="I201" s="90">
        <f t="shared" si="17"/>
        <v>-3.6649269999999916</v>
      </c>
      <c r="J201" s="89">
        <v>48.35</v>
      </c>
      <c r="K201" s="89">
        <v>17.5</v>
      </c>
    </row>
    <row r="202" spans="1:11" ht="15" customHeight="1" x14ac:dyDescent="0.25">
      <c r="A202" s="92">
        <v>39132</v>
      </c>
      <c r="B202" s="89">
        <v>86.599115999999995</v>
      </c>
      <c r="C202" s="90">
        <f t="shared" si="19"/>
        <v>0.47646900000000869</v>
      </c>
      <c r="D202" s="90">
        <f t="shared" si="18"/>
        <v>-2.9972329999999943</v>
      </c>
      <c r="E202" s="89">
        <v>48.35</v>
      </c>
      <c r="F202" s="89">
        <v>17.5</v>
      </c>
      <c r="G202" s="89">
        <v>90.549378000000019</v>
      </c>
      <c r="H202" s="90">
        <f t="shared" si="20"/>
        <v>0.44018900000001793</v>
      </c>
      <c r="I202" s="90">
        <f t="shared" si="17"/>
        <v>-3.2039659999999941</v>
      </c>
      <c r="J202" s="89">
        <v>48.35</v>
      </c>
      <c r="K202" s="89">
        <v>17.5</v>
      </c>
    </row>
    <row r="203" spans="1:11" ht="15" customHeight="1" x14ac:dyDescent="0.25">
      <c r="A203" s="92">
        <v>39139</v>
      </c>
      <c r="B203" s="89">
        <v>87.066451000000001</v>
      </c>
      <c r="C203" s="90">
        <f t="shared" si="19"/>
        <v>0.46733500000000561</v>
      </c>
      <c r="D203" s="90">
        <f t="shared" si="18"/>
        <v>-2.4405880000000053</v>
      </c>
      <c r="E203" s="89">
        <v>48.35</v>
      </c>
      <c r="F203" s="89">
        <v>17.5</v>
      </c>
      <c r="G203" s="89">
        <v>91.023191000000025</v>
      </c>
      <c r="H203" s="90">
        <f t="shared" si="20"/>
        <v>0.47381300000000692</v>
      </c>
      <c r="I203" s="90">
        <f t="shared" si="17"/>
        <v>-2.6618289999999831</v>
      </c>
      <c r="J203" s="89">
        <v>48.35</v>
      </c>
      <c r="K203" s="89">
        <v>17.5</v>
      </c>
    </row>
    <row r="204" spans="1:11" ht="15" customHeight="1" x14ac:dyDescent="0.25">
      <c r="A204" s="92">
        <v>39146</v>
      </c>
      <c r="B204" s="89">
        <v>87.74497199999999</v>
      </c>
      <c r="C204" s="90">
        <f t="shared" si="19"/>
        <v>0.67852099999998927</v>
      </c>
      <c r="D204" s="90">
        <f t="shared" si="18"/>
        <v>-1.6241660000000024</v>
      </c>
      <c r="E204" s="89">
        <v>48.35</v>
      </c>
      <c r="F204" s="89">
        <v>17.5</v>
      </c>
      <c r="G204" s="89">
        <v>91.592096999999995</v>
      </c>
      <c r="H204" s="90">
        <f t="shared" si="20"/>
        <v>0.56890599999996994</v>
      </c>
      <c r="I204" s="90">
        <f t="shared" si="17"/>
        <v>-2.0349820000000136</v>
      </c>
      <c r="J204" s="89">
        <v>48.35</v>
      </c>
      <c r="K204" s="89">
        <v>17.5</v>
      </c>
    </row>
    <row r="205" spans="1:11" ht="15" customHeight="1" x14ac:dyDescent="0.25">
      <c r="A205" s="92">
        <v>39153</v>
      </c>
      <c r="B205" s="89">
        <v>88.479731999999998</v>
      </c>
      <c r="C205" s="90">
        <f t="shared" si="19"/>
        <v>0.73476000000000852</v>
      </c>
      <c r="D205" s="90">
        <f t="shared" si="18"/>
        <v>-1.0748159999999842</v>
      </c>
      <c r="E205" s="89">
        <v>48.35</v>
      </c>
      <c r="F205" s="89">
        <v>17.5</v>
      </c>
      <c r="G205" s="89">
        <v>92.167052000000012</v>
      </c>
      <c r="H205" s="90">
        <f t="shared" si="20"/>
        <v>0.57495500000001698</v>
      </c>
      <c r="I205" s="90">
        <f t="shared" si="17"/>
        <v>-1.6856089999999995</v>
      </c>
      <c r="J205" s="89">
        <v>48.35</v>
      </c>
      <c r="K205" s="89">
        <v>17.5</v>
      </c>
    </row>
    <row r="206" spans="1:11" ht="15" customHeight="1" x14ac:dyDescent="0.25">
      <c r="A206" s="92">
        <v>39160</v>
      </c>
      <c r="B206" s="89">
        <v>88.934463000000008</v>
      </c>
      <c r="C206" s="90">
        <f t="shared" si="19"/>
        <v>0.45473100000000954</v>
      </c>
      <c r="D206" s="90">
        <f t="shared" si="18"/>
        <v>-1.2573869999999943</v>
      </c>
      <c r="E206" s="89">
        <v>48.35</v>
      </c>
      <c r="F206" s="89">
        <v>17.5</v>
      </c>
      <c r="G206" s="89">
        <v>92.605579999999989</v>
      </c>
      <c r="H206" s="90">
        <f t="shared" si="20"/>
        <v>0.43852799999997671</v>
      </c>
      <c r="I206" s="90">
        <f t="shared" si="17"/>
        <v>-1.8159530000000217</v>
      </c>
      <c r="J206" s="89">
        <v>48.35</v>
      </c>
      <c r="K206" s="89">
        <v>17.5</v>
      </c>
    </row>
    <row r="207" spans="1:11" ht="15" customHeight="1" x14ac:dyDescent="0.25">
      <c r="A207" s="92">
        <v>39167</v>
      </c>
      <c r="B207" s="89">
        <v>89.319930999999997</v>
      </c>
      <c r="C207" s="90">
        <f t="shared" si="19"/>
        <v>0.38546799999998882</v>
      </c>
      <c r="D207" s="90">
        <f t="shared" si="18"/>
        <v>-1.841497571428576</v>
      </c>
      <c r="E207" s="89">
        <v>48.35</v>
      </c>
      <c r="F207" s="89">
        <v>17.5</v>
      </c>
      <c r="G207" s="89">
        <v>92.911861999999999</v>
      </c>
      <c r="H207" s="90">
        <f t="shared" si="20"/>
        <v>0.30628200000001016</v>
      </c>
      <c r="I207" s="90">
        <f t="shared" si="17"/>
        <v>-2.0386080000000248</v>
      </c>
      <c r="J207" s="89">
        <v>48.35</v>
      </c>
      <c r="K207" s="89">
        <v>17.5</v>
      </c>
    </row>
    <row r="208" spans="1:11" ht="15" customHeight="1" x14ac:dyDescent="0.25">
      <c r="A208" s="92">
        <v>39174</v>
      </c>
      <c r="B208" s="89">
        <v>90.471061000000006</v>
      </c>
      <c r="C208" s="90">
        <f t="shared" si="19"/>
        <v>1.1511300000000091</v>
      </c>
      <c r="D208" s="90">
        <f t="shared" si="18"/>
        <v>-1.3130089999999939</v>
      </c>
      <c r="E208" s="89">
        <v>48.35</v>
      </c>
      <c r="F208" s="89">
        <v>17.5</v>
      </c>
      <c r="G208" s="89">
        <v>93.903604999999985</v>
      </c>
      <c r="H208" s="90">
        <f t="shared" si="20"/>
        <v>0.99174299999998539</v>
      </c>
      <c r="I208" s="90">
        <f t="shared" si="17"/>
        <v>-1.7366829999999993</v>
      </c>
      <c r="J208" s="89">
        <v>48.35</v>
      </c>
      <c r="K208" s="89">
        <v>17.5</v>
      </c>
    </row>
    <row r="209" spans="1:11" ht="15" customHeight="1" x14ac:dyDescent="0.25">
      <c r="A209" s="92">
        <v>39182</v>
      </c>
      <c r="B209" s="89">
        <v>91.176439999999999</v>
      </c>
      <c r="C209" s="90">
        <f t="shared" si="19"/>
        <v>0.70537899999999354</v>
      </c>
      <c r="D209" s="90">
        <f t="shared" si="18"/>
        <v>-1.5938230000000004</v>
      </c>
      <c r="E209" s="89">
        <v>48.35</v>
      </c>
      <c r="F209" s="89">
        <v>17.5</v>
      </c>
      <c r="G209" s="89">
        <v>94.334735999999992</v>
      </c>
      <c r="H209" s="90">
        <f t="shared" si="20"/>
        <v>0.4311310000000077</v>
      </c>
      <c r="I209" s="90">
        <f t="shared" si="17"/>
        <v>-2.0653430000000128</v>
      </c>
      <c r="J209" s="89">
        <v>48.35</v>
      </c>
      <c r="K209" s="89">
        <v>17.5</v>
      </c>
    </row>
    <row r="210" spans="1:11" ht="15" customHeight="1" x14ac:dyDescent="0.25">
      <c r="A210" s="92">
        <v>39188</v>
      </c>
      <c r="B210" s="89">
        <v>91.994012000000012</v>
      </c>
      <c r="C210" s="90">
        <f t="shared" si="19"/>
        <v>0.81757200000001262</v>
      </c>
      <c r="D210" s="90">
        <f t="shared" si="18"/>
        <v>-2.2359499999999883</v>
      </c>
      <c r="E210" s="89">
        <v>48.35</v>
      </c>
      <c r="F210" s="89">
        <v>17.5</v>
      </c>
      <c r="G210" s="89">
        <v>94.855547000000001</v>
      </c>
      <c r="H210" s="90">
        <f t="shared" si="20"/>
        <v>0.52081100000000902</v>
      </c>
      <c r="I210" s="90">
        <f t="shared" si="17"/>
        <v>-2.7868649999999917</v>
      </c>
      <c r="J210" s="89">
        <v>48.35</v>
      </c>
      <c r="K210" s="89">
        <v>17.5</v>
      </c>
    </row>
    <row r="211" spans="1:11" ht="15" customHeight="1" x14ac:dyDescent="0.25">
      <c r="A211" s="92">
        <v>39195</v>
      </c>
      <c r="B211" s="89">
        <v>92.933350000000004</v>
      </c>
      <c r="C211" s="90">
        <f t="shared" si="19"/>
        <v>0.93933799999999223</v>
      </c>
      <c r="D211" s="90">
        <f t="shared" si="18"/>
        <v>-2.4183220000000034</v>
      </c>
      <c r="E211" s="89">
        <v>48.35</v>
      </c>
      <c r="F211" s="89">
        <v>17.5</v>
      </c>
      <c r="G211" s="89">
        <v>95.389550999999997</v>
      </c>
      <c r="H211" s="90">
        <f t="shared" si="20"/>
        <v>0.53400399999999593</v>
      </c>
      <c r="I211" s="90">
        <f t="shared" si="17"/>
        <v>-3.1106539999999967</v>
      </c>
      <c r="J211" s="89">
        <v>48.35</v>
      </c>
      <c r="K211" s="89">
        <v>17.5</v>
      </c>
    </row>
    <row r="212" spans="1:11" ht="15" customHeight="1" x14ac:dyDescent="0.25">
      <c r="A212" s="92">
        <v>39202</v>
      </c>
      <c r="B212" s="89">
        <v>93.453507999999985</v>
      </c>
      <c r="C212" s="90">
        <f t="shared" si="19"/>
        <v>0.5201579999999808</v>
      </c>
      <c r="D212" s="90">
        <f t="shared" si="18"/>
        <v>-2.6779400000000066</v>
      </c>
      <c r="E212" s="89">
        <v>48.35</v>
      </c>
      <c r="F212" s="89">
        <v>17.5</v>
      </c>
      <c r="G212" s="89">
        <v>95.714405999999997</v>
      </c>
      <c r="H212" s="90">
        <f t="shared" si="20"/>
        <v>0.32485499999999945</v>
      </c>
      <c r="I212" s="90">
        <f t="shared" si="17"/>
        <v>-3.1858660000000043</v>
      </c>
      <c r="J212" s="89">
        <v>48.35</v>
      </c>
      <c r="K212" s="89">
        <v>17.5</v>
      </c>
    </row>
    <row r="213" spans="1:11" ht="15" customHeight="1" x14ac:dyDescent="0.25">
      <c r="A213" s="92">
        <v>39209</v>
      </c>
      <c r="B213" s="89">
        <v>94.426373999999981</v>
      </c>
      <c r="C213" s="90">
        <f t="shared" si="19"/>
        <v>0.97286599999999623</v>
      </c>
      <c r="D213" s="90">
        <f t="shared" si="18"/>
        <v>-2.034567000000024</v>
      </c>
      <c r="E213" s="89">
        <v>48.35</v>
      </c>
      <c r="F213" s="89">
        <v>17.5</v>
      </c>
      <c r="G213" s="89">
        <v>96.118266000000006</v>
      </c>
      <c r="H213" s="90">
        <f t="shared" si="20"/>
        <v>0.40386000000000877</v>
      </c>
      <c r="I213" s="90">
        <f t="shared" si="17"/>
        <v>-2.7843019999999967</v>
      </c>
      <c r="J213" s="89">
        <v>48.35</v>
      </c>
      <c r="K213" s="89">
        <v>17.5</v>
      </c>
    </row>
    <row r="214" spans="1:11" ht="15" customHeight="1" x14ac:dyDescent="0.25">
      <c r="A214" s="92">
        <v>39216</v>
      </c>
      <c r="B214" s="89">
        <v>95.071353999999999</v>
      </c>
      <c r="C214" s="90">
        <f t="shared" si="19"/>
        <v>0.64498000000001809</v>
      </c>
      <c r="D214" s="90">
        <f t="shared" si="18"/>
        <v>-1.3201230000000095</v>
      </c>
      <c r="E214" s="89">
        <v>48.35</v>
      </c>
      <c r="F214" s="89">
        <v>17.5</v>
      </c>
      <c r="G214" s="89">
        <v>96.467446999999993</v>
      </c>
      <c r="H214" s="90">
        <f t="shared" si="20"/>
        <v>0.34918099999998731</v>
      </c>
      <c r="I214" s="90">
        <f t="shared" si="17"/>
        <v>-2.2770080000000092</v>
      </c>
      <c r="J214" s="89">
        <v>48.35</v>
      </c>
      <c r="K214" s="89">
        <v>17.5</v>
      </c>
    </row>
    <row r="215" spans="1:11" ht="15" customHeight="1" x14ac:dyDescent="0.25">
      <c r="A215" s="92">
        <v>39223</v>
      </c>
      <c r="B215" s="89">
        <v>95.705787000000001</v>
      </c>
      <c r="C215" s="90">
        <f t="shared" si="19"/>
        <v>0.63443300000000136</v>
      </c>
      <c r="D215" s="90">
        <f t="shared" si="18"/>
        <v>-0.39332799999999679</v>
      </c>
      <c r="E215" s="89">
        <v>48.35</v>
      </c>
      <c r="F215" s="89">
        <v>17.5</v>
      </c>
      <c r="G215" s="89">
        <v>96.688691999999989</v>
      </c>
      <c r="H215" s="90">
        <f t="shared" si="20"/>
        <v>0.22124499999999614</v>
      </c>
      <c r="I215" s="90">
        <f t="shared" si="17"/>
        <v>-1.8084940000000103</v>
      </c>
      <c r="J215" s="89">
        <v>48.35</v>
      </c>
      <c r="K215" s="89">
        <v>17.5</v>
      </c>
    </row>
    <row r="216" spans="1:11" ht="15" customHeight="1" x14ac:dyDescent="0.25">
      <c r="A216" s="92">
        <v>39230</v>
      </c>
      <c r="B216" s="89">
        <v>96.162215999999987</v>
      </c>
      <c r="C216" s="90">
        <f t="shared" si="19"/>
        <v>0.45642899999998576</v>
      </c>
      <c r="D216" s="90">
        <f t="shared" si="18"/>
        <v>0.79767499999999814</v>
      </c>
      <c r="E216" s="89">
        <v>48.35</v>
      </c>
      <c r="F216" s="89">
        <v>17.5</v>
      </c>
      <c r="G216" s="89">
        <v>96.990185000000011</v>
      </c>
      <c r="H216" s="90">
        <f t="shared" si="20"/>
        <v>0.30149300000002199</v>
      </c>
      <c r="I216" s="90">
        <f t="shared" si="17"/>
        <v>-0.7027829999999966</v>
      </c>
      <c r="J216" s="89">
        <v>48.35</v>
      </c>
      <c r="K216" s="89">
        <v>17.5</v>
      </c>
    </row>
    <row r="217" spans="1:11" ht="15" customHeight="1" x14ac:dyDescent="0.25">
      <c r="A217" s="92">
        <v>39237</v>
      </c>
      <c r="B217" s="89">
        <v>96.512986999999995</v>
      </c>
      <c r="C217" s="90">
        <f t="shared" si="19"/>
        <v>0.35077100000000883</v>
      </c>
      <c r="D217" s="90">
        <f t="shared" si="18"/>
        <v>1.2759630000000044</v>
      </c>
      <c r="E217" s="89">
        <v>48.35</v>
      </c>
      <c r="F217" s="89">
        <v>17.5</v>
      </c>
      <c r="G217" s="89">
        <v>97.191477999999989</v>
      </c>
      <c r="H217" s="90">
        <f t="shared" si="20"/>
        <v>0.20129299999997841</v>
      </c>
      <c r="I217" s="90">
        <f t="shared" si="17"/>
        <v>-0.36349900000000446</v>
      </c>
      <c r="J217" s="89">
        <v>48.35</v>
      </c>
      <c r="K217" s="89">
        <v>17.5</v>
      </c>
    </row>
    <row r="218" spans="1:11" ht="15" customHeight="1" x14ac:dyDescent="0.25">
      <c r="A218" s="92">
        <v>39244</v>
      </c>
      <c r="B218" s="89">
        <v>96.613450999999998</v>
      </c>
      <c r="C218" s="90">
        <f t="shared" si="19"/>
        <v>0.10046400000000233</v>
      </c>
      <c r="D218" s="90">
        <f t="shared" si="18"/>
        <v>1.1186000000000007</v>
      </c>
      <c r="E218" s="89">
        <v>48.35</v>
      </c>
      <c r="F218" s="89">
        <v>17.5</v>
      </c>
      <c r="G218" s="89">
        <v>97.199683000000007</v>
      </c>
      <c r="H218" s="90">
        <f t="shared" si="20"/>
        <v>0</v>
      </c>
      <c r="I218" s="90">
        <f t="shared" si="17"/>
        <v>-0.55235399999999402</v>
      </c>
      <c r="J218" s="89">
        <v>48.35</v>
      </c>
      <c r="K218" s="89">
        <v>17.5</v>
      </c>
    </row>
    <row r="219" spans="1:11" ht="15" customHeight="1" x14ac:dyDescent="0.25">
      <c r="A219" s="92">
        <v>39251</v>
      </c>
      <c r="B219" s="89">
        <v>96.559406999999993</v>
      </c>
      <c r="C219" s="90">
        <f t="shared" si="19"/>
        <v>-5.4044000000004644E-2</v>
      </c>
      <c r="D219" s="90">
        <f t="shared" si="18"/>
        <v>1.1169299999999822</v>
      </c>
      <c r="E219" s="89">
        <v>48.35</v>
      </c>
      <c r="F219" s="89">
        <v>17.5</v>
      </c>
      <c r="G219" s="89">
        <v>97.112813000000003</v>
      </c>
      <c r="H219" s="90">
        <f t="shared" si="20"/>
        <v>-8.6870000000004666E-2</v>
      </c>
      <c r="I219" s="90">
        <f t="shared" si="17"/>
        <v>-0.6530169999999913</v>
      </c>
      <c r="J219" s="89">
        <v>48.35</v>
      </c>
      <c r="K219" s="89">
        <v>17.5</v>
      </c>
    </row>
    <row r="220" spans="1:11" ht="15" customHeight="1" x14ac:dyDescent="0.25">
      <c r="A220" s="92">
        <v>39258</v>
      </c>
      <c r="B220" s="89">
        <v>96.542167000000006</v>
      </c>
      <c r="C220" s="90">
        <f t="shared" si="19"/>
        <v>0</v>
      </c>
      <c r="D220" s="90">
        <f t="shared" si="18"/>
        <v>1.5703390000000184</v>
      </c>
      <c r="E220" s="89">
        <v>48.35</v>
      </c>
      <c r="F220" s="89">
        <v>17.5</v>
      </c>
      <c r="G220" s="89">
        <v>97.123016000000007</v>
      </c>
      <c r="H220" s="90">
        <f t="shared" si="20"/>
        <v>0</v>
      </c>
      <c r="I220" s="90">
        <f t="shared" si="17"/>
        <v>-0.24083199999999749</v>
      </c>
      <c r="J220" s="89">
        <v>48.35</v>
      </c>
      <c r="K220" s="89">
        <v>17.5</v>
      </c>
    </row>
    <row r="221" spans="1:11" ht="15" customHeight="1" x14ac:dyDescent="0.25">
      <c r="A221" s="92">
        <v>39265</v>
      </c>
      <c r="B221" s="89">
        <v>96.358249999999998</v>
      </c>
      <c r="C221" s="90">
        <f t="shared" si="19"/>
        <v>-0.1839170000000081</v>
      </c>
      <c r="D221" s="90">
        <f t="shared" si="18"/>
        <v>1.0906659999999988</v>
      </c>
      <c r="E221" s="89">
        <v>48.35</v>
      </c>
      <c r="F221" s="89">
        <v>17.5</v>
      </c>
      <c r="G221" s="89">
        <v>96.88715599999999</v>
      </c>
      <c r="H221" s="90">
        <f t="shared" si="20"/>
        <v>-0.23586000000001661</v>
      </c>
      <c r="I221" s="90">
        <f t="shared" si="17"/>
        <v>-0.7129510000000181</v>
      </c>
      <c r="J221" s="89">
        <v>48.35</v>
      </c>
      <c r="K221" s="89">
        <v>17.5</v>
      </c>
    </row>
    <row r="222" spans="1:11" ht="15" customHeight="1" x14ac:dyDescent="0.25">
      <c r="A222" s="92">
        <v>39272</v>
      </c>
      <c r="B222" s="89">
        <v>96.196229999999986</v>
      </c>
      <c r="C222" s="90">
        <f t="shared" si="19"/>
        <v>-0.16202000000001249</v>
      </c>
      <c r="D222" s="90">
        <f t="shared" si="18"/>
        <v>0.50166199999998184</v>
      </c>
      <c r="E222" s="89">
        <v>48.35</v>
      </c>
      <c r="F222" s="89">
        <v>17.5</v>
      </c>
      <c r="G222" s="89">
        <v>96.778120999999999</v>
      </c>
      <c r="H222" s="90">
        <f t="shared" si="20"/>
        <v>-0.10903499999999156</v>
      </c>
      <c r="I222" s="90">
        <f t="shared" si="17"/>
        <v>-1.2164740000000052</v>
      </c>
      <c r="J222" s="89">
        <v>48.35</v>
      </c>
      <c r="K222" s="89">
        <v>17.5</v>
      </c>
    </row>
    <row r="223" spans="1:11" ht="15" customHeight="1" x14ac:dyDescent="0.25">
      <c r="A223" s="92">
        <v>39279</v>
      </c>
      <c r="B223" s="89">
        <v>96.20974600000001</v>
      </c>
      <c r="C223" s="90">
        <f t="shared" si="19"/>
        <v>0</v>
      </c>
      <c r="D223" s="90">
        <f t="shared" si="18"/>
        <v>-0.6721380000000039</v>
      </c>
      <c r="E223" s="89">
        <v>48.35</v>
      </c>
      <c r="F223" s="89">
        <v>17.5</v>
      </c>
      <c r="G223" s="89">
        <v>96.785415</v>
      </c>
      <c r="H223" s="90">
        <f t="shared" si="20"/>
        <v>0</v>
      </c>
      <c r="I223" s="90">
        <f t="shared" si="17"/>
        <v>-1.957743999999991</v>
      </c>
      <c r="J223" s="89">
        <v>48.35</v>
      </c>
      <c r="K223" s="89">
        <v>17.5</v>
      </c>
    </row>
    <row r="224" spans="1:11" ht="15" customHeight="1" x14ac:dyDescent="0.25">
      <c r="A224" s="92">
        <v>39286</v>
      </c>
      <c r="B224" s="89">
        <v>96.232653999999997</v>
      </c>
      <c r="C224" s="90">
        <f t="shared" si="19"/>
        <v>0</v>
      </c>
      <c r="D224" s="90">
        <f t="shared" si="18"/>
        <v>-1.5519350000000003</v>
      </c>
      <c r="E224" s="89">
        <v>48.35</v>
      </c>
      <c r="F224" s="89">
        <v>17.5</v>
      </c>
      <c r="G224" s="89">
        <v>96.829441000000003</v>
      </c>
      <c r="H224" s="90">
        <f t="shared" si="20"/>
        <v>0</v>
      </c>
      <c r="I224" s="90">
        <f t="shared" si="17"/>
        <v>-2.5760630000000049</v>
      </c>
      <c r="J224" s="89">
        <v>48.35</v>
      </c>
      <c r="K224" s="89">
        <v>17.5</v>
      </c>
    </row>
    <row r="225" spans="1:11" ht="15" customHeight="1" x14ac:dyDescent="0.25">
      <c r="A225" s="92">
        <v>39293</v>
      </c>
      <c r="B225" s="89">
        <v>96.196604999999991</v>
      </c>
      <c r="C225" s="90">
        <f t="shared" si="19"/>
        <v>0</v>
      </c>
      <c r="D225" s="90">
        <f t="shared" si="18"/>
        <v>-1.6331950000000006</v>
      </c>
      <c r="E225" s="89">
        <v>48.35</v>
      </c>
      <c r="F225" s="89">
        <v>17.5</v>
      </c>
      <c r="G225" s="89">
        <v>96.765517000000003</v>
      </c>
      <c r="H225" s="90">
        <f t="shared" si="20"/>
        <v>-6.3924000000000092E-2</v>
      </c>
      <c r="I225" s="90">
        <f t="shared" si="17"/>
        <v>-2.6485880000000037</v>
      </c>
      <c r="J225" s="89">
        <v>48.35</v>
      </c>
      <c r="K225" s="89">
        <v>17.5</v>
      </c>
    </row>
    <row r="226" spans="1:11" ht="15" customHeight="1" x14ac:dyDescent="0.25">
      <c r="A226" s="92">
        <v>39300</v>
      </c>
      <c r="B226" s="89">
        <v>96.147015999999994</v>
      </c>
      <c r="C226" s="90">
        <f t="shared" si="19"/>
        <v>0</v>
      </c>
      <c r="D226" s="90">
        <f t="shared" si="18"/>
        <v>-1.904648999999992</v>
      </c>
      <c r="E226" s="89">
        <v>48.35</v>
      </c>
      <c r="F226" s="89">
        <v>17.5</v>
      </c>
      <c r="G226" s="89">
        <v>96.719837999999996</v>
      </c>
      <c r="H226" s="90">
        <f t="shared" si="20"/>
        <v>0</v>
      </c>
      <c r="I226" s="90">
        <f t="shared" si="17"/>
        <v>-2.8529120000000034</v>
      </c>
      <c r="J226" s="89">
        <v>48.35</v>
      </c>
      <c r="K226" s="89">
        <v>17.5</v>
      </c>
    </row>
    <row r="227" spans="1:11" ht="15" customHeight="1" x14ac:dyDescent="0.25">
      <c r="A227" s="92">
        <v>39307</v>
      </c>
      <c r="B227" s="89">
        <v>95.999734999999987</v>
      </c>
      <c r="C227" s="90">
        <f t="shared" si="19"/>
        <v>-0.14728100000000666</v>
      </c>
      <c r="D227" s="90">
        <f t="shared" si="18"/>
        <v>-1.817165000000017</v>
      </c>
      <c r="E227" s="89">
        <v>48.35</v>
      </c>
      <c r="F227" s="89">
        <v>17.5</v>
      </c>
      <c r="G227" s="89">
        <v>96.699594000000005</v>
      </c>
      <c r="H227" s="90">
        <f t="shared" si="20"/>
        <v>0</v>
      </c>
      <c r="I227" s="90">
        <f t="shared" si="17"/>
        <v>-2.7466340000000002</v>
      </c>
      <c r="J227" s="89">
        <v>48.35</v>
      </c>
      <c r="K227" s="89">
        <v>17.5</v>
      </c>
    </row>
    <row r="228" spans="1:11" ht="15" customHeight="1" x14ac:dyDescent="0.25">
      <c r="A228" s="92">
        <v>39314</v>
      </c>
      <c r="B228" s="89">
        <v>95.306029000000009</v>
      </c>
      <c r="C228" s="90">
        <f t="shared" si="19"/>
        <v>-0.69370599999997751</v>
      </c>
      <c r="D228" s="90">
        <f t="shared" si="18"/>
        <v>-0.43724799999999675</v>
      </c>
      <c r="E228" s="89">
        <v>48.35</v>
      </c>
      <c r="F228" s="89">
        <v>17.5</v>
      </c>
      <c r="G228" s="89">
        <v>96.594070000000016</v>
      </c>
      <c r="H228" s="90">
        <f t="shared" si="20"/>
        <v>-0.1055239999999884</v>
      </c>
      <c r="I228" s="90">
        <f t="shared" si="17"/>
        <v>-1.3337819999999851</v>
      </c>
      <c r="J228" s="89">
        <v>48.35</v>
      </c>
      <c r="K228" s="89">
        <v>17.5</v>
      </c>
    </row>
    <row r="229" spans="1:11" ht="15" customHeight="1" x14ac:dyDescent="0.25">
      <c r="A229" s="92">
        <v>39321</v>
      </c>
      <c r="B229" s="89">
        <v>95.002753999999982</v>
      </c>
      <c r="C229" s="90">
        <f t="shared" si="19"/>
        <v>-0.30327500000002772</v>
      </c>
      <c r="D229" s="90">
        <f t="shared" si="18"/>
        <v>0.60149099999998157</v>
      </c>
      <c r="E229" s="89">
        <v>48.35</v>
      </c>
      <c r="F229" s="89">
        <v>17.5</v>
      </c>
      <c r="G229" s="89">
        <v>96.367761000000002</v>
      </c>
      <c r="H229" s="90">
        <f t="shared" si="20"/>
        <v>-0.22630900000001475</v>
      </c>
      <c r="I229" s="90">
        <f t="shared" si="17"/>
        <v>-0.30353399999998487</v>
      </c>
      <c r="J229" s="89">
        <v>48.35</v>
      </c>
      <c r="K229" s="89">
        <v>17.5</v>
      </c>
    </row>
    <row r="230" spans="1:11" ht="15" customHeight="1" x14ac:dyDescent="0.25">
      <c r="A230" s="92">
        <v>39328</v>
      </c>
      <c r="B230" s="89">
        <v>94.80359</v>
      </c>
      <c r="C230" s="90">
        <f t="shared" si="19"/>
        <v>-0.19916399999998191</v>
      </c>
      <c r="D230" s="90">
        <f t="shared" si="18"/>
        <v>1.9226099999999917</v>
      </c>
      <c r="E230" s="89">
        <v>48.35</v>
      </c>
      <c r="F230" s="89">
        <v>17.5</v>
      </c>
      <c r="G230" s="89">
        <v>96.373106000000007</v>
      </c>
      <c r="H230" s="90">
        <f t="shared" si="20"/>
        <v>0</v>
      </c>
      <c r="I230" s="90">
        <f t="shared" si="17"/>
        <v>0.44928799999999569</v>
      </c>
      <c r="J230" s="89">
        <v>48.35</v>
      </c>
      <c r="K230" s="89">
        <v>17.5</v>
      </c>
    </row>
    <row r="231" spans="1:11" ht="15" customHeight="1" x14ac:dyDescent="0.25">
      <c r="A231" s="92">
        <v>39335</v>
      </c>
      <c r="B231" s="89">
        <v>94.634482999999989</v>
      </c>
      <c r="C231" s="90">
        <f t="shared" si="19"/>
        <v>-0.169107000000011</v>
      </c>
      <c r="D231" s="90">
        <f t="shared" si="18"/>
        <v>3.1533329999999893</v>
      </c>
      <c r="E231" s="89">
        <v>48.35</v>
      </c>
      <c r="F231" s="89">
        <v>17.5</v>
      </c>
      <c r="G231" s="89">
        <v>96.336757000000006</v>
      </c>
      <c r="H231" s="90">
        <f t="shared" si="20"/>
        <v>0</v>
      </c>
      <c r="I231" s="90">
        <f t="shared" si="17"/>
        <v>0.99853500000000395</v>
      </c>
      <c r="J231" s="89">
        <v>48.35</v>
      </c>
      <c r="K231" s="89">
        <v>17.5</v>
      </c>
    </row>
    <row r="232" spans="1:11" ht="15" customHeight="1" x14ac:dyDescent="0.25">
      <c r="A232" s="92">
        <v>39342</v>
      </c>
      <c r="B232" s="89">
        <v>94.653323</v>
      </c>
      <c r="C232" s="90">
        <f t="shared" si="19"/>
        <v>0</v>
      </c>
      <c r="D232" s="90">
        <f t="shared" si="18"/>
        <v>4.876687000000004</v>
      </c>
      <c r="E232" s="89">
        <v>48.35</v>
      </c>
      <c r="F232" s="89">
        <v>17.5</v>
      </c>
      <c r="G232" s="89">
        <v>96.44531400000001</v>
      </c>
      <c r="H232" s="90">
        <f t="shared" si="20"/>
        <v>0.10855700000000468</v>
      </c>
      <c r="I232" s="90">
        <f t="shared" si="17"/>
        <v>1.496403000000015</v>
      </c>
      <c r="J232" s="89">
        <v>48.35</v>
      </c>
      <c r="K232" s="89">
        <v>17.5</v>
      </c>
    </row>
    <row r="233" spans="1:11" ht="15" customHeight="1" x14ac:dyDescent="0.25">
      <c r="A233" s="92">
        <v>39349</v>
      </c>
      <c r="B233" s="89">
        <v>94.912046000000004</v>
      </c>
      <c r="C233" s="90">
        <f t="shared" si="19"/>
        <v>0.25872300000000337</v>
      </c>
      <c r="D233" s="90">
        <f t="shared" si="18"/>
        <v>6.7105920000000054</v>
      </c>
      <c r="E233" s="89">
        <v>48.35</v>
      </c>
      <c r="F233" s="89">
        <v>17.5</v>
      </c>
      <c r="G233" s="89">
        <v>96.896065000000007</v>
      </c>
      <c r="H233" s="90">
        <f t="shared" si="20"/>
        <v>0.45075099999999679</v>
      </c>
      <c r="I233" s="90">
        <f t="shared" si="17"/>
        <v>3.3825890000000101</v>
      </c>
      <c r="J233" s="89">
        <v>48.35</v>
      </c>
      <c r="K233" s="89">
        <v>17.5</v>
      </c>
    </row>
    <row r="234" spans="1:11" ht="15" customHeight="1" x14ac:dyDescent="0.25">
      <c r="A234" s="92">
        <v>39356</v>
      </c>
      <c r="B234" s="89">
        <v>96.393332999999998</v>
      </c>
      <c r="C234" s="90">
        <f t="shared" si="19"/>
        <v>1.4812869999999947</v>
      </c>
      <c r="D234" s="90">
        <f t="shared" si="18"/>
        <v>9.4466159999999775</v>
      </c>
      <c r="E234" s="89">
        <v>50.35</v>
      </c>
      <c r="F234" s="89">
        <v>17.5</v>
      </c>
      <c r="G234" s="89">
        <v>98.513787000000008</v>
      </c>
      <c r="H234" s="90">
        <f t="shared" si="20"/>
        <v>1.6177220000000005</v>
      </c>
      <c r="I234" s="90">
        <f t="shared" si="17"/>
        <v>6.3834599999999995</v>
      </c>
      <c r="J234" s="89">
        <v>50.35</v>
      </c>
      <c r="K234" s="89">
        <v>17.5</v>
      </c>
    </row>
    <row r="235" spans="1:11" ht="15" customHeight="1" x14ac:dyDescent="0.25">
      <c r="A235" s="92">
        <v>39363</v>
      </c>
      <c r="B235" s="89">
        <v>97.138126999999997</v>
      </c>
      <c r="C235" s="90">
        <f t="shared" si="19"/>
        <v>0.74479399999999885</v>
      </c>
      <c r="D235" s="90">
        <f t="shared" si="18"/>
        <v>10.54071399999998</v>
      </c>
      <c r="E235" s="89">
        <v>50.35</v>
      </c>
      <c r="F235" s="89">
        <v>17.5</v>
      </c>
      <c r="G235" s="89">
        <v>99.099854999999991</v>
      </c>
      <c r="H235" s="90">
        <f t="shared" si="20"/>
        <v>0.58606799999998316</v>
      </c>
      <c r="I235" s="90">
        <f t="shared" si="17"/>
        <v>7.357734999999991</v>
      </c>
      <c r="J235" s="89">
        <v>50.35</v>
      </c>
      <c r="K235" s="89">
        <v>17.5</v>
      </c>
    </row>
    <row r="236" spans="1:11" ht="15" customHeight="1" x14ac:dyDescent="0.25">
      <c r="A236" s="92">
        <v>39370</v>
      </c>
      <c r="B236" s="89">
        <v>97.192101000000008</v>
      </c>
      <c r="C236" s="90">
        <f t="shared" si="19"/>
        <v>5.3974000000010847E-2</v>
      </c>
      <c r="D236" s="90">
        <f t="shared" si="18"/>
        <v>11.282522</v>
      </c>
      <c r="E236" s="89">
        <v>50.35</v>
      </c>
      <c r="F236" s="89">
        <v>17.5</v>
      </c>
      <c r="G236" s="89">
        <v>99.181410999999997</v>
      </c>
      <c r="H236" s="90">
        <f t="shared" si="20"/>
        <v>8.1556000000006179E-2</v>
      </c>
      <c r="I236" s="90">
        <f t="shared" si="17"/>
        <v>7.5895960000000002</v>
      </c>
      <c r="J236" s="89">
        <v>50.35</v>
      </c>
      <c r="K236" s="89">
        <v>17.5</v>
      </c>
    </row>
    <row r="237" spans="1:11" ht="15" customHeight="1" x14ac:dyDescent="0.25">
      <c r="A237" s="92">
        <v>39377</v>
      </c>
      <c r="B237" s="89">
        <v>97.805838999999992</v>
      </c>
      <c r="C237" s="90">
        <f t="shared" si="19"/>
        <v>0.61373799999998369</v>
      </c>
      <c r="D237" s="90">
        <f t="shared" si="18"/>
        <v>12.069962999999987</v>
      </c>
      <c r="E237" s="89">
        <v>50.35</v>
      </c>
      <c r="F237" s="89">
        <v>17.5</v>
      </c>
      <c r="G237" s="89">
        <v>99.894885999999985</v>
      </c>
      <c r="H237" s="90">
        <f t="shared" si="20"/>
        <v>0.71347499999998831</v>
      </c>
      <c r="I237" s="90">
        <f t="shared" si="17"/>
        <v>8.6790839999999747</v>
      </c>
      <c r="J237" s="89">
        <v>50.35</v>
      </c>
      <c r="K237" s="89">
        <v>17.5</v>
      </c>
    </row>
    <row r="238" spans="1:11" ht="15" customHeight="1" x14ac:dyDescent="0.25">
      <c r="A238" s="92">
        <v>39384</v>
      </c>
      <c r="B238" s="89">
        <v>98.263275999999991</v>
      </c>
      <c r="C238" s="90">
        <f t="shared" si="19"/>
        <v>0.45743699999999876</v>
      </c>
      <c r="D238" s="90">
        <f t="shared" si="18"/>
        <v>12.661498999999992</v>
      </c>
      <c r="E238" s="89">
        <v>50.35</v>
      </c>
      <c r="F238" s="89">
        <v>17.5</v>
      </c>
      <c r="G238" s="89">
        <v>100.694424</v>
      </c>
      <c r="H238" s="90">
        <f t="shared" si="20"/>
        <v>0.79953800000001252</v>
      </c>
      <c r="I238" s="90">
        <f t="shared" si="17"/>
        <v>9.5289590000000004</v>
      </c>
      <c r="J238" s="89">
        <v>50.35</v>
      </c>
      <c r="K238" s="89">
        <v>17.5</v>
      </c>
    </row>
    <row r="239" spans="1:11" ht="15" customHeight="1" x14ac:dyDescent="0.25">
      <c r="A239" s="92">
        <v>39391</v>
      </c>
      <c r="B239" s="89">
        <v>99.364923999999988</v>
      </c>
      <c r="C239" s="90">
        <f t="shared" si="19"/>
        <v>1.1016479999999973</v>
      </c>
      <c r="D239" s="90">
        <f t="shared" si="18"/>
        <v>13.826196999999993</v>
      </c>
      <c r="E239" s="89">
        <v>50.35</v>
      </c>
      <c r="F239" s="89">
        <v>17.5</v>
      </c>
      <c r="G239" s="89">
        <v>102.16035400000001</v>
      </c>
      <c r="H239" s="90">
        <f t="shared" si="20"/>
        <v>1.4659300000000144</v>
      </c>
      <c r="I239" s="90">
        <f t="shared" si="17"/>
        <v>11.038452000000021</v>
      </c>
      <c r="J239" s="89">
        <v>50.35</v>
      </c>
      <c r="K239" s="89">
        <v>17.5</v>
      </c>
    </row>
    <row r="240" spans="1:11" ht="15" customHeight="1" x14ac:dyDescent="0.25">
      <c r="A240" s="92">
        <v>39398</v>
      </c>
      <c r="B240" s="89">
        <v>100.74229299999999</v>
      </c>
      <c r="C240" s="90">
        <f t="shared" si="19"/>
        <v>1.3773690000000016</v>
      </c>
      <c r="D240" s="90">
        <f t="shared" si="18"/>
        <v>15.254408999999995</v>
      </c>
      <c r="E240" s="89">
        <v>50.35</v>
      </c>
      <c r="F240" s="89">
        <v>17.5</v>
      </c>
      <c r="G240" s="89">
        <v>104.172417</v>
      </c>
      <c r="H240" s="90">
        <f t="shared" si="20"/>
        <v>2.0120629999999835</v>
      </c>
      <c r="I240" s="90">
        <f t="shared" si="17"/>
        <v>13.025306</v>
      </c>
      <c r="J240" s="89">
        <v>50.35</v>
      </c>
      <c r="K240" s="89">
        <v>17.5</v>
      </c>
    </row>
    <row r="241" spans="1:11" ht="15" customHeight="1" x14ac:dyDescent="0.25">
      <c r="A241" s="92">
        <v>39405</v>
      </c>
      <c r="B241" s="89">
        <v>101.46819400000001</v>
      </c>
      <c r="C241" s="90">
        <f t="shared" si="19"/>
        <v>0.72590100000002167</v>
      </c>
      <c r="D241" s="90">
        <f t="shared" si="18"/>
        <v>16.013915000000011</v>
      </c>
      <c r="E241" s="89">
        <v>50.35</v>
      </c>
      <c r="F241" s="89">
        <v>17.5</v>
      </c>
      <c r="G241" s="89">
        <v>105.28447800000001</v>
      </c>
      <c r="H241" s="90">
        <f t="shared" si="20"/>
        <v>1.1120610000000113</v>
      </c>
      <c r="I241" s="90">
        <f t="shared" si="17"/>
        <v>14.11448399999999</v>
      </c>
      <c r="J241" s="89">
        <v>50.35</v>
      </c>
      <c r="K241" s="89">
        <v>17.5</v>
      </c>
    </row>
    <row r="242" spans="1:11" ht="15" customHeight="1" x14ac:dyDescent="0.25">
      <c r="A242" s="92">
        <v>39412</v>
      </c>
      <c r="B242" s="89">
        <v>102.12973599999999</v>
      </c>
      <c r="C242" s="90">
        <f t="shared" si="19"/>
        <v>0.66154199999998298</v>
      </c>
      <c r="D242" s="90">
        <f t="shared" si="18"/>
        <v>16.660289999999989</v>
      </c>
      <c r="E242" s="89">
        <v>50.35</v>
      </c>
      <c r="F242" s="89">
        <v>17.5</v>
      </c>
      <c r="G242" s="89">
        <v>106.254374</v>
      </c>
      <c r="H242" s="90">
        <f t="shared" si="20"/>
        <v>0.96989599999999143</v>
      </c>
      <c r="I242" s="90">
        <f t="shared" si="17"/>
        <v>15.084383999999986</v>
      </c>
      <c r="J242" s="89">
        <v>50.35</v>
      </c>
      <c r="K242" s="89">
        <v>17.5</v>
      </c>
    </row>
    <row r="243" spans="1:11" ht="15" customHeight="1" x14ac:dyDescent="0.25">
      <c r="A243" s="92">
        <v>39419</v>
      </c>
      <c r="B243" s="89">
        <v>102.58212699999999</v>
      </c>
      <c r="C243" s="90">
        <f t="shared" si="19"/>
        <v>0.45239099999999155</v>
      </c>
      <c r="D243" s="90">
        <f t="shared" si="18"/>
        <v>17.117841285714292</v>
      </c>
      <c r="E243" s="89">
        <v>50.35</v>
      </c>
      <c r="F243" s="89">
        <v>17.5</v>
      </c>
      <c r="G243" s="89">
        <v>107.19211200000002</v>
      </c>
      <c r="H243" s="90">
        <f t="shared" si="20"/>
        <v>0.93773800000002439</v>
      </c>
      <c r="I243" s="90">
        <f t="shared" si="17"/>
        <v>15.689767000000018</v>
      </c>
      <c r="J243" s="89">
        <v>50.35</v>
      </c>
      <c r="K243" s="89">
        <v>17.5</v>
      </c>
    </row>
    <row r="244" spans="1:11" ht="15" customHeight="1" x14ac:dyDescent="0.25">
      <c r="A244" s="92">
        <v>39426</v>
      </c>
      <c r="B244" s="89">
        <v>102.66679999999999</v>
      </c>
      <c r="C244" s="90">
        <f t="shared" si="19"/>
        <v>8.4673000000009324E-2</v>
      </c>
      <c r="D244" s="90">
        <f t="shared" si="18"/>
        <v>15.223174999999998</v>
      </c>
      <c r="E244" s="89">
        <v>50.35</v>
      </c>
      <c r="F244" s="89">
        <v>17.5</v>
      </c>
      <c r="G244" s="89">
        <v>107.473207</v>
      </c>
      <c r="H244" s="90">
        <f t="shared" si="20"/>
        <v>0.28109499999997922</v>
      </c>
      <c r="I244" s="90">
        <f t="shared" si="17"/>
        <v>14.514076000000003</v>
      </c>
      <c r="J244" s="89">
        <v>50.35</v>
      </c>
      <c r="K244" s="89">
        <v>17.5</v>
      </c>
    </row>
    <row r="245" spans="1:11" ht="15" customHeight="1" x14ac:dyDescent="0.25">
      <c r="A245" s="92">
        <v>39433</v>
      </c>
      <c r="B245" s="89">
        <v>102.599261</v>
      </c>
      <c r="C245" s="90">
        <f t="shared" si="19"/>
        <v>-6.7538999999996463E-2</v>
      </c>
      <c r="D245" s="90">
        <f t="shared" si="18"/>
        <v>14.903639999999996</v>
      </c>
      <c r="E245" s="89">
        <v>50.35</v>
      </c>
      <c r="F245" s="89">
        <v>17.5</v>
      </c>
      <c r="G245" s="89">
        <v>107.556386</v>
      </c>
      <c r="H245" s="90">
        <f t="shared" si="20"/>
        <v>8.3179000000001224E-2</v>
      </c>
      <c r="I245" s="90">
        <f t="shared" si="17"/>
        <v>14.299578999999994</v>
      </c>
      <c r="J245" s="89">
        <v>50.35</v>
      </c>
      <c r="K245" s="89">
        <v>17.5</v>
      </c>
    </row>
    <row r="246" spans="1:11" ht="15" customHeight="1" x14ac:dyDescent="0.25">
      <c r="A246" s="92">
        <v>39440</v>
      </c>
      <c r="B246" s="89">
        <v>102.526972</v>
      </c>
      <c r="C246" s="90">
        <f t="shared" si="19"/>
        <v>-7.2288999999997827E-2</v>
      </c>
      <c r="D246" s="90">
        <f t="shared" si="18"/>
        <v>14.622534999999999</v>
      </c>
      <c r="E246" s="89">
        <v>50.35</v>
      </c>
      <c r="F246" s="89">
        <v>17.5</v>
      </c>
      <c r="G246" s="89">
        <v>107.50416000000001</v>
      </c>
      <c r="H246" s="90">
        <f t="shared" si="20"/>
        <v>-5.2225999999990336E-2</v>
      </c>
      <c r="I246" s="90">
        <f t="shared" si="17"/>
        <v>14.089417000000012</v>
      </c>
      <c r="J246" s="89">
        <v>50.35</v>
      </c>
      <c r="K246" s="89">
        <v>17.5</v>
      </c>
    </row>
    <row r="247" spans="1:11" ht="15" customHeight="1" x14ac:dyDescent="0.25">
      <c r="A247" s="92">
        <v>39447</v>
      </c>
      <c r="B247" s="89">
        <v>102.662329</v>
      </c>
      <c r="C247" s="90">
        <f t="shared" si="19"/>
        <v>0.13535699999999906</v>
      </c>
      <c r="D247" s="90">
        <f t="shared" si="18"/>
        <v>14.80914700000001</v>
      </c>
      <c r="E247" s="89">
        <v>50.35</v>
      </c>
      <c r="F247" s="89">
        <v>17.5</v>
      </c>
      <c r="G247" s="89">
        <v>107.605689</v>
      </c>
      <c r="H247" s="90">
        <f t="shared" si="20"/>
        <v>0.1015289999999851</v>
      </c>
      <c r="I247" s="90">
        <f t="shared" si="17"/>
        <v>14.203513999999998</v>
      </c>
      <c r="J247" s="89">
        <v>50.35</v>
      </c>
      <c r="K247" s="89">
        <v>17.5</v>
      </c>
    </row>
    <row r="248" spans="1:11" ht="15" customHeight="1" x14ac:dyDescent="0.25">
      <c r="A248" s="92">
        <v>39454</v>
      </c>
      <c r="B248" s="89">
        <v>103.370474</v>
      </c>
      <c r="C248" s="90">
        <f t="shared" si="19"/>
        <v>0.7081450000000018</v>
      </c>
      <c r="D248" s="90">
        <f t="shared" si="18"/>
        <v>15.709933000000007</v>
      </c>
      <c r="E248" s="89">
        <v>50.35</v>
      </c>
      <c r="F248" s="89">
        <v>17.5</v>
      </c>
      <c r="G248" s="89">
        <v>108.294534</v>
      </c>
      <c r="H248" s="90">
        <f t="shared" si="20"/>
        <v>0.6888450000000006</v>
      </c>
      <c r="I248" s="90">
        <f t="shared" si="17"/>
        <v>15.183537000000015</v>
      </c>
      <c r="J248" s="89">
        <v>50.35</v>
      </c>
      <c r="K248" s="89">
        <v>17.5</v>
      </c>
    </row>
    <row r="249" spans="1:11" ht="15" customHeight="1" x14ac:dyDescent="0.25">
      <c r="A249" s="92">
        <v>39461</v>
      </c>
      <c r="B249" s="89">
        <v>103.82266499999999</v>
      </c>
      <c r="C249" s="90">
        <f t="shared" si="19"/>
        <v>0.45219099999998491</v>
      </c>
      <c r="D249" s="90">
        <f t="shared" si="18"/>
        <v>16.72761899999999</v>
      </c>
      <c r="E249" s="89">
        <v>50.35</v>
      </c>
      <c r="F249" s="89">
        <v>17.5</v>
      </c>
      <c r="G249" s="89">
        <v>108.769324</v>
      </c>
      <c r="H249" s="90">
        <f t="shared" si="20"/>
        <v>0.47478999999999871</v>
      </c>
      <c r="I249" s="90">
        <f t="shared" ref="I249:I312" si="21">IF(ABS(G249-G197)&lt;0.05,0,G249-G197)</f>
        <v>17.215644999999995</v>
      </c>
      <c r="J249" s="89">
        <v>50.35</v>
      </c>
      <c r="K249" s="89">
        <v>17.5</v>
      </c>
    </row>
    <row r="250" spans="1:11" ht="15" customHeight="1" x14ac:dyDescent="0.25">
      <c r="A250" s="92">
        <v>39468</v>
      </c>
      <c r="B250" s="89">
        <v>104.22351599999999</v>
      </c>
      <c r="C250" s="90">
        <f t="shared" si="19"/>
        <v>0.40085100000000295</v>
      </c>
      <c r="D250" s="90">
        <f t="shared" si="18"/>
        <v>17.944647999999987</v>
      </c>
      <c r="E250" s="89">
        <v>50.35</v>
      </c>
      <c r="F250" s="89">
        <v>17.5</v>
      </c>
      <c r="G250" s="89">
        <v>109.08954300000001</v>
      </c>
      <c r="H250" s="90">
        <f t="shared" si="20"/>
        <v>0.32021900000000869</v>
      </c>
      <c r="I250" s="90">
        <f t="shared" si="21"/>
        <v>18.635815000000008</v>
      </c>
      <c r="J250" s="89">
        <v>50.35</v>
      </c>
      <c r="K250" s="89">
        <v>17.5</v>
      </c>
    </row>
    <row r="251" spans="1:11" ht="15" customHeight="1" x14ac:dyDescent="0.25">
      <c r="A251" s="92">
        <v>39475</v>
      </c>
      <c r="B251" s="89">
        <v>104.22473800000002</v>
      </c>
      <c r="C251" s="90">
        <f t="shared" si="19"/>
        <v>0</v>
      </c>
      <c r="D251" s="90">
        <f t="shared" si="18"/>
        <v>18.567623000000026</v>
      </c>
      <c r="E251" s="89">
        <v>50.35</v>
      </c>
      <c r="F251" s="89">
        <v>17.5</v>
      </c>
      <c r="G251" s="89">
        <v>109.10698400000001</v>
      </c>
      <c r="H251" s="90">
        <f t="shared" si="20"/>
        <v>0</v>
      </c>
      <c r="I251" s="90">
        <f t="shared" si="21"/>
        <v>19.409244000000001</v>
      </c>
      <c r="J251" s="89">
        <v>50.35</v>
      </c>
      <c r="K251" s="89">
        <v>17.5</v>
      </c>
    </row>
    <row r="252" spans="1:11" ht="15" customHeight="1" x14ac:dyDescent="0.25">
      <c r="A252" s="92">
        <v>39482</v>
      </c>
      <c r="B252" s="89">
        <v>104.02678699999998</v>
      </c>
      <c r="C252" s="90">
        <f t="shared" si="19"/>
        <v>-0.19795100000003174</v>
      </c>
      <c r="D252" s="90">
        <f t="shared" si="18"/>
        <v>18.408757999999992</v>
      </c>
      <c r="E252" s="89">
        <v>50.35</v>
      </c>
      <c r="F252" s="89">
        <v>17.5</v>
      </c>
      <c r="G252" s="89">
        <v>108.98769500000002</v>
      </c>
      <c r="H252" s="90">
        <f t="shared" si="20"/>
        <v>-0.11928899999999487</v>
      </c>
      <c r="I252" s="90">
        <f t="shared" si="21"/>
        <v>19.360599000000008</v>
      </c>
      <c r="J252" s="89">
        <v>50.35</v>
      </c>
      <c r="K252" s="89">
        <v>17.5</v>
      </c>
    </row>
    <row r="253" spans="1:11" ht="15" customHeight="1" x14ac:dyDescent="0.25">
      <c r="A253" s="92">
        <v>39489</v>
      </c>
      <c r="B253" s="89">
        <v>103.67020199999999</v>
      </c>
      <c r="C253" s="90">
        <f t="shared" si="19"/>
        <v>-0.35658499999999549</v>
      </c>
      <c r="D253" s="90">
        <f t="shared" ref="D253:D316" si="22">IF(ABS(B253-B201)&lt;0.05,0,B253-B201)</f>
        <v>17.547555000000003</v>
      </c>
      <c r="E253" s="89">
        <v>50.35</v>
      </c>
      <c r="F253" s="89">
        <v>17.5</v>
      </c>
      <c r="G253" s="89">
        <v>108.86261200000001</v>
      </c>
      <c r="H253" s="90">
        <f t="shared" si="20"/>
        <v>-0.12508300000000361</v>
      </c>
      <c r="I253" s="90">
        <f t="shared" si="21"/>
        <v>18.753423000000012</v>
      </c>
      <c r="J253" s="89">
        <v>50.35</v>
      </c>
      <c r="K253" s="89">
        <v>17.5</v>
      </c>
    </row>
    <row r="254" spans="1:11" ht="15" customHeight="1" x14ac:dyDescent="0.25">
      <c r="A254" s="92">
        <v>39496</v>
      </c>
      <c r="B254" s="89">
        <v>103.695297</v>
      </c>
      <c r="C254" s="90">
        <f t="shared" si="19"/>
        <v>0</v>
      </c>
      <c r="D254" s="90">
        <f t="shared" si="22"/>
        <v>17.096181000000001</v>
      </c>
      <c r="E254" s="89">
        <v>50.35</v>
      </c>
      <c r="F254" s="89">
        <v>17.5</v>
      </c>
      <c r="G254" s="89">
        <v>108.98832900000001</v>
      </c>
      <c r="H254" s="90">
        <f t="shared" si="20"/>
        <v>0.12571699999999453</v>
      </c>
      <c r="I254" s="90">
        <f t="shared" si="21"/>
        <v>18.438950999999989</v>
      </c>
      <c r="J254" s="89">
        <v>50.35</v>
      </c>
      <c r="K254" s="89">
        <v>17.5</v>
      </c>
    </row>
    <row r="255" spans="1:11" ht="15" customHeight="1" x14ac:dyDescent="0.25">
      <c r="A255" s="92">
        <v>39503</v>
      </c>
      <c r="B255" s="89">
        <v>104.648274</v>
      </c>
      <c r="C255" s="90">
        <f t="shared" si="19"/>
        <v>0.95297700000000418</v>
      </c>
      <c r="D255" s="90">
        <f t="shared" si="22"/>
        <v>17.581823</v>
      </c>
      <c r="E255" s="89">
        <v>50.35</v>
      </c>
      <c r="F255" s="89">
        <v>17.5</v>
      </c>
      <c r="G255" s="89">
        <v>110.209473</v>
      </c>
      <c r="H255" s="90">
        <f t="shared" si="20"/>
        <v>1.2211439999999953</v>
      </c>
      <c r="I255" s="90">
        <f t="shared" si="21"/>
        <v>19.186281999999977</v>
      </c>
      <c r="J255" s="89">
        <v>50.35</v>
      </c>
      <c r="K255" s="89">
        <v>17.5</v>
      </c>
    </row>
    <row r="256" spans="1:11" ht="15" customHeight="1" x14ac:dyDescent="0.25">
      <c r="A256" s="92">
        <v>39510</v>
      </c>
      <c r="B256" s="89">
        <v>105.23825299999999</v>
      </c>
      <c r="C256" s="90">
        <f t="shared" si="19"/>
        <v>0.58997899999998538</v>
      </c>
      <c r="D256" s="90">
        <f t="shared" si="22"/>
        <v>17.493280999999996</v>
      </c>
      <c r="E256" s="89">
        <v>50.35</v>
      </c>
      <c r="F256" s="89">
        <v>17.5</v>
      </c>
      <c r="G256" s="89">
        <v>110.903592</v>
      </c>
      <c r="H256" s="90">
        <f t="shared" si="20"/>
        <v>0.6941190000000006</v>
      </c>
      <c r="I256" s="90">
        <f t="shared" si="21"/>
        <v>19.311495000000008</v>
      </c>
      <c r="J256" s="89">
        <v>50.35</v>
      </c>
      <c r="K256" s="89">
        <v>17.5</v>
      </c>
    </row>
    <row r="257" spans="1:11" ht="15" customHeight="1" x14ac:dyDescent="0.25">
      <c r="A257" s="92">
        <v>39517</v>
      </c>
      <c r="B257" s="89">
        <v>105.95728799999999</v>
      </c>
      <c r="C257" s="90">
        <f t="shared" si="19"/>
        <v>0.7190350000000052</v>
      </c>
      <c r="D257" s="90">
        <f t="shared" si="22"/>
        <v>17.477555999999993</v>
      </c>
      <c r="E257" s="89">
        <v>50.35</v>
      </c>
      <c r="F257" s="89">
        <v>17.5</v>
      </c>
      <c r="G257" s="89">
        <v>112.22829300000001</v>
      </c>
      <c r="H257" s="90">
        <f t="shared" si="20"/>
        <v>1.3247010000000046</v>
      </c>
      <c r="I257" s="90">
        <f t="shared" si="21"/>
        <v>20.061240999999995</v>
      </c>
      <c r="J257" s="89">
        <v>50.35</v>
      </c>
      <c r="K257" s="89">
        <v>17.5</v>
      </c>
    </row>
    <row r="258" spans="1:11" ht="15" customHeight="1" x14ac:dyDescent="0.25">
      <c r="A258" s="92">
        <v>39524</v>
      </c>
      <c r="B258" s="89">
        <v>106.41453199999998</v>
      </c>
      <c r="C258" s="90">
        <f t="shared" si="19"/>
        <v>0.45724399999998866</v>
      </c>
      <c r="D258" s="90">
        <f t="shared" si="22"/>
        <v>17.480068999999972</v>
      </c>
      <c r="E258" s="89">
        <v>50.35</v>
      </c>
      <c r="F258" s="89">
        <v>17.5</v>
      </c>
      <c r="G258" s="89">
        <v>113.08173300000001</v>
      </c>
      <c r="H258" s="90">
        <f t="shared" si="20"/>
        <v>0.85344000000000619</v>
      </c>
      <c r="I258" s="90">
        <f t="shared" si="21"/>
        <v>20.476153000000025</v>
      </c>
      <c r="J258" s="89">
        <v>50.35</v>
      </c>
      <c r="K258" s="89">
        <v>17.5</v>
      </c>
    </row>
    <row r="259" spans="1:11" ht="15" customHeight="1" x14ac:dyDescent="0.25">
      <c r="A259" s="92">
        <v>39531</v>
      </c>
      <c r="B259" s="89">
        <v>106.904702</v>
      </c>
      <c r="C259" s="90">
        <f t="shared" si="19"/>
        <v>0.49017000000002042</v>
      </c>
      <c r="D259" s="90">
        <f t="shared" si="22"/>
        <v>17.584771000000003</v>
      </c>
      <c r="E259" s="89">
        <v>50.35</v>
      </c>
      <c r="F259" s="89">
        <v>17.5</v>
      </c>
      <c r="G259" s="89">
        <v>114.401065</v>
      </c>
      <c r="H259" s="90">
        <f t="shared" si="20"/>
        <v>1.3193319999999886</v>
      </c>
      <c r="I259" s="90">
        <f t="shared" si="21"/>
        <v>21.489203000000003</v>
      </c>
      <c r="J259" s="89">
        <v>50.35</v>
      </c>
      <c r="K259" s="89">
        <v>17.5</v>
      </c>
    </row>
    <row r="260" spans="1:11" ht="15" customHeight="1" x14ac:dyDescent="0.25">
      <c r="A260" s="92">
        <v>39538</v>
      </c>
      <c r="B260" s="89">
        <v>107.10092999999999</v>
      </c>
      <c r="C260" s="90">
        <f t="shared" si="19"/>
        <v>0.19622799999999074</v>
      </c>
      <c r="D260" s="90">
        <f t="shared" si="22"/>
        <v>16.629868999999985</v>
      </c>
      <c r="E260" s="89">
        <v>50.35</v>
      </c>
      <c r="F260" s="89">
        <v>17.5</v>
      </c>
      <c r="G260" s="89">
        <v>114.786378</v>
      </c>
      <c r="H260" s="90">
        <f t="shared" si="20"/>
        <v>0.38531299999999646</v>
      </c>
      <c r="I260" s="90">
        <f t="shared" si="21"/>
        <v>20.882773000000014</v>
      </c>
      <c r="J260" s="89">
        <v>50.35</v>
      </c>
      <c r="K260" s="89">
        <v>17.5</v>
      </c>
    </row>
    <row r="261" spans="1:11" ht="15" customHeight="1" x14ac:dyDescent="0.25">
      <c r="A261" s="92">
        <v>39545</v>
      </c>
      <c r="B261" s="89">
        <v>107.23669500000003</v>
      </c>
      <c r="C261" s="90">
        <f t="shared" si="19"/>
        <v>0.13576500000003477</v>
      </c>
      <c r="D261" s="90">
        <f t="shared" si="22"/>
        <v>16.060255000000026</v>
      </c>
      <c r="E261" s="89">
        <v>50.35</v>
      </c>
      <c r="F261" s="89">
        <v>17.5</v>
      </c>
      <c r="G261" s="89">
        <v>115.46992700000001</v>
      </c>
      <c r="H261" s="90">
        <f t="shared" si="20"/>
        <v>0.68354900000001351</v>
      </c>
      <c r="I261" s="90">
        <f t="shared" si="21"/>
        <v>21.13519100000002</v>
      </c>
      <c r="J261" s="89">
        <v>50.35</v>
      </c>
      <c r="K261" s="89">
        <v>17.5</v>
      </c>
    </row>
    <row r="262" spans="1:11" ht="15" customHeight="1" x14ac:dyDescent="0.25">
      <c r="A262" s="92">
        <v>39552</v>
      </c>
      <c r="B262" s="89">
        <v>107.61287</v>
      </c>
      <c r="C262" s="90">
        <f t="shared" si="19"/>
        <v>0.37617499999997506</v>
      </c>
      <c r="D262" s="90">
        <f t="shared" si="22"/>
        <v>15.618857999999989</v>
      </c>
      <c r="E262" s="89">
        <v>50.35</v>
      </c>
      <c r="F262" s="89">
        <v>17.5</v>
      </c>
      <c r="G262" s="89">
        <v>116.50716700000001</v>
      </c>
      <c r="H262" s="90">
        <f t="shared" si="20"/>
        <v>1.0372399999999971</v>
      </c>
      <c r="I262" s="90">
        <f t="shared" si="21"/>
        <v>21.651620000000008</v>
      </c>
      <c r="J262" s="89">
        <v>50.35</v>
      </c>
      <c r="K262" s="89">
        <v>17.5</v>
      </c>
    </row>
    <row r="263" spans="1:11" ht="15" customHeight="1" x14ac:dyDescent="0.25">
      <c r="A263" s="92">
        <v>39559</v>
      </c>
      <c r="B263" s="89">
        <v>108.571038</v>
      </c>
      <c r="C263" s="90">
        <f t="shared" si="19"/>
        <v>0.95816800000000057</v>
      </c>
      <c r="D263" s="90">
        <f t="shared" si="22"/>
        <v>15.637687999999997</v>
      </c>
      <c r="E263" s="89">
        <v>50.35</v>
      </c>
      <c r="F263" s="89">
        <v>17.5</v>
      </c>
      <c r="G263" s="89">
        <v>118.056865</v>
      </c>
      <c r="H263" s="90">
        <f t="shared" si="20"/>
        <v>1.5496979999999922</v>
      </c>
      <c r="I263" s="90">
        <f t="shared" si="21"/>
        <v>22.667314000000005</v>
      </c>
      <c r="J263" s="89">
        <v>50.35</v>
      </c>
      <c r="K263" s="89">
        <v>17.5</v>
      </c>
    </row>
    <row r="264" spans="1:11" ht="15" customHeight="1" x14ac:dyDescent="0.25">
      <c r="A264" s="92">
        <v>39566</v>
      </c>
      <c r="B264" s="89">
        <v>109.49959299999999</v>
      </c>
      <c r="C264" s="90">
        <f t="shared" si="19"/>
        <v>0.92855499999998869</v>
      </c>
      <c r="D264" s="90">
        <f t="shared" si="22"/>
        <v>16.046085000000005</v>
      </c>
      <c r="E264" s="89">
        <v>50.35</v>
      </c>
      <c r="F264" s="89">
        <v>17.5</v>
      </c>
      <c r="G264" s="89">
        <v>119.09900300000001</v>
      </c>
      <c r="H264" s="90">
        <f t="shared" si="20"/>
        <v>1.0421380000000084</v>
      </c>
      <c r="I264" s="90">
        <f t="shared" si="21"/>
        <v>23.384597000000014</v>
      </c>
      <c r="J264" s="89">
        <v>50.35</v>
      </c>
      <c r="K264" s="89">
        <v>17.5</v>
      </c>
    </row>
    <row r="265" spans="1:11" ht="15" customHeight="1" x14ac:dyDescent="0.25">
      <c r="A265" s="92">
        <v>39573</v>
      </c>
      <c r="B265" s="89">
        <v>110.297523</v>
      </c>
      <c r="C265" s="90">
        <f t="shared" ref="C265:C328" si="23">IF(ABS(B265-B264)&lt;0.05,0,B265-B264)</f>
        <v>0.79793000000000802</v>
      </c>
      <c r="D265" s="90">
        <f t="shared" si="22"/>
        <v>15.871149000000017</v>
      </c>
      <c r="E265" s="89">
        <v>50.35</v>
      </c>
      <c r="F265" s="89">
        <v>17.5</v>
      </c>
      <c r="G265" s="89">
        <v>120.36836300000002</v>
      </c>
      <c r="H265" s="90">
        <f t="shared" ref="H265:H328" si="24">IF(ABS(G265-G264)&lt;0.05,0,G265-G264)</f>
        <v>1.269360000000006</v>
      </c>
      <c r="I265" s="90">
        <f t="shared" si="21"/>
        <v>24.250097000000011</v>
      </c>
      <c r="J265" s="89">
        <v>50.35</v>
      </c>
      <c r="K265" s="89">
        <v>17.5</v>
      </c>
    </row>
    <row r="266" spans="1:11" ht="15" customHeight="1" x14ac:dyDescent="0.25">
      <c r="A266" s="92">
        <v>39580</v>
      </c>
      <c r="B266" s="89">
        <v>111.042185</v>
      </c>
      <c r="C266" s="90">
        <f t="shared" si="23"/>
        <v>0.74466200000000526</v>
      </c>
      <c r="D266" s="90">
        <f t="shared" si="22"/>
        <v>15.970831000000004</v>
      </c>
      <c r="E266" s="89">
        <v>50.35</v>
      </c>
      <c r="F266" s="89">
        <v>17.5</v>
      </c>
      <c r="G266" s="89">
        <v>121.48515300000001</v>
      </c>
      <c r="H266" s="90">
        <f t="shared" si="24"/>
        <v>1.1167899999999946</v>
      </c>
      <c r="I266" s="90">
        <f t="shared" si="21"/>
        <v>25.017706000000018</v>
      </c>
      <c r="J266" s="89">
        <v>50.35</v>
      </c>
      <c r="K266" s="89">
        <v>17.5</v>
      </c>
    </row>
    <row r="267" spans="1:11" ht="15" customHeight="1" x14ac:dyDescent="0.25">
      <c r="A267" s="92">
        <v>39587</v>
      </c>
      <c r="B267" s="89">
        <v>112.959507</v>
      </c>
      <c r="C267" s="90">
        <f t="shared" si="23"/>
        <v>1.9173219999999986</v>
      </c>
      <c r="D267" s="90">
        <f t="shared" si="22"/>
        <v>17.253720000000001</v>
      </c>
      <c r="E267" s="89">
        <v>50.35</v>
      </c>
      <c r="F267" s="89">
        <v>17.5</v>
      </c>
      <c r="G267" s="89">
        <v>124.50248300000001</v>
      </c>
      <c r="H267" s="90">
        <f t="shared" si="24"/>
        <v>3.0173300000000012</v>
      </c>
      <c r="I267" s="90">
        <f t="shared" si="21"/>
        <v>27.813791000000023</v>
      </c>
      <c r="J267" s="89">
        <v>50.35</v>
      </c>
      <c r="K267" s="89">
        <v>17.5</v>
      </c>
    </row>
    <row r="268" spans="1:11" ht="15" customHeight="1" x14ac:dyDescent="0.25">
      <c r="A268" s="92">
        <v>39594</v>
      </c>
      <c r="B268" s="89">
        <v>114.78663800000001</v>
      </c>
      <c r="C268" s="90">
        <f t="shared" si="23"/>
        <v>1.8271310000000085</v>
      </c>
      <c r="D268" s="90">
        <f t="shared" si="22"/>
        <v>18.624422000000024</v>
      </c>
      <c r="E268" s="89">
        <v>50.35</v>
      </c>
      <c r="F268" s="89">
        <v>17.5</v>
      </c>
      <c r="G268" s="89">
        <v>127.214268</v>
      </c>
      <c r="H268" s="90">
        <f t="shared" si="24"/>
        <v>2.7117849999999919</v>
      </c>
      <c r="I268" s="90">
        <f t="shared" si="21"/>
        <v>30.224082999999993</v>
      </c>
      <c r="J268" s="89">
        <v>50.35</v>
      </c>
      <c r="K268" s="89">
        <v>17.5</v>
      </c>
    </row>
    <row r="269" spans="1:11" ht="15" customHeight="1" x14ac:dyDescent="0.25">
      <c r="A269" s="92">
        <v>39601</v>
      </c>
      <c r="B269" s="89">
        <v>116.026901</v>
      </c>
      <c r="C269" s="90">
        <f t="shared" si="23"/>
        <v>1.2402629999999846</v>
      </c>
      <c r="D269" s="90">
        <f t="shared" si="22"/>
        <v>19.513914</v>
      </c>
      <c r="E269" s="89">
        <v>50.35</v>
      </c>
      <c r="F269" s="89">
        <v>17.5</v>
      </c>
      <c r="G269" s="89">
        <v>128.823004</v>
      </c>
      <c r="H269" s="90">
        <f t="shared" si="24"/>
        <v>1.6087359999999933</v>
      </c>
      <c r="I269" s="90">
        <f t="shared" si="21"/>
        <v>31.631526000000008</v>
      </c>
      <c r="J269" s="89">
        <v>50.35</v>
      </c>
      <c r="K269" s="89">
        <v>17.5</v>
      </c>
    </row>
    <row r="270" spans="1:11" ht="15" customHeight="1" x14ac:dyDescent="0.25">
      <c r="A270" s="92">
        <v>39608</v>
      </c>
      <c r="B270" s="89">
        <v>116.85714299999999</v>
      </c>
      <c r="C270" s="90">
        <f t="shared" si="23"/>
        <v>0.83024199999999837</v>
      </c>
      <c r="D270" s="90">
        <f t="shared" si="22"/>
        <v>20.243691999999996</v>
      </c>
      <c r="E270" s="89">
        <v>50.35</v>
      </c>
      <c r="F270" s="89">
        <v>17.5</v>
      </c>
      <c r="G270" s="89">
        <v>129.68112399999998</v>
      </c>
      <c r="H270" s="90">
        <f t="shared" si="24"/>
        <v>0.85811999999998534</v>
      </c>
      <c r="I270" s="90">
        <f t="shared" si="21"/>
        <v>32.481440999999975</v>
      </c>
      <c r="J270" s="89">
        <v>50.35</v>
      </c>
      <c r="K270" s="89">
        <v>17.5</v>
      </c>
    </row>
    <row r="271" spans="1:11" ht="15" customHeight="1" x14ac:dyDescent="0.25">
      <c r="A271" s="92">
        <v>39615</v>
      </c>
      <c r="B271" s="89">
        <v>117.69308400000001</v>
      </c>
      <c r="C271" s="90">
        <f t="shared" si="23"/>
        <v>0.83594100000001959</v>
      </c>
      <c r="D271" s="90">
        <f t="shared" si="22"/>
        <v>21.13367700000002</v>
      </c>
      <c r="E271" s="89">
        <v>50.35</v>
      </c>
      <c r="F271" s="89">
        <v>17.5</v>
      </c>
      <c r="G271" s="89">
        <v>130.66208599999999</v>
      </c>
      <c r="H271" s="90">
        <f t="shared" si="24"/>
        <v>0.98096200000000522</v>
      </c>
      <c r="I271" s="90">
        <f t="shared" si="21"/>
        <v>33.549272999999985</v>
      </c>
      <c r="J271" s="89">
        <v>50.35</v>
      </c>
      <c r="K271" s="89">
        <v>17.5</v>
      </c>
    </row>
    <row r="272" spans="1:11" ht="15" customHeight="1" x14ac:dyDescent="0.25">
      <c r="A272" s="92">
        <v>39622</v>
      </c>
      <c r="B272" s="89">
        <v>118.439536</v>
      </c>
      <c r="C272" s="90">
        <f t="shared" si="23"/>
        <v>0.74645199999999079</v>
      </c>
      <c r="D272" s="90">
        <f t="shared" si="22"/>
        <v>21.897368999999998</v>
      </c>
      <c r="E272" s="89">
        <v>50.35</v>
      </c>
      <c r="F272" s="89">
        <v>17.5</v>
      </c>
      <c r="G272" s="89">
        <v>131.45034700000002</v>
      </c>
      <c r="H272" s="90">
        <f t="shared" si="24"/>
        <v>0.78826100000003407</v>
      </c>
      <c r="I272" s="90">
        <f t="shared" si="21"/>
        <v>34.327331000000015</v>
      </c>
      <c r="J272" s="89">
        <v>50.35</v>
      </c>
      <c r="K272" s="89">
        <v>17.5</v>
      </c>
    </row>
    <row r="273" spans="1:11" ht="15" customHeight="1" x14ac:dyDescent="0.25">
      <c r="A273" s="92">
        <v>39629</v>
      </c>
      <c r="B273" s="89">
        <v>118.84484700000002</v>
      </c>
      <c r="C273" s="90">
        <f t="shared" si="23"/>
        <v>0.40531100000001175</v>
      </c>
      <c r="D273" s="90">
        <f t="shared" si="22"/>
        <v>22.486597000000017</v>
      </c>
      <c r="E273" s="89">
        <v>50.35</v>
      </c>
      <c r="F273" s="89">
        <v>17.5</v>
      </c>
      <c r="G273" s="89">
        <v>132.03092599999999</v>
      </c>
      <c r="H273" s="90">
        <f t="shared" si="24"/>
        <v>0.58057899999997176</v>
      </c>
      <c r="I273" s="90">
        <f t="shared" si="21"/>
        <v>35.143770000000004</v>
      </c>
      <c r="J273" s="89">
        <v>50.35</v>
      </c>
      <c r="K273" s="89">
        <v>17.5</v>
      </c>
    </row>
    <row r="274" spans="1:11" ht="15" customHeight="1" x14ac:dyDescent="0.25">
      <c r="A274" s="92">
        <v>39636</v>
      </c>
      <c r="B274" s="89">
        <v>119.27641</v>
      </c>
      <c r="C274" s="90">
        <f t="shared" si="23"/>
        <v>0.43156299999998282</v>
      </c>
      <c r="D274" s="90">
        <f t="shared" si="22"/>
        <v>23.080180000000013</v>
      </c>
      <c r="E274" s="89">
        <v>50.35</v>
      </c>
      <c r="F274" s="89">
        <v>17.5</v>
      </c>
      <c r="G274" s="89">
        <v>132.552662</v>
      </c>
      <c r="H274" s="90">
        <f t="shared" si="24"/>
        <v>0.5217360000000042</v>
      </c>
      <c r="I274" s="90">
        <f t="shared" si="21"/>
        <v>35.774540999999999</v>
      </c>
      <c r="J274" s="89">
        <v>50.35</v>
      </c>
      <c r="K274" s="89">
        <v>17.5</v>
      </c>
    </row>
    <row r="275" spans="1:11" ht="15" customHeight="1" x14ac:dyDescent="0.25">
      <c r="A275" s="92">
        <v>39643</v>
      </c>
      <c r="B275" s="89">
        <v>119.438039</v>
      </c>
      <c r="C275" s="90">
        <f t="shared" si="23"/>
        <v>0.16162900000000491</v>
      </c>
      <c r="D275" s="90">
        <f t="shared" si="22"/>
        <v>23.228292999999994</v>
      </c>
      <c r="E275" s="89">
        <v>50.35</v>
      </c>
      <c r="F275" s="89">
        <v>17.5</v>
      </c>
      <c r="G275" s="89">
        <v>132.87205299999999</v>
      </c>
      <c r="H275" s="90">
        <f t="shared" si="24"/>
        <v>0.31939099999999598</v>
      </c>
      <c r="I275" s="90">
        <f t="shared" si="21"/>
        <v>36.086637999999994</v>
      </c>
      <c r="J275" s="89">
        <v>50.35</v>
      </c>
      <c r="K275" s="89">
        <v>17.5</v>
      </c>
    </row>
    <row r="276" spans="1:11" ht="15" customHeight="1" x14ac:dyDescent="0.25">
      <c r="A276" s="92">
        <v>39650</v>
      </c>
      <c r="B276" s="89">
        <v>119.401111</v>
      </c>
      <c r="C276" s="90">
        <f t="shared" si="23"/>
        <v>0</v>
      </c>
      <c r="D276" s="90">
        <f t="shared" si="22"/>
        <v>23.168457000000004</v>
      </c>
      <c r="E276" s="89">
        <v>50.35</v>
      </c>
      <c r="F276" s="89">
        <v>17.5</v>
      </c>
      <c r="G276" s="89">
        <v>132.887911</v>
      </c>
      <c r="H276" s="90">
        <f t="shared" si="24"/>
        <v>0</v>
      </c>
      <c r="I276" s="90">
        <f t="shared" si="21"/>
        <v>36.05847</v>
      </c>
      <c r="J276" s="89">
        <v>50.35</v>
      </c>
      <c r="K276" s="89">
        <v>17.5</v>
      </c>
    </row>
    <row r="277" spans="1:11" ht="15" customHeight="1" x14ac:dyDescent="0.25">
      <c r="A277" s="92">
        <v>39657</v>
      </c>
      <c r="B277" s="89">
        <v>116.91113999999999</v>
      </c>
      <c r="C277" s="90">
        <f t="shared" si="23"/>
        <v>-2.4899710000000113</v>
      </c>
      <c r="D277" s="90">
        <f t="shared" si="22"/>
        <v>20.714534999999998</v>
      </c>
      <c r="E277" s="89">
        <v>50.35</v>
      </c>
      <c r="F277" s="89">
        <v>17.5</v>
      </c>
      <c r="G277" s="89">
        <v>130.71054199999998</v>
      </c>
      <c r="H277" s="90">
        <f t="shared" si="24"/>
        <v>-2.1773690000000272</v>
      </c>
      <c r="I277" s="90">
        <f t="shared" si="21"/>
        <v>33.945024999999973</v>
      </c>
      <c r="J277" s="89">
        <v>50.35</v>
      </c>
      <c r="K277" s="89">
        <v>17.5</v>
      </c>
    </row>
    <row r="278" spans="1:11" ht="15" customHeight="1" x14ac:dyDescent="0.25">
      <c r="A278" s="92">
        <v>39664</v>
      </c>
      <c r="B278" s="89">
        <v>115.060215</v>
      </c>
      <c r="C278" s="90">
        <f t="shared" si="23"/>
        <v>-1.8509249999999895</v>
      </c>
      <c r="D278" s="90">
        <f t="shared" si="22"/>
        <v>18.913199000000006</v>
      </c>
      <c r="E278" s="89">
        <v>50.35</v>
      </c>
      <c r="F278" s="89">
        <v>17.5</v>
      </c>
      <c r="G278" s="89">
        <v>128.193622</v>
      </c>
      <c r="H278" s="90">
        <f t="shared" si="24"/>
        <v>-2.5169199999999705</v>
      </c>
      <c r="I278" s="90">
        <f t="shared" si="21"/>
        <v>31.473784000000009</v>
      </c>
      <c r="J278" s="89">
        <v>50.35</v>
      </c>
      <c r="K278" s="89">
        <v>17.5</v>
      </c>
    </row>
    <row r="279" spans="1:11" ht="15" customHeight="1" x14ac:dyDescent="0.25">
      <c r="A279" s="92">
        <v>39671</v>
      </c>
      <c r="B279" s="89">
        <v>113.922513</v>
      </c>
      <c r="C279" s="90">
        <f t="shared" si="23"/>
        <v>-1.1377020000000044</v>
      </c>
      <c r="D279" s="90">
        <f t="shared" si="22"/>
        <v>17.922778000000008</v>
      </c>
      <c r="E279" s="89">
        <v>50.35</v>
      </c>
      <c r="F279" s="89">
        <v>17.5</v>
      </c>
      <c r="G279" s="89">
        <v>126.19607800000001</v>
      </c>
      <c r="H279" s="90">
        <f t="shared" si="24"/>
        <v>-1.9975439999999907</v>
      </c>
      <c r="I279" s="90">
        <f t="shared" si="21"/>
        <v>29.496484000000009</v>
      </c>
      <c r="J279" s="89">
        <v>50.35</v>
      </c>
      <c r="K279" s="89">
        <v>17.5</v>
      </c>
    </row>
    <row r="280" spans="1:11" ht="15" customHeight="1" x14ac:dyDescent="0.25">
      <c r="A280" s="92">
        <v>39678</v>
      </c>
      <c r="B280" s="89">
        <v>112.21504400000001</v>
      </c>
      <c r="C280" s="90">
        <f t="shared" si="23"/>
        <v>-1.707468999999989</v>
      </c>
      <c r="D280" s="90">
        <f t="shared" si="22"/>
        <v>16.909014999999997</v>
      </c>
      <c r="E280" s="89">
        <v>50.35</v>
      </c>
      <c r="F280" s="89">
        <v>17.5</v>
      </c>
      <c r="G280" s="89">
        <v>124.09707000000002</v>
      </c>
      <c r="H280" s="90">
        <f t="shared" si="24"/>
        <v>-2.0990079999999978</v>
      </c>
      <c r="I280" s="90">
        <f t="shared" si="21"/>
        <v>27.503</v>
      </c>
      <c r="J280" s="89">
        <v>50.35</v>
      </c>
      <c r="K280" s="89">
        <v>17.5</v>
      </c>
    </row>
    <row r="281" spans="1:11" ht="15" customHeight="1" x14ac:dyDescent="0.25">
      <c r="A281" s="92">
        <v>39685</v>
      </c>
      <c r="B281" s="89">
        <v>112.02256100000001</v>
      </c>
      <c r="C281" s="90">
        <f t="shared" si="23"/>
        <v>-0.19248299999999574</v>
      </c>
      <c r="D281" s="90">
        <f t="shared" si="22"/>
        <v>17.019807000000029</v>
      </c>
      <c r="E281" s="89">
        <v>50.35</v>
      </c>
      <c r="F281" s="89">
        <v>17.5</v>
      </c>
      <c r="G281" s="89">
        <v>123.73582300000001</v>
      </c>
      <c r="H281" s="90">
        <f t="shared" si="24"/>
        <v>-0.36124700000000587</v>
      </c>
      <c r="I281" s="90">
        <f t="shared" si="21"/>
        <v>27.368062000000009</v>
      </c>
      <c r="J281" s="89">
        <v>50.35</v>
      </c>
      <c r="K281" s="89">
        <v>17.5</v>
      </c>
    </row>
    <row r="282" spans="1:11" ht="15" customHeight="1" x14ac:dyDescent="0.25">
      <c r="A282" s="92">
        <v>39692</v>
      </c>
      <c r="B282" s="89">
        <v>112.19775800000001</v>
      </c>
      <c r="C282" s="90">
        <f t="shared" si="23"/>
        <v>0.17519699999999716</v>
      </c>
      <c r="D282" s="90">
        <f t="shared" si="22"/>
        <v>17.394168000000008</v>
      </c>
      <c r="E282" s="89">
        <v>50.35</v>
      </c>
      <c r="F282" s="89">
        <v>17.5</v>
      </c>
      <c r="G282" s="89">
        <v>123.88610200000002</v>
      </c>
      <c r="H282" s="90">
        <f t="shared" si="24"/>
        <v>0.15027900000001182</v>
      </c>
      <c r="I282" s="90">
        <f t="shared" si="21"/>
        <v>27.512996000000015</v>
      </c>
      <c r="J282" s="89">
        <v>50.35</v>
      </c>
      <c r="K282" s="89">
        <v>17.5</v>
      </c>
    </row>
    <row r="283" spans="1:11" ht="15" customHeight="1" x14ac:dyDescent="0.25">
      <c r="A283" s="92">
        <v>39699</v>
      </c>
      <c r="B283" s="89">
        <v>112.546851</v>
      </c>
      <c r="C283" s="90">
        <f t="shared" si="23"/>
        <v>0.34909299999999632</v>
      </c>
      <c r="D283" s="90">
        <f t="shared" si="22"/>
        <v>17.912368000000015</v>
      </c>
      <c r="E283" s="89">
        <v>50.35</v>
      </c>
      <c r="F283" s="89">
        <v>17.5</v>
      </c>
      <c r="G283" s="89">
        <v>124.196186</v>
      </c>
      <c r="H283" s="90">
        <f t="shared" si="24"/>
        <v>0.31008399999997494</v>
      </c>
      <c r="I283" s="90">
        <f t="shared" si="21"/>
        <v>27.859428999999992</v>
      </c>
      <c r="J283" s="89">
        <v>50.35</v>
      </c>
      <c r="K283" s="89">
        <v>17.5</v>
      </c>
    </row>
    <row r="284" spans="1:11" ht="15" customHeight="1" x14ac:dyDescent="0.25">
      <c r="A284" s="92">
        <v>39706</v>
      </c>
      <c r="B284" s="89">
        <v>112.51230999999999</v>
      </c>
      <c r="C284" s="90">
        <f t="shared" si="23"/>
        <v>0</v>
      </c>
      <c r="D284" s="90">
        <f t="shared" si="22"/>
        <v>17.858986999999985</v>
      </c>
      <c r="E284" s="89">
        <v>50.35</v>
      </c>
      <c r="F284" s="89">
        <v>17.5</v>
      </c>
      <c r="G284" s="89">
        <v>124.143165</v>
      </c>
      <c r="H284" s="90">
        <f t="shared" si="24"/>
        <v>-5.3021000000001095E-2</v>
      </c>
      <c r="I284" s="90">
        <f t="shared" si="21"/>
        <v>27.697850999999986</v>
      </c>
      <c r="J284" s="89">
        <v>50.35</v>
      </c>
      <c r="K284" s="89">
        <v>17.5</v>
      </c>
    </row>
    <row r="285" spans="1:11" ht="15" customHeight="1" x14ac:dyDescent="0.25">
      <c r="A285" s="92">
        <v>39713</v>
      </c>
      <c r="B285" s="89">
        <v>110.81019999999999</v>
      </c>
      <c r="C285" s="90">
        <f t="shared" si="23"/>
        <v>-1.7021099999999905</v>
      </c>
      <c r="D285" s="90">
        <f t="shared" si="22"/>
        <v>15.898153999999991</v>
      </c>
      <c r="E285" s="89">
        <v>50.35</v>
      </c>
      <c r="F285" s="89">
        <v>17.5</v>
      </c>
      <c r="G285" s="89">
        <v>122.609331</v>
      </c>
      <c r="H285" s="90">
        <f t="shared" si="24"/>
        <v>-1.5338339999999988</v>
      </c>
      <c r="I285" s="90">
        <f t="shared" si="21"/>
        <v>25.71326599999999</v>
      </c>
      <c r="J285" s="89">
        <v>50.35</v>
      </c>
      <c r="K285" s="89">
        <v>17.5</v>
      </c>
    </row>
    <row r="286" spans="1:11" ht="15" customHeight="1" x14ac:dyDescent="0.25">
      <c r="A286" s="92">
        <v>39720</v>
      </c>
      <c r="B286" s="89">
        <v>109.84891</v>
      </c>
      <c r="C286" s="90">
        <f t="shared" si="23"/>
        <v>-0.9612899999999911</v>
      </c>
      <c r="D286" s="90">
        <f t="shared" si="22"/>
        <v>13.455577000000005</v>
      </c>
      <c r="E286" s="89">
        <v>50.35</v>
      </c>
      <c r="F286" s="89">
        <v>17.5</v>
      </c>
      <c r="G286" s="89">
        <v>121.64725299999999</v>
      </c>
      <c r="H286" s="90">
        <f t="shared" si="24"/>
        <v>-0.96207800000000532</v>
      </c>
      <c r="I286" s="90">
        <f t="shared" si="21"/>
        <v>23.133465999999984</v>
      </c>
      <c r="J286" s="89">
        <v>50.35</v>
      </c>
      <c r="K286" s="89">
        <v>17.5</v>
      </c>
    </row>
    <row r="287" spans="1:11" ht="15" customHeight="1" x14ac:dyDescent="0.25">
      <c r="A287" s="92">
        <v>39727</v>
      </c>
      <c r="B287" s="89">
        <v>109.452068</v>
      </c>
      <c r="C287" s="90">
        <f t="shared" si="23"/>
        <v>-0.39684200000000658</v>
      </c>
      <c r="D287" s="90">
        <f t="shared" si="22"/>
        <v>12.313941</v>
      </c>
      <c r="E287" s="89">
        <v>50.35</v>
      </c>
      <c r="F287" s="89">
        <v>17.5</v>
      </c>
      <c r="G287" s="89">
        <v>121.13648599999999</v>
      </c>
      <c r="H287" s="90">
        <f t="shared" si="24"/>
        <v>-0.5107670000000013</v>
      </c>
      <c r="I287" s="90">
        <f t="shared" si="21"/>
        <v>22.036631</v>
      </c>
      <c r="J287" s="89">
        <v>50.35</v>
      </c>
      <c r="K287" s="89">
        <v>17.5</v>
      </c>
    </row>
    <row r="288" spans="1:11" ht="15" customHeight="1" x14ac:dyDescent="0.25">
      <c r="A288" s="92">
        <v>39734</v>
      </c>
      <c r="B288" s="89">
        <v>107.03952900000002</v>
      </c>
      <c r="C288" s="90">
        <f t="shared" si="23"/>
        <v>-2.4125389999999811</v>
      </c>
      <c r="D288" s="90">
        <f t="shared" si="22"/>
        <v>9.8474280000000078</v>
      </c>
      <c r="E288" s="89">
        <v>50.35</v>
      </c>
      <c r="F288" s="89">
        <v>17.5</v>
      </c>
      <c r="G288" s="89">
        <v>118.42286</v>
      </c>
      <c r="H288" s="90">
        <f t="shared" si="24"/>
        <v>-2.7136259999999908</v>
      </c>
      <c r="I288" s="90">
        <f t="shared" si="21"/>
        <v>19.241449000000003</v>
      </c>
      <c r="J288" s="89">
        <v>50.35</v>
      </c>
      <c r="K288" s="89">
        <v>17.5</v>
      </c>
    </row>
    <row r="289" spans="1:11" ht="15" customHeight="1" x14ac:dyDescent="0.25">
      <c r="A289" s="92">
        <v>39741</v>
      </c>
      <c r="B289" s="89">
        <v>102.658131</v>
      </c>
      <c r="C289" s="90">
        <f t="shared" si="23"/>
        <v>-4.3813980000000186</v>
      </c>
      <c r="D289" s="90">
        <f t="shared" si="22"/>
        <v>4.8522920000000056</v>
      </c>
      <c r="E289" s="89">
        <v>50.35</v>
      </c>
      <c r="F289" s="89">
        <v>17.5</v>
      </c>
      <c r="G289" s="89">
        <v>114.31017199999999</v>
      </c>
      <c r="H289" s="90">
        <f t="shared" si="24"/>
        <v>-4.1126880000000057</v>
      </c>
      <c r="I289" s="90">
        <f t="shared" si="21"/>
        <v>14.415286000000009</v>
      </c>
      <c r="J289" s="89">
        <v>50.35</v>
      </c>
      <c r="K289" s="89">
        <v>17.5</v>
      </c>
    </row>
    <row r="290" spans="1:11" ht="15" customHeight="1" x14ac:dyDescent="0.25">
      <c r="A290" s="92">
        <v>39748</v>
      </c>
      <c r="B290" s="89">
        <v>98.622067999999999</v>
      </c>
      <c r="C290" s="90">
        <f t="shared" si="23"/>
        <v>-4.0360629999999986</v>
      </c>
      <c r="D290" s="90">
        <f t="shared" si="22"/>
        <v>0.35879200000000822</v>
      </c>
      <c r="E290" s="89">
        <v>50.35</v>
      </c>
      <c r="F290" s="89">
        <v>17.5</v>
      </c>
      <c r="G290" s="89">
        <v>111.010963</v>
      </c>
      <c r="H290" s="90">
        <f t="shared" si="24"/>
        <v>-3.2992089999999905</v>
      </c>
      <c r="I290" s="90">
        <f t="shared" si="21"/>
        <v>10.316539000000006</v>
      </c>
      <c r="J290" s="89">
        <v>50.35</v>
      </c>
      <c r="K290" s="89">
        <v>17.5</v>
      </c>
    </row>
    <row r="291" spans="1:11" ht="15" customHeight="1" x14ac:dyDescent="0.25">
      <c r="A291" s="92">
        <v>39755</v>
      </c>
      <c r="B291" s="89">
        <v>97.399640999999988</v>
      </c>
      <c r="C291" s="90">
        <f t="shared" si="23"/>
        <v>-1.2224270000000104</v>
      </c>
      <c r="D291" s="90">
        <f t="shared" si="22"/>
        <v>-1.9652829999999994</v>
      </c>
      <c r="E291" s="89">
        <v>50.35</v>
      </c>
      <c r="F291" s="89">
        <v>17.5</v>
      </c>
      <c r="G291" s="89">
        <v>109.86699700000001</v>
      </c>
      <c r="H291" s="90">
        <f t="shared" si="24"/>
        <v>-1.1439659999999918</v>
      </c>
      <c r="I291" s="90">
        <f t="shared" si="21"/>
        <v>7.7066429999999997</v>
      </c>
      <c r="J291" s="89">
        <v>50.35</v>
      </c>
      <c r="K291" s="89">
        <v>17.5</v>
      </c>
    </row>
    <row r="292" spans="1:11" ht="15" customHeight="1" x14ac:dyDescent="0.25">
      <c r="A292" s="92">
        <v>39762</v>
      </c>
      <c r="B292" s="89">
        <v>95.890529999999998</v>
      </c>
      <c r="C292" s="90">
        <f t="shared" si="23"/>
        <v>-1.5091109999999901</v>
      </c>
      <c r="D292" s="90">
        <f t="shared" si="22"/>
        <v>-4.8517629999999912</v>
      </c>
      <c r="E292" s="89">
        <v>50.35</v>
      </c>
      <c r="F292" s="89">
        <v>17.5</v>
      </c>
      <c r="G292" s="89">
        <v>109.12974300000002</v>
      </c>
      <c r="H292" s="90">
        <f t="shared" si="24"/>
        <v>-0.73725399999999297</v>
      </c>
      <c r="I292" s="90">
        <f t="shared" si="21"/>
        <v>4.9573260000000232</v>
      </c>
      <c r="J292" s="89">
        <v>50.35</v>
      </c>
      <c r="K292" s="89">
        <v>17.5</v>
      </c>
    </row>
    <row r="293" spans="1:11" ht="15" customHeight="1" x14ac:dyDescent="0.25">
      <c r="A293" s="92">
        <v>39769</v>
      </c>
      <c r="B293" s="89">
        <v>94.832461000000009</v>
      </c>
      <c r="C293" s="90">
        <f t="shared" si="23"/>
        <v>-1.058068999999989</v>
      </c>
      <c r="D293" s="90">
        <f t="shared" si="22"/>
        <v>-6.6357330000000019</v>
      </c>
      <c r="E293" s="89">
        <v>50.35</v>
      </c>
      <c r="F293" s="89">
        <v>17.5</v>
      </c>
      <c r="G293" s="89">
        <v>108.72693900000002</v>
      </c>
      <c r="H293" s="90">
        <f t="shared" si="24"/>
        <v>-0.40280400000000327</v>
      </c>
      <c r="I293" s="90">
        <f t="shared" si="21"/>
        <v>3.4424610000000087</v>
      </c>
      <c r="J293" s="89">
        <v>50.35</v>
      </c>
      <c r="K293" s="89">
        <v>17.5</v>
      </c>
    </row>
    <row r="294" spans="1:11" ht="15" customHeight="1" x14ac:dyDescent="0.25">
      <c r="A294" s="92">
        <v>39776</v>
      </c>
      <c r="B294" s="89">
        <v>92.787666000000002</v>
      </c>
      <c r="C294" s="90">
        <f t="shared" si="23"/>
        <v>-2.0447950000000077</v>
      </c>
      <c r="D294" s="90">
        <f t="shared" si="22"/>
        <v>-9.3420699999999925</v>
      </c>
      <c r="E294" s="89">
        <v>50.35</v>
      </c>
      <c r="F294" s="89">
        <v>17.5</v>
      </c>
      <c r="G294" s="89">
        <v>107.778352</v>
      </c>
      <c r="H294" s="90">
        <f t="shared" si="24"/>
        <v>-0.94858700000001761</v>
      </c>
      <c r="I294" s="90">
        <f t="shared" si="21"/>
        <v>1.5239779999999996</v>
      </c>
      <c r="J294" s="89">
        <v>50.35</v>
      </c>
      <c r="K294" s="89">
        <v>17.5</v>
      </c>
    </row>
    <row r="295" spans="1:11" ht="15" customHeight="1" x14ac:dyDescent="0.25">
      <c r="A295" s="92">
        <v>39783</v>
      </c>
      <c r="B295" s="89">
        <v>91.470286000000002</v>
      </c>
      <c r="C295" s="90">
        <f t="shared" si="23"/>
        <v>-1.31738</v>
      </c>
      <c r="D295" s="90">
        <f t="shared" si="22"/>
        <v>-11.111840999999984</v>
      </c>
      <c r="E295" s="89">
        <v>52.35</v>
      </c>
      <c r="F295" s="89">
        <v>15</v>
      </c>
      <c r="G295" s="89">
        <v>106.56166999999999</v>
      </c>
      <c r="H295" s="90">
        <f t="shared" si="24"/>
        <v>-1.2166820000000058</v>
      </c>
      <c r="I295" s="90">
        <f t="shared" si="21"/>
        <v>-0.63044200000003059</v>
      </c>
      <c r="J295" s="89">
        <v>52.35</v>
      </c>
      <c r="K295" s="89">
        <v>15</v>
      </c>
    </row>
    <row r="296" spans="1:11" ht="15" customHeight="1" x14ac:dyDescent="0.25">
      <c r="A296" s="92">
        <v>39790</v>
      </c>
      <c r="B296" s="89">
        <v>90.156317000000001</v>
      </c>
      <c r="C296" s="90">
        <f t="shared" si="23"/>
        <v>-1.3139690000000002</v>
      </c>
      <c r="D296" s="90">
        <f t="shared" si="22"/>
        <v>-12.510482999999994</v>
      </c>
      <c r="E296" s="89">
        <v>52.35</v>
      </c>
      <c r="F296" s="89">
        <v>15</v>
      </c>
      <c r="G296" s="89">
        <v>104.86512299999998</v>
      </c>
      <c r="H296" s="90">
        <f t="shared" si="24"/>
        <v>-1.6965470000000096</v>
      </c>
      <c r="I296" s="90">
        <f t="shared" si="21"/>
        <v>-2.6080840000000194</v>
      </c>
      <c r="J296" s="89">
        <v>52.35</v>
      </c>
      <c r="K296" s="89">
        <v>15</v>
      </c>
    </row>
    <row r="297" spans="1:11" ht="15" customHeight="1" x14ac:dyDescent="0.25">
      <c r="A297" s="92">
        <v>39797</v>
      </c>
      <c r="B297" s="89">
        <v>89.065689000000006</v>
      </c>
      <c r="C297" s="90">
        <f t="shared" si="23"/>
        <v>-1.0906279999999953</v>
      </c>
      <c r="D297" s="90">
        <f t="shared" si="22"/>
        <v>-13.533571999999992</v>
      </c>
      <c r="E297" s="89">
        <v>52.35</v>
      </c>
      <c r="F297" s="89">
        <v>15</v>
      </c>
      <c r="G297" s="89">
        <v>101.240612</v>
      </c>
      <c r="H297" s="90">
        <f t="shared" si="24"/>
        <v>-3.6245109999999841</v>
      </c>
      <c r="I297" s="90">
        <f t="shared" si="21"/>
        <v>-6.3157740000000047</v>
      </c>
      <c r="J297" s="89">
        <v>52.35</v>
      </c>
      <c r="K297" s="89">
        <v>15</v>
      </c>
    </row>
    <row r="298" spans="1:11" ht="15" customHeight="1" x14ac:dyDescent="0.25">
      <c r="A298" s="92">
        <v>39804</v>
      </c>
      <c r="B298" s="89">
        <v>88.014310000000009</v>
      </c>
      <c r="C298" s="90">
        <f t="shared" si="23"/>
        <v>-1.0513789999999972</v>
      </c>
      <c r="D298" s="90">
        <f t="shared" si="22"/>
        <v>-14.512661999999992</v>
      </c>
      <c r="E298" s="89">
        <v>52.35</v>
      </c>
      <c r="F298" s="89">
        <v>15</v>
      </c>
      <c r="G298" s="89">
        <v>99.937153000000009</v>
      </c>
      <c r="H298" s="90">
        <f t="shared" si="24"/>
        <v>-1.3034589999999895</v>
      </c>
      <c r="I298" s="90">
        <f t="shared" si="21"/>
        <v>-7.5670070000000038</v>
      </c>
      <c r="J298" s="89">
        <v>52.35</v>
      </c>
      <c r="K298" s="89">
        <v>15</v>
      </c>
    </row>
    <row r="299" spans="1:11" ht="15" customHeight="1" x14ac:dyDescent="0.25">
      <c r="A299" s="92">
        <v>39811</v>
      </c>
      <c r="B299" s="89">
        <v>87.344305000000006</v>
      </c>
      <c r="C299" s="90">
        <f t="shared" si="23"/>
        <v>-0.67000500000000329</v>
      </c>
      <c r="D299" s="90">
        <f t="shared" si="22"/>
        <v>-15.318023999999994</v>
      </c>
      <c r="E299" s="89">
        <v>52.35</v>
      </c>
      <c r="F299" s="89">
        <v>15</v>
      </c>
      <c r="G299" s="89">
        <v>99.17337999999998</v>
      </c>
      <c r="H299" s="90">
        <f t="shared" si="24"/>
        <v>-0.7637730000000289</v>
      </c>
      <c r="I299" s="90">
        <f t="shared" si="21"/>
        <v>-8.4323090000000178</v>
      </c>
      <c r="J299" s="89">
        <v>52.35</v>
      </c>
      <c r="K299" s="89">
        <v>15</v>
      </c>
    </row>
    <row r="300" spans="1:11" ht="15" customHeight="1" x14ac:dyDescent="0.25">
      <c r="A300" s="92">
        <v>39818</v>
      </c>
      <c r="B300" s="89">
        <v>85.422568999999996</v>
      </c>
      <c r="C300" s="90">
        <f t="shared" si="23"/>
        <v>-1.9217360000000099</v>
      </c>
      <c r="D300" s="90">
        <f t="shared" si="22"/>
        <v>-17.947905000000006</v>
      </c>
      <c r="E300" s="89">
        <v>52.35</v>
      </c>
      <c r="F300" s="89">
        <v>15</v>
      </c>
      <c r="G300" s="89">
        <v>97.570595000000012</v>
      </c>
      <c r="H300" s="90">
        <f t="shared" si="24"/>
        <v>-1.6027849999999688</v>
      </c>
      <c r="I300" s="90">
        <f t="shared" si="21"/>
        <v>-10.723938999999987</v>
      </c>
      <c r="J300" s="89">
        <v>52.35</v>
      </c>
      <c r="K300" s="89">
        <v>15</v>
      </c>
    </row>
    <row r="301" spans="1:11" ht="15" customHeight="1" x14ac:dyDescent="0.25">
      <c r="A301" s="92">
        <v>39825</v>
      </c>
      <c r="B301" s="89">
        <v>86.018714000000003</v>
      </c>
      <c r="C301" s="90">
        <f t="shared" si="23"/>
        <v>0.59614500000000703</v>
      </c>
      <c r="D301" s="90">
        <f t="shared" si="22"/>
        <v>-17.803950999999984</v>
      </c>
      <c r="E301" s="89">
        <v>52.35</v>
      </c>
      <c r="F301" s="89">
        <v>15</v>
      </c>
      <c r="G301" s="89">
        <v>98.316420999999991</v>
      </c>
      <c r="H301" s="90">
        <f t="shared" si="24"/>
        <v>0.74582599999997967</v>
      </c>
      <c r="I301" s="90">
        <f t="shared" si="21"/>
        <v>-10.452903000000006</v>
      </c>
      <c r="J301" s="89">
        <v>52.35</v>
      </c>
      <c r="K301" s="89">
        <v>15</v>
      </c>
    </row>
    <row r="302" spans="1:11" ht="15" customHeight="1" x14ac:dyDescent="0.25">
      <c r="A302" s="92">
        <v>39832</v>
      </c>
      <c r="B302" s="89">
        <v>86.194496000000015</v>
      </c>
      <c r="C302" s="90">
        <f t="shared" si="23"/>
        <v>0.17578200000001232</v>
      </c>
      <c r="D302" s="90">
        <f t="shared" si="22"/>
        <v>-18.029019999999974</v>
      </c>
      <c r="E302" s="89">
        <v>52.35</v>
      </c>
      <c r="F302" s="89">
        <v>15</v>
      </c>
      <c r="G302" s="89">
        <v>98.448597000000007</v>
      </c>
      <c r="H302" s="90">
        <f t="shared" si="24"/>
        <v>0.13217600000001539</v>
      </c>
      <c r="I302" s="90">
        <f t="shared" si="21"/>
        <v>-10.640946</v>
      </c>
      <c r="J302" s="89">
        <v>52.35</v>
      </c>
      <c r="K302" s="89">
        <v>15</v>
      </c>
    </row>
    <row r="303" spans="1:11" ht="15" customHeight="1" x14ac:dyDescent="0.25">
      <c r="A303" s="92">
        <v>39839</v>
      </c>
      <c r="B303" s="89">
        <v>87.417686000000003</v>
      </c>
      <c r="C303" s="90">
        <f t="shared" si="23"/>
        <v>1.2231899999999882</v>
      </c>
      <c r="D303" s="90">
        <f t="shared" si="22"/>
        <v>-16.807052000000013</v>
      </c>
      <c r="E303" s="89">
        <v>52.35</v>
      </c>
      <c r="F303" s="89">
        <v>15</v>
      </c>
      <c r="G303" s="89">
        <v>99.385249999999999</v>
      </c>
      <c r="H303" s="90">
        <f t="shared" si="24"/>
        <v>0.93665299999999263</v>
      </c>
      <c r="I303" s="90">
        <f t="shared" si="21"/>
        <v>-9.7217340000000121</v>
      </c>
      <c r="J303" s="89">
        <v>52.35</v>
      </c>
      <c r="K303" s="89">
        <v>15</v>
      </c>
    </row>
    <row r="304" spans="1:11" ht="15" customHeight="1" x14ac:dyDescent="0.25">
      <c r="A304" s="92">
        <v>39846</v>
      </c>
      <c r="B304" s="89">
        <v>88.160800999999992</v>
      </c>
      <c r="C304" s="90">
        <f t="shared" si="23"/>
        <v>0.74311499999998887</v>
      </c>
      <c r="D304" s="90">
        <f t="shared" si="22"/>
        <v>-15.865985999999992</v>
      </c>
      <c r="E304" s="89">
        <v>52.35</v>
      </c>
      <c r="F304" s="89">
        <v>15</v>
      </c>
      <c r="G304" s="89">
        <v>99.821377999999996</v>
      </c>
      <c r="H304" s="90">
        <f t="shared" si="24"/>
        <v>0.43612799999999652</v>
      </c>
      <c r="I304" s="90">
        <f t="shared" si="21"/>
        <v>-9.1663170000000207</v>
      </c>
      <c r="J304" s="89">
        <v>52.35</v>
      </c>
      <c r="K304" s="89">
        <v>15</v>
      </c>
    </row>
    <row r="305" spans="1:11" ht="15" customHeight="1" x14ac:dyDescent="0.25">
      <c r="A305" s="92">
        <v>39853</v>
      </c>
      <c r="B305" s="89">
        <v>89.276794999999993</v>
      </c>
      <c r="C305" s="90">
        <f t="shared" si="23"/>
        <v>1.1159940000000006</v>
      </c>
      <c r="D305" s="90">
        <f t="shared" si="22"/>
        <v>-14.393406999999996</v>
      </c>
      <c r="E305" s="89">
        <v>52.35</v>
      </c>
      <c r="F305" s="89">
        <v>15</v>
      </c>
      <c r="G305" s="89">
        <v>100.31308300000001</v>
      </c>
      <c r="H305" s="90">
        <f t="shared" si="24"/>
        <v>0.49170500000001027</v>
      </c>
      <c r="I305" s="90">
        <f t="shared" si="21"/>
        <v>-8.5495290000000068</v>
      </c>
      <c r="J305" s="89">
        <v>52.35</v>
      </c>
      <c r="K305" s="89">
        <v>15</v>
      </c>
    </row>
    <row r="306" spans="1:11" ht="15" customHeight="1" x14ac:dyDescent="0.25">
      <c r="A306" s="92">
        <v>39860</v>
      </c>
      <c r="B306" s="89">
        <v>90.120513000000003</v>
      </c>
      <c r="C306" s="90">
        <f t="shared" si="23"/>
        <v>0.84371800000000974</v>
      </c>
      <c r="D306" s="90">
        <f t="shared" si="22"/>
        <v>-13.574783999999994</v>
      </c>
      <c r="E306" s="89">
        <v>52.35</v>
      </c>
      <c r="F306" s="89">
        <v>15</v>
      </c>
      <c r="G306" s="89">
        <v>100.858645</v>
      </c>
      <c r="H306" s="90">
        <f t="shared" si="24"/>
        <v>0.54556199999998967</v>
      </c>
      <c r="I306" s="90">
        <f t="shared" si="21"/>
        <v>-8.1296840000000117</v>
      </c>
      <c r="J306" s="89">
        <v>52.35</v>
      </c>
      <c r="K306" s="89">
        <v>15</v>
      </c>
    </row>
    <row r="307" spans="1:11" ht="15" customHeight="1" x14ac:dyDescent="0.25">
      <c r="A307" s="92">
        <v>39867</v>
      </c>
      <c r="B307" s="89">
        <v>90.331889000000018</v>
      </c>
      <c r="C307" s="90">
        <f t="shared" si="23"/>
        <v>0.21137600000001555</v>
      </c>
      <c r="D307" s="90">
        <f t="shared" si="22"/>
        <v>-14.316384999999983</v>
      </c>
      <c r="E307" s="89">
        <v>52.35</v>
      </c>
      <c r="F307" s="89">
        <v>15</v>
      </c>
      <c r="G307" s="89">
        <v>100.81457</v>
      </c>
      <c r="H307" s="90">
        <f t="shared" si="24"/>
        <v>0</v>
      </c>
      <c r="I307" s="90">
        <f t="shared" si="21"/>
        <v>-9.3949029999999993</v>
      </c>
      <c r="J307" s="89">
        <v>52.35</v>
      </c>
      <c r="K307" s="89">
        <v>15</v>
      </c>
    </row>
    <row r="308" spans="1:11" ht="15" customHeight="1" x14ac:dyDescent="0.25">
      <c r="A308" s="92">
        <v>39874</v>
      </c>
      <c r="B308" s="89">
        <v>90.28252599999999</v>
      </c>
      <c r="C308" s="90">
        <f t="shared" si="23"/>
        <v>0</v>
      </c>
      <c r="D308" s="90">
        <f t="shared" si="22"/>
        <v>-14.955726999999996</v>
      </c>
      <c r="E308" s="89">
        <v>52.35</v>
      </c>
      <c r="F308" s="89">
        <v>15</v>
      </c>
      <c r="G308" s="89">
        <v>100.64411299999999</v>
      </c>
      <c r="H308" s="90">
        <f t="shared" si="24"/>
        <v>-0.17045700000001318</v>
      </c>
      <c r="I308" s="90">
        <f t="shared" si="21"/>
        <v>-10.259479000000013</v>
      </c>
      <c r="J308" s="89">
        <v>52.35</v>
      </c>
      <c r="K308" s="89">
        <v>15</v>
      </c>
    </row>
    <row r="309" spans="1:11" ht="15" customHeight="1" x14ac:dyDescent="0.25">
      <c r="A309" s="92">
        <v>39881</v>
      </c>
      <c r="B309" s="89">
        <v>90.153572000000011</v>
      </c>
      <c r="C309" s="90">
        <f t="shared" si="23"/>
        <v>-0.12895399999997892</v>
      </c>
      <c r="D309" s="90">
        <f t="shared" si="22"/>
        <v>-15.80371599999998</v>
      </c>
      <c r="E309" s="89">
        <v>52.35</v>
      </c>
      <c r="F309" s="89">
        <v>15</v>
      </c>
      <c r="G309" s="89">
        <v>100.02847</v>
      </c>
      <c r="H309" s="90">
        <f t="shared" si="24"/>
        <v>-0.6156429999999915</v>
      </c>
      <c r="I309" s="90">
        <f t="shared" si="21"/>
        <v>-12.199823000000009</v>
      </c>
      <c r="J309" s="89">
        <v>52.35</v>
      </c>
      <c r="K309" s="89">
        <v>15</v>
      </c>
    </row>
    <row r="310" spans="1:11" ht="15" customHeight="1" x14ac:dyDescent="0.25">
      <c r="A310" s="92">
        <v>39888</v>
      </c>
      <c r="B310" s="89">
        <v>90.158703999999986</v>
      </c>
      <c r="C310" s="90">
        <f t="shared" si="23"/>
        <v>0</v>
      </c>
      <c r="D310" s="90">
        <f t="shared" si="22"/>
        <v>-16.255827999999994</v>
      </c>
      <c r="E310" s="89">
        <v>52.35</v>
      </c>
      <c r="F310" s="89">
        <v>15</v>
      </c>
      <c r="G310" s="89">
        <v>99.821476000000004</v>
      </c>
      <c r="H310" s="90">
        <f t="shared" si="24"/>
        <v>-0.20699399999999457</v>
      </c>
      <c r="I310" s="90">
        <f t="shared" si="21"/>
        <v>-13.26025700000001</v>
      </c>
      <c r="J310" s="89">
        <v>52.35</v>
      </c>
      <c r="K310" s="89">
        <v>15</v>
      </c>
    </row>
    <row r="311" spans="1:11" ht="15" customHeight="1" x14ac:dyDescent="0.25">
      <c r="A311" s="92">
        <v>39895</v>
      </c>
      <c r="B311" s="89">
        <v>90.164739000000012</v>
      </c>
      <c r="C311" s="90">
        <f t="shared" si="23"/>
        <v>0</v>
      </c>
      <c r="D311" s="90">
        <f t="shared" si="22"/>
        <v>-16.739962999999989</v>
      </c>
      <c r="E311" s="89">
        <v>52.35</v>
      </c>
      <c r="F311" s="89">
        <v>15</v>
      </c>
      <c r="G311" s="89">
        <v>99.520951000000011</v>
      </c>
      <c r="H311" s="90">
        <f t="shared" si="24"/>
        <v>-0.30052499999999327</v>
      </c>
      <c r="I311" s="90">
        <f t="shared" si="21"/>
        <v>-14.880113999999992</v>
      </c>
      <c r="J311" s="89">
        <v>52.35</v>
      </c>
      <c r="K311" s="89">
        <v>15</v>
      </c>
    </row>
    <row r="312" spans="1:11" ht="15" customHeight="1" x14ac:dyDescent="0.25">
      <c r="A312" s="92">
        <v>39902</v>
      </c>
      <c r="B312" s="89">
        <v>91.345055000000002</v>
      </c>
      <c r="C312" s="90">
        <f t="shared" si="23"/>
        <v>1.1803159999999906</v>
      </c>
      <c r="D312" s="90">
        <f t="shared" si="22"/>
        <v>-15.755874999999989</v>
      </c>
      <c r="E312" s="89">
        <v>52.35</v>
      </c>
      <c r="F312" s="89">
        <v>15</v>
      </c>
      <c r="G312" s="89">
        <v>99.975093000000001</v>
      </c>
      <c r="H312" s="90">
        <f t="shared" si="24"/>
        <v>0.45414199999999028</v>
      </c>
      <c r="I312" s="90">
        <f t="shared" si="21"/>
        <v>-14.811284999999998</v>
      </c>
      <c r="J312" s="89">
        <v>52.35</v>
      </c>
      <c r="K312" s="89">
        <v>15</v>
      </c>
    </row>
    <row r="313" spans="1:11" ht="15" customHeight="1" x14ac:dyDescent="0.25">
      <c r="A313" s="92">
        <v>39909</v>
      </c>
      <c r="B313" s="89">
        <v>93.717652999999999</v>
      </c>
      <c r="C313" s="90">
        <f t="shared" si="23"/>
        <v>2.3725979999999964</v>
      </c>
      <c r="D313" s="90">
        <f t="shared" si="22"/>
        <v>-13.519042000000027</v>
      </c>
      <c r="E313" s="89">
        <v>54.19</v>
      </c>
      <c r="F313" s="89">
        <v>15</v>
      </c>
      <c r="G313" s="89">
        <v>102.143905</v>
      </c>
      <c r="H313" s="90">
        <f t="shared" si="24"/>
        <v>2.1688120000000026</v>
      </c>
      <c r="I313" s="90">
        <f t="shared" ref="I313:I376" si="25">IF(ABS(G313-G261)&lt;0.05,0,G313-G261)</f>
        <v>-13.326022000000009</v>
      </c>
      <c r="J313" s="89">
        <v>54.19</v>
      </c>
      <c r="K313" s="89">
        <v>15</v>
      </c>
    </row>
    <row r="314" spans="1:11" ht="15" customHeight="1" x14ac:dyDescent="0.25">
      <c r="A314" s="92">
        <v>39916</v>
      </c>
      <c r="B314" s="89">
        <v>94.108026999999993</v>
      </c>
      <c r="C314" s="90">
        <f t="shared" si="23"/>
        <v>0.39037399999999423</v>
      </c>
      <c r="D314" s="90">
        <f t="shared" si="22"/>
        <v>-13.504843000000008</v>
      </c>
      <c r="E314" s="89">
        <v>54.19</v>
      </c>
      <c r="F314" s="89">
        <v>15</v>
      </c>
      <c r="G314" s="89">
        <v>102.436117</v>
      </c>
      <c r="H314" s="90">
        <f t="shared" si="24"/>
        <v>0.29221199999999214</v>
      </c>
      <c r="I314" s="90">
        <f t="shared" si="25"/>
        <v>-14.071050000000014</v>
      </c>
      <c r="J314" s="89">
        <v>54.19</v>
      </c>
      <c r="K314" s="89">
        <v>15</v>
      </c>
    </row>
    <row r="315" spans="1:11" ht="15" customHeight="1" x14ac:dyDescent="0.25">
      <c r="A315" s="92">
        <v>39923</v>
      </c>
      <c r="B315" s="89">
        <v>94.623217999999994</v>
      </c>
      <c r="C315" s="90">
        <f t="shared" si="23"/>
        <v>0.51519100000000151</v>
      </c>
      <c r="D315" s="90">
        <f t="shared" si="22"/>
        <v>-13.947820000000007</v>
      </c>
      <c r="E315" s="89">
        <v>54.19</v>
      </c>
      <c r="F315" s="89">
        <v>15</v>
      </c>
      <c r="G315" s="89">
        <v>102.706221</v>
      </c>
      <c r="H315" s="90">
        <f t="shared" si="24"/>
        <v>0.27010400000000345</v>
      </c>
      <c r="I315" s="90">
        <f t="shared" si="25"/>
        <v>-15.350644000000003</v>
      </c>
      <c r="J315" s="89">
        <v>54.19</v>
      </c>
      <c r="K315" s="89">
        <v>15</v>
      </c>
    </row>
    <row r="316" spans="1:11" ht="15" customHeight="1" x14ac:dyDescent="0.25">
      <c r="A316" s="92">
        <v>39930</v>
      </c>
      <c r="B316" s="89">
        <v>95.133962000000011</v>
      </c>
      <c r="C316" s="90">
        <f t="shared" si="23"/>
        <v>0.51074400000001674</v>
      </c>
      <c r="D316" s="90">
        <f t="shared" si="22"/>
        <v>-14.365630999999979</v>
      </c>
      <c r="E316" s="89">
        <v>54.19</v>
      </c>
      <c r="F316" s="89">
        <v>15</v>
      </c>
      <c r="G316" s="89">
        <v>102.829212</v>
      </c>
      <c r="H316" s="90">
        <f t="shared" si="24"/>
        <v>0.12299099999999896</v>
      </c>
      <c r="I316" s="90">
        <f t="shared" si="25"/>
        <v>-16.269791000000012</v>
      </c>
      <c r="J316" s="89">
        <v>54.19</v>
      </c>
      <c r="K316" s="89">
        <v>15</v>
      </c>
    </row>
    <row r="317" spans="1:11" ht="15" customHeight="1" x14ac:dyDescent="0.25">
      <c r="A317" s="92">
        <v>39937</v>
      </c>
      <c r="B317" s="89">
        <v>95.595408000000006</v>
      </c>
      <c r="C317" s="90">
        <f t="shared" si="23"/>
        <v>0.46144599999999514</v>
      </c>
      <c r="D317" s="90">
        <f t="shared" ref="D317:D380" si="26">IF(ABS(B317-B265)&lt;0.05,0,B317-B265)</f>
        <v>-14.702114999999992</v>
      </c>
      <c r="E317" s="89">
        <v>54.19</v>
      </c>
      <c r="F317" s="89">
        <v>15</v>
      </c>
      <c r="G317" s="89">
        <v>102.79798900000002</v>
      </c>
      <c r="H317" s="90">
        <f t="shared" si="24"/>
        <v>0</v>
      </c>
      <c r="I317" s="90">
        <f t="shared" si="25"/>
        <v>-17.570374000000001</v>
      </c>
      <c r="J317" s="89">
        <v>54.19</v>
      </c>
      <c r="K317" s="89">
        <v>15</v>
      </c>
    </row>
    <row r="318" spans="1:11" ht="15" customHeight="1" x14ac:dyDescent="0.25">
      <c r="A318" s="92">
        <v>39944</v>
      </c>
      <c r="B318" s="89">
        <v>96.586976000000007</v>
      </c>
      <c r="C318" s="90">
        <f t="shared" si="23"/>
        <v>0.99156800000000089</v>
      </c>
      <c r="D318" s="90">
        <f t="shared" si="26"/>
        <v>-14.455208999999996</v>
      </c>
      <c r="E318" s="89">
        <v>54.19</v>
      </c>
      <c r="F318" s="89">
        <v>15</v>
      </c>
      <c r="G318" s="89">
        <v>103.09914000000001</v>
      </c>
      <c r="H318" s="90">
        <f t="shared" si="24"/>
        <v>0.30115099999999018</v>
      </c>
      <c r="I318" s="90">
        <f t="shared" si="25"/>
        <v>-18.386013000000005</v>
      </c>
      <c r="J318" s="89">
        <v>54.19</v>
      </c>
      <c r="K318" s="89">
        <v>15</v>
      </c>
    </row>
    <row r="319" spans="1:11" ht="15" customHeight="1" x14ac:dyDescent="0.25">
      <c r="A319" s="92">
        <v>39951</v>
      </c>
      <c r="B319" s="89">
        <v>97.544747999999998</v>
      </c>
      <c r="C319" s="90">
        <f t="shared" si="23"/>
        <v>0.95777199999999141</v>
      </c>
      <c r="D319" s="90">
        <f t="shared" si="26"/>
        <v>-15.414759000000004</v>
      </c>
      <c r="E319" s="89">
        <v>54.19</v>
      </c>
      <c r="F319" s="89">
        <v>15</v>
      </c>
      <c r="G319" s="89">
        <v>103.36646500000001</v>
      </c>
      <c r="H319" s="90">
        <f t="shared" si="24"/>
        <v>0.26732499999999959</v>
      </c>
      <c r="I319" s="90">
        <f t="shared" si="25"/>
        <v>-21.136018000000007</v>
      </c>
      <c r="J319" s="89">
        <v>54.19</v>
      </c>
      <c r="K319" s="89">
        <v>15</v>
      </c>
    </row>
    <row r="320" spans="1:11" ht="15" customHeight="1" x14ac:dyDescent="0.25">
      <c r="A320" s="92">
        <v>39958</v>
      </c>
      <c r="B320" s="89">
        <v>98.899267000000009</v>
      </c>
      <c r="C320" s="90">
        <f t="shared" si="23"/>
        <v>1.3545190000000105</v>
      </c>
      <c r="D320" s="90">
        <f t="shared" si="26"/>
        <v>-15.887371000000002</v>
      </c>
      <c r="E320" s="89">
        <v>54.19</v>
      </c>
      <c r="F320" s="89">
        <v>15</v>
      </c>
      <c r="G320" s="89">
        <v>103.54596100000001</v>
      </c>
      <c r="H320" s="90">
        <f t="shared" si="24"/>
        <v>0.17949600000000032</v>
      </c>
      <c r="I320" s="90">
        <f t="shared" si="25"/>
        <v>-23.668306999999999</v>
      </c>
      <c r="J320" s="89">
        <v>54.19</v>
      </c>
      <c r="K320" s="89">
        <v>15</v>
      </c>
    </row>
    <row r="321" spans="1:11" ht="15" customHeight="1" x14ac:dyDescent="0.25">
      <c r="A321" s="92">
        <v>39965</v>
      </c>
      <c r="B321" s="89">
        <v>99.385001999999986</v>
      </c>
      <c r="C321" s="90">
        <f t="shared" si="23"/>
        <v>0.48573499999997694</v>
      </c>
      <c r="D321" s="90">
        <f t="shared" si="26"/>
        <v>-16.641899000000009</v>
      </c>
      <c r="E321" s="89">
        <v>54.19</v>
      </c>
      <c r="F321" s="89">
        <v>15</v>
      </c>
      <c r="G321" s="89">
        <v>103.552087</v>
      </c>
      <c r="H321" s="90">
        <f t="shared" si="24"/>
        <v>0</v>
      </c>
      <c r="I321" s="90">
        <f t="shared" si="25"/>
        <v>-25.270916999999997</v>
      </c>
      <c r="J321" s="89">
        <v>54.19</v>
      </c>
      <c r="K321" s="89">
        <v>15</v>
      </c>
    </row>
    <row r="322" spans="1:11" ht="15" customHeight="1" x14ac:dyDescent="0.25">
      <c r="A322" s="92">
        <v>39972</v>
      </c>
      <c r="B322" s="89">
        <v>100.58954800000001</v>
      </c>
      <c r="C322" s="90">
        <f t="shared" si="23"/>
        <v>1.2045460000000219</v>
      </c>
      <c r="D322" s="90">
        <f t="shared" si="26"/>
        <v>-16.267594999999986</v>
      </c>
      <c r="E322" s="89">
        <v>54.19</v>
      </c>
      <c r="F322" s="89">
        <v>15</v>
      </c>
      <c r="G322" s="89">
        <v>103.77838700000001</v>
      </c>
      <c r="H322" s="90">
        <f t="shared" si="24"/>
        <v>0.22630000000000905</v>
      </c>
      <c r="I322" s="90">
        <f t="shared" si="25"/>
        <v>-25.902736999999973</v>
      </c>
      <c r="J322" s="89">
        <v>54.19</v>
      </c>
      <c r="K322" s="89">
        <v>15</v>
      </c>
    </row>
    <row r="323" spans="1:11" ht="15" customHeight="1" x14ac:dyDescent="0.25">
      <c r="A323" s="92">
        <v>39979</v>
      </c>
      <c r="B323" s="89">
        <v>101.97936300000001</v>
      </c>
      <c r="C323" s="90">
        <f t="shared" si="23"/>
        <v>1.3898149999999987</v>
      </c>
      <c r="D323" s="90">
        <f t="shared" si="26"/>
        <v>-15.713721000000007</v>
      </c>
      <c r="E323" s="89">
        <v>54.19</v>
      </c>
      <c r="F323" s="89">
        <v>15</v>
      </c>
      <c r="G323" s="89">
        <v>104.50103899999999</v>
      </c>
      <c r="H323" s="90">
        <f t="shared" si="24"/>
        <v>0.72265199999998231</v>
      </c>
      <c r="I323" s="90">
        <f t="shared" si="25"/>
        <v>-26.161046999999996</v>
      </c>
      <c r="J323" s="89">
        <v>54.19</v>
      </c>
      <c r="K323" s="89">
        <v>15</v>
      </c>
    </row>
    <row r="324" spans="1:11" ht="15" customHeight="1" x14ac:dyDescent="0.25">
      <c r="A324" s="92">
        <v>39986</v>
      </c>
      <c r="B324" s="89">
        <v>102.80786200000001</v>
      </c>
      <c r="C324" s="90">
        <f t="shared" si="23"/>
        <v>0.82849900000000787</v>
      </c>
      <c r="D324" s="90">
        <f t="shared" si="26"/>
        <v>-15.63167399999999</v>
      </c>
      <c r="E324" s="89">
        <v>54.19</v>
      </c>
      <c r="F324" s="89">
        <v>15</v>
      </c>
      <c r="G324" s="89">
        <v>104.91693100000001</v>
      </c>
      <c r="H324" s="90">
        <f t="shared" si="24"/>
        <v>0.4158920000000137</v>
      </c>
      <c r="I324" s="90">
        <f t="shared" si="25"/>
        <v>-26.533416000000017</v>
      </c>
      <c r="J324" s="89">
        <v>54.19</v>
      </c>
      <c r="K324" s="89">
        <v>15</v>
      </c>
    </row>
    <row r="325" spans="1:11" ht="15" customHeight="1" x14ac:dyDescent="0.25">
      <c r="A325" s="92">
        <v>39993</v>
      </c>
      <c r="B325" s="89">
        <v>103.302665</v>
      </c>
      <c r="C325" s="90">
        <f t="shared" si="23"/>
        <v>0.49480299999999033</v>
      </c>
      <c r="D325" s="90">
        <f t="shared" si="26"/>
        <v>-15.542182000000011</v>
      </c>
      <c r="E325" s="89">
        <v>54.19</v>
      </c>
      <c r="F325" s="89">
        <v>15</v>
      </c>
      <c r="G325" s="89">
        <v>105.052808</v>
      </c>
      <c r="H325" s="90">
        <f t="shared" si="24"/>
        <v>0.13587699999999359</v>
      </c>
      <c r="I325" s="90">
        <f t="shared" si="25"/>
        <v>-26.978117999999995</v>
      </c>
      <c r="J325" s="89">
        <v>54.19</v>
      </c>
      <c r="K325" s="89">
        <v>15</v>
      </c>
    </row>
    <row r="326" spans="1:11" ht="15" customHeight="1" x14ac:dyDescent="0.25">
      <c r="A326" s="92">
        <v>40000</v>
      </c>
      <c r="B326" s="89">
        <v>103.566712</v>
      </c>
      <c r="C326" s="90">
        <f t="shared" si="23"/>
        <v>0.26404699999999082</v>
      </c>
      <c r="D326" s="90">
        <f t="shared" si="26"/>
        <v>-15.709698000000003</v>
      </c>
      <c r="E326" s="89">
        <v>54.19</v>
      </c>
      <c r="F326" s="89">
        <v>15</v>
      </c>
      <c r="G326" s="89">
        <v>105.10804300000001</v>
      </c>
      <c r="H326" s="90">
        <f t="shared" si="24"/>
        <v>5.5235000000010359E-2</v>
      </c>
      <c r="I326" s="90">
        <f t="shared" si="25"/>
        <v>-27.444618999999989</v>
      </c>
      <c r="J326" s="89">
        <v>54.19</v>
      </c>
      <c r="K326" s="89">
        <v>15</v>
      </c>
    </row>
    <row r="327" spans="1:11" ht="15" customHeight="1" x14ac:dyDescent="0.25">
      <c r="A327" s="92">
        <v>40007</v>
      </c>
      <c r="B327" s="89">
        <v>102.784542</v>
      </c>
      <c r="C327" s="90">
        <f t="shared" si="23"/>
        <v>-0.78216999999999359</v>
      </c>
      <c r="D327" s="90">
        <f t="shared" si="26"/>
        <v>-16.653497000000002</v>
      </c>
      <c r="E327" s="89">
        <v>54.19</v>
      </c>
      <c r="F327" s="89">
        <v>15</v>
      </c>
      <c r="G327" s="89">
        <v>104.043972</v>
      </c>
      <c r="H327" s="90">
        <f t="shared" si="24"/>
        <v>-1.0640710000000126</v>
      </c>
      <c r="I327" s="90">
        <f t="shared" si="25"/>
        <v>-28.828080999999997</v>
      </c>
      <c r="J327" s="89">
        <v>54.19</v>
      </c>
      <c r="K327" s="89">
        <v>15</v>
      </c>
    </row>
    <row r="328" spans="1:11" ht="15" customHeight="1" x14ac:dyDescent="0.25">
      <c r="A328" s="92">
        <v>40014</v>
      </c>
      <c r="B328" s="89">
        <v>102.219436</v>
      </c>
      <c r="C328" s="90">
        <f t="shared" si="23"/>
        <v>-0.56510600000000011</v>
      </c>
      <c r="D328" s="90">
        <f t="shared" si="26"/>
        <v>-17.181674999999998</v>
      </c>
      <c r="E328" s="89">
        <v>54.19</v>
      </c>
      <c r="F328" s="89">
        <v>15</v>
      </c>
      <c r="G328" s="89">
        <v>102.99478300000001</v>
      </c>
      <c r="H328" s="90">
        <f t="shared" si="24"/>
        <v>-1.0491889999999842</v>
      </c>
      <c r="I328" s="90">
        <f t="shared" si="25"/>
        <v>-29.89312799999999</v>
      </c>
      <c r="J328" s="89">
        <v>54.19</v>
      </c>
      <c r="K328" s="89">
        <v>15</v>
      </c>
    </row>
    <row r="329" spans="1:11" ht="15" customHeight="1" x14ac:dyDescent="0.25">
      <c r="A329" s="92">
        <v>40021</v>
      </c>
      <c r="B329" s="89">
        <v>102.17393200000001</v>
      </c>
      <c r="C329" s="90">
        <f t="shared" ref="C329:C392" si="27">IF(ABS(B329-B328)&lt;0.05,0,B329-B328)</f>
        <v>0</v>
      </c>
      <c r="D329" s="90">
        <f t="shared" si="26"/>
        <v>-14.737207999999981</v>
      </c>
      <c r="E329" s="89">
        <v>54.19</v>
      </c>
      <c r="F329" s="89">
        <v>15</v>
      </c>
      <c r="G329" s="89">
        <v>102.90580000000001</v>
      </c>
      <c r="H329" s="90">
        <f t="shared" ref="H329:H392" si="28">IF(ABS(G329-G328)&lt;0.05,0,G329-G328)</f>
        <v>-8.8982999999998924E-2</v>
      </c>
      <c r="I329" s="90">
        <f t="shared" si="25"/>
        <v>-27.804741999999962</v>
      </c>
      <c r="J329" s="89">
        <v>54.19</v>
      </c>
      <c r="K329" s="89">
        <v>15</v>
      </c>
    </row>
    <row r="330" spans="1:11" ht="15" customHeight="1" x14ac:dyDescent="0.25">
      <c r="A330" s="92">
        <v>40028</v>
      </c>
      <c r="B330" s="89">
        <v>102.35533099999999</v>
      </c>
      <c r="C330" s="90">
        <f t="shared" si="27"/>
        <v>0.18139899999998477</v>
      </c>
      <c r="D330" s="90">
        <f t="shared" si="26"/>
        <v>-12.704884000000007</v>
      </c>
      <c r="E330" s="89">
        <v>54.19</v>
      </c>
      <c r="F330" s="89">
        <v>15</v>
      </c>
      <c r="G330" s="89">
        <v>103.20272199999999</v>
      </c>
      <c r="H330" s="90">
        <f t="shared" si="28"/>
        <v>0.29692199999998081</v>
      </c>
      <c r="I330" s="90">
        <f t="shared" si="25"/>
        <v>-24.990900000000011</v>
      </c>
      <c r="J330" s="89">
        <v>54.19</v>
      </c>
      <c r="K330" s="89">
        <v>15</v>
      </c>
    </row>
    <row r="331" spans="1:11" ht="15" customHeight="1" x14ac:dyDescent="0.25">
      <c r="A331" s="92">
        <v>40035</v>
      </c>
      <c r="B331" s="89">
        <v>103.011629</v>
      </c>
      <c r="C331" s="90">
        <f t="shared" si="27"/>
        <v>0.65629800000000671</v>
      </c>
      <c r="D331" s="90">
        <f t="shared" si="26"/>
        <v>-10.910883999999996</v>
      </c>
      <c r="E331" s="89">
        <v>54.19</v>
      </c>
      <c r="F331" s="89">
        <v>15</v>
      </c>
      <c r="G331" s="89">
        <v>103.79442800000001</v>
      </c>
      <c r="H331" s="90">
        <f t="shared" si="28"/>
        <v>0.59170600000001627</v>
      </c>
      <c r="I331" s="90">
        <f t="shared" si="25"/>
        <v>-22.401650000000004</v>
      </c>
      <c r="J331" s="89">
        <v>54.19</v>
      </c>
      <c r="K331" s="89">
        <v>15</v>
      </c>
    </row>
    <row r="332" spans="1:11" ht="15" customHeight="1" x14ac:dyDescent="0.25">
      <c r="A332" s="92">
        <v>40042</v>
      </c>
      <c r="B332" s="89">
        <v>103.955395</v>
      </c>
      <c r="C332" s="90">
        <f t="shared" si="27"/>
        <v>0.94376599999999655</v>
      </c>
      <c r="D332" s="90">
        <f t="shared" si="26"/>
        <v>-8.2596490000000102</v>
      </c>
      <c r="E332" s="89">
        <v>54.19</v>
      </c>
      <c r="F332" s="89">
        <v>15</v>
      </c>
      <c r="G332" s="89">
        <v>104.449727</v>
      </c>
      <c r="H332" s="90">
        <f t="shared" si="28"/>
        <v>0.6552989999999852</v>
      </c>
      <c r="I332" s="90">
        <f t="shared" si="25"/>
        <v>-19.647343000000021</v>
      </c>
      <c r="J332" s="89">
        <v>54.19</v>
      </c>
      <c r="K332" s="89">
        <v>15</v>
      </c>
    </row>
    <row r="333" spans="1:11" ht="15" customHeight="1" x14ac:dyDescent="0.25">
      <c r="A333" s="92">
        <v>40049</v>
      </c>
      <c r="B333" s="89">
        <v>104.69857999999999</v>
      </c>
      <c r="C333" s="90">
        <f t="shared" si="27"/>
        <v>0.74318499999999688</v>
      </c>
      <c r="D333" s="90">
        <f t="shared" si="26"/>
        <v>-7.3239810000000176</v>
      </c>
      <c r="E333" s="89">
        <v>54.19</v>
      </c>
      <c r="F333" s="89">
        <v>15</v>
      </c>
      <c r="G333" s="89">
        <v>105.109871</v>
      </c>
      <c r="H333" s="90">
        <f t="shared" si="28"/>
        <v>0.66014400000000251</v>
      </c>
      <c r="I333" s="90">
        <f t="shared" si="25"/>
        <v>-18.625952000000012</v>
      </c>
      <c r="J333" s="89">
        <v>54.19</v>
      </c>
      <c r="K333" s="89">
        <v>15</v>
      </c>
    </row>
    <row r="334" spans="1:11" ht="15" customHeight="1" x14ac:dyDescent="0.25">
      <c r="A334" s="92">
        <v>40056</v>
      </c>
      <c r="B334" s="89">
        <v>105.10995600000001</v>
      </c>
      <c r="C334" s="90">
        <f t="shared" si="27"/>
        <v>0.41137600000001839</v>
      </c>
      <c r="D334" s="90">
        <f t="shared" si="26"/>
        <v>-7.0878019999999964</v>
      </c>
      <c r="E334" s="89">
        <v>54.19</v>
      </c>
      <c r="F334" s="89">
        <v>15</v>
      </c>
      <c r="G334" s="89">
        <v>105.50102799999999</v>
      </c>
      <c r="H334" s="90">
        <f t="shared" si="28"/>
        <v>0.39115699999999265</v>
      </c>
      <c r="I334" s="90">
        <f t="shared" si="25"/>
        <v>-18.385074000000031</v>
      </c>
      <c r="J334" s="89">
        <v>54.19</v>
      </c>
      <c r="K334" s="89">
        <v>15</v>
      </c>
    </row>
    <row r="335" spans="1:11" ht="15" customHeight="1" x14ac:dyDescent="0.25">
      <c r="A335" s="92">
        <v>40063</v>
      </c>
      <c r="B335" s="89">
        <v>106.850234</v>
      </c>
      <c r="C335" s="90">
        <f t="shared" si="27"/>
        <v>1.7402779999999893</v>
      </c>
      <c r="D335" s="90">
        <f t="shared" si="26"/>
        <v>-5.6966170000000034</v>
      </c>
      <c r="E335" s="89">
        <v>56.19</v>
      </c>
      <c r="F335" s="89">
        <v>15</v>
      </c>
      <c r="G335" s="89">
        <v>107.30015999999999</v>
      </c>
      <c r="H335" s="90">
        <f t="shared" si="28"/>
        <v>1.7991320000000002</v>
      </c>
      <c r="I335" s="90">
        <f t="shared" si="25"/>
        <v>-16.896026000000006</v>
      </c>
      <c r="J335" s="89">
        <v>56.19</v>
      </c>
      <c r="K335" s="89">
        <v>15</v>
      </c>
    </row>
    <row r="336" spans="1:11" ht="15" customHeight="1" x14ac:dyDescent="0.25">
      <c r="A336" s="92">
        <v>40070</v>
      </c>
      <c r="B336" s="89">
        <v>106.431934</v>
      </c>
      <c r="C336" s="90">
        <f t="shared" si="27"/>
        <v>-0.41830000000000211</v>
      </c>
      <c r="D336" s="90">
        <f t="shared" si="26"/>
        <v>-6.0803759999999869</v>
      </c>
      <c r="E336" s="89">
        <v>56.19</v>
      </c>
      <c r="F336" s="89">
        <v>15</v>
      </c>
      <c r="G336" s="89">
        <v>107.08787800000002</v>
      </c>
      <c r="H336" s="90">
        <f t="shared" si="28"/>
        <v>-0.21228199999997344</v>
      </c>
      <c r="I336" s="90">
        <f t="shared" si="25"/>
        <v>-17.055286999999979</v>
      </c>
      <c r="J336" s="89">
        <v>56.19</v>
      </c>
      <c r="K336" s="89">
        <v>15</v>
      </c>
    </row>
    <row r="337" spans="1:11" ht="15" customHeight="1" x14ac:dyDescent="0.25">
      <c r="A337" s="92">
        <v>40077</v>
      </c>
      <c r="B337" s="89">
        <v>105.95612400000002</v>
      </c>
      <c r="C337" s="90">
        <f t="shared" si="27"/>
        <v>-0.47580999999998141</v>
      </c>
      <c r="D337" s="90">
        <f t="shared" si="26"/>
        <v>-4.8540759999999779</v>
      </c>
      <c r="E337" s="89">
        <v>56.19</v>
      </c>
      <c r="F337" s="89">
        <v>15</v>
      </c>
      <c r="G337" s="89">
        <v>106.79198000000001</v>
      </c>
      <c r="H337" s="90">
        <f t="shared" si="28"/>
        <v>-0.29589800000000821</v>
      </c>
      <c r="I337" s="90">
        <f t="shared" si="25"/>
        <v>-15.817350999999988</v>
      </c>
      <c r="J337" s="89">
        <v>56.19</v>
      </c>
      <c r="K337" s="89">
        <v>15</v>
      </c>
    </row>
    <row r="338" spans="1:11" ht="15" customHeight="1" x14ac:dyDescent="0.25">
      <c r="A338" s="92">
        <v>40084</v>
      </c>
      <c r="B338" s="89">
        <v>105.43691600000001</v>
      </c>
      <c r="C338" s="90">
        <f t="shared" si="27"/>
        <v>-0.51920800000000611</v>
      </c>
      <c r="D338" s="90">
        <f t="shared" si="26"/>
        <v>-4.4119939999999929</v>
      </c>
      <c r="E338" s="89">
        <v>56.19</v>
      </c>
      <c r="F338" s="89">
        <v>15</v>
      </c>
      <c r="G338" s="89">
        <v>106.391081</v>
      </c>
      <c r="H338" s="90">
        <f t="shared" si="28"/>
        <v>-0.40089900000000966</v>
      </c>
      <c r="I338" s="90">
        <f t="shared" si="25"/>
        <v>-15.256171999999992</v>
      </c>
      <c r="J338" s="89">
        <v>56.19</v>
      </c>
      <c r="K338" s="89">
        <v>15</v>
      </c>
    </row>
    <row r="339" spans="1:11" ht="15" customHeight="1" x14ac:dyDescent="0.25">
      <c r="A339" s="92">
        <v>40091</v>
      </c>
      <c r="B339" s="89">
        <v>104.867458</v>
      </c>
      <c r="C339" s="90">
        <f t="shared" si="27"/>
        <v>-0.56945800000001157</v>
      </c>
      <c r="D339" s="90">
        <f t="shared" si="26"/>
        <v>-4.5846099999999979</v>
      </c>
      <c r="E339" s="89">
        <v>56.19</v>
      </c>
      <c r="F339" s="89">
        <v>15</v>
      </c>
      <c r="G339" s="89">
        <v>105.847508</v>
      </c>
      <c r="H339" s="90">
        <f t="shared" si="28"/>
        <v>-0.54357299999999498</v>
      </c>
      <c r="I339" s="90">
        <f t="shared" si="25"/>
        <v>-15.288977999999986</v>
      </c>
      <c r="J339" s="89">
        <v>56.19</v>
      </c>
      <c r="K339" s="89">
        <v>15</v>
      </c>
    </row>
    <row r="340" spans="1:11" ht="15" customHeight="1" x14ac:dyDescent="0.25">
      <c r="A340" s="92">
        <v>40098</v>
      </c>
      <c r="B340" s="89">
        <v>104.71270100000001</v>
      </c>
      <c r="C340" s="90">
        <f t="shared" si="27"/>
        <v>-0.15475699999998938</v>
      </c>
      <c r="D340" s="90">
        <f t="shared" si="26"/>
        <v>-2.3268280000000061</v>
      </c>
      <c r="E340" s="89">
        <v>56.19</v>
      </c>
      <c r="F340" s="89">
        <v>15</v>
      </c>
      <c r="G340" s="89">
        <v>105.68810999999999</v>
      </c>
      <c r="H340" s="90">
        <f t="shared" si="28"/>
        <v>-0.15939800000001014</v>
      </c>
      <c r="I340" s="90">
        <f t="shared" si="25"/>
        <v>-12.734750000000005</v>
      </c>
      <c r="J340" s="89">
        <v>56.19</v>
      </c>
      <c r="K340" s="89">
        <v>15</v>
      </c>
    </row>
    <row r="341" spans="1:11" ht="15" customHeight="1" x14ac:dyDescent="0.25">
      <c r="A341" s="92">
        <v>40105</v>
      </c>
      <c r="B341" s="89">
        <v>105.08438200000001</v>
      </c>
      <c r="C341" s="90">
        <f t="shared" si="27"/>
        <v>0.37168099999999527</v>
      </c>
      <c r="D341" s="90">
        <f t="shared" si="26"/>
        <v>2.4262510000000077</v>
      </c>
      <c r="E341" s="89">
        <v>56.19</v>
      </c>
      <c r="F341" s="89">
        <v>15</v>
      </c>
      <c r="G341" s="89">
        <v>106.27989399999998</v>
      </c>
      <c r="H341" s="90">
        <f t="shared" si="28"/>
        <v>0.59178399999998987</v>
      </c>
      <c r="I341" s="90">
        <f t="shared" si="25"/>
        <v>-8.0302780000000098</v>
      </c>
      <c r="J341" s="89">
        <v>56.19</v>
      </c>
      <c r="K341" s="89">
        <v>15</v>
      </c>
    </row>
    <row r="342" spans="1:11" ht="15" customHeight="1" x14ac:dyDescent="0.25">
      <c r="A342" s="92">
        <v>40112</v>
      </c>
      <c r="B342" s="89">
        <v>106.75587300000001</v>
      </c>
      <c r="C342" s="90">
        <f t="shared" si="27"/>
        <v>1.6714910000000032</v>
      </c>
      <c r="D342" s="90">
        <f t="shared" si="26"/>
        <v>8.1338050000000095</v>
      </c>
      <c r="E342" s="89">
        <v>56.19</v>
      </c>
      <c r="F342" s="89">
        <v>15</v>
      </c>
      <c r="G342" s="89">
        <v>107.778406</v>
      </c>
      <c r="H342" s="90">
        <f t="shared" si="28"/>
        <v>1.4985120000000194</v>
      </c>
      <c r="I342" s="90">
        <f t="shared" si="25"/>
        <v>-3.2325569999999999</v>
      </c>
      <c r="J342" s="89">
        <v>56.19</v>
      </c>
      <c r="K342" s="89">
        <v>15</v>
      </c>
    </row>
    <row r="343" spans="1:11" ht="15" customHeight="1" x14ac:dyDescent="0.25">
      <c r="A343" s="92">
        <v>40119</v>
      </c>
      <c r="B343" s="89">
        <v>107.43145800000001</v>
      </c>
      <c r="C343" s="90">
        <f t="shared" si="27"/>
        <v>0.6755849999999981</v>
      </c>
      <c r="D343" s="90">
        <f t="shared" si="26"/>
        <v>10.031817000000018</v>
      </c>
      <c r="E343" s="89">
        <v>56.19</v>
      </c>
      <c r="F343" s="89">
        <v>15</v>
      </c>
      <c r="G343" s="89">
        <v>108.510193</v>
      </c>
      <c r="H343" s="90">
        <f t="shared" si="28"/>
        <v>0.73178699999999708</v>
      </c>
      <c r="I343" s="90">
        <f t="shared" si="25"/>
        <v>-1.356804000000011</v>
      </c>
      <c r="J343" s="89">
        <v>56.19</v>
      </c>
      <c r="K343" s="89">
        <v>15</v>
      </c>
    </row>
    <row r="344" spans="1:11" ht="15" customHeight="1" x14ac:dyDescent="0.25">
      <c r="A344" s="92">
        <v>40126</v>
      </c>
      <c r="B344" s="89">
        <v>108.10007800000001</v>
      </c>
      <c r="C344" s="90">
        <f t="shared" si="27"/>
        <v>0.66862000000000421</v>
      </c>
      <c r="D344" s="90">
        <f t="shared" si="26"/>
        <v>12.209548000000012</v>
      </c>
      <c r="E344" s="89">
        <v>56.19</v>
      </c>
      <c r="F344" s="89">
        <v>15</v>
      </c>
      <c r="G344" s="89">
        <v>109.351895</v>
      </c>
      <c r="H344" s="90">
        <f t="shared" si="28"/>
        <v>0.84170199999999795</v>
      </c>
      <c r="I344" s="90">
        <f t="shared" si="25"/>
        <v>0.22215199999997992</v>
      </c>
      <c r="J344" s="89">
        <v>56.19</v>
      </c>
      <c r="K344" s="89">
        <v>15</v>
      </c>
    </row>
    <row r="345" spans="1:11" ht="15" customHeight="1" x14ac:dyDescent="0.25">
      <c r="A345" s="92">
        <v>40133</v>
      </c>
      <c r="B345" s="89">
        <v>108.483895</v>
      </c>
      <c r="C345" s="90">
        <f t="shared" si="27"/>
        <v>0.38381699999999341</v>
      </c>
      <c r="D345" s="90">
        <f t="shared" si="26"/>
        <v>13.651433999999995</v>
      </c>
      <c r="E345" s="89">
        <v>56.19</v>
      </c>
      <c r="F345" s="89">
        <v>15</v>
      </c>
      <c r="G345" s="89">
        <v>109.64535600000001</v>
      </c>
      <c r="H345" s="90">
        <f t="shared" si="28"/>
        <v>0.29346100000000774</v>
      </c>
      <c r="I345" s="90">
        <f t="shared" si="25"/>
        <v>0.91841699999999094</v>
      </c>
      <c r="J345" s="89">
        <v>56.19</v>
      </c>
      <c r="K345" s="89">
        <v>15</v>
      </c>
    </row>
    <row r="346" spans="1:11" ht="15" customHeight="1" x14ac:dyDescent="0.25">
      <c r="A346" s="92">
        <v>40140</v>
      </c>
      <c r="B346" s="89">
        <v>108.73341000000001</v>
      </c>
      <c r="C346" s="90">
        <f t="shared" si="27"/>
        <v>0.24951500000000237</v>
      </c>
      <c r="D346" s="90">
        <f t="shared" si="26"/>
        <v>15.945744000000005</v>
      </c>
      <c r="E346" s="89">
        <v>56.19</v>
      </c>
      <c r="F346" s="89">
        <v>15</v>
      </c>
      <c r="G346" s="89">
        <v>109.871875</v>
      </c>
      <c r="H346" s="90">
        <f t="shared" si="28"/>
        <v>0.22651899999999614</v>
      </c>
      <c r="I346" s="90">
        <f t="shared" si="25"/>
        <v>2.0935230000000047</v>
      </c>
      <c r="J346" s="89">
        <v>56.19</v>
      </c>
      <c r="K346" s="89">
        <v>15</v>
      </c>
    </row>
    <row r="347" spans="1:11" ht="15" customHeight="1" x14ac:dyDescent="0.25">
      <c r="A347" s="92">
        <v>40147</v>
      </c>
      <c r="B347" s="89">
        <v>108.79216099999999</v>
      </c>
      <c r="C347" s="90">
        <f t="shared" si="27"/>
        <v>5.8750999999986675E-2</v>
      </c>
      <c r="D347" s="90">
        <f t="shared" si="26"/>
        <v>17.321874999999991</v>
      </c>
      <c r="E347" s="89">
        <v>56.19</v>
      </c>
      <c r="F347" s="89">
        <v>15</v>
      </c>
      <c r="G347" s="89">
        <v>109.98578800000001</v>
      </c>
      <c r="H347" s="90">
        <f t="shared" si="28"/>
        <v>0.11391300000001081</v>
      </c>
      <c r="I347" s="90">
        <f t="shared" si="25"/>
        <v>3.4241180000000213</v>
      </c>
      <c r="J347" s="89">
        <v>56.19</v>
      </c>
      <c r="K347" s="89">
        <v>15</v>
      </c>
    </row>
    <row r="348" spans="1:11" ht="15" customHeight="1" x14ac:dyDescent="0.25">
      <c r="A348" s="92">
        <v>40154</v>
      </c>
      <c r="B348" s="89">
        <v>108.637429</v>
      </c>
      <c r="C348" s="90">
        <f t="shared" si="27"/>
        <v>-0.15473199999999565</v>
      </c>
      <c r="D348" s="90">
        <f t="shared" si="26"/>
        <v>18.481111999999996</v>
      </c>
      <c r="E348" s="89">
        <v>56.19</v>
      </c>
      <c r="F348" s="89">
        <v>15</v>
      </c>
      <c r="G348" s="89">
        <v>109.871982</v>
      </c>
      <c r="H348" s="90">
        <f t="shared" si="28"/>
        <v>-0.11380600000001095</v>
      </c>
      <c r="I348" s="90">
        <f t="shared" si="25"/>
        <v>5.0068590000000199</v>
      </c>
      <c r="J348" s="89">
        <v>56.19</v>
      </c>
      <c r="K348" s="89">
        <v>15</v>
      </c>
    </row>
    <row r="349" spans="1:11" ht="15" customHeight="1" x14ac:dyDescent="0.25">
      <c r="A349" s="92">
        <v>40161</v>
      </c>
      <c r="B349" s="89">
        <v>108.49736899999999</v>
      </c>
      <c r="C349" s="90">
        <f t="shared" si="27"/>
        <v>-0.1400600000000054</v>
      </c>
      <c r="D349" s="90">
        <f t="shared" si="26"/>
        <v>19.431679999999986</v>
      </c>
      <c r="E349" s="89">
        <v>56.19</v>
      </c>
      <c r="F349" s="89">
        <v>15</v>
      </c>
      <c r="G349" s="89">
        <v>109.568286</v>
      </c>
      <c r="H349" s="90">
        <f t="shared" si="28"/>
        <v>-0.30369600000000219</v>
      </c>
      <c r="I349" s="90">
        <f t="shared" si="25"/>
        <v>8.3276740000000018</v>
      </c>
      <c r="J349" s="89">
        <v>56.19</v>
      </c>
      <c r="K349" s="89">
        <v>15</v>
      </c>
    </row>
    <row r="350" spans="1:11" ht="15" customHeight="1" x14ac:dyDescent="0.25">
      <c r="A350" s="92">
        <v>40168</v>
      </c>
      <c r="B350" s="89">
        <v>107.466071</v>
      </c>
      <c r="C350" s="90">
        <f t="shared" si="27"/>
        <v>-1.0312979999999925</v>
      </c>
      <c r="D350" s="90">
        <f t="shared" si="26"/>
        <v>19.451760999999991</v>
      </c>
      <c r="E350" s="89">
        <v>56.19</v>
      </c>
      <c r="F350" s="89">
        <v>15</v>
      </c>
      <c r="G350" s="89">
        <v>109.126373</v>
      </c>
      <c r="H350" s="90">
        <f t="shared" si="28"/>
        <v>-0.44191299999999956</v>
      </c>
      <c r="I350" s="90">
        <f t="shared" si="25"/>
        <v>9.1892199999999917</v>
      </c>
      <c r="J350" s="89">
        <v>56.19</v>
      </c>
      <c r="K350" s="89">
        <v>15</v>
      </c>
    </row>
    <row r="351" spans="1:11" ht="15" customHeight="1" x14ac:dyDescent="0.25">
      <c r="A351" s="92">
        <v>40175</v>
      </c>
      <c r="B351" s="89">
        <v>107.44304199999999</v>
      </c>
      <c r="C351" s="90">
        <f t="shared" si="27"/>
        <v>0</v>
      </c>
      <c r="D351" s="90">
        <f t="shared" si="26"/>
        <v>20.098736999999986</v>
      </c>
      <c r="E351" s="89">
        <v>56.19</v>
      </c>
      <c r="F351" s="89">
        <v>15</v>
      </c>
      <c r="G351" s="89">
        <v>109.171881</v>
      </c>
      <c r="H351" s="90">
        <f t="shared" si="28"/>
        <v>0</v>
      </c>
      <c r="I351" s="90">
        <f t="shared" si="25"/>
        <v>9.9985010000000187</v>
      </c>
      <c r="J351" s="89">
        <v>56.19</v>
      </c>
      <c r="K351" s="89">
        <v>15</v>
      </c>
    </row>
    <row r="352" spans="1:11" ht="15" customHeight="1" x14ac:dyDescent="0.25">
      <c r="A352" s="92">
        <v>40182</v>
      </c>
      <c r="B352" s="89">
        <v>109.34044399999999</v>
      </c>
      <c r="C352" s="90">
        <f t="shared" si="27"/>
        <v>1.8974019999999996</v>
      </c>
      <c r="D352" s="90">
        <f t="shared" si="26"/>
        <v>23.917874999999995</v>
      </c>
      <c r="E352" s="89">
        <v>56.19</v>
      </c>
      <c r="F352" s="89">
        <v>17.5</v>
      </c>
      <c r="G352" s="89">
        <v>111.075737</v>
      </c>
      <c r="H352" s="90">
        <f t="shared" si="28"/>
        <v>1.9038560000000047</v>
      </c>
      <c r="I352" s="90">
        <f t="shared" si="25"/>
        <v>13.505141999999992</v>
      </c>
      <c r="J352" s="89">
        <v>56.19</v>
      </c>
      <c r="K352" s="89">
        <v>17.5</v>
      </c>
    </row>
    <row r="353" spans="1:11" ht="15" customHeight="1" x14ac:dyDescent="0.25">
      <c r="A353" s="92">
        <v>40189</v>
      </c>
      <c r="B353" s="89">
        <v>110.72232100000001</v>
      </c>
      <c r="C353" s="90">
        <f t="shared" si="27"/>
        <v>1.3818770000000171</v>
      </c>
      <c r="D353" s="90">
        <f t="shared" si="26"/>
        <v>24.703607000000005</v>
      </c>
      <c r="E353" s="89">
        <v>56.19</v>
      </c>
      <c r="F353" s="89">
        <v>17.5</v>
      </c>
      <c r="G353" s="89">
        <v>112.593144</v>
      </c>
      <c r="H353" s="90">
        <f t="shared" si="28"/>
        <v>1.5174069999999915</v>
      </c>
      <c r="I353" s="90">
        <f t="shared" si="25"/>
        <v>14.276723000000004</v>
      </c>
      <c r="J353" s="89">
        <v>56.19</v>
      </c>
      <c r="K353" s="89">
        <v>17.5</v>
      </c>
    </row>
    <row r="354" spans="1:11" ht="15" customHeight="1" x14ac:dyDescent="0.25">
      <c r="A354" s="92">
        <v>40196</v>
      </c>
      <c r="B354" s="89">
        <v>111.601865</v>
      </c>
      <c r="C354" s="90">
        <f t="shared" si="27"/>
        <v>0.87954399999999566</v>
      </c>
      <c r="D354" s="90">
        <f t="shared" si="26"/>
        <v>25.407368999999989</v>
      </c>
      <c r="E354" s="89">
        <v>56.19</v>
      </c>
      <c r="F354" s="89">
        <v>17.5</v>
      </c>
      <c r="G354" s="89">
        <v>113.38911099999999</v>
      </c>
      <c r="H354" s="90">
        <f t="shared" si="28"/>
        <v>0.79596699999999032</v>
      </c>
      <c r="I354" s="90">
        <f t="shared" si="25"/>
        <v>14.940513999999979</v>
      </c>
      <c r="J354" s="89">
        <v>56.19</v>
      </c>
      <c r="K354" s="89">
        <v>17.5</v>
      </c>
    </row>
    <row r="355" spans="1:11" ht="15" customHeight="1" x14ac:dyDescent="0.25">
      <c r="A355" s="92">
        <v>40203</v>
      </c>
      <c r="B355" s="89">
        <v>111.86565400000002</v>
      </c>
      <c r="C355" s="90">
        <f t="shared" si="27"/>
        <v>0.26378900000001693</v>
      </c>
      <c r="D355" s="90">
        <f t="shared" si="26"/>
        <v>24.447968000000017</v>
      </c>
      <c r="E355" s="89">
        <v>56.19</v>
      </c>
      <c r="F355" s="89">
        <v>17.5</v>
      </c>
      <c r="G355" s="89">
        <v>113.711136</v>
      </c>
      <c r="H355" s="90">
        <f t="shared" si="28"/>
        <v>0.32202500000001066</v>
      </c>
      <c r="I355" s="90">
        <f t="shared" si="25"/>
        <v>14.325885999999997</v>
      </c>
      <c r="J355" s="89">
        <v>56.19</v>
      </c>
      <c r="K355" s="89">
        <v>17.5</v>
      </c>
    </row>
    <row r="356" spans="1:11" ht="15" customHeight="1" x14ac:dyDescent="0.25">
      <c r="A356" s="92">
        <v>40210</v>
      </c>
      <c r="B356" s="89">
        <v>111.90562199999999</v>
      </c>
      <c r="C356" s="90">
        <f t="shared" si="27"/>
        <v>0</v>
      </c>
      <c r="D356" s="90">
        <f t="shared" si="26"/>
        <v>23.744821000000002</v>
      </c>
      <c r="E356" s="89">
        <v>56.19</v>
      </c>
      <c r="F356" s="89">
        <v>17.5</v>
      </c>
      <c r="G356" s="89">
        <v>113.74896400000002</v>
      </c>
      <c r="H356" s="90">
        <f t="shared" si="28"/>
        <v>0</v>
      </c>
      <c r="I356" s="90">
        <f t="shared" si="25"/>
        <v>13.927586000000019</v>
      </c>
      <c r="J356" s="89">
        <v>56.19</v>
      </c>
      <c r="K356" s="89">
        <v>17.5</v>
      </c>
    </row>
    <row r="357" spans="1:11" ht="15" customHeight="1" x14ac:dyDescent="0.25">
      <c r="A357" s="92">
        <v>40217</v>
      </c>
      <c r="B357" s="89">
        <v>111.95014099999999</v>
      </c>
      <c r="C357" s="90">
        <f t="shared" si="27"/>
        <v>0</v>
      </c>
      <c r="D357" s="90">
        <f t="shared" si="26"/>
        <v>22.673345999999995</v>
      </c>
      <c r="E357" s="89">
        <v>56.19</v>
      </c>
      <c r="F357" s="89">
        <v>17.5</v>
      </c>
      <c r="G357" s="89">
        <v>113.790274</v>
      </c>
      <c r="H357" s="90">
        <f t="shared" si="28"/>
        <v>0</v>
      </c>
      <c r="I357" s="90">
        <f t="shared" si="25"/>
        <v>13.477190999999991</v>
      </c>
      <c r="J357" s="89">
        <v>56.19</v>
      </c>
      <c r="K357" s="89">
        <v>17.5</v>
      </c>
    </row>
    <row r="358" spans="1:11" ht="15" customHeight="1" x14ac:dyDescent="0.25">
      <c r="A358" s="92">
        <v>40224</v>
      </c>
      <c r="B358" s="89">
        <v>111.892903</v>
      </c>
      <c r="C358" s="90">
        <f t="shared" si="27"/>
        <v>-5.7237999999983913E-2</v>
      </c>
      <c r="D358" s="90">
        <f t="shared" si="26"/>
        <v>21.772390000000001</v>
      </c>
      <c r="E358" s="89">
        <v>56.19</v>
      </c>
      <c r="F358" s="89">
        <v>17.5</v>
      </c>
      <c r="G358" s="89">
        <v>113.67892399999999</v>
      </c>
      <c r="H358" s="90">
        <f t="shared" si="28"/>
        <v>-0.11135000000000161</v>
      </c>
      <c r="I358" s="90">
        <f t="shared" si="25"/>
        <v>12.820278999999999</v>
      </c>
      <c r="J358" s="89">
        <v>56.19</v>
      </c>
      <c r="K358" s="89">
        <v>17.5</v>
      </c>
    </row>
    <row r="359" spans="1:11" ht="15" customHeight="1" x14ac:dyDescent="0.25">
      <c r="A359" s="92">
        <v>40231</v>
      </c>
      <c r="B359" s="89">
        <v>111.56485600000001</v>
      </c>
      <c r="C359" s="90">
        <f t="shared" si="27"/>
        <v>-0.32804699999999798</v>
      </c>
      <c r="D359" s="90">
        <f t="shared" si="26"/>
        <v>21.232966999999988</v>
      </c>
      <c r="E359" s="89">
        <v>56.19</v>
      </c>
      <c r="F359" s="89">
        <v>17.5</v>
      </c>
      <c r="G359" s="89">
        <v>112.75824700000001</v>
      </c>
      <c r="H359" s="90">
        <f t="shared" si="28"/>
        <v>-0.92067699999998354</v>
      </c>
      <c r="I359" s="90">
        <f t="shared" si="25"/>
        <v>11.943677000000008</v>
      </c>
      <c r="J359" s="89">
        <v>56.19</v>
      </c>
      <c r="K359" s="89">
        <v>17.5</v>
      </c>
    </row>
    <row r="360" spans="1:11" ht="15" customHeight="1" x14ac:dyDescent="0.25">
      <c r="A360" s="92">
        <v>40238</v>
      </c>
      <c r="B360" s="89">
        <v>112.41734299999999</v>
      </c>
      <c r="C360" s="90">
        <f t="shared" si="27"/>
        <v>0.85248699999998223</v>
      </c>
      <c r="D360" s="90">
        <f t="shared" si="26"/>
        <v>22.134816999999998</v>
      </c>
      <c r="E360" s="89">
        <v>56.19</v>
      </c>
      <c r="F360" s="89">
        <v>17.5</v>
      </c>
      <c r="G360" s="89">
        <v>113.407348</v>
      </c>
      <c r="H360" s="90">
        <f t="shared" si="28"/>
        <v>0.64910099999998749</v>
      </c>
      <c r="I360" s="90">
        <f t="shared" si="25"/>
        <v>12.763235000000009</v>
      </c>
      <c r="J360" s="89">
        <v>56.19</v>
      </c>
      <c r="K360" s="89">
        <v>17.5</v>
      </c>
    </row>
    <row r="361" spans="1:11" ht="15" customHeight="1" x14ac:dyDescent="0.25">
      <c r="A361" s="92">
        <v>40245</v>
      </c>
      <c r="B361" s="89">
        <v>113.71174400000002</v>
      </c>
      <c r="C361" s="90">
        <f t="shared" si="27"/>
        <v>1.2944010000000361</v>
      </c>
      <c r="D361" s="90">
        <f t="shared" si="26"/>
        <v>23.558172000000013</v>
      </c>
      <c r="E361" s="89">
        <v>56.19</v>
      </c>
      <c r="F361" s="89">
        <v>17.5</v>
      </c>
      <c r="G361" s="89">
        <v>114.683616</v>
      </c>
      <c r="H361" s="90">
        <f t="shared" si="28"/>
        <v>1.2762680000000017</v>
      </c>
      <c r="I361" s="90">
        <f t="shared" si="25"/>
        <v>14.655146000000002</v>
      </c>
      <c r="J361" s="89">
        <v>56.19</v>
      </c>
      <c r="K361" s="89">
        <v>17.5</v>
      </c>
    </row>
    <row r="362" spans="1:11" ht="15" customHeight="1" x14ac:dyDescent="0.25">
      <c r="A362" s="92">
        <v>40252</v>
      </c>
      <c r="B362" s="89">
        <v>115.458187</v>
      </c>
      <c r="C362" s="90">
        <f t="shared" si="27"/>
        <v>1.7464429999999709</v>
      </c>
      <c r="D362" s="90">
        <f t="shared" si="26"/>
        <v>25.299483000000009</v>
      </c>
      <c r="E362" s="89">
        <v>56.19</v>
      </c>
      <c r="F362" s="89">
        <v>17.5</v>
      </c>
      <c r="G362" s="89">
        <v>116.20988199999999</v>
      </c>
      <c r="H362" s="90">
        <f t="shared" si="28"/>
        <v>1.5262659999999926</v>
      </c>
      <c r="I362" s="90">
        <f t="shared" si="25"/>
        <v>16.388405999999989</v>
      </c>
      <c r="J362" s="89">
        <v>56.19</v>
      </c>
      <c r="K362" s="89">
        <v>17.5</v>
      </c>
    </row>
    <row r="363" spans="1:11" ht="15" customHeight="1" x14ac:dyDescent="0.25">
      <c r="A363" s="92">
        <v>40259</v>
      </c>
      <c r="B363" s="89">
        <v>116.590958</v>
      </c>
      <c r="C363" s="90">
        <f t="shared" si="27"/>
        <v>1.1327710000000053</v>
      </c>
      <c r="D363" s="90">
        <f t="shared" si="26"/>
        <v>26.426218999999989</v>
      </c>
      <c r="E363" s="89">
        <v>56.19</v>
      </c>
      <c r="F363" s="89">
        <v>17.5</v>
      </c>
      <c r="G363" s="89">
        <v>117.282988</v>
      </c>
      <c r="H363" s="90">
        <f t="shared" si="28"/>
        <v>1.0731060000000099</v>
      </c>
      <c r="I363" s="90">
        <f t="shared" si="25"/>
        <v>17.762036999999992</v>
      </c>
      <c r="J363" s="89">
        <v>56.19</v>
      </c>
      <c r="K363" s="89">
        <v>17.5</v>
      </c>
    </row>
    <row r="364" spans="1:11" ht="15" customHeight="1" x14ac:dyDescent="0.25">
      <c r="A364" s="92">
        <v>40266</v>
      </c>
      <c r="B364" s="89">
        <v>117.28185100000002</v>
      </c>
      <c r="C364" s="90">
        <f t="shared" si="27"/>
        <v>0.69089300000001685</v>
      </c>
      <c r="D364" s="90">
        <f t="shared" si="26"/>
        <v>25.936796000000015</v>
      </c>
      <c r="E364" s="89">
        <v>56.19</v>
      </c>
      <c r="F364" s="89">
        <v>17.5</v>
      </c>
      <c r="G364" s="89">
        <v>118.206566</v>
      </c>
      <c r="H364" s="90">
        <f t="shared" si="28"/>
        <v>0.92357799999999202</v>
      </c>
      <c r="I364" s="90">
        <f t="shared" si="25"/>
        <v>18.231472999999994</v>
      </c>
      <c r="J364" s="89">
        <v>56.19</v>
      </c>
      <c r="K364" s="89">
        <v>17.5</v>
      </c>
    </row>
    <row r="365" spans="1:11" ht="15" customHeight="1" x14ac:dyDescent="0.25">
      <c r="A365" s="92">
        <v>40273</v>
      </c>
      <c r="B365" s="89">
        <v>119.286053</v>
      </c>
      <c r="C365" s="90">
        <f t="shared" si="27"/>
        <v>2.0042019999999781</v>
      </c>
      <c r="D365" s="90">
        <f t="shared" si="26"/>
        <v>25.568399999999997</v>
      </c>
      <c r="E365" s="89">
        <v>57.19</v>
      </c>
      <c r="F365" s="89">
        <v>17.5</v>
      </c>
      <c r="G365" s="89">
        <v>120.08948700000001</v>
      </c>
      <c r="H365" s="90">
        <f t="shared" si="28"/>
        <v>1.8829210000000103</v>
      </c>
      <c r="I365" s="90">
        <f t="shared" si="25"/>
        <v>17.945582000000002</v>
      </c>
      <c r="J365" s="89">
        <v>57.19</v>
      </c>
      <c r="K365" s="89">
        <v>17.5</v>
      </c>
    </row>
    <row r="366" spans="1:11" ht="15" customHeight="1" x14ac:dyDescent="0.25">
      <c r="A366" s="92">
        <v>40280</v>
      </c>
      <c r="B366" s="89">
        <v>119.94229500000002</v>
      </c>
      <c r="C366" s="90">
        <f t="shared" si="27"/>
        <v>0.6562420000000202</v>
      </c>
      <c r="D366" s="90">
        <f t="shared" si="26"/>
        <v>25.834268000000023</v>
      </c>
      <c r="E366" s="89">
        <v>57.19</v>
      </c>
      <c r="F366" s="89">
        <v>17.5</v>
      </c>
      <c r="G366" s="89">
        <v>121.11309399999999</v>
      </c>
      <c r="H366" s="90">
        <f t="shared" si="28"/>
        <v>1.0236069999999842</v>
      </c>
      <c r="I366" s="90">
        <f t="shared" si="25"/>
        <v>18.676976999999994</v>
      </c>
      <c r="J366" s="89">
        <v>57.19</v>
      </c>
      <c r="K366" s="89">
        <v>17.5</v>
      </c>
    </row>
    <row r="367" spans="1:11" ht="15" customHeight="1" x14ac:dyDescent="0.25">
      <c r="A367" s="92">
        <v>40287</v>
      </c>
      <c r="B367" s="89">
        <v>120.554956</v>
      </c>
      <c r="C367" s="90">
        <f t="shared" si="27"/>
        <v>0.61266099999998858</v>
      </c>
      <c r="D367" s="90">
        <f t="shared" si="26"/>
        <v>25.93173800000001</v>
      </c>
      <c r="E367" s="89">
        <v>57.19</v>
      </c>
      <c r="F367" s="89">
        <v>17.5</v>
      </c>
      <c r="G367" s="89">
        <v>121.743392</v>
      </c>
      <c r="H367" s="90">
        <f t="shared" si="28"/>
        <v>0.63029800000001046</v>
      </c>
      <c r="I367" s="90">
        <f t="shared" si="25"/>
        <v>19.037171000000001</v>
      </c>
      <c r="J367" s="89">
        <v>57.19</v>
      </c>
      <c r="K367" s="89">
        <v>17.5</v>
      </c>
    </row>
    <row r="368" spans="1:11" ht="15" customHeight="1" x14ac:dyDescent="0.25">
      <c r="A368" s="92">
        <v>40294</v>
      </c>
      <c r="B368" s="89">
        <v>120.987002</v>
      </c>
      <c r="C368" s="90">
        <f t="shared" si="27"/>
        <v>0.43204599999999971</v>
      </c>
      <c r="D368" s="90">
        <f t="shared" si="26"/>
        <v>25.853039999999993</v>
      </c>
      <c r="E368" s="89">
        <v>57.19</v>
      </c>
      <c r="F368" s="89">
        <v>17.5</v>
      </c>
      <c r="G368" s="89">
        <v>122.30851200000001</v>
      </c>
      <c r="H368" s="90">
        <f t="shared" si="28"/>
        <v>0.56512000000000739</v>
      </c>
      <c r="I368" s="90">
        <f t="shared" si="25"/>
        <v>19.479300000000009</v>
      </c>
      <c r="J368" s="89">
        <v>57.19</v>
      </c>
      <c r="K368" s="89">
        <v>17.5</v>
      </c>
    </row>
    <row r="369" spans="1:11" ht="15" customHeight="1" x14ac:dyDescent="0.25">
      <c r="A369" s="92">
        <v>40301</v>
      </c>
      <c r="B369" s="89">
        <v>121.18373300000002</v>
      </c>
      <c r="C369" s="90">
        <f t="shared" si="27"/>
        <v>0.19673100000001398</v>
      </c>
      <c r="D369" s="90">
        <f t="shared" si="26"/>
        <v>25.588325000000012</v>
      </c>
      <c r="E369" s="89">
        <v>57.19</v>
      </c>
      <c r="F369" s="89">
        <v>17.5</v>
      </c>
      <c r="G369" s="89">
        <v>122.681623</v>
      </c>
      <c r="H369" s="90">
        <f t="shared" si="28"/>
        <v>0.37311099999999442</v>
      </c>
      <c r="I369" s="90">
        <f t="shared" si="25"/>
        <v>19.883633999999986</v>
      </c>
      <c r="J369" s="89">
        <v>57.19</v>
      </c>
      <c r="K369" s="89">
        <v>17.5</v>
      </c>
    </row>
    <row r="370" spans="1:11" ht="15" customHeight="1" x14ac:dyDescent="0.25">
      <c r="A370" s="92">
        <v>40308</v>
      </c>
      <c r="B370" s="89">
        <v>121.310311</v>
      </c>
      <c r="C370" s="90">
        <f t="shared" si="27"/>
        <v>0.12657799999998076</v>
      </c>
      <c r="D370" s="90">
        <f t="shared" si="26"/>
        <v>24.723334999999992</v>
      </c>
      <c r="E370" s="89">
        <v>57.19</v>
      </c>
      <c r="F370" s="89">
        <v>17.5</v>
      </c>
      <c r="G370" s="89">
        <v>122.81698899999998</v>
      </c>
      <c r="H370" s="90">
        <f t="shared" si="28"/>
        <v>0.13536599999997634</v>
      </c>
      <c r="I370" s="90">
        <f t="shared" si="25"/>
        <v>19.717848999999973</v>
      </c>
      <c r="J370" s="89">
        <v>57.19</v>
      </c>
      <c r="K370" s="89">
        <v>17.5</v>
      </c>
    </row>
    <row r="371" spans="1:11" ht="15" customHeight="1" x14ac:dyDescent="0.25">
      <c r="A371" s="92">
        <v>40315</v>
      </c>
      <c r="B371" s="89">
        <v>121.30394699999999</v>
      </c>
      <c r="C371" s="90">
        <f t="shared" si="27"/>
        <v>0</v>
      </c>
      <c r="D371" s="90">
        <f t="shared" si="26"/>
        <v>23.759198999999995</v>
      </c>
      <c r="E371" s="89">
        <v>57.19</v>
      </c>
      <c r="F371" s="89">
        <v>17.5</v>
      </c>
      <c r="G371" s="89">
        <v>122.83394299999999</v>
      </c>
      <c r="H371" s="90">
        <f t="shared" si="28"/>
        <v>0</v>
      </c>
      <c r="I371" s="90">
        <f t="shared" si="25"/>
        <v>19.467477999999986</v>
      </c>
      <c r="J371" s="89">
        <v>57.19</v>
      </c>
      <c r="K371" s="89">
        <v>17.5</v>
      </c>
    </row>
    <row r="372" spans="1:11" ht="15" customHeight="1" x14ac:dyDescent="0.25">
      <c r="A372" s="92">
        <v>40322</v>
      </c>
      <c r="B372" s="89">
        <v>119.92543199999999</v>
      </c>
      <c r="C372" s="90">
        <f t="shared" si="27"/>
        <v>-1.3785150000000073</v>
      </c>
      <c r="D372" s="90">
        <f t="shared" si="26"/>
        <v>21.026164999999978</v>
      </c>
      <c r="E372" s="89">
        <v>57.19</v>
      </c>
      <c r="F372" s="89">
        <v>17.5</v>
      </c>
      <c r="G372" s="89">
        <v>121.92259700000001</v>
      </c>
      <c r="H372" s="90">
        <f t="shared" si="28"/>
        <v>-0.91134599999998045</v>
      </c>
      <c r="I372" s="90">
        <f t="shared" si="25"/>
        <v>18.376636000000005</v>
      </c>
      <c r="J372" s="89">
        <v>57.19</v>
      </c>
      <c r="K372" s="89">
        <v>17.5</v>
      </c>
    </row>
    <row r="373" spans="1:11" ht="15" customHeight="1" x14ac:dyDescent="0.25">
      <c r="A373" s="92">
        <v>40329</v>
      </c>
      <c r="B373" s="89">
        <v>118.542993</v>
      </c>
      <c r="C373" s="90">
        <f t="shared" si="27"/>
        <v>-1.3824389999999909</v>
      </c>
      <c r="D373" s="90">
        <f t="shared" si="26"/>
        <v>19.15799100000001</v>
      </c>
      <c r="E373" s="89">
        <v>57.19</v>
      </c>
      <c r="F373" s="89">
        <v>17.5</v>
      </c>
      <c r="G373" s="89">
        <v>120.75644499999999</v>
      </c>
      <c r="H373" s="90">
        <f t="shared" si="28"/>
        <v>-1.1661520000000252</v>
      </c>
      <c r="I373" s="90">
        <f t="shared" si="25"/>
        <v>17.204357999999985</v>
      </c>
      <c r="J373" s="89">
        <v>57.19</v>
      </c>
      <c r="K373" s="89">
        <v>17.5</v>
      </c>
    </row>
    <row r="374" spans="1:11" ht="15" customHeight="1" x14ac:dyDescent="0.25">
      <c r="A374" s="92">
        <v>40336</v>
      </c>
      <c r="B374" s="89">
        <v>118.204835</v>
      </c>
      <c r="C374" s="90">
        <f t="shared" si="27"/>
        <v>-0.33815799999999285</v>
      </c>
      <c r="D374" s="90">
        <f t="shared" si="26"/>
        <v>17.615286999999995</v>
      </c>
      <c r="E374" s="89">
        <v>57.19</v>
      </c>
      <c r="F374" s="89">
        <v>17.5</v>
      </c>
      <c r="G374" s="89">
        <v>120.39722499999999</v>
      </c>
      <c r="H374" s="90">
        <f t="shared" si="28"/>
        <v>-0.35921999999999343</v>
      </c>
      <c r="I374" s="90">
        <f t="shared" si="25"/>
        <v>16.618837999999982</v>
      </c>
      <c r="J374" s="89">
        <v>57.19</v>
      </c>
      <c r="K374" s="89">
        <v>17.5</v>
      </c>
    </row>
    <row r="375" spans="1:11" ht="15" customHeight="1" x14ac:dyDescent="0.25">
      <c r="A375" s="92">
        <v>40343</v>
      </c>
      <c r="B375" s="89">
        <v>117.86583200000001</v>
      </c>
      <c r="C375" s="90">
        <f t="shared" si="27"/>
        <v>-0.33900299999999106</v>
      </c>
      <c r="D375" s="90">
        <f t="shared" si="26"/>
        <v>15.886469000000005</v>
      </c>
      <c r="E375" s="89">
        <v>57.19</v>
      </c>
      <c r="F375" s="89">
        <v>17.5</v>
      </c>
      <c r="G375" s="89">
        <v>120.207196</v>
      </c>
      <c r="H375" s="90">
        <f t="shared" si="28"/>
        <v>-0.19002899999999556</v>
      </c>
      <c r="I375" s="90">
        <f t="shared" si="25"/>
        <v>15.706157000000005</v>
      </c>
      <c r="J375" s="89">
        <v>57.19</v>
      </c>
      <c r="K375" s="89">
        <v>17.5</v>
      </c>
    </row>
    <row r="376" spans="1:11" ht="15" customHeight="1" x14ac:dyDescent="0.25">
      <c r="A376" s="92">
        <v>40350</v>
      </c>
      <c r="B376" s="89">
        <v>117.80199100000002</v>
      </c>
      <c r="C376" s="90">
        <f t="shared" si="27"/>
        <v>-6.3840999999996484E-2</v>
      </c>
      <c r="D376" s="90">
        <f t="shared" si="26"/>
        <v>14.994129000000001</v>
      </c>
      <c r="E376" s="89">
        <v>57.19</v>
      </c>
      <c r="F376" s="89">
        <v>17.5</v>
      </c>
      <c r="G376" s="89">
        <v>120.388271</v>
      </c>
      <c r="H376" s="90">
        <f t="shared" si="28"/>
        <v>0.18107500000000698</v>
      </c>
      <c r="I376" s="90">
        <f t="shared" si="25"/>
        <v>15.471339999999998</v>
      </c>
      <c r="J376" s="89">
        <v>57.19</v>
      </c>
      <c r="K376" s="89">
        <v>17.5</v>
      </c>
    </row>
    <row r="377" spans="1:11" ht="15" customHeight="1" x14ac:dyDescent="0.25">
      <c r="A377" s="92">
        <v>40357</v>
      </c>
      <c r="B377" s="89">
        <v>117.877241</v>
      </c>
      <c r="C377" s="90">
        <f t="shared" si="27"/>
        <v>7.524999999998272E-2</v>
      </c>
      <c r="D377" s="90">
        <f t="shared" si="26"/>
        <v>14.574575999999993</v>
      </c>
      <c r="E377" s="89">
        <v>57.19</v>
      </c>
      <c r="F377" s="89">
        <v>17.5</v>
      </c>
      <c r="G377" s="89">
        <v>120.37993700000001</v>
      </c>
      <c r="H377" s="90">
        <f t="shared" si="28"/>
        <v>0</v>
      </c>
      <c r="I377" s="90">
        <f t="shared" ref="I377:I440" si="29">IF(ABS(G377-G325)&lt;0.05,0,G377-G325)</f>
        <v>15.327129000000014</v>
      </c>
      <c r="J377" s="89">
        <v>57.19</v>
      </c>
      <c r="K377" s="89">
        <v>17.5</v>
      </c>
    </row>
    <row r="378" spans="1:11" ht="15" customHeight="1" x14ac:dyDescent="0.25">
      <c r="A378" s="92">
        <v>40364</v>
      </c>
      <c r="B378" s="89">
        <v>117.90912900000001</v>
      </c>
      <c r="C378" s="90">
        <f t="shared" si="27"/>
        <v>0</v>
      </c>
      <c r="D378" s="90">
        <f t="shared" si="26"/>
        <v>14.342417000000012</v>
      </c>
      <c r="E378" s="89">
        <v>57.19</v>
      </c>
      <c r="F378" s="89">
        <v>17.5</v>
      </c>
      <c r="G378" s="89">
        <v>120.43722799999999</v>
      </c>
      <c r="H378" s="90">
        <f t="shared" si="28"/>
        <v>5.7290999999977998E-2</v>
      </c>
      <c r="I378" s="90">
        <f t="shared" si="29"/>
        <v>15.329184999999981</v>
      </c>
      <c r="J378" s="89">
        <v>57.19</v>
      </c>
      <c r="K378" s="89">
        <v>17.5</v>
      </c>
    </row>
    <row r="379" spans="1:11" ht="15" customHeight="1" x14ac:dyDescent="0.25">
      <c r="A379" s="92">
        <v>40371</v>
      </c>
      <c r="B379" s="89">
        <v>117.39348100000001</v>
      </c>
      <c r="C379" s="90">
        <f t="shared" si="27"/>
        <v>-0.51564799999999877</v>
      </c>
      <c r="D379" s="90">
        <f t="shared" si="26"/>
        <v>14.608939000000007</v>
      </c>
      <c r="E379" s="89">
        <v>57.19</v>
      </c>
      <c r="F379" s="89">
        <v>17.5</v>
      </c>
      <c r="G379" s="89">
        <v>119.782324</v>
      </c>
      <c r="H379" s="90">
        <f t="shared" si="28"/>
        <v>-0.65490399999998772</v>
      </c>
      <c r="I379" s="90">
        <f t="shared" si="29"/>
        <v>15.738352000000006</v>
      </c>
      <c r="J379" s="89">
        <v>57.19</v>
      </c>
      <c r="K379" s="89">
        <v>17.5</v>
      </c>
    </row>
    <row r="380" spans="1:11" ht="15" customHeight="1" x14ac:dyDescent="0.25">
      <c r="A380" s="92">
        <v>40378</v>
      </c>
      <c r="B380" s="89">
        <v>116.84867799999999</v>
      </c>
      <c r="C380" s="90">
        <f t="shared" si="27"/>
        <v>-0.54480300000001591</v>
      </c>
      <c r="D380" s="90">
        <f t="shared" si="26"/>
        <v>14.629241999999991</v>
      </c>
      <c r="E380" s="89">
        <v>57.19</v>
      </c>
      <c r="F380" s="89">
        <v>17.5</v>
      </c>
      <c r="G380" s="89">
        <v>119.23992200000001</v>
      </c>
      <c r="H380" s="90">
        <f t="shared" si="28"/>
        <v>-0.54240199999999561</v>
      </c>
      <c r="I380" s="90">
        <f t="shared" si="29"/>
        <v>16.245138999999995</v>
      </c>
      <c r="J380" s="89">
        <v>57.19</v>
      </c>
      <c r="K380" s="89">
        <v>17.5</v>
      </c>
    </row>
    <row r="381" spans="1:11" ht="15" customHeight="1" x14ac:dyDescent="0.25">
      <c r="A381" s="92">
        <v>40385</v>
      </c>
      <c r="B381" s="89">
        <v>116.61429799999999</v>
      </c>
      <c r="C381" s="90">
        <f t="shared" si="27"/>
        <v>-0.23438000000000159</v>
      </c>
      <c r="D381" s="90">
        <f t="shared" ref="D381:D444" si="30">IF(ABS(B381-B329)&lt;0.05,0,B381-B329)</f>
        <v>14.440365999999983</v>
      </c>
      <c r="E381" s="89">
        <v>57.19</v>
      </c>
      <c r="F381" s="89">
        <v>17.5</v>
      </c>
      <c r="G381" s="89">
        <v>119.025333</v>
      </c>
      <c r="H381" s="90">
        <f t="shared" si="28"/>
        <v>-0.21458900000000369</v>
      </c>
      <c r="I381" s="90">
        <f t="shared" si="29"/>
        <v>16.11953299999999</v>
      </c>
      <c r="J381" s="89">
        <v>57.19</v>
      </c>
      <c r="K381" s="89">
        <v>17.5</v>
      </c>
    </row>
    <row r="382" spans="1:11" ht="15" customHeight="1" x14ac:dyDescent="0.25">
      <c r="A382" s="92">
        <v>40392</v>
      </c>
      <c r="B382" s="89">
        <v>116.50902600000001</v>
      </c>
      <c r="C382" s="90">
        <f t="shared" si="27"/>
        <v>-0.10527199999998516</v>
      </c>
      <c r="D382" s="90">
        <f t="shared" si="30"/>
        <v>14.153695000000013</v>
      </c>
      <c r="E382" s="89">
        <v>57.19</v>
      </c>
      <c r="F382" s="89">
        <v>17.5</v>
      </c>
      <c r="G382" s="89">
        <v>119.028459</v>
      </c>
      <c r="H382" s="90">
        <f t="shared" si="28"/>
        <v>0</v>
      </c>
      <c r="I382" s="90">
        <f t="shared" si="29"/>
        <v>15.825737000000004</v>
      </c>
      <c r="J382" s="89">
        <v>57.19</v>
      </c>
      <c r="K382" s="89">
        <v>17.5</v>
      </c>
    </row>
    <row r="383" spans="1:11" ht="15" customHeight="1" x14ac:dyDescent="0.25">
      <c r="A383" s="92">
        <v>40399</v>
      </c>
      <c r="B383" s="89">
        <v>116.345645</v>
      </c>
      <c r="C383" s="90">
        <f t="shared" si="27"/>
        <v>-0.16338100000000111</v>
      </c>
      <c r="D383" s="90">
        <f t="shared" si="30"/>
        <v>13.334016000000005</v>
      </c>
      <c r="E383" s="89">
        <v>57.19</v>
      </c>
      <c r="F383" s="89">
        <v>17.5</v>
      </c>
      <c r="G383" s="89">
        <v>118.944106</v>
      </c>
      <c r="H383" s="90">
        <f t="shared" si="28"/>
        <v>-8.4352999999993017E-2</v>
      </c>
      <c r="I383" s="90">
        <f t="shared" si="29"/>
        <v>15.149677999999994</v>
      </c>
      <c r="J383" s="89">
        <v>57.19</v>
      </c>
      <c r="K383" s="89">
        <v>17.5</v>
      </c>
    </row>
    <row r="384" spans="1:11" ht="15" customHeight="1" x14ac:dyDescent="0.25">
      <c r="A384" s="92">
        <v>40406</v>
      </c>
      <c r="B384" s="89">
        <v>116.337238</v>
      </c>
      <c r="C384" s="90">
        <f t="shared" si="27"/>
        <v>0</v>
      </c>
      <c r="D384" s="90">
        <f t="shared" si="30"/>
        <v>12.381843000000003</v>
      </c>
      <c r="E384" s="89">
        <v>57.19</v>
      </c>
      <c r="F384" s="89">
        <v>17.5</v>
      </c>
      <c r="G384" s="89">
        <v>118.786676</v>
      </c>
      <c r="H384" s="90">
        <f t="shared" si="28"/>
        <v>-0.15743000000000507</v>
      </c>
      <c r="I384" s="90">
        <f t="shared" si="29"/>
        <v>14.336949000000004</v>
      </c>
      <c r="J384" s="89">
        <v>57.19</v>
      </c>
      <c r="K384" s="89">
        <v>17.5</v>
      </c>
    </row>
    <row r="385" spans="1:11" ht="15" customHeight="1" x14ac:dyDescent="0.25">
      <c r="A385" s="92">
        <v>40413</v>
      </c>
      <c r="B385" s="89">
        <v>115.64259799999999</v>
      </c>
      <c r="C385" s="90">
        <f t="shared" si="27"/>
        <v>-0.69464000000000681</v>
      </c>
      <c r="D385" s="90">
        <f t="shared" si="30"/>
        <v>10.944018</v>
      </c>
      <c r="E385" s="89">
        <v>57.19</v>
      </c>
      <c r="F385" s="89">
        <v>17.5</v>
      </c>
      <c r="G385" s="89">
        <v>117.90044499999999</v>
      </c>
      <c r="H385" s="90">
        <f t="shared" si="28"/>
        <v>-0.88623100000000932</v>
      </c>
      <c r="I385" s="90">
        <f t="shared" si="29"/>
        <v>12.790573999999992</v>
      </c>
      <c r="J385" s="89">
        <v>57.19</v>
      </c>
      <c r="K385" s="89">
        <v>17.5</v>
      </c>
    </row>
    <row r="386" spans="1:11" ht="15" customHeight="1" x14ac:dyDescent="0.25">
      <c r="A386" s="92">
        <v>40420</v>
      </c>
      <c r="B386" s="89">
        <v>114.98343899999999</v>
      </c>
      <c r="C386" s="90">
        <f t="shared" si="27"/>
        <v>-0.65915900000000249</v>
      </c>
      <c r="D386" s="90">
        <f t="shared" si="30"/>
        <v>9.8734829999999789</v>
      </c>
      <c r="E386" s="89">
        <v>57.19</v>
      </c>
      <c r="F386" s="89">
        <v>17.5</v>
      </c>
      <c r="G386" s="89">
        <v>117.370968</v>
      </c>
      <c r="H386" s="90">
        <f t="shared" si="28"/>
        <v>-0.52947699999998576</v>
      </c>
      <c r="I386" s="90">
        <f t="shared" si="29"/>
        <v>11.869940000000014</v>
      </c>
      <c r="J386" s="89">
        <v>57.19</v>
      </c>
      <c r="K386" s="89">
        <v>17.5</v>
      </c>
    </row>
    <row r="387" spans="1:11" ht="15" customHeight="1" x14ac:dyDescent="0.25">
      <c r="A387" s="92">
        <v>40427</v>
      </c>
      <c r="B387" s="89">
        <v>114.59094599999999</v>
      </c>
      <c r="C387" s="90">
        <f t="shared" si="27"/>
        <v>-0.39249300000000176</v>
      </c>
      <c r="D387" s="90">
        <f t="shared" si="30"/>
        <v>7.7407119999999878</v>
      </c>
      <c r="E387" s="89">
        <v>57.19</v>
      </c>
      <c r="F387" s="89">
        <v>17.5</v>
      </c>
      <c r="G387" s="89">
        <v>117.088216</v>
      </c>
      <c r="H387" s="90">
        <f t="shared" si="28"/>
        <v>-0.28275200000000211</v>
      </c>
      <c r="I387" s="90">
        <f t="shared" si="29"/>
        <v>9.7880560000000116</v>
      </c>
      <c r="J387" s="89">
        <v>57.19</v>
      </c>
      <c r="K387" s="89">
        <v>17.5</v>
      </c>
    </row>
    <row r="388" spans="1:11" ht="15" customHeight="1" x14ac:dyDescent="0.25">
      <c r="A388" s="92">
        <v>40434</v>
      </c>
      <c r="B388" s="89">
        <v>114.656544</v>
      </c>
      <c r="C388" s="90">
        <f t="shared" si="27"/>
        <v>6.5598000000008483E-2</v>
      </c>
      <c r="D388" s="90">
        <f t="shared" si="30"/>
        <v>8.2246099999999984</v>
      </c>
      <c r="E388" s="89">
        <v>57.19</v>
      </c>
      <c r="F388" s="89">
        <v>17.5</v>
      </c>
      <c r="G388" s="89">
        <v>117.17352400000001</v>
      </c>
      <c r="H388" s="90">
        <f t="shared" si="28"/>
        <v>8.530800000001193E-2</v>
      </c>
      <c r="I388" s="90">
        <f t="shared" si="29"/>
        <v>10.085645999999997</v>
      </c>
      <c r="J388" s="89">
        <v>57.19</v>
      </c>
      <c r="K388" s="89">
        <v>17.5</v>
      </c>
    </row>
    <row r="389" spans="1:11" ht="15" customHeight="1" x14ac:dyDescent="0.25">
      <c r="A389" s="92">
        <v>40441</v>
      </c>
      <c r="B389" s="89">
        <v>115.06469100000001</v>
      </c>
      <c r="C389" s="90">
        <f t="shared" si="27"/>
        <v>0.4081470000000138</v>
      </c>
      <c r="D389" s="90">
        <f t="shared" si="30"/>
        <v>9.1085669999999936</v>
      </c>
      <c r="E389" s="89">
        <v>57.19</v>
      </c>
      <c r="F389" s="89">
        <v>17.5</v>
      </c>
      <c r="G389" s="89">
        <v>117.719341</v>
      </c>
      <c r="H389" s="90">
        <f t="shared" si="28"/>
        <v>0.54581699999998534</v>
      </c>
      <c r="I389" s="90">
        <f t="shared" si="29"/>
        <v>10.927360999999991</v>
      </c>
      <c r="J389" s="89">
        <v>57.19</v>
      </c>
      <c r="K389" s="89">
        <v>17.5</v>
      </c>
    </row>
    <row r="390" spans="1:11" ht="15" customHeight="1" x14ac:dyDescent="0.25">
      <c r="A390" s="92">
        <v>40448</v>
      </c>
      <c r="B390" s="89">
        <v>115.394465</v>
      </c>
      <c r="C390" s="90">
        <f t="shared" si="27"/>
        <v>0.32977399999998624</v>
      </c>
      <c r="D390" s="90">
        <f t="shared" si="30"/>
        <v>9.957548999999986</v>
      </c>
      <c r="E390" s="89">
        <v>57.19</v>
      </c>
      <c r="F390" s="89">
        <v>17.5</v>
      </c>
      <c r="G390" s="89">
        <v>118.10556099999999</v>
      </c>
      <c r="H390" s="90">
        <f t="shared" si="28"/>
        <v>0.38621999999999446</v>
      </c>
      <c r="I390" s="90">
        <f t="shared" si="29"/>
        <v>11.714479999999995</v>
      </c>
      <c r="J390" s="89">
        <v>57.19</v>
      </c>
      <c r="K390" s="89">
        <v>17.5</v>
      </c>
    </row>
    <row r="391" spans="1:11" ht="15" customHeight="1" x14ac:dyDescent="0.25">
      <c r="A391" s="92">
        <v>40455</v>
      </c>
      <c r="B391" s="89">
        <v>116.01308499999999</v>
      </c>
      <c r="C391" s="90">
        <f t="shared" si="27"/>
        <v>0.61861999999999284</v>
      </c>
      <c r="D391" s="90">
        <f t="shared" si="30"/>
        <v>11.14562699999999</v>
      </c>
      <c r="E391" s="89">
        <v>58.19</v>
      </c>
      <c r="F391" s="89">
        <v>17.5</v>
      </c>
      <c r="G391" s="89">
        <v>118.970308</v>
      </c>
      <c r="H391" s="90">
        <f t="shared" si="28"/>
        <v>0.86474700000000837</v>
      </c>
      <c r="I391" s="90">
        <f t="shared" si="29"/>
        <v>13.122799999999998</v>
      </c>
      <c r="J391" s="89">
        <v>58.19</v>
      </c>
      <c r="K391" s="89">
        <v>17.5</v>
      </c>
    </row>
    <row r="392" spans="1:11" ht="15" customHeight="1" x14ac:dyDescent="0.25">
      <c r="A392" s="92">
        <v>40462</v>
      </c>
      <c r="B392" s="89">
        <v>116.78295899999999</v>
      </c>
      <c r="C392" s="90">
        <f t="shared" si="27"/>
        <v>0.7698740000000015</v>
      </c>
      <c r="D392" s="90">
        <f t="shared" si="30"/>
        <v>12.070257999999981</v>
      </c>
      <c r="E392" s="89">
        <v>58.19</v>
      </c>
      <c r="F392" s="89">
        <v>17.5</v>
      </c>
      <c r="G392" s="89">
        <v>119.773901</v>
      </c>
      <c r="H392" s="90">
        <f t="shared" si="28"/>
        <v>0.80359299999999223</v>
      </c>
      <c r="I392" s="90">
        <f t="shared" si="29"/>
        <v>14.085791</v>
      </c>
      <c r="J392" s="89">
        <v>58.19</v>
      </c>
      <c r="K392" s="89">
        <v>17.5</v>
      </c>
    </row>
    <row r="393" spans="1:11" ht="15" customHeight="1" x14ac:dyDescent="0.25">
      <c r="A393" s="92">
        <v>40469</v>
      </c>
      <c r="B393" s="89">
        <v>117.283602</v>
      </c>
      <c r="C393" s="90">
        <f t="shared" ref="C393:C456" si="31">IF(ABS(B393-B392)&lt;0.05,0,B393-B392)</f>
        <v>0.50064300000001083</v>
      </c>
      <c r="D393" s="90">
        <f t="shared" si="30"/>
        <v>12.199219999999997</v>
      </c>
      <c r="E393" s="89">
        <v>58.19</v>
      </c>
      <c r="F393" s="89">
        <v>17.5</v>
      </c>
      <c r="G393" s="89">
        <v>120.603211</v>
      </c>
      <c r="H393" s="90">
        <f t="shared" ref="H393:H456" si="32">IF(ABS(G393-G392)&lt;0.05,0,G393-G392)</f>
        <v>0.82931000000000665</v>
      </c>
      <c r="I393" s="90">
        <f t="shared" si="29"/>
        <v>14.323317000000017</v>
      </c>
      <c r="J393" s="89">
        <v>58.19</v>
      </c>
      <c r="K393" s="89">
        <v>17.5</v>
      </c>
    </row>
    <row r="394" spans="1:11" ht="15" customHeight="1" x14ac:dyDescent="0.25">
      <c r="A394" s="92">
        <v>40476</v>
      </c>
      <c r="B394" s="89">
        <v>117.73926400000002</v>
      </c>
      <c r="C394" s="90">
        <f t="shared" si="31"/>
        <v>0.455662000000018</v>
      </c>
      <c r="D394" s="90">
        <f t="shared" si="30"/>
        <v>10.983391000000012</v>
      </c>
      <c r="E394" s="89">
        <v>58.19</v>
      </c>
      <c r="F394" s="89">
        <v>17.5</v>
      </c>
      <c r="G394" s="89">
        <v>121.17402199999999</v>
      </c>
      <c r="H394" s="90">
        <f t="shared" si="32"/>
        <v>0.57081099999999196</v>
      </c>
      <c r="I394" s="90">
        <f t="shared" si="29"/>
        <v>13.39561599999999</v>
      </c>
      <c r="J394" s="89">
        <v>58.19</v>
      </c>
      <c r="K394" s="89">
        <v>17.5</v>
      </c>
    </row>
    <row r="395" spans="1:11" ht="15" customHeight="1" x14ac:dyDescent="0.25">
      <c r="A395" s="92">
        <v>40483</v>
      </c>
      <c r="B395" s="89">
        <v>118.17751500000001</v>
      </c>
      <c r="C395" s="90">
        <f t="shared" si="31"/>
        <v>0.43825099999999395</v>
      </c>
      <c r="D395" s="90">
        <f t="shared" si="30"/>
        <v>10.746057000000008</v>
      </c>
      <c r="E395" s="89">
        <v>58.19</v>
      </c>
      <c r="F395" s="89">
        <v>17.5</v>
      </c>
      <c r="G395" s="89">
        <v>121.66444199999999</v>
      </c>
      <c r="H395" s="90">
        <f t="shared" si="32"/>
        <v>0.4904200000000003</v>
      </c>
      <c r="I395" s="90">
        <f t="shared" si="29"/>
        <v>13.154248999999993</v>
      </c>
      <c r="J395" s="89">
        <v>58.19</v>
      </c>
      <c r="K395" s="89">
        <v>17.5</v>
      </c>
    </row>
    <row r="396" spans="1:11" ht="15" customHeight="1" x14ac:dyDescent="0.25">
      <c r="A396" s="92">
        <v>40490</v>
      </c>
      <c r="B396" s="89">
        <v>118.671395</v>
      </c>
      <c r="C396" s="90">
        <f t="shared" si="31"/>
        <v>0.4938799999999901</v>
      </c>
      <c r="D396" s="90">
        <f t="shared" si="30"/>
        <v>10.571316999999993</v>
      </c>
      <c r="E396" s="89">
        <v>58.19</v>
      </c>
      <c r="F396" s="89">
        <v>17.5</v>
      </c>
      <c r="G396" s="89">
        <v>122.19178500000001</v>
      </c>
      <c r="H396" s="90">
        <f t="shared" si="32"/>
        <v>0.5273430000000161</v>
      </c>
      <c r="I396" s="90">
        <f t="shared" si="29"/>
        <v>12.839890000000011</v>
      </c>
      <c r="J396" s="89">
        <v>58.19</v>
      </c>
      <c r="K396" s="89">
        <v>17.5</v>
      </c>
    </row>
    <row r="397" spans="1:11" ht="15" customHeight="1" x14ac:dyDescent="0.25">
      <c r="A397" s="92">
        <v>40497</v>
      </c>
      <c r="B397" s="89">
        <v>118.797061</v>
      </c>
      <c r="C397" s="90">
        <f t="shared" si="31"/>
        <v>0.12566599999999539</v>
      </c>
      <c r="D397" s="90">
        <f t="shared" si="30"/>
        <v>10.313165999999995</v>
      </c>
      <c r="E397" s="89">
        <v>58.19</v>
      </c>
      <c r="F397" s="89">
        <v>17.5</v>
      </c>
      <c r="G397" s="89">
        <v>122.505723</v>
      </c>
      <c r="H397" s="90">
        <f t="shared" si="32"/>
        <v>0.31393799999999317</v>
      </c>
      <c r="I397" s="90">
        <f t="shared" si="29"/>
        <v>12.860366999999997</v>
      </c>
      <c r="J397" s="89">
        <v>58.19</v>
      </c>
      <c r="K397" s="89">
        <v>17.5</v>
      </c>
    </row>
    <row r="398" spans="1:11" ht="15" customHeight="1" x14ac:dyDescent="0.25">
      <c r="A398" s="92">
        <v>40504</v>
      </c>
      <c r="B398" s="89">
        <v>118.98856600000001</v>
      </c>
      <c r="C398" s="90">
        <f t="shared" si="31"/>
        <v>0.19150500000000648</v>
      </c>
      <c r="D398" s="90">
        <f t="shared" si="30"/>
        <v>10.255155999999999</v>
      </c>
      <c r="E398" s="89">
        <v>58.19</v>
      </c>
      <c r="F398" s="89">
        <v>17.5</v>
      </c>
      <c r="G398" s="89">
        <v>122.74464400000001</v>
      </c>
      <c r="H398" s="90">
        <f t="shared" si="32"/>
        <v>0.23892100000000482</v>
      </c>
      <c r="I398" s="90">
        <f t="shared" si="29"/>
        <v>12.872769000000005</v>
      </c>
      <c r="J398" s="89">
        <v>58.19</v>
      </c>
      <c r="K398" s="89">
        <v>17.5</v>
      </c>
    </row>
    <row r="399" spans="1:11" ht="15" customHeight="1" x14ac:dyDescent="0.25">
      <c r="A399" s="92">
        <v>40511</v>
      </c>
      <c r="B399" s="89">
        <v>119.207667</v>
      </c>
      <c r="C399" s="90">
        <f t="shared" si="31"/>
        <v>0.21910099999999488</v>
      </c>
      <c r="D399" s="90">
        <f t="shared" si="30"/>
        <v>10.415506000000008</v>
      </c>
      <c r="E399" s="89">
        <v>58.19</v>
      </c>
      <c r="F399" s="89">
        <v>17.5</v>
      </c>
      <c r="G399" s="89">
        <v>123.200039</v>
      </c>
      <c r="H399" s="90">
        <f t="shared" si="32"/>
        <v>0.45539499999999578</v>
      </c>
      <c r="I399" s="90">
        <f t="shared" si="29"/>
        <v>13.21425099999999</v>
      </c>
      <c r="J399" s="89">
        <v>58.19</v>
      </c>
      <c r="K399" s="89">
        <v>17.5</v>
      </c>
    </row>
    <row r="400" spans="1:11" ht="15" customHeight="1" x14ac:dyDescent="0.25">
      <c r="A400" s="92">
        <v>40518</v>
      </c>
      <c r="B400" s="89">
        <v>120.541506</v>
      </c>
      <c r="C400" s="90">
        <f t="shared" si="31"/>
        <v>1.3338389999999976</v>
      </c>
      <c r="D400" s="90">
        <f t="shared" si="30"/>
        <v>11.904077000000001</v>
      </c>
      <c r="E400" s="89">
        <v>58.19</v>
      </c>
      <c r="F400" s="89">
        <v>17.5</v>
      </c>
      <c r="G400" s="89">
        <v>124.61784</v>
      </c>
      <c r="H400" s="90">
        <f t="shared" si="32"/>
        <v>1.4178009999999972</v>
      </c>
      <c r="I400" s="90">
        <f t="shared" si="29"/>
        <v>14.745857999999998</v>
      </c>
      <c r="J400" s="89">
        <v>58.19</v>
      </c>
      <c r="K400" s="89">
        <v>17.5</v>
      </c>
    </row>
    <row r="401" spans="1:11" ht="15" customHeight="1" x14ac:dyDescent="0.25">
      <c r="A401" s="92">
        <v>40525</v>
      </c>
      <c r="B401" s="89">
        <v>121.681916</v>
      </c>
      <c r="C401" s="90">
        <f t="shared" si="31"/>
        <v>1.1404100000000028</v>
      </c>
      <c r="D401" s="90">
        <f t="shared" si="30"/>
        <v>13.184547000000009</v>
      </c>
      <c r="E401" s="89">
        <v>58.19</v>
      </c>
      <c r="F401" s="89">
        <v>17.5</v>
      </c>
      <c r="G401" s="89">
        <v>125.774781</v>
      </c>
      <c r="H401" s="90">
        <f t="shared" si="32"/>
        <v>1.1569410000000033</v>
      </c>
      <c r="I401" s="90">
        <f t="shared" si="29"/>
        <v>16.206495000000004</v>
      </c>
      <c r="J401" s="89">
        <v>58.19</v>
      </c>
      <c r="K401" s="89">
        <v>17.5</v>
      </c>
    </row>
    <row r="402" spans="1:11" ht="15" customHeight="1" x14ac:dyDescent="0.25">
      <c r="A402" s="92">
        <v>40532</v>
      </c>
      <c r="B402" s="89">
        <v>122.309134</v>
      </c>
      <c r="C402" s="90">
        <f t="shared" si="31"/>
        <v>0.62721799999999917</v>
      </c>
      <c r="D402" s="90">
        <f t="shared" si="30"/>
        <v>14.843063000000001</v>
      </c>
      <c r="E402" s="89">
        <v>58.19</v>
      </c>
      <c r="F402" s="89">
        <v>17.5</v>
      </c>
      <c r="G402" s="89">
        <v>126.52223799999999</v>
      </c>
      <c r="H402" s="90">
        <f t="shared" si="32"/>
        <v>0.74745699999998294</v>
      </c>
      <c r="I402" s="90">
        <f t="shared" si="29"/>
        <v>17.395864999999986</v>
      </c>
      <c r="J402" s="89">
        <v>58.19</v>
      </c>
      <c r="K402" s="89">
        <v>17.5</v>
      </c>
    </row>
    <row r="403" spans="1:11" ht="15" customHeight="1" x14ac:dyDescent="0.25">
      <c r="A403" s="92">
        <v>40539</v>
      </c>
      <c r="B403" s="89">
        <v>123.441238</v>
      </c>
      <c r="C403" s="90">
        <f t="shared" si="31"/>
        <v>1.1321039999999982</v>
      </c>
      <c r="D403" s="90">
        <f t="shared" si="30"/>
        <v>15.998196000000007</v>
      </c>
      <c r="E403" s="89">
        <v>58.19</v>
      </c>
      <c r="F403" s="89">
        <v>17.5</v>
      </c>
      <c r="G403" s="89">
        <v>127.68028</v>
      </c>
      <c r="H403" s="90">
        <f t="shared" si="32"/>
        <v>1.1580420000000089</v>
      </c>
      <c r="I403" s="90">
        <f t="shared" si="29"/>
        <v>18.508398999999997</v>
      </c>
      <c r="J403" s="89">
        <v>58.19</v>
      </c>
      <c r="K403" s="89">
        <v>17.5</v>
      </c>
    </row>
    <row r="404" spans="1:11" ht="15" customHeight="1" x14ac:dyDescent="0.25">
      <c r="A404" s="92">
        <v>40546</v>
      </c>
      <c r="B404" s="89">
        <v>124.85238899999999</v>
      </c>
      <c r="C404" s="90">
        <f t="shared" si="31"/>
        <v>1.4111509999999896</v>
      </c>
      <c r="D404" s="90">
        <f t="shared" si="30"/>
        <v>15.511944999999997</v>
      </c>
      <c r="E404" s="89">
        <v>58.95</v>
      </c>
      <c r="F404" s="89">
        <v>17.5</v>
      </c>
      <c r="G404" s="89">
        <v>129.111593</v>
      </c>
      <c r="H404" s="90">
        <f t="shared" si="32"/>
        <v>1.4313130000000029</v>
      </c>
      <c r="I404" s="90">
        <f t="shared" si="29"/>
        <v>18.035855999999995</v>
      </c>
      <c r="J404" s="89">
        <v>58.95</v>
      </c>
      <c r="K404" s="89">
        <v>17.5</v>
      </c>
    </row>
    <row r="405" spans="1:11" ht="15" customHeight="1" x14ac:dyDescent="0.25">
      <c r="A405" s="92">
        <v>40553</v>
      </c>
      <c r="B405" s="89">
        <v>127.398126</v>
      </c>
      <c r="C405" s="90">
        <f t="shared" si="31"/>
        <v>2.5457370000000168</v>
      </c>
      <c r="D405" s="90">
        <f t="shared" si="30"/>
        <v>16.675804999999997</v>
      </c>
      <c r="E405" s="89">
        <v>58.95</v>
      </c>
      <c r="F405" s="89">
        <v>20</v>
      </c>
      <c r="G405" s="89">
        <v>131.59642199999999</v>
      </c>
      <c r="H405" s="90">
        <f t="shared" si="32"/>
        <v>2.4848289999999906</v>
      </c>
      <c r="I405" s="90">
        <f t="shared" si="29"/>
        <v>19.003277999999995</v>
      </c>
      <c r="J405" s="89">
        <v>58.95</v>
      </c>
      <c r="K405" s="89">
        <v>20</v>
      </c>
    </row>
    <row r="406" spans="1:11" ht="15" customHeight="1" x14ac:dyDescent="0.25">
      <c r="A406" s="92">
        <v>40560</v>
      </c>
      <c r="B406" s="89">
        <v>127.87220300000001</v>
      </c>
      <c r="C406" s="90">
        <f t="shared" si="31"/>
        <v>0.4740770000000083</v>
      </c>
      <c r="D406" s="90">
        <f t="shared" si="30"/>
        <v>16.27033800000001</v>
      </c>
      <c r="E406" s="89">
        <v>58.95</v>
      </c>
      <c r="F406" s="89">
        <v>20</v>
      </c>
      <c r="G406" s="89">
        <v>132.32541749999999</v>
      </c>
      <c r="H406" s="90">
        <f t="shared" si="32"/>
        <v>0.72899549999999635</v>
      </c>
      <c r="I406" s="90">
        <f t="shared" si="29"/>
        <v>18.936306500000001</v>
      </c>
      <c r="J406" s="89">
        <v>58.95</v>
      </c>
      <c r="K406" s="89">
        <v>20</v>
      </c>
    </row>
    <row r="407" spans="1:11" ht="15" customHeight="1" x14ac:dyDescent="0.25">
      <c r="A407" s="92">
        <v>40567</v>
      </c>
      <c r="B407" s="89">
        <v>128.352261</v>
      </c>
      <c r="C407" s="90">
        <f t="shared" si="31"/>
        <v>0.48005799999998544</v>
      </c>
      <c r="D407" s="90">
        <f t="shared" si="30"/>
        <v>16.486606999999978</v>
      </c>
      <c r="E407" s="89">
        <v>58.95</v>
      </c>
      <c r="F407" s="89">
        <v>20</v>
      </c>
      <c r="G407" s="89">
        <v>132.997274</v>
      </c>
      <c r="H407" s="90">
        <f t="shared" si="32"/>
        <v>0.67185650000001829</v>
      </c>
      <c r="I407" s="90">
        <f t="shared" si="29"/>
        <v>19.286138000000008</v>
      </c>
      <c r="J407" s="89">
        <v>58.95</v>
      </c>
      <c r="K407" s="89">
        <v>20</v>
      </c>
    </row>
    <row r="408" spans="1:11" ht="15" customHeight="1" x14ac:dyDescent="0.25">
      <c r="A408" s="92">
        <v>40574</v>
      </c>
      <c r="B408" s="89">
        <v>128.547955</v>
      </c>
      <c r="C408" s="90">
        <f t="shared" si="31"/>
        <v>0.19569400000000314</v>
      </c>
      <c r="D408" s="90">
        <f t="shared" si="30"/>
        <v>16.642333000000008</v>
      </c>
      <c r="E408" s="89">
        <v>58.95</v>
      </c>
      <c r="F408" s="89">
        <v>20</v>
      </c>
      <c r="G408" s="89">
        <v>133.25377850000001</v>
      </c>
      <c r="H408" s="90">
        <f t="shared" si="32"/>
        <v>0.25650450000000546</v>
      </c>
      <c r="I408" s="90">
        <f t="shared" si="29"/>
        <v>19.504814499999995</v>
      </c>
      <c r="J408" s="89">
        <v>58.95</v>
      </c>
      <c r="K408" s="89">
        <v>20</v>
      </c>
    </row>
    <row r="409" spans="1:11" ht="15" customHeight="1" x14ac:dyDescent="0.25">
      <c r="A409" s="92">
        <v>40581</v>
      </c>
      <c r="B409" s="89">
        <v>128.63559800000002</v>
      </c>
      <c r="C409" s="90">
        <f t="shared" si="31"/>
        <v>8.7643000000014126E-2</v>
      </c>
      <c r="D409" s="90">
        <f t="shared" si="30"/>
        <v>16.685457000000028</v>
      </c>
      <c r="E409" s="89">
        <v>58.95</v>
      </c>
      <c r="F409" s="89">
        <v>20</v>
      </c>
      <c r="G409" s="89">
        <v>133.47334549999999</v>
      </c>
      <c r="H409" s="90">
        <f t="shared" si="32"/>
        <v>0.21956699999998364</v>
      </c>
      <c r="I409" s="90">
        <f t="shared" si="29"/>
        <v>19.683071499999997</v>
      </c>
      <c r="J409" s="89">
        <v>58.95</v>
      </c>
      <c r="K409" s="89">
        <v>20</v>
      </c>
    </row>
    <row r="410" spans="1:11" ht="15" customHeight="1" x14ac:dyDescent="0.25">
      <c r="A410" s="92">
        <v>40588</v>
      </c>
      <c r="B410" s="89">
        <v>128.725403</v>
      </c>
      <c r="C410" s="90">
        <f t="shared" si="31"/>
        <v>8.9804999999984148E-2</v>
      </c>
      <c r="D410" s="90">
        <f t="shared" si="30"/>
        <v>16.832499999999996</v>
      </c>
      <c r="E410" s="89">
        <v>58.95</v>
      </c>
      <c r="F410" s="89">
        <v>20</v>
      </c>
      <c r="G410" s="89">
        <v>133.71364250000002</v>
      </c>
      <c r="H410" s="90">
        <f t="shared" si="32"/>
        <v>0.24029700000002663</v>
      </c>
      <c r="I410" s="90">
        <f t="shared" si="29"/>
        <v>20.034718500000025</v>
      </c>
      <c r="J410" s="89">
        <v>58.95</v>
      </c>
      <c r="K410" s="89">
        <v>20</v>
      </c>
    </row>
    <row r="411" spans="1:11" ht="15" customHeight="1" x14ac:dyDescent="0.25">
      <c r="A411" s="92">
        <v>40595</v>
      </c>
      <c r="B411" s="89">
        <v>128.91914499999999</v>
      </c>
      <c r="C411" s="90">
        <f t="shared" si="31"/>
        <v>0.19374199999998609</v>
      </c>
      <c r="D411" s="90">
        <f t="shared" si="30"/>
        <v>17.35428899999998</v>
      </c>
      <c r="E411" s="89">
        <v>58.95</v>
      </c>
      <c r="F411" s="89">
        <v>20</v>
      </c>
      <c r="G411" s="89">
        <v>134.04030500000002</v>
      </c>
      <c r="H411" s="90">
        <f t="shared" si="32"/>
        <v>0.32666249999999764</v>
      </c>
      <c r="I411" s="90">
        <f t="shared" si="29"/>
        <v>21.282058000000006</v>
      </c>
      <c r="J411" s="89">
        <v>58.95</v>
      </c>
      <c r="K411" s="89">
        <v>20</v>
      </c>
    </row>
    <row r="412" spans="1:11" ht="15" customHeight="1" x14ac:dyDescent="0.25">
      <c r="A412" s="92">
        <v>40602</v>
      </c>
      <c r="B412" s="89">
        <v>129.724965</v>
      </c>
      <c r="C412" s="90">
        <f t="shared" si="31"/>
        <v>0.80582000000001131</v>
      </c>
      <c r="D412" s="90">
        <f t="shared" si="30"/>
        <v>17.307622000000009</v>
      </c>
      <c r="E412" s="89">
        <v>58.95</v>
      </c>
      <c r="F412" s="89">
        <v>20</v>
      </c>
      <c r="G412" s="89">
        <v>135.05562849999998</v>
      </c>
      <c r="H412" s="90">
        <f t="shared" si="32"/>
        <v>1.0153234999999654</v>
      </c>
      <c r="I412" s="90">
        <f t="shared" si="29"/>
        <v>21.648280499999984</v>
      </c>
      <c r="J412" s="89">
        <v>58.95</v>
      </c>
      <c r="K412" s="89">
        <v>20</v>
      </c>
    </row>
    <row r="413" spans="1:11" ht="15" customHeight="1" x14ac:dyDescent="0.25">
      <c r="A413" s="92">
        <v>40609</v>
      </c>
      <c r="B413" s="89">
        <v>131.28181700000002</v>
      </c>
      <c r="C413" s="90">
        <f t="shared" si="31"/>
        <v>1.5568520000000206</v>
      </c>
      <c r="D413" s="90">
        <f t="shared" si="30"/>
        <v>17.570072999999994</v>
      </c>
      <c r="E413" s="89">
        <v>58.95</v>
      </c>
      <c r="F413" s="89">
        <v>20</v>
      </c>
      <c r="G413" s="89">
        <v>136.89818500000001</v>
      </c>
      <c r="H413" s="90">
        <f t="shared" si="32"/>
        <v>1.842556500000029</v>
      </c>
      <c r="I413" s="90">
        <f t="shared" si="29"/>
        <v>22.214569000000012</v>
      </c>
      <c r="J413" s="89">
        <v>58.95</v>
      </c>
      <c r="K413" s="89">
        <v>20</v>
      </c>
    </row>
    <row r="414" spans="1:11" ht="15" customHeight="1" x14ac:dyDescent="0.25">
      <c r="A414" s="92">
        <v>40616</v>
      </c>
      <c r="B414" s="89">
        <v>132.17616599999997</v>
      </c>
      <c r="C414" s="90">
        <f t="shared" si="31"/>
        <v>0.89434899999994855</v>
      </c>
      <c r="D414" s="90">
        <f t="shared" si="30"/>
        <v>16.717978999999971</v>
      </c>
      <c r="E414" s="89">
        <v>58.95</v>
      </c>
      <c r="F414" s="89">
        <v>20</v>
      </c>
      <c r="G414" s="89">
        <v>138.24864149999999</v>
      </c>
      <c r="H414" s="90">
        <f t="shared" si="32"/>
        <v>1.3504564999999786</v>
      </c>
      <c r="I414" s="90">
        <f t="shared" si="29"/>
        <v>22.038759499999998</v>
      </c>
      <c r="J414" s="89">
        <v>58.95</v>
      </c>
      <c r="K414" s="89">
        <v>20</v>
      </c>
    </row>
    <row r="415" spans="1:11" ht="15" customHeight="1" x14ac:dyDescent="0.25">
      <c r="A415" s="92">
        <v>40623</v>
      </c>
      <c r="B415" s="89">
        <v>133.10945899999999</v>
      </c>
      <c r="C415" s="90">
        <f t="shared" si="31"/>
        <v>0.93329300000002036</v>
      </c>
      <c r="D415" s="90">
        <f t="shared" si="30"/>
        <v>16.518500999999986</v>
      </c>
      <c r="E415" s="89">
        <v>58.95</v>
      </c>
      <c r="F415" s="89">
        <v>20</v>
      </c>
      <c r="G415" s="89">
        <v>139.53348099999999</v>
      </c>
      <c r="H415" s="90">
        <f t="shared" si="32"/>
        <v>1.2848395000000039</v>
      </c>
      <c r="I415" s="90">
        <f t="shared" si="29"/>
        <v>22.250492999999992</v>
      </c>
      <c r="J415" s="89">
        <v>58.95</v>
      </c>
      <c r="K415" s="89">
        <v>20</v>
      </c>
    </row>
    <row r="416" spans="1:11" ht="15" customHeight="1" x14ac:dyDescent="0.25">
      <c r="A416" s="92">
        <v>40630</v>
      </c>
      <c r="B416" s="89">
        <v>132.43715099999997</v>
      </c>
      <c r="C416" s="90">
        <f t="shared" si="31"/>
        <v>-0.67230800000001523</v>
      </c>
      <c r="D416" s="90">
        <f t="shared" si="30"/>
        <v>15.155299999999954</v>
      </c>
      <c r="E416" s="89">
        <v>57.95</v>
      </c>
      <c r="F416" s="89">
        <v>20</v>
      </c>
      <c r="G416" s="89">
        <v>139.03752600000001</v>
      </c>
      <c r="H416" s="90">
        <f t="shared" si="32"/>
        <v>-0.49595499999998083</v>
      </c>
      <c r="I416" s="90">
        <f t="shared" si="29"/>
        <v>20.830960000000019</v>
      </c>
      <c r="J416" s="89">
        <v>57.95</v>
      </c>
      <c r="K416" s="89">
        <v>20</v>
      </c>
    </row>
    <row r="417" spans="1:11" ht="15" customHeight="1" x14ac:dyDescent="0.25">
      <c r="A417" s="92">
        <v>40637</v>
      </c>
      <c r="B417" s="89">
        <v>132.80587599999998</v>
      </c>
      <c r="C417" s="90">
        <f t="shared" si="31"/>
        <v>0.36872500000001196</v>
      </c>
      <c r="D417" s="90">
        <f t="shared" si="30"/>
        <v>13.519822999999988</v>
      </c>
      <c r="E417" s="89">
        <v>57.95</v>
      </c>
      <c r="F417" s="89">
        <v>20</v>
      </c>
      <c r="G417" s="89">
        <v>139.45921099999998</v>
      </c>
      <c r="H417" s="90">
        <f t="shared" si="32"/>
        <v>0.42168499999996811</v>
      </c>
      <c r="I417" s="90">
        <f t="shared" si="29"/>
        <v>19.369723999999977</v>
      </c>
      <c r="J417" s="89">
        <v>57.95</v>
      </c>
      <c r="K417" s="89">
        <v>20</v>
      </c>
    </row>
    <row r="418" spans="1:11" ht="15" customHeight="1" x14ac:dyDescent="0.25">
      <c r="A418" s="92">
        <v>40644</v>
      </c>
      <c r="B418" s="89">
        <v>133.68282400000001</v>
      </c>
      <c r="C418" s="90">
        <f t="shared" si="31"/>
        <v>0.87694800000002715</v>
      </c>
      <c r="D418" s="90">
        <f t="shared" si="30"/>
        <v>13.740528999999995</v>
      </c>
      <c r="E418" s="89">
        <v>57.95</v>
      </c>
      <c r="F418" s="89">
        <v>20</v>
      </c>
      <c r="G418" s="89">
        <v>140.33065300000001</v>
      </c>
      <c r="H418" s="90">
        <f t="shared" si="32"/>
        <v>0.87144200000003025</v>
      </c>
      <c r="I418" s="90">
        <f t="shared" si="29"/>
        <v>19.217559000000023</v>
      </c>
      <c r="J418" s="89">
        <v>57.95</v>
      </c>
      <c r="K418" s="89">
        <v>20</v>
      </c>
    </row>
    <row r="419" spans="1:11" ht="15" customHeight="1" x14ac:dyDescent="0.25">
      <c r="A419" s="92">
        <v>40651</v>
      </c>
      <c r="B419" s="89">
        <v>135.06098600000001</v>
      </c>
      <c r="C419" s="90">
        <f t="shared" si="31"/>
        <v>1.3781620000000032</v>
      </c>
      <c r="D419" s="90">
        <f t="shared" si="30"/>
        <v>14.50603000000001</v>
      </c>
      <c r="E419" s="89">
        <v>57.95</v>
      </c>
      <c r="F419" s="89">
        <v>20</v>
      </c>
      <c r="G419" s="89">
        <v>141.33983350000003</v>
      </c>
      <c r="H419" s="90">
        <f t="shared" si="32"/>
        <v>1.0091805000000136</v>
      </c>
      <c r="I419" s="90">
        <f t="shared" si="29"/>
        <v>19.596441500000026</v>
      </c>
      <c r="J419" s="89">
        <v>57.95</v>
      </c>
      <c r="K419" s="89">
        <v>20</v>
      </c>
    </row>
    <row r="420" spans="1:11" ht="15" customHeight="1" x14ac:dyDescent="0.25">
      <c r="A420" s="92">
        <v>40658</v>
      </c>
      <c r="B420" s="89">
        <v>135.62120900000002</v>
      </c>
      <c r="C420" s="90">
        <f t="shared" si="31"/>
        <v>0.56022300000000769</v>
      </c>
      <c r="D420" s="90">
        <f t="shared" si="30"/>
        <v>14.634207000000018</v>
      </c>
      <c r="E420" s="89">
        <v>57.95</v>
      </c>
      <c r="F420" s="89">
        <v>20</v>
      </c>
      <c r="G420" s="89">
        <v>142.11112699999998</v>
      </c>
      <c r="H420" s="90">
        <f t="shared" si="32"/>
        <v>0.77129349999995611</v>
      </c>
      <c r="I420" s="90">
        <f t="shared" si="29"/>
        <v>19.802614999999975</v>
      </c>
      <c r="J420" s="89">
        <v>57.95</v>
      </c>
      <c r="K420" s="89">
        <v>20</v>
      </c>
    </row>
    <row r="421" spans="1:11" ht="15" customHeight="1" x14ac:dyDescent="0.25">
      <c r="A421" s="92">
        <v>40665</v>
      </c>
      <c r="B421" s="89">
        <v>136.29419899999999</v>
      </c>
      <c r="C421" s="90">
        <f t="shared" si="31"/>
        <v>0.67298999999997022</v>
      </c>
      <c r="D421" s="90">
        <f t="shared" si="30"/>
        <v>15.110465999999974</v>
      </c>
      <c r="E421" s="89">
        <v>57.95</v>
      </c>
      <c r="F421" s="89">
        <v>20</v>
      </c>
      <c r="G421" s="89">
        <v>142.526949</v>
      </c>
      <c r="H421" s="90">
        <f t="shared" si="32"/>
        <v>0.4158220000000199</v>
      </c>
      <c r="I421" s="90">
        <f t="shared" si="29"/>
        <v>19.845326</v>
      </c>
      <c r="J421" s="89">
        <v>57.95</v>
      </c>
      <c r="K421" s="89">
        <v>20</v>
      </c>
    </row>
    <row r="422" spans="1:11" ht="15" customHeight="1" x14ac:dyDescent="0.25">
      <c r="A422" s="92">
        <v>40672</v>
      </c>
      <c r="B422" s="89">
        <v>137.05266399999999</v>
      </c>
      <c r="C422" s="90">
        <f t="shared" si="31"/>
        <v>0.75846500000000106</v>
      </c>
      <c r="D422" s="90">
        <f t="shared" si="30"/>
        <v>15.742352999999994</v>
      </c>
      <c r="E422" s="89">
        <v>57.95</v>
      </c>
      <c r="F422" s="89">
        <v>20</v>
      </c>
      <c r="G422" s="89">
        <v>143.0594055</v>
      </c>
      <c r="H422" s="90">
        <f t="shared" si="32"/>
        <v>0.532456499999995</v>
      </c>
      <c r="I422" s="90">
        <f t="shared" si="29"/>
        <v>20.242416500000019</v>
      </c>
      <c r="J422" s="89">
        <v>57.95</v>
      </c>
      <c r="K422" s="89">
        <v>20</v>
      </c>
    </row>
    <row r="423" spans="1:11" ht="15" customHeight="1" x14ac:dyDescent="0.25">
      <c r="A423" s="92">
        <v>40679</v>
      </c>
      <c r="B423" s="89">
        <v>136.39863600000001</v>
      </c>
      <c r="C423" s="90">
        <f t="shared" si="31"/>
        <v>-0.65402799999998251</v>
      </c>
      <c r="D423" s="90">
        <f t="shared" si="30"/>
        <v>15.094689000000017</v>
      </c>
      <c r="E423" s="89">
        <v>57.95</v>
      </c>
      <c r="F423" s="89">
        <v>20</v>
      </c>
      <c r="G423" s="89">
        <v>141.49889200000001</v>
      </c>
      <c r="H423" s="90">
        <f t="shared" si="32"/>
        <v>-1.5605134999999848</v>
      </c>
      <c r="I423" s="90">
        <f t="shared" si="29"/>
        <v>18.664949000000021</v>
      </c>
      <c r="J423" s="89">
        <v>57.95</v>
      </c>
      <c r="K423" s="89">
        <v>20</v>
      </c>
    </row>
    <row r="424" spans="1:11" ht="15" customHeight="1" x14ac:dyDescent="0.25">
      <c r="A424" s="92">
        <v>40686</v>
      </c>
      <c r="B424" s="89">
        <v>136.112764</v>
      </c>
      <c r="C424" s="90">
        <f t="shared" si="31"/>
        <v>-0.28587200000001189</v>
      </c>
      <c r="D424" s="90">
        <f t="shared" si="30"/>
        <v>16.187332000000012</v>
      </c>
      <c r="E424" s="89">
        <v>57.95</v>
      </c>
      <c r="F424" s="89">
        <v>20</v>
      </c>
      <c r="G424" s="89">
        <v>140.76737299999999</v>
      </c>
      <c r="H424" s="90">
        <f t="shared" si="32"/>
        <v>-0.73151900000002001</v>
      </c>
      <c r="I424" s="90">
        <f t="shared" si="29"/>
        <v>18.844775999999982</v>
      </c>
      <c r="J424" s="89">
        <v>57.95</v>
      </c>
      <c r="K424" s="89">
        <v>20</v>
      </c>
    </row>
    <row r="425" spans="1:11" ht="15" customHeight="1" x14ac:dyDescent="0.25">
      <c r="A425" s="92">
        <v>40693</v>
      </c>
      <c r="B425" s="89">
        <v>135.56812200000002</v>
      </c>
      <c r="C425" s="90">
        <f t="shared" si="31"/>
        <v>-0.54464199999998186</v>
      </c>
      <c r="D425" s="90">
        <f t="shared" si="30"/>
        <v>17.025129000000021</v>
      </c>
      <c r="E425" s="89">
        <v>57.95</v>
      </c>
      <c r="F425" s="89">
        <v>20</v>
      </c>
      <c r="G425" s="89">
        <v>139.81403599999999</v>
      </c>
      <c r="H425" s="90">
        <f t="shared" si="32"/>
        <v>-0.95333700000000476</v>
      </c>
      <c r="I425" s="90">
        <f t="shared" si="29"/>
        <v>19.057591000000002</v>
      </c>
      <c r="J425" s="89">
        <v>57.95</v>
      </c>
      <c r="K425" s="89">
        <v>20</v>
      </c>
    </row>
    <row r="426" spans="1:11" ht="15" customHeight="1" x14ac:dyDescent="0.25">
      <c r="A426" s="92">
        <v>40700</v>
      </c>
      <c r="B426" s="89">
        <v>135.61502400000001</v>
      </c>
      <c r="C426" s="90">
        <f t="shared" si="31"/>
        <v>0</v>
      </c>
      <c r="D426" s="90">
        <f t="shared" si="30"/>
        <v>17.410189000000003</v>
      </c>
      <c r="E426" s="89">
        <v>57.95</v>
      </c>
      <c r="F426" s="89">
        <v>20</v>
      </c>
      <c r="G426" s="89">
        <v>139.58264399999999</v>
      </c>
      <c r="H426" s="90">
        <f t="shared" si="32"/>
        <v>-0.2313919999999996</v>
      </c>
      <c r="I426" s="90">
        <f t="shared" si="29"/>
        <v>19.185418999999996</v>
      </c>
      <c r="J426" s="89">
        <v>57.95</v>
      </c>
      <c r="K426" s="89">
        <v>20</v>
      </c>
    </row>
    <row r="427" spans="1:11" ht="15" customHeight="1" x14ac:dyDescent="0.25">
      <c r="A427" s="92">
        <v>40707</v>
      </c>
      <c r="B427" s="89">
        <v>135.85587599999999</v>
      </c>
      <c r="C427" s="90">
        <f t="shared" si="31"/>
        <v>0.24085199999998963</v>
      </c>
      <c r="D427" s="90">
        <f t="shared" si="30"/>
        <v>17.990043999999983</v>
      </c>
      <c r="E427" s="89">
        <v>57.95</v>
      </c>
      <c r="F427" s="89">
        <v>20</v>
      </c>
      <c r="G427" s="89">
        <v>139.7712425</v>
      </c>
      <c r="H427" s="90">
        <f t="shared" si="32"/>
        <v>0.18859850000001188</v>
      </c>
      <c r="I427" s="90">
        <f t="shared" si="29"/>
        <v>19.564046500000003</v>
      </c>
      <c r="J427" s="89">
        <v>57.95</v>
      </c>
      <c r="K427" s="89">
        <v>20</v>
      </c>
    </row>
    <row r="428" spans="1:11" ht="15" customHeight="1" x14ac:dyDescent="0.25">
      <c r="A428" s="92">
        <v>40714</v>
      </c>
      <c r="B428" s="89">
        <v>136.026138</v>
      </c>
      <c r="C428" s="90">
        <f t="shared" si="31"/>
        <v>0.17026200000000813</v>
      </c>
      <c r="D428" s="90">
        <f t="shared" si="30"/>
        <v>18.224146999999988</v>
      </c>
      <c r="E428" s="89">
        <v>57.95</v>
      </c>
      <c r="F428" s="89">
        <v>20</v>
      </c>
      <c r="G428" s="89">
        <v>140.0541035</v>
      </c>
      <c r="H428" s="90">
        <f t="shared" si="32"/>
        <v>0.28286099999999692</v>
      </c>
      <c r="I428" s="90">
        <f t="shared" si="29"/>
        <v>19.665832499999993</v>
      </c>
      <c r="J428" s="89">
        <v>57.95</v>
      </c>
      <c r="K428" s="89">
        <v>20</v>
      </c>
    </row>
    <row r="429" spans="1:11" ht="15" customHeight="1" x14ac:dyDescent="0.25">
      <c r="A429" s="92">
        <v>40721</v>
      </c>
      <c r="B429" s="89">
        <v>134.86316600000001</v>
      </c>
      <c r="C429" s="90">
        <f t="shared" si="31"/>
        <v>-1.1629719999999963</v>
      </c>
      <c r="D429" s="90">
        <f t="shared" si="30"/>
        <v>16.985925000000009</v>
      </c>
      <c r="E429" s="89">
        <v>57.95</v>
      </c>
      <c r="F429" s="89">
        <v>20</v>
      </c>
      <c r="G429" s="89">
        <v>138.76678850000002</v>
      </c>
      <c r="H429" s="90">
        <f t="shared" si="32"/>
        <v>-1.2873149999999782</v>
      </c>
      <c r="I429" s="90">
        <f t="shared" si="29"/>
        <v>18.386851500000006</v>
      </c>
      <c r="J429" s="89">
        <v>57.95</v>
      </c>
      <c r="K429" s="89">
        <v>20</v>
      </c>
    </row>
    <row r="430" spans="1:11" ht="15" customHeight="1" x14ac:dyDescent="0.25">
      <c r="A430" s="92">
        <v>40728</v>
      </c>
      <c r="B430" s="89">
        <v>133.42817600000001</v>
      </c>
      <c r="C430" s="90">
        <f t="shared" si="31"/>
        <v>-1.4349899999999991</v>
      </c>
      <c r="D430" s="90">
        <f t="shared" si="30"/>
        <v>15.519047</v>
      </c>
      <c r="E430" s="89">
        <v>57.95</v>
      </c>
      <c r="F430" s="89">
        <v>20</v>
      </c>
      <c r="G430" s="89">
        <v>137.70202950000001</v>
      </c>
      <c r="H430" s="90">
        <f t="shared" si="32"/>
        <v>-1.0647590000000093</v>
      </c>
      <c r="I430" s="90">
        <f t="shared" si="29"/>
        <v>17.264801500000019</v>
      </c>
      <c r="J430" s="89">
        <v>57.95</v>
      </c>
      <c r="K430" s="89">
        <v>20</v>
      </c>
    </row>
    <row r="431" spans="1:11" ht="15" customHeight="1" x14ac:dyDescent="0.25">
      <c r="A431" s="92">
        <v>40735</v>
      </c>
      <c r="B431" s="89">
        <v>134.17549000000002</v>
      </c>
      <c r="C431" s="90">
        <f t="shared" si="31"/>
        <v>0.74731400000001713</v>
      </c>
      <c r="D431" s="90">
        <f t="shared" si="30"/>
        <v>16.782009000000016</v>
      </c>
      <c r="E431" s="89">
        <v>57.95</v>
      </c>
      <c r="F431" s="89">
        <v>20</v>
      </c>
      <c r="G431" s="89">
        <v>138.39607999999998</v>
      </c>
      <c r="H431" s="90">
        <f t="shared" si="32"/>
        <v>0.69405049999997459</v>
      </c>
      <c r="I431" s="90">
        <f t="shared" si="29"/>
        <v>18.613755999999981</v>
      </c>
      <c r="J431" s="89">
        <v>57.95</v>
      </c>
      <c r="K431" s="89">
        <v>20</v>
      </c>
    </row>
    <row r="432" spans="1:11" ht="15" customHeight="1" x14ac:dyDescent="0.25">
      <c r="A432" s="92">
        <v>40742</v>
      </c>
      <c r="B432" s="89">
        <v>134.97344799999999</v>
      </c>
      <c r="C432" s="90">
        <f t="shared" si="31"/>
        <v>0.79795799999996575</v>
      </c>
      <c r="D432" s="90">
        <f t="shared" si="30"/>
        <v>18.124769999999998</v>
      </c>
      <c r="E432" s="89">
        <v>57.95</v>
      </c>
      <c r="F432" s="89">
        <v>20</v>
      </c>
      <c r="G432" s="89">
        <v>139.36052650000002</v>
      </c>
      <c r="H432" s="90">
        <f t="shared" si="32"/>
        <v>0.96444650000003662</v>
      </c>
      <c r="I432" s="90">
        <f t="shared" si="29"/>
        <v>20.120604500000013</v>
      </c>
      <c r="J432" s="89">
        <v>57.95</v>
      </c>
      <c r="K432" s="89">
        <v>20</v>
      </c>
    </row>
    <row r="433" spans="1:11" ht="15" customHeight="1" x14ac:dyDescent="0.25">
      <c r="A433" s="92">
        <v>40749</v>
      </c>
      <c r="B433" s="89">
        <v>135.66107599999998</v>
      </c>
      <c r="C433" s="90">
        <f t="shared" si="31"/>
        <v>0.68762799999998947</v>
      </c>
      <c r="D433" s="90">
        <f t="shared" si="30"/>
        <v>19.046777999999989</v>
      </c>
      <c r="E433" s="89">
        <v>57.95</v>
      </c>
      <c r="F433" s="89">
        <v>20</v>
      </c>
      <c r="G433" s="89">
        <v>139.954891</v>
      </c>
      <c r="H433" s="90">
        <f t="shared" si="32"/>
        <v>0.59436449999998331</v>
      </c>
      <c r="I433" s="90">
        <f t="shared" si="29"/>
        <v>20.929558</v>
      </c>
      <c r="J433" s="89">
        <v>57.95</v>
      </c>
      <c r="K433" s="89">
        <v>20</v>
      </c>
    </row>
    <row r="434" spans="1:11" ht="15" customHeight="1" x14ac:dyDescent="0.25">
      <c r="A434" s="92">
        <v>40756</v>
      </c>
      <c r="B434" s="89">
        <v>136.066812</v>
      </c>
      <c r="C434" s="90">
        <f t="shared" si="31"/>
        <v>0.40573600000001875</v>
      </c>
      <c r="D434" s="90">
        <f t="shared" si="30"/>
        <v>19.557785999999993</v>
      </c>
      <c r="E434" s="89">
        <v>57.95</v>
      </c>
      <c r="F434" s="89">
        <v>20</v>
      </c>
      <c r="G434" s="89">
        <v>140.55483950000001</v>
      </c>
      <c r="H434" s="90">
        <f t="shared" si="32"/>
        <v>0.59994850000001065</v>
      </c>
      <c r="I434" s="90">
        <f t="shared" si="29"/>
        <v>21.526380500000016</v>
      </c>
      <c r="J434" s="89">
        <v>57.95</v>
      </c>
      <c r="K434" s="89">
        <v>20</v>
      </c>
    </row>
    <row r="435" spans="1:11" ht="15" customHeight="1" x14ac:dyDescent="0.25">
      <c r="A435" s="92">
        <v>40763</v>
      </c>
      <c r="B435" s="89">
        <v>136.46350199999998</v>
      </c>
      <c r="C435" s="90">
        <f t="shared" si="31"/>
        <v>0.39668999999997823</v>
      </c>
      <c r="D435" s="90">
        <f t="shared" si="30"/>
        <v>20.117856999999972</v>
      </c>
      <c r="E435" s="89">
        <v>57.95</v>
      </c>
      <c r="F435" s="89">
        <v>20</v>
      </c>
      <c r="G435" s="89">
        <v>140.83914050000001</v>
      </c>
      <c r="H435" s="90">
        <f t="shared" si="32"/>
        <v>0.28430099999999925</v>
      </c>
      <c r="I435" s="90">
        <f t="shared" si="29"/>
        <v>21.895034500000008</v>
      </c>
      <c r="J435" s="89">
        <v>57.95</v>
      </c>
      <c r="K435" s="89">
        <v>20</v>
      </c>
    </row>
    <row r="436" spans="1:11" ht="15" customHeight="1" x14ac:dyDescent="0.25">
      <c r="A436" s="92">
        <v>40770</v>
      </c>
      <c r="B436" s="89">
        <v>135.947734</v>
      </c>
      <c r="C436" s="90">
        <f t="shared" si="31"/>
        <v>-0.51576799999998002</v>
      </c>
      <c r="D436" s="90">
        <f t="shared" si="30"/>
        <v>19.610495999999998</v>
      </c>
      <c r="E436" s="89">
        <v>57.95</v>
      </c>
      <c r="F436" s="89">
        <v>20</v>
      </c>
      <c r="G436" s="89">
        <v>140.35692399999999</v>
      </c>
      <c r="H436" s="90">
        <f t="shared" si="32"/>
        <v>-0.48221650000002114</v>
      </c>
      <c r="I436" s="90">
        <f t="shared" si="29"/>
        <v>21.570247999999992</v>
      </c>
      <c r="J436" s="89">
        <v>57.95</v>
      </c>
      <c r="K436" s="89">
        <v>20</v>
      </c>
    </row>
    <row r="437" spans="1:11" ht="15" customHeight="1" x14ac:dyDescent="0.25">
      <c r="A437" s="92">
        <v>40777</v>
      </c>
      <c r="B437" s="89">
        <v>134.55921599999999</v>
      </c>
      <c r="C437" s="90">
        <f t="shared" si="31"/>
        <v>-1.3885180000000048</v>
      </c>
      <c r="D437" s="90">
        <f t="shared" si="30"/>
        <v>18.916618</v>
      </c>
      <c r="E437" s="89">
        <v>57.95</v>
      </c>
      <c r="F437" s="89">
        <v>20</v>
      </c>
      <c r="G437" s="89">
        <v>139.04476099999999</v>
      </c>
      <c r="H437" s="90">
        <f t="shared" si="32"/>
        <v>-1.3121629999999982</v>
      </c>
      <c r="I437" s="90">
        <f t="shared" si="29"/>
        <v>21.144316000000003</v>
      </c>
      <c r="J437" s="89">
        <v>57.95</v>
      </c>
      <c r="K437" s="89">
        <v>20</v>
      </c>
    </row>
    <row r="438" spans="1:11" ht="15" customHeight="1" x14ac:dyDescent="0.25">
      <c r="A438" s="92">
        <v>40784</v>
      </c>
      <c r="B438" s="89">
        <v>134.317576</v>
      </c>
      <c r="C438" s="90">
        <f t="shared" si="31"/>
        <v>-0.24163999999998964</v>
      </c>
      <c r="D438" s="90">
        <f t="shared" si="30"/>
        <v>19.334137000000013</v>
      </c>
      <c r="E438" s="89">
        <v>57.95</v>
      </c>
      <c r="F438" s="89">
        <v>20</v>
      </c>
      <c r="G438" s="89">
        <v>138.715473</v>
      </c>
      <c r="H438" s="90">
        <f t="shared" si="32"/>
        <v>-0.32928799999999114</v>
      </c>
      <c r="I438" s="90">
        <f t="shared" si="29"/>
        <v>21.344504999999998</v>
      </c>
      <c r="J438" s="89">
        <v>57.95</v>
      </c>
      <c r="K438" s="89">
        <v>20</v>
      </c>
    </row>
    <row r="439" spans="1:11" ht="15" customHeight="1" x14ac:dyDescent="0.25">
      <c r="A439" s="92">
        <v>40791</v>
      </c>
      <c r="B439" s="89">
        <v>134.619426</v>
      </c>
      <c r="C439" s="90">
        <f t="shared" si="31"/>
        <v>0.30185000000000173</v>
      </c>
      <c r="D439" s="90">
        <f t="shared" si="30"/>
        <v>20.028480000000016</v>
      </c>
      <c r="E439" s="89">
        <v>57.95</v>
      </c>
      <c r="F439" s="89">
        <v>20</v>
      </c>
      <c r="G439" s="89">
        <v>138.95617799999999</v>
      </c>
      <c r="H439" s="90">
        <f t="shared" si="32"/>
        <v>0.24070499999999129</v>
      </c>
      <c r="I439" s="90">
        <f t="shared" si="29"/>
        <v>21.867961999999991</v>
      </c>
      <c r="J439" s="89">
        <v>57.95</v>
      </c>
      <c r="K439" s="89">
        <v>20</v>
      </c>
    </row>
    <row r="440" spans="1:11" ht="15" customHeight="1" x14ac:dyDescent="0.25">
      <c r="A440" s="92">
        <v>40798</v>
      </c>
      <c r="B440" s="89">
        <v>135.003197</v>
      </c>
      <c r="C440" s="90">
        <f t="shared" si="31"/>
        <v>0.38377099999999587</v>
      </c>
      <c r="D440" s="90">
        <f t="shared" si="30"/>
        <v>20.346653000000003</v>
      </c>
      <c r="E440" s="89">
        <v>57.95</v>
      </c>
      <c r="F440" s="89">
        <v>20</v>
      </c>
      <c r="G440" s="89">
        <v>139.3984595</v>
      </c>
      <c r="H440" s="90">
        <f t="shared" si="32"/>
        <v>0.4422815000000071</v>
      </c>
      <c r="I440" s="90">
        <f t="shared" si="29"/>
        <v>22.224935499999987</v>
      </c>
      <c r="J440" s="89">
        <v>57.95</v>
      </c>
      <c r="K440" s="89">
        <v>20</v>
      </c>
    </row>
    <row r="441" spans="1:11" ht="15" customHeight="1" x14ac:dyDescent="0.25">
      <c r="A441" s="92">
        <v>40805</v>
      </c>
      <c r="B441" s="89">
        <v>135.40180799999999</v>
      </c>
      <c r="C441" s="90">
        <f t="shared" si="31"/>
        <v>0.39861099999998828</v>
      </c>
      <c r="D441" s="90">
        <f t="shared" si="30"/>
        <v>20.337116999999978</v>
      </c>
      <c r="E441" s="89">
        <v>57.95</v>
      </c>
      <c r="F441" s="89">
        <v>20</v>
      </c>
      <c r="G441" s="89">
        <v>139.86153999999999</v>
      </c>
      <c r="H441" s="90">
        <f t="shared" si="32"/>
        <v>0.46308049999998957</v>
      </c>
      <c r="I441" s="90">
        <f t="shared" ref="I441:I504" si="33">IF(ABS(G441-G389)&lt;0.05,0,G441-G389)</f>
        <v>22.142198999999991</v>
      </c>
      <c r="J441" s="89">
        <v>57.95</v>
      </c>
      <c r="K441" s="89">
        <v>20</v>
      </c>
    </row>
    <row r="442" spans="1:11" ht="15" customHeight="1" x14ac:dyDescent="0.25">
      <c r="A442" s="92">
        <v>40812</v>
      </c>
      <c r="B442" s="89">
        <v>135.65406400000001</v>
      </c>
      <c r="C442" s="90">
        <f t="shared" si="31"/>
        <v>0.25225600000001691</v>
      </c>
      <c r="D442" s="90">
        <f t="shared" si="30"/>
        <v>20.259599000000009</v>
      </c>
      <c r="E442" s="89">
        <v>57.95</v>
      </c>
      <c r="F442" s="89">
        <v>20</v>
      </c>
      <c r="G442" s="89">
        <v>140.14028250000001</v>
      </c>
      <c r="H442" s="90">
        <f t="shared" si="32"/>
        <v>0.27874250000002121</v>
      </c>
      <c r="I442" s="90">
        <f t="shared" si="33"/>
        <v>22.034721500000018</v>
      </c>
      <c r="J442" s="89">
        <v>57.95</v>
      </c>
      <c r="K442" s="89">
        <v>20</v>
      </c>
    </row>
    <row r="443" spans="1:11" ht="15" customHeight="1" x14ac:dyDescent="0.25">
      <c r="A443" s="92">
        <v>40819</v>
      </c>
      <c r="B443" s="89">
        <v>135.02150800000001</v>
      </c>
      <c r="C443" s="90">
        <f t="shared" si="31"/>
        <v>-0.6325559999999939</v>
      </c>
      <c r="D443" s="90">
        <f t="shared" si="30"/>
        <v>19.008423000000022</v>
      </c>
      <c r="E443" s="89">
        <v>57.95</v>
      </c>
      <c r="F443" s="89">
        <v>20</v>
      </c>
      <c r="G443" s="89">
        <v>139.76582050000002</v>
      </c>
      <c r="H443" s="90">
        <f t="shared" si="32"/>
        <v>-0.37446199999999408</v>
      </c>
      <c r="I443" s="90">
        <f t="shared" si="33"/>
        <v>20.795512500000015</v>
      </c>
      <c r="J443" s="89">
        <v>57.95</v>
      </c>
      <c r="K443" s="89">
        <v>20</v>
      </c>
    </row>
    <row r="444" spans="1:11" ht="15" customHeight="1" x14ac:dyDescent="0.25">
      <c r="A444" s="92">
        <v>40826</v>
      </c>
      <c r="B444" s="89">
        <v>134.47208999999998</v>
      </c>
      <c r="C444" s="90">
        <f t="shared" si="31"/>
        <v>-0.54941800000003127</v>
      </c>
      <c r="D444" s="90">
        <f t="shared" si="30"/>
        <v>17.689130999999989</v>
      </c>
      <c r="E444" s="89">
        <v>57.95</v>
      </c>
      <c r="F444" s="89">
        <v>20</v>
      </c>
      <c r="G444" s="89">
        <v>139.5203975</v>
      </c>
      <c r="H444" s="90">
        <f t="shared" si="32"/>
        <v>-0.2454230000000166</v>
      </c>
      <c r="I444" s="90">
        <f t="shared" si="33"/>
        <v>19.746496500000006</v>
      </c>
      <c r="J444" s="89">
        <v>57.95</v>
      </c>
      <c r="K444" s="89">
        <v>20</v>
      </c>
    </row>
    <row r="445" spans="1:11" ht="15" customHeight="1" x14ac:dyDescent="0.25">
      <c r="A445" s="92">
        <v>40833</v>
      </c>
      <c r="B445" s="89">
        <v>134.48864399999999</v>
      </c>
      <c r="C445" s="90">
        <f t="shared" si="31"/>
        <v>0</v>
      </c>
      <c r="D445" s="90">
        <f t="shared" ref="D445:D508" si="34">IF(ABS(B445-B393)&lt;0.05,0,B445-B393)</f>
        <v>17.205041999999992</v>
      </c>
      <c r="E445" s="89">
        <v>57.95</v>
      </c>
      <c r="F445" s="89">
        <v>20</v>
      </c>
      <c r="G445" s="89">
        <v>139.725461</v>
      </c>
      <c r="H445" s="90">
        <f t="shared" si="32"/>
        <v>0.20506349999999429</v>
      </c>
      <c r="I445" s="90">
        <f t="shared" si="33"/>
        <v>19.122249999999994</v>
      </c>
      <c r="J445" s="89">
        <v>57.95</v>
      </c>
      <c r="K445" s="89">
        <v>20</v>
      </c>
    </row>
    <row r="446" spans="1:11" ht="15" customHeight="1" x14ac:dyDescent="0.25">
      <c r="A446" s="92">
        <v>40840</v>
      </c>
      <c r="B446" s="89">
        <v>134.65919600000001</v>
      </c>
      <c r="C446" s="90">
        <f t="shared" si="31"/>
        <v>0.17055200000001491</v>
      </c>
      <c r="D446" s="90">
        <f t="shared" si="34"/>
        <v>16.919931999999989</v>
      </c>
      <c r="E446" s="89">
        <v>57.95</v>
      </c>
      <c r="F446" s="89">
        <v>20</v>
      </c>
      <c r="G446" s="89">
        <v>140.19426700000002</v>
      </c>
      <c r="H446" s="90">
        <f t="shared" si="32"/>
        <v>0.46880600000002914</v>
      </c>
      <c r="I446" s="90">
        <f t="shared" si="33"/>
        <v>19.020245000000031</v>
      </c>
      <c r="J446" s="89">
        <v>57.95</v>
      </c>
      <c r="K446" s="89">
        <v>20</v>
      </c>
    </row>
    <row r="447" spans="1:11" ht="15" customHeight="1" x14ac:dyDescent="0.25">
      <c r="A447" s="92">
        <v>40847</v>
      </c>
      <c r="B447" s="89">
        <v>134.73461600000002</v>
      </c>
      <c r="C447" s="90">
        <f t="shared" si="31"/>
        <v>7.5420000000008258E-2</v>
      </c>
      <c r="D447" s="90">
        <f t="shared" si="34"/>
        <v>16.557101000000003</v>
      </c>
      <c r="E447" s="89">
        <v>57.95</v>
      </c>
      <c r="F447" s="89">
        <v>20</v>
      </c>
      <c r="G447" s="89">
        <v>140.27105</v>
      </c>
      <c r="H447" s="90">
        <f t="shared" si="32"/>
        <v>7.6782999999977619E-2</v>
      </c>
      <c r="I447" s="90">
        <f t="shared" si="33"/>
        <v>18.606608000000008</v>
      </c>
      <c r="J447" s="89">
        <v>57.95</v>
      </c>
      <c r="K447" s="89">
        <v>20</v>
      </c>
    </row>
    <row r="448" spans="1:11" ht="15" customHeight="1" x14ac:dyDescent="0.25">
      <c r="A448" s="92">
        <v>40854</v>
      </c>
      <c r="B448" s="89">
        <v>134.40536799999998</v>
      </c>
      <c r="C448" s="90">
        <f t="shared" si="31"/>
        <v>-0.32924800000003529</v>
      </c>
      <c r="D448" s="90">
        <f t="shared" si="34"/>
        <v>15.733972999999978</v>
      </c>
      <c r="E448" s="89">
        <v>57.95</v>
      </c>
      <c r="F448" s="89">
        <v>20</v>
      </c>
      <c r="G448" s="89">
        <v>140.41673449999999</v>
      </c>
      <c r="H448" s="90">
        <f t="shared" si="32"/>
        <v>0.14568449999998734</v>
      </c>
      <c r="I448" s="90">
        <f t="shared" si="33"/>
        <v>18.22494949999998</v>
      </c>
      <c r="J448" s="89">
        <v>57.95</v>
      </c>
      <c r="K448" s="89">
        <v>20</v>
      </c>
    </row>
    <row r="449" spans="1:11" ht="15" customHeight="1" x14ac:dyDescent="0.25">
      <c r="A449" s="92">
        <v>40861</v>
      </c>
      <c r="B449" s="89">
        <v>133.67629999999997</v>
      </c>
      <c r="C449" s="90">
        <f t="shared" si="31"/>
        <v>-0.72906800000001226</v>
      </c>
      <c r="D449" s="90">
        <f t="shared" si="34"/>
        <v>14.87923899999997</v>
      </c>
      <c r="E449" s="89">
        <v>57.95</v>
      </c>
      <c r="F449" s="89">
        <v>20</v>
      </c>
      <c r="G449" s="89">
        <v>140.53224349999999</v>
      </c>
      <c r="H449" s="90">
        <f t="shared" si="32"/>
        <v>0.11550900000000297</v>
      </c>
      <c r="I449" s="90">
        <f t="shared" si="33"/>
        <v>18.02652049999999</v>
      </c>
      <c r="J449" s="89">
        <v>57.95</v>
      </c>
      <c r="K449" s="89">
        <v>20</v>
      </c>
    </row>
    <row r="450" spans="1:11" ht="15" customHeight="1" x14ac:dyDescent="0.25">
      <c r="A450" s="92">
        <v>40868</v>
      </c>
      <c r="B450" s="89">
        <v>133.37502000000001</v>
      </c>
      <c r="C450" s="90">
        <f t="shared" si="31"/>
        <v>-0.30127999999996291</v>
      </c>
      <c r="D450" s="90">
        <f t="shared" si="34"/>
        <v>14.386454000000001</v>
      </c>
      <c r="E450" s="89">
        <v>57.95</v>
      </c>
      <c r="F450" s="89">
        <v>20</v>
      </c>
      <c r="G450" s="89">
        <v>141.06371350000001</v>
      </c>
      <c r="H450" s="90">
        <f t="shared" si="32"/>
        <v>0.53147000000001299</v>
      </c>
      <c r="I450" s="90">
        <f t="shared" si="33"/>
        <v>18.319069499999998</v>
      </c>
      <c r="J450" s="89">
        <v>57.95</v>
      </c>
      <c r="K450" s="89">
        <v>20</v>
      </c>
    </row>
    <row r="451" spans="1:11" ht="15" customHeight="1" x14ac:dyDescent="0.25">
      <c r="A451" s="92">
        <v>40875</v>
      </c>
      <c r="B451" s="89">
        <v>133.167687</v>
      </c>
      <c r="C451" s="90">
        <f t="shared" si="31"/>
        <v>-0.20733300000000554</v>
      </c>
      <c r="D451" s="90">
        <f t="shared" si="34"/>
        <v>13.96002</v>
      </c>
      <c r="E451" s="89">
        <v>57.95</v>
      </c>
      <c r="F451" s="89">
        <v>20</v>
      </c>
      <c r="G451" s="89">
        <v>141.09594250000001</v>
      </c>
      <c r="H451" s="90">
        <f t="shared" si="32"/>
        <v>0</v>
      </c>
      <c r="I451" s="90">
        <f t="shared" si="33"/>
        <v>17.895903500000003</v>
      </c>
      <c r="J451" s="89">
        <v>57.95</v>
      </c>
      <c r="K451" s="89">
        <v>20</v>
      </c>
    </row>
    <row r="452" spans="1:11" ht="15" customHeight="1" x14ac:dyDescent="0.25">
      <c r="A452" s="92">
        <v>40882</v>
      </c>
      <c r="B452" s="89">
        <v>132.777108</v>
      </c>
      <c r="C452" s="90">
        <f t="shared" si="31"/>
        <v>-0.39057900000000245</v>
      </c>
      <c r="D452" s="90">
        <f t="shared" si="34"/>
        <v>12.235602</v>
      </c>
      <c r="E452" s="89">
        <v>57.95</v>
      </c>
      <c r="F452" s="89">
        <v>20</v>
      </c>
      <c r="G452" s="89">
        <v>140.99401</v>
      </c>
      <c r="H452" s="90">
        <f t="shared" si="32"/>
        <v>-0.10193250000000376</v>
      </c>
      <c r="I452" s="90">
        <f t="shared" si="33"/>
        <v>16.376170000000002</v>
      </c>
      <c r="J452" s="89">
        <v>57.95</v>
      </c>
      <c r="K452" s="89">
        <v>20</v>
      </c>
    </row>
    <row r="453" spans="1:11" ht="15" customHeight="1" x14ac:dyDescent="0.25">
      <c r="A453" s="92">
        <v>40889</v>
      </c>
      <c r="B453" s="89">
        <v>132.52799199999998</v>
      </c>
      <c r="C453" s="90">
        <f t="shared" si="31"/>
        <v>-0.24911600000001499</v>
      </c>
      <c r="D453" s="90">
        <f t="shared" si="34"/>
        <v>10.846075999999982</v>
      </c>
      <c r="E453" s="89">
        <v>57.95</v>
      </c>
      <c r="F453" s="89">
        <v>20</v>
      </c>
      <c r="G453" s="89">
        <v>140.9523045</v>
      </c>
      <c r="H453" s="90">
        <f t="shared" si="32"/>
        <v>0</v>
      </c>
      <c r="I453" s="90">
        <f t="shared" si="33"/>
        <v>15.177523499999992</v>
      </c>
      <c r="J453" s="89">
        <v>57.95</v>
      </c>
      <c r="K453" s="89">
        <v>20</v>
      </c>
    </row>
    <row r="454" spans="1:11" ht="15" customHeight="1" x14ac:dyDescent="0.25">
      <c r="A454" s="92">
        <v>40896</v>
      </c>
      <c r="B454" s="89">
        <v>132.48720599999999</v>
      </c>
      <c r="C454" s="90">
        <f t="shared" si="31"/>
        <v>0</v>
      </c>
      <c r="D454" s="90">
        <f t="shared" si="34"/>
        <v>10.178071999999986</v>
      </c>
      <c r="E454" s="89">
        <v>57.95</v>
      </c>
      <c r="F454" s="89">
        <v>20</v>
      </c>
      <c r="G454" s="89">
        <v>140.92594400000002</v>
      </c>
      <c r="H454" s="90">
        <f t="shared" si="32"/>
        <v>0</v>
      </c>
      <c r="I454" s="90">
        <f t="shared" si="33"/>
        <v>14.403706000000028</v>
      </c>
      <c r="J454" s="89">
        <v>57.95</v>
      </c>
      <c r="K454" s="89">
        <v>20</v>
      </c>
    </row>
    <row r="455" spans="1:11" ht="15" customHeight="1" x14ac:dyDescent="0.25">
      <c r="A455" s="92">
        <v>40903</v>
      </c>
      <c r="B455" s="89">
        <v>132.40984500000002</v>
      </c>
      <c r="C455" s="90">
        <f t="shared" si="31"/>
        <v>-7.7360999999967817E-2</v>
      </c>
      <c r="D455" s="90">
        <f t="shared" si="34"/>
        <v>8.96860700000002</v>
      </c>
      <c r="E455" s="89">
        <v>57.95</v>
      </c>
      <c r="F455" s="89">
        <v>20</v>
      </c>
      <c r="G455" s="89">
        <v>140.77337500000002</v>
      </c>
      <c r="H455" s="90">
        <f t="shared" si="32"/>
        <v>-0.15256899999999973</v>
      </c>
      <c r="I455" s="90">
        <f t="shared" si="33"/>
        <v>13.093095000000019</v>
      </c>
      <c r="J455" s="89">
        <v>57.95</v>
      </c>
      <c r="K455" s="89">
        <v>20</v>
      </c>
    </row>
    <row r="456" spans="1:11" ht="15" customHeight="1" x14ac:dyDescent="0.25">
      <c r="A456" s="92">
        <v>40910</v>
      </c>
      <c r="B456" s="89">
        <v>132.40250900000001</v>
      </c>
      <c r="C456" s="90">
        <f t="shared" si="31"/>
        <v>0</v>
      </c>
      <c r="D456" s="90">
        <f t="shared" si="34"/>
        <v>7.550120000000021</v>
      </c>
      <c r="E456" s="89">
        <v>57.95</v>
      </c>
      <c r="F456" s="89">
        <v>20</v>
      </c>
      <c r="G456" s="89">
        <v>140.83631</v>
      </c>
      <c r="H456" s="90">
        <f t="shared" si="32"/>
        <v>6.2934999999981756E-2</v>
      </c>
      <c r="I456" s="90">
        <f t="shared" si="33"/>
        <v>11.724716999999998</v>
      </c>
      <c r="J456" s="89">
        <v>57.95</v>
      </c>
      <c r="K456" s="89">
        <v>20</v>
      </c>
    </row>
    <row r="457" spans="1:11" ht="15" customHeight="1" x14ac:dyDescent="0.25">
      <c r="A457" s="92">
        <v>40917</v>
      </c>
      <c r="B457" s="89">
        <v>132.68147999999999</v>
      </c>
      <c r="C457" s="90">
        <f t="shared" ref="C457:C520" si="35">IF(ABS(B457-B456)&lt;0.05,0,B457-B456)</f>
        <v>0.27897099999998431</v>
      </c>
      <c r="D457" s="90">
        <f t="shared" si="34"/>
        <v>5.2833539999999886</v>
      </c>
      <c r="E457" s="89">
        <v>57.95</v>
      </c>
      <c r="F457" s="89">
        <v>20</v>
      </c>
      <c r="G457" s="89">
        <v>141.00463500000001</v>
      </c>
      <c r="H457" s="90">
        <f t="shared" ref="H457:H520" si="36">IF(ABS(G457-G456)&lt;0.05,0,G457-G456)</f>
        <v>0.16832500000001005</v>
      </c>
      <c r="I457" s="90">
        <f t="shared" si="33"/>
        <v>9.4082130000000177</v>
      </c>
      <c r="J457" s="89">
        <v>57.95</v>
      </c>
      <c r="K457" s="89">
        <v>20</v>
      </c>
    </row>
    <row r="458" spans="1:11" ht="15" customHeight="1" x14ac:dyDescent="0.25">
      <c r="A458" s="92">
        <v>40924</v>
      </c>
      <c r="B458" s="89">
        <v>133.29412600000001</v>
      </c>
      <c r="C458" s="90">
        <f t="shared" si="35"/>
        <v>0.61264600000001224</v>
      </c>
      <c r="D458" s="90">
        <f t="shared" si="34"/>
        <v>5.4219229999999925</v>
      </c>
      <c r="E458" s="89">
        <v>57.95</v>
      </c>
      <c r="F458" s="89">
        <v>20</v>
      </c>
      <c r="G458" s="89">
        <v>141.6858805</v>
      </c>
      <c r="H458" s="90">
        <f t="shared" si="36"/>
        <v>0.68124549999998862</v>
      </c>
      <c r="I458" s="90">
        <f t="shared" si="33"/>
        <v>9.36046300000001</v>
      </c>
      <c r="J458" s="89">
        <v>57.95</v>
      </c>
      <c r="K458" s="89">
        <v>20</v>
      </c>
    </row>
    <row r="459" spans="1:11" ht="15" customHeight="1" x14ac:dyDescent="0.25">
      <c r="A459" s="92">
        <v>40931</v>
      </c>
      <c r="B459" s="89">
        <v>133.72112100000001</v>
      </c>
      <c r="C459" s="90">
        <f t="shared" si="35"/>
        <v>0.42699500000000512</v>
      </c>
      <c r="D459" s="90">
        <f t="shared" si="34"/>
        <v>5.3688600000000122</v>
      </c>
      <c r="E459" s="89">
        <v>57.95</v>
      </c>
      <c r="F459" s="89">
        <v>20</v>
      </c>
      <c r="G459" s="89">
        <v>142.06083399999997</v>
      </c>
      <c r="H459" s="90">
        <f t="shared" si="36"/>
        <v>0.37495349999997529</v>
      </c>
      <c r="I459" s="90">
        <f t="shared" si="33"/>
        <v>9.063559999999967</v>
      </c>
      <c r="J459" s="89">
        <v>57.95</v>
      </c>
      <c r="K459" s="89">
        <v>20</v>
      </c>
    </row>
    <row r="460" spans="1:11" ht="15" customHeight="1" x14ac:dyDescent="0.25">
      <c r="A460" s="92">
        <v>40938</v>
      </c>
      <c r="B460" s="89">
        <v>134.101384</v>
      </c>
      <c r="C460" s="90">
        <f t="shared" si="35"/>
        <v>0.38026299999998514</v>
      </c>
      <c r="D460" s="90">
        <f t="shared" si="34"/>
        <v>5.5534289999999942</v>
      </c>
      <c r="E460" s="89">
        <v>57.95</v>
      </c>
      <c r="F460" s="89">
        <v>20</v>
      </c>
      <c r="G460" s="89">
        <v>142.44726200000002</v>
      </c>
      <c r="H460" s="90">
        <f t="shared" si="36"/>
        <v>0.38642800000005195</v>
      </c>
      <c r="I460" s="90">
        <f t="shared" si="33"/>
        <v>9.1934835000000135</v>
      </c>
      <c r="J460" s="89">
        <v>57.95</v>
      </c>
      <c r="K460" s="89">
        <v>20</v>
      </c>
    </row>
    <row r="461" spans="1:11" ht="15" customHeight="1" x14ac:dyDescent="0.25">
      <c r="A461" s="92">
        <v>40945</v>
      </c>
      <c r="B461" s="89">
        <v>134.253016</v>
      </c>
      <c r="C461" s="90">
        <f t="shared" si="35"/>
        <v>0.15163200000000643</v>
      </c>
      <c r="D461" s="90">
        <f t="shared" si="34"/>
        <v>5.6174179999999865</v>
      </c>
      <c r="E461" s="89">
        <v>57.95</v>
      </c>
      <c r="F461" s="89">
        <v>20</v>
      </c>
      <c r="G461" s="89">
        <v>142.23780000000002</v>
      </c>
      <c r="H461" s="90">
        <f t="shared" si="36"/>
        <v>-0.20946200000000204</v>
      </c>
      <c r="I461" s="90">
        <f t="shared" si="33"/>
        <v>8.7644545000000278</v>
      </c>
      <c r="J461" s="89">
        <v>57.95</v>
      </c>
      <c r="K461" s="89">
        <v>20</v>
      </c>
    </row>
    <row r="462" spans="1:11" ht="15" customHeight="1" x14ac:dyDescent="0.25">
      <c r="A462" s="92">
        <v>40952</v>
      </c>
      <c r="B462" s="89">
        <v>134.89741099999998</v>
      </c>
      <c r="C462" s="90">
        <f t="shared" si="35"/>
        <v>0.64439499999997452</v>
      </c>
      <c r="D462" s="90">
        <f t="shared" si="34"/>
        <v>6.1720079999999768</v>
      </c>
      <c r="E462" s="89">
        <v>57.95</v>
      </c>
      <c r="F462" s="89">
        <v>20</v>
      </c>
      <c r="G462" s="89">
        <v>142.8253785</v>
      </c>
      <c r="H462" s="90">
        <f t="shared" si="36"/>
        <v>0.58757849999997802</v>
      </c>
      <c r="I462" s="90">
        <f t="shared" si="33"/>
        <v>9.1117359999999792</v>
      </c>
      <c r="J462" s="89">
        <v>57.95</v>
      </c>
      <c r="K462" s="89">
        <v>20</v>
      </c>
    </row>
    <row r="463" spans="1:11" ht="15" customHeight="1" x14ac:dyDescent="0.25">
      <c r="A463" s="92">
        <v>40959</v>
      </c>
      <c r="B463" s="89">
        <v>135.211436268</v>
      </c>
      <c r="C463" s="90">
        <f t="shared" si="35"/>
        <v>0.31402526800002306</v>
      </c>
      <c r="D463" s="90">
        <f t="shared" si="34"/>
        <v>6.2922912680000138</v>
      </c>
      <c r="E463" s="89">
        <v>57.95</v>
      </c>
      <c r="F463" s="89">
        <v>20</v>
      </c>
      <c r="G463" s="89">
        <v>143.15210815500001</v>
      </c>
      <c r="H463" s="90">
        <f t="shared" si="36"/>
        <v>0.32672965500000828</v>
      </c>
      <c r="I463" s="90">
        <f t="shared" si="33"/>
        <v>9.1118031549999898</v>
      </c>
      <c r="J463" s="89">
        <v>57.95</v>
      </c>
      <c r="K463" s="89">
        <v>20</v>
      </c>
    </row>
    <row r="464" spans="1:11" ht="15" customHeight="1" x14ac:dyDescent="0.25">
      <c r="A464" s="92">
        <v>40966</v>
      </c>
      <c r="B464" s="89">
        <v>136.21234999999999</v>
      </c>
      <c r="C464" s="90">
        <f t="shared" si="35"/>
        <v>1.0009137319999866</v>
      </c>
      <c r="D464" s="90">
        <f t="shared" si="34"/>
        <v>6.4873849999999891</v>
      </c>
      <c r="E464" s="89">
        <v>57.95</v>
      </c>
      <c r="F464" s="89">
        <v>20</v>
      </c>
      <c r="G464" s="89">
        <v>143.92049050000003</v>
      </c>
      <c r="H464" s="90">
        <f t="shared" si="36"/>
        <v>0.76838234500002045</v>
      </c>
      <c r="I464" s="90">
        <f t="shared" si="33"/>
        <v>8.8648620000000449</v>
      </c>
      <c r="J464" s="89">
        <v>57.95</v>
      </c>
      <c r="K464" s="89">
        <v>20</v>
      </c>
    </row>
    <row r="465" spans="1:11" ht="15" customHeight="1" x14ac:dyDescent="0.25">
      <c r="A465" s="92">
        <v>40973</v>
      </c>
      <c r="B465" s="89">
        <v>137.30326199999999</v>
      </c>
      <c r="C465" s="90">
        <f t="shared" si="35"/>
        <v>1.090912000000003</v>
      </c>
      <c r="D465" s="90">
        <f t="shared" si="34"/>
        <v>6.0214449999999715</v>
      </c>
      <c r="E465" s="89">
        <v>57.95</v>
      </c>
      <c r="F465" s="89">
        <v>20</v>
      </c>
      <c r="G465" s="89">
        <v>144.71150549999999</v>
      </c>
      <c r="H465" s="90">
        <f t="shared" si="36"/>
        <v>0.79101499999995895</v>
      </c>
      <c r="I465" s="90">
        <f t="shared" si="33"/>
        <v>7.8133204999999748</v>
      </c>
      <c r="J465" s="89">
        <v>57.95</v>
      </c>
      <c r="K465" s="89">
        <v>20</v>
      </c>
    </row>
    <row r="466" spans="1:11" ht="15" customHeight="1" x14ac:dyDescent="0.25">
      <c r="A466" s="92">
        <v>40980</v>
      </c>
      <c r="B466" s="89">
        <v>137.90142400000002</v>
      </c>
      <c r="C466" s="90">
        <f t="shared" si="35"/>
        <v>0.5981620000000305</v>
      </c>
      <c r="D466" s="90">
        <f t="shared" si="34"/>
        <v>5.7252580000000535</v>
      </c>
      <c r="E466" s="89">
        <v>57.95</v>
      </c>
      <c r="F466" s="89">
        <v>20</v>
      </c>
      <c r="G466" s="89">
        <v>145.146128</v>
      </c>
      <c r="H466" s="90">
        <f t="shared" si="36"/>
        <v>0.43462250000001745</v>
      </c>
      <c r="I466" s="90">
        <f t="shared" si="33"/>
        <v>6.8974865000000136</v>
      </c>
      <c r="J466" s="89">
        <v>57.95</v>
      </c>
      <c r="K466" s="89">
        <v>20</v>
      </c>
    </row>
    <row r="467" spans="1:11" ht="15" customHeight="1" x14ac:dyDescent="0.25">
      <c r="A467" s="92">
        <v>40987</v>
      </c>
      <c r="B467" s="89">
        <v>138.95736600000001</v>
      </c>
      <c r="C467" s="90">
        <f t="shared" si="35"/>
        <v>1.0559419999999875</v>
      </c>
      <c r="D467" s="90">
        <f t="shared" si="34"/>
        <v>5.8479070000000206</v>
      </c>
      <c r="E467" s="89">
        <v>57.95</v>
      </c>
      <c r="F467" s="89">
        <v>20</v>
      </c>
      <c r="G467" s="89">
        <v>146.16103549999997</v>
      </c>
      <c r="H467" s="90">
        <f t="shared" si="36"/>
        <v>1.0149074999999641</v>
      </c>
      <c r="I467" s="90">
        <f t="shared" si="33"/>
        <v>6.6275544999999738</v>
      </c>
      <c r="J467" s="89">
        <v>57.95</v>
      </c>
      <c r="K467" s="89">
        <v>20</v>
      </c>
    </row>
    <row r="468" spans="1:11" ht="15" customHeight="1" x14ac:dyDescent="0.25">
      <c r="A468" s="92">
        <v>40994</v>
      </c>
      <c r="B468" s="89">
        <v>139.480164</v>
      </c>
      <c r="C468" s="90">
        <f t="shared" si="35"/>
        <v>0.52279799999999454</v>
      </c>
      <c r="D468" s="90">
        <f t="shared" si="34"/>
        <v>7.0430130000000304</v>
      </c>
      <c r="E468" s="89">
        <v>57.95</v>
      </c>
      <c r="F468" s="89">
        <v>20</v>
      </c>
      <c r="G468" s="89">
        <v>146.5582655</v>
      </c>
      <c r="H468" s="90">
        <f t="shared" si="36"/>
        <v>0.39723000000003594</v>
      </c>
      <c r="I468" s="90">
        <f t="shared" si="33"/>
        <v>7.5207394999999906</v>
      </c>
      <c r="J468" s="89">
        <v>57.95</v>
      </c>
      <c r="K468" s="89">
        <v>20</v>
      </c>
    </row>
    <row r="469" spans="1:11" ht="15" customHeight="1" x14ac:dyDescent="0.25">
      <c r="A469" s="92">
        <v>41001</v>
      </c>
      <c r="B469" s="89">
        <v>140.99301899999998</v>
      </c>
      <c r="C469" s="90">
        <f t="shared" si="35"/>
        <v>1.5128549999999734</v>
      </c>
      <c r="D469" s="90">
        <f t="shared" si="34"/>
        <v>8.1871429999999918</v>
      </c>
      <c r="E469" s="89">
        <v>57.95</v>
      </c>
      <c r="F469" s="89">
        <v>20</v>
      </c>
      <c r="G469" s="89">
        <v>147.67977500000001</v>
      </c>
      <c r="H469" s="90">
        <f t="shared" si="36"/>
        <v>1.1215095000000019</v>
      </c>
      <c r="I469" s="90">
        <f t="shared" si="33"/>
        <v>8.2205640000000244</v>
      </c>
      <c r="J469" s="89">
        <v>57.95</v>
      </c>
      <c r="K469" s="89">
        <v>20</v>
      </c>
    </row>
    <row r="470" spans="1:11" ht="15" customHeight="1" x14ac:dyDescent="0.25">
      <c r="A470" s="92">
        <v>41008</v>
      </c>
      <c r="B470" s="89">
        <v>141.97154399999999</v>
      </c>
      <c r="C470" s="90">
        <f t="shared" si="35"/>
        <v>0.97852500000001896</v>
      </c>
      <c r="D470" s="90">
        <f t="shared" si="34"/>
        <v>8.2887199999999837</v>
      </c>
      <c r="E470" s="89">
        <v>57.95</v>
      </c>
      <c r="F470" s="89">
        <v>20</v>
      </c>
      <c r="G470" s="89">
        <v>148.00345150000001</v>
      </c>
      <c r="H470" s="90">
        <f t="shared" si="36"/>
        <v>0.32367650000000481</v>
      </c>
      <c r="I470" s="90">
        <f t="shared" si="33"/>
        <v>7.672798499999999</v>
      </c>
      <c r="J470" s="89">
        <v>57.95</v>
      </c>
      <c r="K470" s="89">
        <v>20</v>
      </c>
    </row>
    <row r="471" spans="1:11" ht="15" customHeight="1" x14ac:dyDescent="0.25">
      <c r="A471" s="92">
        <v>41015</v>
      </c>
      <c r="B471" s="89">
        <v>142.172754</v>
      </c>
      <c r="C471" s="90">
        <f t="shared" si="35"/>
        <v>0.20121000000000322</v>
      </c>
      <c r="D471" s="90">
        <f t="shared" si="34"/>
        <v>7.1117679999999837</v>
      </c>
      <c r="E471" s="89">
        <v>57.95</v>
      </c>
      <c r="F471" s="89">
        <v>20</v>
      </c>
      <c r="G471" s="89">
        <v>148.03770950000001</v>
      </c>
      <c r="H471" s="90">
        <f t="shared" si="36"/>
        <v>0</v>
      </c>
      <c r="I471" s="90">
        <f t="shared" si="33"/>
        <v>6.6978759999999795</v>
      </c>
      <c r="J471" s="89">
        <v>57.95</v>
      </c>
      <c r="K471" s="89">
        <v>20</v>
      </c>
    </row>
    <row r="472" spans="1:11" ht="15" customHeight="1" x14ac:dyDescent="0.25">
      <c r="A472" s="92">
        <v>41022</v>
      </c>
      <c r="B472" s="89">
        <v>141.75901999999999</v>
      </c>
      <c r="C472" s="90">
        <f t="shared" si="35"/>
        <v>-0.41373400000000515</v>
      </c>
      <c r="D472" s="90">
        <f t="shared" si="34"/>
        <v>6.1378109999999708</v>
      </c>
      <c r="E472" s="89">
        <v>57.95</v>
      </c>
      <c r="F472" s="89">
        <v>20</v>
      </c>
      <c r="G472" s="89">
        <v>147.96124350000002</v>
      </c>
      <c r="H472" s="90">
        <f t="shared" si="36"/>
        <v>-7.6465999999982159E-2</v>
      </c>
      <c r="I472" s="90">
        <f t="shared" si="33"/>
        <v>5.8501165000000412</v>
      </c>
      <c r="J472" s="89">
        <v>57.95</v>
      </c>
      <c r="K472" s="89">
        <v>20</v>
      </c>
    </row>
    <row r="473" spans="1:11" ht="15" customHeight="1" x14ac:dyDescent="0.25">
      <c r="A473" s="92">
        <v>41029</v>
      </c>
      <c r="B473" s="89">
        <v>141.004212</v>
      </c>
      <c r="C473" s="90">
        <f t="shared" si="35"/>
        <v>-0.75480799999999704</v>
      </c>
      <c r="D473" s="90">
        <f t="shared" si="34"/>
        <v>4.7100130000000036</v>
      </c>
      <c r="E473" s="89">
        <v>57.95</v>
      </c>
      <c r="F473" s="89">
        <v>20</v>
      </c>
      <c r="G473" s="89">
        <v>147.0520665</v>
      </c>
      <c r="H473" s="90">
        <f t="shared" si="36"/>
        <v>-0.9091770000000281</v>
      </c>
      <c r="I473" s="90">
        <f t="shared" si="33"/>
        <v>4.5251174999999932</v>
      </c>
      <c r="J473" s="89">
        <v>57.95</v>
      </c>
      <c r="K473" s="89">
        <v>20</v>
      </c>
    </row>
    <row r="474" spans="1:11" ht="15" customHeight="1" x14ac:dyDescent="0.25">
      <c r="A474" s="92">
        <v>41036</v>
      </c>
      <c r="B474" s="89">
        <v>140.13650200000001</v>
      </c>
      <c r="C474" s="90">
        <f t="shared" si="35"/>
        <v>-0.86770999999998821</v>
      </c>
      <c r="D474" s="90">
        <f t="shared" si="34"/>
        <v>3.0838380000000143</v>
      </c>
      <c r="E474" s="89">
        <v>57.95</v>
      </c>
      <c r="F474" s="89">
        <v>20</v>
      </c>
      <c r="G474" s="89">
        <v>146.39621200000002</v>
      </c>
      <c r="H474" s="90">
        <f t="shared" si="36"/>
        <v>-0.65585449999997536</v>
      </c>
      <c r="I474" s="90">
        <f t="shared" si="33"/>
        <v>3.3368065000000229</v>
      </c>
      <c r="J474" s="89">
        <v>57.95</v>
      </c>
      <c r="K474" s="89">
        <v>20</v>
      </c>
    </row>
    <row r="475" spans="1:11" ht="15" customHeight="1" x14ac:dyDescent="0.25">
      <c r="A475" s="92">
        <v>41043</v>
      </c>
      <c r="B475" s="89">
        <v>138.28657399999997</v>
      </c>
      <c r="C475" s="90">
        <f t="shared" si="35"/>
        <v>-1.849928000000034</v>
      </c>
      <c r="D475" s="90">
        <f t="shared" si="34"/>
        <v>1.8879379999999628</v>
      </c>
      <c r="E475" s="89">
        <v>57.95</v>
      </c>
      <c r="F475" s="89">
        <v>20</v>
      </c>
      <c r="G475" s="89">
        <v>144.51881</v>
      </c>
      <c r="H475" s="90">
        <f t="shared" si="36"/>
        <v>-1.8774020000000178</v>
      </c>
      <c r="I475" s="90">
        <f t="shared" si="33"/>
        <v>3.0199179999999899</v>
      </c>
      <c r="J475" s="89">
        <v>57.95</v>
      </c>
      <c r="K475" s="89">
        <v>20</v>
      </c>
    </row>
    <row r="476" spans="1:11" ht="15" customHeight="1" x14ac:dyDescent="0.25">
      <c r="A476" s="92">
        <v>41050</v>
      </c>
      <c r="B476" s="89">
        <v>135.77142000000001</v>
      </c>
      <c r="C476" s="90">
        <f t="shared" si="35"/>
        <v>-2.515153999999967</v>
      </c>
      <c r="D476" s="90">
        <f t="shared" si="34"/>
        <v>-0.34134399999999232</v>
      </c>
      <c r="E476" s="89">
        <v>57.95</v>
      </c>
      <c r="F476" s="89">
        <v>20</v>
      </c>
      <c r="G476" s="89">
        <v>141.746612</v>
      </c>
      <c r="H476" s="90">
        <f t="shared" si="36"/>
        <v>-2.772198000000003</v>
      </c>
      <c r="I476" s="90">
        <f t="shared" si="33"/>
        <v>0.97923900000000685</v>
      </c>
      <c r="J476" s="89">
        <v>57.95</v>
      </c>
      <c r="K476" s="89">
        <v>20</v>
      </c>
    </row>
    <row r="477" spans="1:11" ht="15" customHeight="1" x14ac:dyDescent="0.25">
      <c r="A477" s="92">
        <v>41057</v>
      </c>
      <c r="B477" s="89">
        <v>134.37459400000003</v>
      </c>
      <c r="C477" s="90">
        <f t="shared" si="35"/>
        <v>-1.3968259999999759</v>
      </c>
      <c r="D477" s="90">
        <f t="shared" si="34"/>
        <v>-1.1935279999999864</v>
      </c>
      <c r="E477" s="89">
        <v>57.95</v>
      </c>
      <c r="F477" s="89">
        <v>20</v>
      </c>
      <c r="G477" s="89">
        <v>140.49399399999999</v>
      </c>
      <c r="H477" s="90">
        <f t="shared" si="36"/>
        <v>-1.2526180000000124</v>
      </c>
      <c r="I477" s="90">
        <f t="shared" si="33"/>
        <v>0.67995799999999917</v>
      </c>
      <c r="J477" s="89">
        <v>57.95</v>
      </c>
      <c r="K477" s="89">
        <v>20</v>
      </c>
    </row>
    <row r="478" spans="1:11" ht="15" customHeight="1" x14ac:dyDescent="0.25">
      <c r="A478" s="92">
        <v>41064</v>
      </c>
      <c r="B478" s="89">
        <v>134.05828600000001</v>
      </c>
      <c r="C478" s="90">
        <f t="shared" si="35"/>
        <v>-0.31630800000002068</v>
      </c>
      <c r="D478" s="90">
        <f t="shared" si="34"/>
        <v>-1.5567379999999957</v>
      </c>
      <c r="E478" s="89">
        <v>57.95</v>
      </c>
      <c r="F478" s="89">
        <v>20</v>
      </c>
      <c r="G478" s="89">
        <v>139.958044</v>
      </c>
      <c r="H478" s="90">
        <f t="shared" si="36"/>
        <v>-0.53594999999998549</v>
      </c>
      <c r="I478" s="90">
        <f t="shared" si="33"/>
        <v>0.37540000000001328</v>
      </c>
      <c r="J478" s="89">
        <v>57.95</v>
      </c>
      <c r="K478" s="89">
        <v>20</v>
      </c>
    </row>
    <row r="479" spans="1:11" ht="15" customHeight="1" x14ac:dyDescent="0.25">
      <c r="A479" s="92">
        <v>41071</v>
      </c>
      <c r="B479" s="89">
        <v>133.66761399999999</v>
      </c>
      <c r="C479" s="90">
        <f t="shared" si="35"/>
        <v>-0.39067200000002344</v>
      </c>
      <c r="D479" s="90">
        <f t="shared" si="34"/>
        <v>-2.1882620000000088</v>
      </c>
      <c r="E479" s="89">
        <v>57.95</v>
      </c>
      <c r="F479" s="89">
        <v>20</v>
      </c>
      <c r="G479" s="89">
        <v>139.582426</v>
      </c>
      <c r="H479" s="90">
        <f t="shared" si="36"/>
        <v>-0.37561800000000289</v>
      </c>
      <c r="I479" s="90">
        <f t="shared" si="33"/>
        <v>-0.1888165000000015</v>
      </c>
      <c r="J479" s="89">
        <v>57.95</v>
      </c>
      <c r="K479" s="89">
        <v>20</v>
      </c>
    </row>
    <row r="480" spans="1:11" ht="15" customHeight="1" x14ac:dyDescent="0.25">
      <c r="A480" s="92">
        <v>41078</v>
      </c>
      <c r="B480" s="89">
        <v>131.99095</v>
      </c>
      <c r="C480" s="90">
        <f t="shared" si="35"/>
        <v>-1.6766639999999882</v>
      </c>
      <c r="D480" s="90">
        <f t="shared" si="34"/>
        <v>-4.0351880000000051</v>
      </c>
      <c r="E480" s="89">
        <v>57.95</v>
      </c>
      <c r="F480" s="89">
        <v>20</v>
      </c>
      <c r="G480" s="89">
        <v>137.710644</v>
      </c>
      <c r="H480" s="90">
        <f t="shared" si="36"/>
        <v>-1.8717819999999961</v>
      </c>
      <c r="I480" s="90">
        <f t="shared" si="33"/>
        <v>-2.3434594999999945</v>
      </c>
      <c r="J480" s="89">
        <v>57.95</v>
      </c>
      <c r="K480" s="89">
        <v>20</v>
      </c>
    </row>
    <row r="481" spans="1:11" ht="15" customHeight="1" x14ac:dyDescent="0.25">
      <c r="A481" s="92">
        <v>41085</v>
      </c>
      <c r="B481" s="89">
        <v>131.54592000000002</v>
      </c>
      <c r="C481" s="90">
        <f t="shared" si="35"/>
        <v>-0.44502999999997428</v>
      </c>
      <c r="D481" s="90">
        <f t="shared" si="34"/>
        <v>-3.317245999999983</v>
      </c>
      <c r="E481" s="89">
        <v>57.95</v>
      </c>
      <c r="F481" s="89">
        <v>20</v>
      </c>
      <c r="G481" s="89">
        <v>137.20447600000003</v>
      </c>
      <c r="H481" s="90">
        <f t="shared" si="36"/>
        <v>-0.50616799999997397</v>
      </c>
      <c r="I481" s="90">
        <f t="shared" si="33"/>
        <v>-1.5623124999999902</v>
      </c>
      <c r="J481" s="89">
        <v>57.95</v>
      </c>
      <c r="K481" s="89">
        <v>20</v>
      </c>
    </row>
    <row r="482" spans="1:11" ht="15" customHeight="1" x14ac:dyDescent="0.25">
      <c r="A482" s="92">
        <v>41092</v>
      </c>
      <c r="B482" s="89">
        <v>130.49736200000001</v>
      </c>
      <c r="C482" s="90">
        <f t="shared" si="35"/>
        <v>-1.0485580000000141</v>
      </c>
      <c r="D482" s="90">
        <f t="shared" si="34"/>
        <v>-2.930813999999998</v>
      </c>
      <c r="E482" s="89">
        <v>57.95</v>
      </c>
      <c r="F482" s="89">
        <v>20</v>
      </c>
      <c r="G482" s="89">
        <v>135.90737000000001</v>
      </c>
      <c r="H482" s="90">
        <f t="shared" si="36"/>
        <v>-1.2971060000000136</v>
      </c>
      <c r="I482" s="90">
        <f t="shared" si="33"/>
        <v>-1.7946594999999945</v>
      </c>
      <c r="J482" s="89">
        <v>57.95</v>
      </c>
      <c r="K482" s="89">
        <v>20</v>
      </c>
    </row>
    <row r="483" spans="1:11" ht="15" customHeight="1" x14ac:dyDescent="0.25">
      <c r="A483" s="92">
        <v>41099</v>
      </c>
      <c r="B483" s="89">
        <v>131.05671599999999</v>
      </c>
      <c r="C483" s="90">
        <f t="shared" si="35"/>
        <v>0.55935399999998481</v>
      </c>
      <c r="D483" s="90">
        <f t="shared" si="34"/>
        <v>-3.1187740000000304</v>
      </c>
      <c r="E483" s="89">
        <v>57.95</v>
      </c>
      <c r="F483" s="89">
        <v>20</v>
      </c>
      <c r="G483" s="89">
        <v>136.43673799999999</v>
      </c>
      <c r="H483" s="90">
        <f t="shared" si="36"/>
        <v>0.52936799999997675</v>
      </c>
      <c r="I483" s="90">
        <f t="shared" si="33"/>
        <v>-1.9593419999999924</v>
      </c>
      <c r="J483" s="89">
        <v>57.95</v>
      </c>
      <c r="K483" s="89">
        <v>20</v>
      </c>
    </row>
    <row r="484" spans="1:11" ht="15" customHeight="1" x14ac:dyDescent="0.25">
      <c r="A484" s="92">
        <v>41106</v>
      </c>
      <c r="B484" s="89">
        <v>131.490128</v>
      </c>
      <c r="C484" s="90">
        <f t="shared" si="35"/>
        <v>0.43341200000000413</v>
      </c>
      <c r="D484" s="90">
        <f t="shared" si="34"/>
        <v>-3.483319999999992</v>
      </c>
      <c r="E484" s="89">
        <v>57.95</v>
      </c>
      <c r="F484" s="89">
        <v>20</v>
      </c>
      <c r="G484" s="89">
        <v>136.84723399999999</v>
      </c>
      <c r="H484" s="90">
        <f t="shared" si="36"/>
        <v>0.41049599999999486</v>
      </c>
      <c r="I484" s="90">
        <f t="shared" si="33"/>
        <v>-2.5132925000000341</v>
      </c>
      <c r="J484" s="89">
        <v>57.95</v>
      </c>
      <c r="K484" s="89">
        <v>20</v>
      </c>
    </row>
    <row r="485" spans="1:11" ht="15" customHeight="1" x14ac:dyDescent="0.25">
      <c r="A485" s="92">
        <v>41113</v>
      </c>
      <c r="B485" s="89">
        <v>132.21420599999999</v>
      </c>
      <c r="C485" s="90">
        <f t="shared" si="35"/>
        <v>0.72407799999999156</v>
      </c>
      <c r="D485" s="90">
        <f t="shared" si="34"/>
        <v>-3.4468699999999899</v>
      </c>
      <c r="E485" s="89">
        <v>57.95</v>
      </c>
      <c r="F485" s="89">
        <v>20</v>
      </c>
      <c r="G485" s="89">
        <v>137.72045800000001</v>
      </c>
      <c r="H485" s="90">
        <f t="shared" si="36"/>
        <v>0.87322400000002176</v>
      </c>
      <c r="I485" s="90">
        <f t="shared" si="33"/>
        <v>-2.2344329999999957</v>
      </c>
      <c r="J485" s="89">
        <v>57.95</v>
      </c>
      <c r="K485" s="89">
        <v>20</v>
      </c>
    </row>
    <row r="486" spans="1:11" ht="15" customHeight="1" x14ac:dyDescent="0.25">
      <c r="A486" s="92">
        <v>41120</v>
      </c>
      <c r="B486" s="89">
        <v>132.77736899999999</v>
      </c>
      <c r="C486" s="90">
        <f t="shared" si="35"/>
        <v>0.56316300000000297</v>
      </c>
      <c r="D486" s="90">
        <f t="shared" si="34"/>
        <v>-3.2894430000000057</v>
      </c>
      <c r="E486" s="89">
        <v>57.95</v>
      </c>
      <c r="F486" s="89">
        <v>20</v>
      </c>
      <c r="G486" s="89">
        <v>138.251048</v>
      </c>
      <c r="H486" s="90">
        <f t="shared" si="36"/>
        <v>0.53058999999998946</v>
      </c>
      <c r="I486" s="90">
        <f t="shared" si="33"/>
        <v>-2.3037915000000169</v>
      </c>
      <c r="J486" s="89">
        <v>57.95</v>
      </c>
      <c r="K486" s="89">
        <v>20</v>
      </c>
    </row>
    <row r="487" spans="1:11" ht="15" customHeight="1" x14ac:dyDescent="0.25">
      <c r="A487" s="92">
        <v>41127</v>
      </c>
      <c r="B487" s="89">
        <v>133.38968599999998</v>
      </c>
      <c r="C487" s="90">
        <f t="shared" si="35"/>
        <v>0.61231699999999023</v>
      </c>
      <c r="D487" s="90">
        <f t="shared" si="34"/>
        <v>-3.0738159999999937</v>
      </c>
      <c r="E487" s="89">
        <v>57.95</v>
      </c>
      <c r="F487" s="89">
        <v>20</v>
      </c>
      <c r="G487" s="89">
        <v>138.7893</v>
      </c>
      <c r="H487" s="90">
        <f t="shared" si="36"/>
        <v>0.53825199999999995</v>
      </c>
      <c r="I487" s="90">
        <f t="shared" si="33"/>
        <v>-2.0498405000000162</v>
      </c>
      <c r="J487" s="89">
        <v>57.95</v>
      </c>
      <c r="K487" s="89">
        <v>20</v>
      </c>
    </row>
    <row r="488" spans="1:11" ht="15" customHeight="1" x14ac:dyDescent="0.25">
      <c r="A488" s="92">
        <v>41134</v>
      </c>
      <c r="B488" s="89">
        <v>134.268494</v>
      </c>
      <c r="C488" s="90">
        <f t="shared" si="35"/>
        <v>0.87880800000002068</v>
      </c>
      <c r="D488" s="90">
        <f t="shared" si="34"/>
        <v>-1.679239999999993</v>
      </c>
      <c r="E488" s="89">
        <v>57.95</v>
      </c>
      <c r="F488" s="89">
        <v>20</v>
      </c>
      <c r="G488" s="89">
        <v>139.46056200000001</v>
      </c>
      <c r="H488" s="90">
        <f t="shared" si="36"/>
        <v>0.6712620000000129</v>
      </c>
      <c r="I488" s="90">
        <f t="shared" si="33"/>
        <v>-0.89636199999998212</v>
      </c>
      <c r="J488" s="89">
        <v>57.95</v>
      </c>
      <c r="K488" s="89">
        <v>20</v>
      </c>
    </row>
    <row r="489" spans="1:11" ht="15" customHeight="1" x14ac:dyDescent="0.25">
      <c r="A489" s="92">
        <v>41141</v>
      </c>
      <c r="B489" s="89">
        <v>135.72391199999998</v>
      </c>
      <c r="C489" s="90">
        <f t="shared" si="35"/>
        <v>1.4554179999999803</v>
      </c>
      <c r="D489" s="90">
        <f t="shared" si="34"/>
        <v>1.1646959999999922</v>
      </c>
      <c r="E489" s="89">
        <v>57.95</v>
      </c>
      <c r="F489" s="89">
        <v>20</v>
      </c>
      <c r="G489" s="89">
        <v>140.78570600000003</v>
      </c>
      <c r="H489" s="90">
        <f t="shared" si="36"/>
        <v>1.325144000000023</v>
      </c>
      <c r="I489" s="90">
        <f t="shared" si="33"/>
        <v>1.740945000000039</v>
      </c>
      <c r="J489" s="89">
        <v>57.95</v>
      </c>
      <c r="K489" s="89">
        <v>20</v>
      </c>
    </row>
    <row r="490" spans="1:11" ht="15" customHeight="1" x14ac:dyDescent="0.25">
      <c r="A490" s="92">
        <v>41148</v>
      </c>
      <c r="B490" s="89">
        <v>137.09820200000001</v>
      </c>
      <c r="C490" s="90">
        <f t="shared" si="35"/>
        <v>1.3742900000000304</v>
      </c>
      <c r="D490" s="90">
        <f t="shared" si="34"/>
        <v>2.7806260000000123</v>
      </c>
      <c r="E490" s="89">
        <v>57.95</v>
      </c>
      <c r="F490" s="89">
        <v>20</v>
      </c>
      <c r="G490" s="89">
        <v>142.168836</v>
      </c>
      <c r="H490" s="90">
        <f t="shared" si="36"/>
        <v>1.3831299999999658</v>
      </c>
      <c r="I490" s="90">
        <f t="shared" si="33"/>
        <v>3.453362999999996</v>
      </c>
      <c r="J490" s="89">
        <v>57.95</v>
      </c>
      <c r="K490" s="89">
        <v>20</v>
      </c>
    </row>
    <row r="491" spans="1:11" ht="15" customHeight="1" x14ac:dyDescent="0.25">
      <c r="A491" s="92">
        <v>41155</v>
      </c>
      <c r="B491" s="89">
        <v>138.02894799999999</v>
      </c>
      <c r="C491" s="90">
        <f t="shared" si="35"/>
        <v>0.93074599999997076</v>
      </c>
      <c r="D491" s="90">
        <f t="shared" si="34"/>
        <v>3.4095219999999813</v>
      </c>
      <c r="E491" s="89">
        <v>57.95</v>
      </c>
      <c r="F491" s="89">
        <v>20</v>
      </c>
      <c r="G491" s="89">
        <v>142.87187200000002</v>
      </c>
      <c r="H491" s="90">
        <f t="shared" si="36"/>
        <v>0.70303600000002575</v>
      </c>
      <c r="I491" s="90">
        <f t="shared" si="33"/>
        <v>3.9156940000000304</v>
      </c>
      <c r="J491" s="89">
        <v>57.95</v>
      </c>
      <c r="K491" s="89">
        <v>20</v>
      </c>
    </row>
    <row r="492" spans="1:11" ht="15" customHeight="1" x14ac:dyDescent="0.25">
      <c r="A492" s="92">
        <v>41162</v>
      </c>
      <c r="B492" s="89">
        <v>138.90583600000002</v>
      </c>
      <c r="C492" s="90">
        <f t="shared" si="35"/>
        <v>0.87688800000003653</v>
      </c>
      <c r="D492" s="90">
        <f t="shared" si="34"/>
        <v>3.902639000000022</v>
      </c>
      <c r="E492" s="89">
        <v>57.95</v>
      </c>
      <c r="F492" s="89">
        <v>20</v>
      </c>
      <c r="G492" s="89">
        <v>143.655124</v>
      </c>
      <c r="H492" s="90">
        <f t="shared" si="36"/>
        <v>0.78325199999997608</v>
      </c>
      <c r="I492" s="90">
        <f t="shared" si="33"/>
        <v>4.2566644999999994</v>
      </c>
      <c r="J492" s="89">
        <v>57.95</v>
      </c>
      <c r="K492" s="89">
        <v>20</v>
      </c>
    </row>
    <row r="493" spans="1:11" ht="15" customHeight="1" x14ac:dyDescent="0.25">
      <c r="A493" s="92">
        <v>41169</v>
      </c>
      <c r="B493" s="89">
        <v>139.42084</v>
      </c>
      <c r="C493" s="90">
        <f t="shared" si="35"/>
        <v>0.51500399999997626</v>
      </c>
      <c r="D493" s="90">
        <f t="shared" si="34"/>
        <v>4.0190320000000099</v>
      </c>
      <c r="E493" s="89">
        <v>57.95</v>
      </c>
      <c r="F493" s="89">
        <v>20</v>
      </c>
      <c r="G493" s="89">
        <v>144.17528600000003</v>
      </c>
      <c r="H493" s="90">
        <f t="shared" si="36"/>
        <v>0.52016200000002755</v>
      </c>
      <c r="I493" s="90">
        <f t="shared" si="33"/>
        <v>4.3137460000000374</v>
      </c>
      <c r="J493" s="89">
        <v>57.95</v>
      </c>
      <c r="K493" s="89">
        <v>20</v>
      </c>
    </row>
    <row r="494" spans="1:11" ht="15" customHeight="1" x14ac:dyDescent="0.25">
      <c r="A494" s="92">
        <v>41176</v>
      </c>
      <c r="B494" s="89">
        <v>139.53570199999999</v>
      </c>
      <c r="C494" s="90">
        <f t="shared" si="35"/>
        <v>0.11486199999998803</v>
      </c>
      <c r="D494" s="90">
        <f t="shared" si="34"/>
        <v>3.881637999999981</v>
      </c>
      <c r="E494" s="89">
        <v>57.95</v>
      </c>
      <c r="F494" s="89">
        <v>20</v>
      </c>
      <c r="G494" s="89">
        <v>144.35665399999999</v>
      </c>
      <c r="H494" s="90">
        <f t="shared" si="36"/>
        <v>0.18136799999996356</v>
      </c>
      <c r="I494" s="90">
        <f t="shared" si="33"/>
        <v>4.2163714999999797</v>
      </c>
      <c r="J494" s="89">
        <v>57.95</v>
      </c>
      <c r="K494" s="89">
        <v>20</v>
      </c>
    </row>
    <row r="495" spans="1:11" ht="15" customHeight="1" x14ac:dyDescent="0.25">
      <c r="A495" s="92">
        <v>41183</v>
      </c>
      <c r="B495" s="89">
        <v>138.432863</v>
      </c>
      <c r="C495" s="90">
        <f t="shared" si="35"/>
        <v>-1.1028389999999888</v>
      </c>
      <c r="D495" s="90">
        <f t="shared" si="34"/>
        <v>3.4113549999999861</v>
      </c>
      <c r="E495" s="89">
        <v>57.95</v>
      </c>
      <c r="F495" s="89">
        <v>20</v>
      </c>
      <c r="G495" s="89">
        <v>143.28373400000001</v>
      </c>
      <c r="H495" s="90">
        <f t="shared" si="36"/>
        <v>-1.0729199999999821</v>
      </c>
      <c r="I495" s="90">
        <f t="shared" si="33"/>
        <v>3.5179134999999917</v>
      </c>
      <c r="J495" s="89">
        <v>57.95</v>
      </c>
      <c r="K495" s="89">
        <v>20</v>
      </c>
    </row>
    <row r="496" spans="1:11" ht="15" customHeight="1" x14ac:dyDescent="0.25">
      <c r="A496" s="92">
        <v>41190</v>
      </c>
      <c r="B496" s="89">
        <v>138.236786</v>
      </c>
      <c r="C496" s="90">
        <f t="shared" si="35"/>
        <v>-0.1960770000000025</v>
      </c>
      <c r="D496" s="90">
        <f t="shared" si="34"/>
        <v>3.7646960000000149</v>
      </c>
      <c r="E496" s="89">
        <v>57.95</v>
      </c>
      <c r="F496" s="89">
        <v>20</v>
      </c>
      <c r="G496" s="89">
        <v>143.04659800000002</v>
      </c>
      <c r="H496" s="90">
        <f t="shared" si="36"/>
        <v>-0.23713599999999246</v>
      </c>
      <c r="I496" s="90">
        <f t="shared" si="33"/>
        <v>3.5262005000000158</v>
      </c>
      <c r="J496" s="89">
        <v>57.95</v>
      </c>
      <c r="K496" s="89">
        <v>20</v>
      </c>
    </row>
    <row r="497" spans="1:11" ht="15" customHeight="1" x14ac:dyDescent="0.25">
      <c r="A497" s="92">
        <v>41197</v>
      </c>
      <c r="B497" s="89">
        <v>138.34782000000001</v>
      </c>
      <c r="C497" s="90">
        <f t="shared" si="35"/>
        <v>0.11103400000001784</v>
      </c>
      <c r="D497" s="90">
        <f t="shared" si="34"/>
        <v>3.8591760000000193</v>
      </c>
      <c r="E497" s="89">
        <v>57.95</v>
      </c>
      <c r="F497" s="89">
        <v>20</v>
      </c>
      <c r="G497" s="89">
        <v>143.23495600000001</v>
      </c>
      <c r="H497" s="90">
        <f t="shared" si="36"/>
        <v>0.18835799999999381</v>
      </c>
      <c r="I497" s="90">
        <f t="shared" si="33"/>
        <v>3.5094950000000154</v>
      </c>
      <c r="J497" s="89">
        <v>57.95</v>
      </c>
      <c r="K497" s="89">
        <v>20</v>
      </c>
    </row>
    <row r="498" spans="1:11" ht="15" customHeight="1" x14ac:dyDescent="0.25">
      <c r="A498" s="92">
        <v>41204</v>
      </c>
      <c r="B498" s="89">
        <v>138.29239100000001</v>
      </c>
      <c r="C498" s="90">
        <f t="shared" si="35"/>
        <v>-5.5429000000003725E-2</v>
      </c>
      <c r="D498" s="90">
        <f t="shared" si="34"/>
        <v>3.6331950000000006</v>
      </c>
      <c r="E498" s="89">
        <v>57.95</v>
      </c>
      <c r="F498" s="89">
        <v>20</v>
      </c>
      <c r="G498" s="89">
        <v>143.226978</v>
      </c>
      <c r="H498" s="90">
        <f t="shared" si="36"/>
        <v>0</v>
      </c>
      <c r="I498" s="90">
        <f t="shared" si="33"/>
        <v>3.0327109999999777</v>
      </c>
      <c r="J498" s="89">
        <v>57.95</v>
      </c>
      <c r="K498" s="89">
        <v>20</v>
      </c>
    </row>
    <row r="499" spans="1:11" ht="15" customHeight="1" x14ac:dyDescent="0.25">
      <c r="A499" s="92">
        <v>41211</v>
      </c>
      <c r="B499" s="89">
        <v>136.983599</v>
      </c>
      <c r="C499" s="90">
        <f t="shared" si="35"/>
        <v>-1.3087920000000111</v>
      </c>
      <c r="D499" s="90">
        <f t="shared" si="34"/>
        <v>2.2489829999999813</v>
      </c>
      <c r="E499" s="89">
        <v>57.95</v>
      </c>
      <c r="F499" s="89">
        <v>20</v>
      </c>
      <c r="G499" s="89">
        <v>142.99806599999999</v>
      </c>
      <c r="H499" s="90">
        <f t="shared" si="36"/>
        <v>-0.22891200000000822</v>
      </c>
      <c r="I499" s="90">
        <f t="shared" si="33"/>
        <v>2.7270159999999919</v>
      </c>
      <c r="J499" s="89">
        <v>57.95</v>
      </c>
      <c r="K499" s="89">
        <v>20</v>
      </c>
    </row>
    <row r="500" spans="1:11" ht="15" customHeight="1" x14ac:dyDescent="0.25">
      <c r="A500" s="92">
        <v>41218</v>
      </c>
      <c r="B500" s="89">
        <v>136.43301499999998</v>
      </c>
      <c r="C500" s="90">
        <f t="shared" si="35"/>
        <v>-0.55058400000001484</v>
      </c>
      <c r="D500" s="90">
        <f t="shared" si="34"/>
        <v>2.0276470000000018</v>
      </c>
      <c r="E500" s="89">
        <v>57.95</v>
      </c>
      <c r="F500" s="89">
        <v>20</v>
      </c>
      <c r="G500" s="89">
        <v>142.753433</v>
      </c>
      <c r="H500" s="90">
        <f t="shared" si="36"/>
        <v>-0.24463299999999322</v>
      </c>
      <c r="I500" s="90">
        <f t="shared" si="33"/>
        <v>2.3366985000000113</v>
      </c>
      <c r="J500" s="89">
        <v>57.95</v>
      </c>
      <c r="K500" s="89">
        <v>20</v>
      </c>
    </row>
    <row r="501" spans="1:11" ht="15" customHeight="1" x14ac:dyDescent="0.25">
      <c r="A501" s="92">
        <v>41225</v>
      </c>
      <c r="B501" s="89">
        <v>135.086015</v>
      </c>
      <c r="C501" s="90">
        <f t="shared" si="35"/>
        <v>-1.34699999999998</v>
      </c>
      <c r="D501" s="90">
        <f t="shared" si="34"/>
        <v>1.409715000000034</v>
      </c>
      <c r="E501" s="89">
        <v>57.95</v>
      </c>
      <c r="F501" s="89">
        <v>20</v>
      </c>
      <c r="G501" s="89">
        <v>141.74304000000001</v>
      </c>
      <c r="H501" s="90">
        <f t="shared" si="36"/>
        <v>-1.0103929999999934</v>
      </c>
      <c r="I501" s="90">
        <f t="shared" si="33"/>
        <v>1.2107965000000149</v>
      </c>
      <c r="J501" s="89">
        <v>57.95</v>
      </c>
      <c r="K501" s="89">
        <v>20</v>
      </c>
    </row>
    <row r="502" spans="1:11" ht="15" customHeight="1" x14ac:dyDescent="0.25">
      <c r="A502" s="92">
        <v>41232</v>
      </c>
      <c r="B502" s="89">
        <v>134.561207</v>
      </c>
      <c r="C502" s="90">
        <f t="shared" si="35"/>
        <v>-0.52480800000000727</v>
      </c>
      <c r="D502" s="90">
        <f t="shared" si="34"/>
        <v>1.1861869999999897</v>
      </c>
      <c r="E502" s="89">
        <v>57.95</v>
      </c>
      <c r="F502" s="89">
        <v>20</v>
      </c>
      <c r="G502" s="89">
        <v>141.32775599999999</v>
      </c>
      <c r="H502" s="90">
        <f t="shared" si="36"/>
        <v>-0.41528400000001398</v>
      </c>
      <c r="I502" s="90">
        <f t="shared" si="33"/>
        <v>0.26404249999998797</v>
      </c>
      <c r="J502" s="89">
        <v>57.95</v>
      </c>
      <c r="K502" s="89">
        <v>20</v>
      </c>
    </row>
    <row r="503" spans="1:11" ht="15" customHeight="1" x14ac:dyDescent="0.25">
      <c r="A503" s="92">
        <v>41239</v>
      </c>
      <c r="B503" s="89">
        <v>134.37590900000001</v>
      </c>
      <c r="C503" s="90">
        <f t="shared" si="35"/>
        <v>-0.18529799999998886</v>
      </c>
      <c r="D503" s="90">
        <f t="shared" si="34"/>
        <v>1.2082220000000063</v>
      </c>
      <c r="E503" s="89">
        <v>57.95</v>
      </c>
      <c r="F503" s="89">
        <v>20</v>
      </c>
      <c r="G503" s="89">
        <v>141.12770800000001</v>
      </c>
      <c r="H503" s="90">
        <f t="shared" si="36"/>
        <v>-0.20004799999998113</v>
      </c>
      <c r="I503" s="90">
        <f t="shared" si="33"/>
        <v>0</v>
      </c>
      <c r="J503" s="89">
        <v>57.95</v>
      </c>
      <c r="K503" s="89">
        <v>20</v>
      </c>
    </row>
    <row r="504" spans="1:11" ht="15" customHeight="1" x14ac:dyDescent="0.25">
      <c r="A504" s="92">
        <v>41246</v>
      </c>
      <c r="B504" s="89">
        <v>133.049633</v>
      </c>
      <c r="C504" s="90">
        <f t="shared" si="35"/>
        <v>-1.3262760000000071</v>
      </c>
      <c r="D504" s="90">
        <f t="shared" si="34"/>
        <v>0.27252500000000168</v>
      </c>
      <c r="E504" s="89">
        <v>57.95</v>
      </c>
      <c r="F504" s="89">
        <v>20</v>
      </c>
      <c r="G504" s="89">
        <v>140.90526399999999</v>
      </c>
      <c r="H504" s="90">
        <f t="shared" si="36"/>
        <v>-0.22244400000002429</v>
      </c>
      <c r="I504" s="90">
        <f t="shared" si="33"/>
        <v>-8.8746000000014647E-2</v>
      </c>
      <c r="J504" s="89">
        <v>57.95</v>
      </c>
      <c r="K504" s="89">
        <v>20</v>
      </c>
    </row>
    <row r="505" spans="1:11" ht="15" customHeight="1" x14ac:dyDescent="0.25">
      <c r="A505" s="92">
        <v>41253</v>
      </c>
      <c r="B505" s="89">
        <v>132.548633</v>
      </c>
      <c r="C505" s="90">
        <f t="shared" si="35"/>
        <v>-0.50100000000000477</v>
      </c>
      <c r="D505" s="90">
        <f t="shared" si="34"/>
        <v>0</v>
      </c>
      <c r="E505" s="89">
        <v>57.95</v>
      </c>
      <c r="F505" s="89">
        <v>20</v>
      </c>
      <c r="G505" s="89">
        <v>140.76424</v>
      </c>
      <c r="H505" s="90">
        <f t="shared" si="36"/>
        <v>-0.14102399999998738</v>
      </c>
      <c r="I505" s="90">
        <f t="shared" ref="I505:I568" si="37">IF(ABS(G505-G453)&lt;0.05,0,G505-G453)</f>
        <v>-0.18806449999999586</v>
      </c>
      <c r="J505" s="89">
        <v>57.95</v>
      </c>
      <c r="K505" s="89">
        <v>20</v>
      </c>
    </row>
    <row r="506" spans="1:11" ht="15" customHeight="1" x14ac:dyDescent="0.25">
      <c r="A506" s="92">
        <v>41260</v>
      </c>
      <c r="B506" s="89">
        <v>131.97664700000001</v>
      </c>
      <c r="C506" s="90">
        <f t="shared" si="35"/>
        <v>-0.57198599999998123</v>
      </c>
      <c r="D506" s="90">
        <f t="shared" si="34"/>
        <v>-0.51055899999997223</v>
      </c>
      <c r="E506" s="89">
        <v>57.95</v>
      </c>
      <c r="F506" s="89">
        <v>20</v>
      </c>
      <c r="G506" s="89">
        <v>140.07936999999998</v>
      </c>
      <c r="H506" s="90">
        <f t="shared" si="36"/>
        <v>-0.68487000000001785</v>
      </c>
      <c r="I506" s="90">
        <f t="shared" si="37"/>
        <v>-0.84657400000003236</v>
      </c>
      <c r="J506" s="89">
        <v>57.95</v>
      </c>
      <c r="K506" s="89">
        <v>20</v>
      </c>
    </row>
    <row r="507" spans="1:11" ht="15" customHeight="1" x14ac:dyDescent="0.25">
      <c r="A507" s="92">
        <v>41267</v>
      </c>
      <c r="B507" s="89">
        <v>131.95196300000001</v>
      </c>
      <c r="C507" s="90">
        <f t="shared" si="35"/>
        <v>0</v>
      </c>
      <c r="D507" s="90">
        <f t="shared" si="34"/>
        <v>-0.45788200000001211</v>
      </c>
      <c r="E507" s="89">
        <v>57.95</v>
      </c>
      <c r="F507" s="89">
        <v>20</v>
      </c>
      <c r="G507" s="89">
        <v>139.838594</v>
      </c>
      <c r="H507" s="90">
        <f t="shared" si="36"/>
        <v>-0.24077599999998256</v>
      </c>
      <c r="I507" s="90">
        <f t="shared" si="37"/>
        <v>-0.93478100000001518</v>
      </c>
      <c r="J507" s="89">
        <v>57.95</v>
      </c>
      <c r="K507" s="89">
        <v>20</v>
      </c>
    </row>
    <row r="508" spans="1:11" ht="15" customHeight="1" x14ac:dyDescent="0.25">
      <c r="A508" s="92">
        <v>41274</v>
      </c>
      <c r="B508" s="89">
        <v>131.91955799999999</v>
      </c>
      <c r="C508" s="90">
        <f t="shared" si="35"/>
        <v>0</v>
      </c>
      <c r="D508" s="90">
        <f t="shared" si="34"/>
        <v>-0.48295100000001412</v>
      </c>
      <c r="E508" s="89">
        <v>57.95</v>
      </c>
      <c r="F508" s="89">
        <v>20</v>
      </c>
      <c r="G508" s="89">
        <v>139.81163000000001</v>
      </c>
      <c r="H508" s="90">
        <f t="shared" si="36"/>
        <v>0</v>
      </c>
      <c r="I508" s="90">
        <f t="shared" si="37"/>
        <v>-1.0246799999999894</v>
      </c>
      <c r="J508" s="89">
        <v>57.95</v>
      </c>
      <c r="K508" s="89">
        <v>20</v>
      </c>
    </row>
    <row r="509" spans="1:11" ht="15" customHeight="1" x14ac:dyDescent="0.25">
      <c r="A509" s="92">
        <v>41281</v>
      </c>
      <c r="B509" s="89">
        <v>131.86071500000003</v>
      </c>
      <c r="C509" s="90">
        <f t="shared" si="35"/>
        <v>-5.884299999996756E-2</v>
      </c>
      <c r="D509" s="90">
        <f t="shared" ref="D509:D572" si="38">IF(ABS(B509-B457)&lt;0.05,0,B509-B457)</f>
        <v>-0.82076499999996599</v>
      </c>
      <c r="E509" s="89">
        <v>57.95</v>
      </c>
      <c r="F509" s="89">
        <v>20</v>
      </c>
      <c r="G509" s="89">
        <v>139.75267300000002</v>
      </c>
      <c r="H509" s="90">
        <f t="shared" si="36"/>
        <v>-5.8956999999992377E-2</v>
      </c>
      <c r="I509" s="90">
        <f t="shared" si="37"/>
        <v>-1.2519619999999918</v>
      </c>
      <c r="J509" s="89">
        <v>57.95</v>
      </c>
      <c r="K509" s="89">
        <v>20</v>
      </c>
    </row>
    <row r="510" spans="1:11" ht="15" customHeight="1" x14ac:dyDescent="0.25">
      <c r="A510" s="92">
        <v>41288</v>
      </c>
      <c r="B510" s="89">
        <v>132.000415</v>
      </c>
      <c r="C510" s="90">
        <f t="shared" si="35"/>
        <v>0.1396999999999764</v>
      </c>
      <c r="D510" s="90">
        <f t="shared" si="38"/>
        <v>-1.2937110000000018</v>
      </c>
      <c r="E510" s="89">
        <v>57.95</v>
      </c>
      <c r="F510" s="89">
        <v>20</v>
      </c>
      <c r="G510" s="89">
        <v>139.67838</v>
      </c>
      <c r="H510" s="90">
        <f t="shared" si="36"/>
        <v>-7.4293000000011489E-2</v>
      </c>
      <c r="I510" s="90">
        <f t="shared" si="37"/>
        <v>-2.0075004999999919</v>
      </c>
      <c r="J510" s="89">
        <v>57.95</v>
      </c>
      <c r="K510" s="89">
        <v>20</v>
      </c>
    </row>
    <row r="511" spans="1:11" ht="15" customHeight="1" x14ac:dyDescent="0.25">
      <c r="A511" s="92">
        <v>41295</v>
      </c>
      <c r="B511" s="89">
        <v>132.21391</v>
      </c>
      <c r="C511" s="90">
        <f t="shared" si="35"/>
        <v>0.21349499999999466</v>
      </c>
      <c r="D511" s="90">
        <f t="shared" si="38"/>
        <v>-1.5072110000000123</v>
      </c>
      <c r="E511" s="89">
        <v>57.95</v>
      </c>
      <c r="F511" s="89">
        <v>20</v>
      </c>
      <c r="G511" s="89">
        <v>139.952684</v>
      </c>
      <c r="H511" s="90">
        <f t="shared" si="36"/>
        <v>0.27430400000000077</v>
      </c>
      <c r="I511" s="90">
        <f t="shared" si="37"/>
        <v>-2.1081499999999664</v>
      </c>
      <c r="J511" s="89">
        <v>57.95</v>
      </c>
      <c r="K511" s="89">
        <v>20</v>
      </c>
    </row>
    <row r="512" spans="1:11" ht="15" customHeight="1" x14ac:dyDescent="0.25">
      <c r="A512" s="92">
        <v>41302</v>
      </c>
      <c r="B512" s="89">
        <v>132.9495</v>
      </c>
      <c r="C512" s="90">
        <f t="shared" si="35"/>
        <v>0.73559000000000196</v>
      </c>
      <c r="D512" s="90">
        <f t="shared" si="38"/>
        <v>-1.1518839999999955</v>
      </c>
      <c r="E512" s="89">
        <v>57.95</v>
      </c>
      <c r="F512" s="89">
        <v>20</v>
      </c>
      <c r="G512" s="89">
        <v>140.766412</v>
      </c>
      <c r="H512" s="90">
        <f t="shared" si="36"/>
        <v>0.81372799999999756</v>
      </c>
      <c r="I512" s="90">
        <f t="shared" si="37"/>
        <v>-1.6808500000000208</v>
      </c>
      <c r="J512" s="89">
        <v>57.95</v>
      </c>
      <c r="K512" s="89">
        <v>20</v>
      </c>
    </row>
    <row r="513" spans="1:11" ht="15" customHeight="1" x14ac:dyDescent="0.25">
      <c r="A513" s="92">
        <v>41309</v>
      </c>
      <c r="B513" s="89">
        <v>134.380516</v>
      </c>
      <c r="C513" s="90">
        <f t="shared" si="35"/>
        <v>1.4310159999999996</v>
      </c>
      <c r="D513" s="90">
        <f t="shared" si="38"/>
        <v>0.12749999999999773</v>
      </c>
      <c r="E513" s="89">
        <v>57.95</v>
      </c>
      <c r="F513" s="89">
        <v>20</v>
      </c>
      <c r="G513" s="89">
        <v>141.91007200000001</v>
      </c>
      <c r="H513" s="90">
        <f t="shared" si="36"/>
        <v>1.1436600000000112</v>
      </c>
      <c r="I513" s="90">
        <f t="shared" si="37"/>
        <v>-0.32772800000000757</v>
      </c>
      <c r="J513" s="89">
        <v>57.95</v>
      </c>
      <c r="K513" s="89">
        <v>20</v>
      </c>
    </row>
    <row r="514" spans="1:11" ht="15" customHeight="1" x14ac:dyDescent="0.25">
      <c r="A514" s="92">
        <v>41316</v>
      </c>
      <c r="B514" s="89">
        <v>135.560969</v>
      </c>
      <c r="C514" s="90">
        <f t="shared" si="35"/>
        <v>1.180453</v>
      </c>
      <c r="D514" s="90">
        <f t="shared" si="38"/>
        <v>0.66355800000002318</v>
      </c>
      <c r="E514" s="89">
        <v>57.95</v>
      </c>
      <c r="F514" s="89">
        <v>20</v>
      </c>
      <c r="G514" s="89">
        <v>143.02667200000002</v>
      </c>
      <c r="H514" s="90">
        <f t="shared" si="36"/>
        <v>1.1166000000000054</v>
      </c>
      <c r="I514" s="90">
        <f t="shared" si="37"/>
        <v>0.20129350000001978</v>
      </c>
      <c r="J514" s="89">
        <v>57.95</v>
      </c>
      <c r="K514" s="89">
        <v>20</v>
      </c>
    </row>
    <row r="515" spans="1:11" ht="15" customHeight="1" x14ac:dyDescent="0.25">
      <c r="A515" s="92">
        <v>41323</v>
      </c>
      <c r="B515" s="89">
        <v>136.858936</v>
      </c>
      <c r="C515" s="90">
        <f t="shared" si="35"/>
        <v>1.2979669999999999</v>
      </c>
      <c r="D515" s="90">
        <f t="shared" si="38"/>
        <v>1.647499732</v>
      </c>
      <c r="E515" s="89">
        <v>57.95</v>
      </c>
      <c r="F515" s="89">
        <v>20</v>
      </c>
      <c r="G515" s="89">
        <v>144.170064</v>
      </c>
      <c r="H515" s="90">
        <f t="shared" si="36"/>
        <v>1.1433919999999773</v>
      </c>
      <c r="I515" s="90">
        <f t="shared" si="37"/>
        <v>1.0179558449999888</v>
      </c>
      <c r="J515" s="89">
        <v>57.95</v>
      </c>
      <c r="K515" s="89">
        <v>20</v>
      </c>
    </row>
    <row r="516" spans="1:11" ht="15" customHeight="1" x14ac:dyDescent="0.25">
      <c r="A516" s="92">
        <v>41330</v>
      </c>
      <c r="B516" s="89">
        <v>138.49662400000003</v>
      </c>
      <c r="C516" s="90">
        <f t="shared" si="35"/>
        <v>1.6376880000000256</v>
      </c>
      <c r="D516" s="90">
        <f t="shared" si="38"/>
        <v>2.284274000000039</v>
      </c>
      <c r="E516" s="89">
        <v>57.95</v>
      </c>
      <c r="F516" s="89">
        <v>20</v>
      </c>
      <c r="G516" s="89">
        <v>145.54502000000002</v>
      </c>
      <c r="H516" s="90">
        <f t="shared" si="36"/>
        <v>1.3749560000000258</v>
      </c>
      <c r="I516" s="90">
        <f t="shared" si="37"/>
        <v>1.6245294999999942</v>
      </c>
      <c r="J516" s="89">
        <v>57.95</v>
      </c>
      <c r="K516" s="89">
        <v>20</v>
      </c>
    </row>
    <row r="517" spans="1:11" ht="15" customHeight="1" x14ac:dyDescent="0.25">
      <c r="A517" s="92">
        <v>41337</v>
      </c>
      <c r="B517" s="89">
        <v>139.47330600000001</v>
      </c>
      <c r="C517" s="90">
        <f t="shared" si="35"/>
        <v>0.97668199999998251</v>
      </c>
      <c r="D517" s="90">
        <f t="shared" si="38"/>
        <v>2.1700440000000185</v>
      </c>
      <c r="E517" s="89">
        <v>57.95</v>
      </c>
      <c r="F517" s="89">
        <v>20</v>
      </c>
      <c r="G517" s="89">
        <v>146.34438</v>
      </c>
      <c r="H517" s="90">
        <f t="shared" si="36"/>
        <v>0.79935999999997875</v>
      </c>
      <c r="I517" s="90">
        <f t="shared" si="37"/>
        <v>1.632874500000014</v>
      </c>
      <c r="J517" s="89">
        <v>57.95</v>
      </c>
      <c r="K517" s="89">
        <v>20</v>
      </c>
    </row>
    <row r="518" spans="1:11" ht="15" customHeight="1" x14ac:dyDescent="0.25">
      <c r="A518" s="92">
        <v>41344</v>
      </c>
      <c r="B518" s="89">
        <v>139.99731299999999</v>
      </c>
      <c r="C518" s="90">
        <f t="shared" si="35"/>
        <v>0.52400699999998324</v>
      </c>
      <c r="D518" s="90">
        <f t="shared" si="38"/>
        <v>2.0958889999999712</v>
      </c>
      <c r="E518" s="89">
        <v>57.95</v>
      </c>
      <c r="F518" s="89">
        <v>20</v>
      </c>
      <c r="G518" s="89">
        <v>146.71072000000001</v>
      </c>
      <c r="H518" s="90">
        <f t="shared" si="36"/>
        <v>0.3663400000000081</v>
      </c>
      <c r="I518" s="90">
        <f t="shared" si="37"/>
        <v>1.5645920000000046</v>
      </c>
      <c r="J518" s="89">
        <v>57.95</v>
      </c>
      <c r="K518" s="89">
        <v>20</v>
      </c>
    </row>
    <row r="519" spans="1:11" ht="15" customHeight="1" x14ac:dyDescent="0.25">
      <c r="A519" s="92">
        <v>41351</v>
      </c>
      <c r="B519" s="89">
        <v>137.58264399999999</v>
      </c>
      <c r="C519" s="90">
        <f t="shared" si="35"/>
        <v>-2.4146690000000035</v>
      </c>
      <c r="D519" s="90">
        <f t="shared" si="38"/>
        <v>-1.3747220000000198</v>
      </c>
      <c r="E519" s="89">
        <v>57.95</v>
      </c>
      <c r="F519" s="89">
        <v>20</v>
      </c>
      <c r="G519" s="89">
        <v>144.84169600000001</v>
      </c>
      <c r="H519" s="90">
        <f t="shared" si="36"/>
        <v>-1.869023999999996</v>
      </c>
      <c r="I519" s="90">
        <f t="shared" si="37"/>
        <v>-1.3193394999999555</v>
      </c>
      <c r="J519" s="89">
        <v>57.95</v>
      </c>
      <c r="K519" s="89">
        <v>20</v>
      </c>
    </row>
    <row r="520" spans="1:11" ht="15" customHeight="1" x14ac:dyDescent="0.25">
      <c r="A520" s="92">
        <v>41358</v>
      </c>
      <c r="B520" s="89">
        <v>137.08594400000001</v>
      </c>
      <c r="C520" s="90">
        <f t="shared" si="35"/>
        <v>-0.49669999999997572</v>
      </c>
      <c r="D520" s="90">
        <f t="shared" si="38"/>
        <v>-2.39421999999999</v>
      </c>
      <c r="E520" s="89">
        <v>57.95</v>
      </c>
      <c r="F520" s="89">
        <v>20</v>
      </c>
      <c r="G520" s="89">
        <v>144.33430200000001</v>
      </c>
      <c r="H520" s="90">
        <f t="shared" si="36"/>
        <v>-0.50739400000000501</v>
      </c>
      <c r="I520" s="90">
        <f t="shared" si="37"/>
        <v>-2.2239634999999964</v>
      </c>
      <c r="J520" s="89">
        <v>57.95</v>
      </c>
      <c r="K520" s="89">
        <v>20</v>
      </c>
    </row>
    <row r="521" spans="1:11" ht="15" customHeight="1" x14ac:dyDescent="0.25">
      <c r="A521" s="92">
        <v>41365</v>
      </c>
      <c r="B521" s="89">
        <v>137.29717400000001</v>
      </c>
      <c r="C521" s="90">
        <f t="shared" ref="C521:C584" si="39">IF(ABS(B521-B520)&lt;0.05,0,B521-B520)</f>
        <v>0.21123000000000047</v>
      </c>
      <c r="D521" s="90">
        <f t="shared" si="38"/>
        <v>-3.695844999999963</v>
      </c>
      <c r="E521" s="89">
        <v>57.95</v>
      </c>
      <c r="F521" s="89">
        <v>20</v>
      </c>
      <c r="G521" s="89">
        <v>143.506238</v>
      </c>
      <c r="H521" s="90">
        <f t="shared" ref="H521:H584" si="40">IF(ABS(G521-G520)&lt;0.05,0,G521-G520)</f>
        <v>-0.8280640000000119</v>
      </c>
      <c r="I521" s="90">
        <f t="shared" si="37"/>
        <v>-4.1735370000000103</v>
      </c>
      <c r="J521" s="89">
        <v>57.95</v>
      </c>
      <c r="K521" s="89">
        <v>20</v>
      </c>
    </row>
    <row r="522" spans="1:11" ht="15" customHeight="1" x14ac:dyDescent="0.25">
      <c r="A522" s="92">
        <v>41372</v>
      </c>
      <c r="B522" s="89">
        <v>137.30526600000002</v>
      </c>
      <c r="C522" s="90">
        <f t="shared" si="39"/>
        <v>0</v>
      </c>
      <c r="D522" s="90">
        <f t="shared" si="38"/>
        <v>-4.6662779999999771</v>
      </c>
      <c r="E522" s="89">
        <v>57.95</v>
      </c>
      <c r="F522" s="89">
        <v>20</v>
      </c>
      <c r="G522" s="89">
        <v>143.13313399999998</v>
      </c>
      <c r="H522" s="90">
        <f t="shared" si="40"/>
        <v>-0.37310400000001209</v>
      </c>
      <c r="I522" s="90">
        <f t="shared" si="37"/>
        <v>-4.8703175000000272</v>
      </c>
      <c r="J522" s="89">
        <v>57.95</v>
      </c>
      <c r="K522" s="89">
        <v>20</v>
      </c>
    </row>
    <row r="523" spans="1:11" ht="15" customHeight="1" x14ac:dyDescent="0.25">
      <c r="A523" s="92">
        <v>41379</v>
      </c>
      <c r="B523" s="89">
        <v>137.10880200000003</v>
      </c>
      <c r="C523" s="90">
        <f t="shared" si="39"/>
        <v>-0.19646399999999176</v>
      </c>
      <c r="D523" s="90">
        <f t="shared" si="38"/>
        <v>-5.063951999999972</v>
      </c>
      <c r="E523" s="89">
        <v>57.95</v>
      </c>
      <c r="F523" s="89">
        <v>20</v>
      </c>
      <c r="G523" s="89">
        <v>141.66509600000001</v>
      </c>
      <c r="H523" s="90">
        <f t="shared" si="40"/>
        <v>-1.4680379999999786</v>
      </c>
      <c r="I523" s="90">
        <f t="shared" si="37"/>
        <v>-6.3726134999999999</v>
      </c>
      <c r="J523" s="89">
        <v>57.95</v>
      </c>
      <c r="K523" s="89">
        <v>20</v>
      </c>
    </row>
    <row r="524" spans="1:11" ht="15" customHeight="1" x14ac:dyDescent="0.25">
      <c r="A524" s="92">
        <v>41386</v>
      </c>
      <c r="B524" s="89">
        <v>135.680712</v>
      </c>
      <c r="C524" s="90">
        <f t="shared" si="39"/>
        <v>-1.4280900000000258</v>
      </c>
      <c r="D524" s="90">
        <f t="shared" si="38"/>
        <v>-6.0783079999999927</v>
      </c>
      <c r="E524" s="89">
        <v>57.95</v>
      </c>
      <c r="F524" s="89">
        <v>20</v>
      </c>
      <c r="G524" s="89">
        <v>140.63922599999998</v>
      </c>
      <c r="H524" s="90">
        <f t="shared" si="40"/>
        <v>-1.025870000000026</v>
      </c>
      <c r="I524" s="90">
        <f t="shared" si="37"/>
        <v>-7.3220175000000438</v>
      </c>
      <c r="J524" s="89">
        <v>57.95</v>
      </c>
      <c r="K524" s="89">
        <v>20</v>
      </c>
    </row>
    <row r="525" spans="1:11" ht="15" customHeight="1" x14ac:dyDescent="0.25">
      <c r="A525" s="92">
        <v>41393</v>
      </c>
      <c r="B525" s="89">
        <v>134.66240100000002</v>
      </c>
      <c r="C525" s="90">
        <f t="shared" si="39"/>
        <v>-1.0183109999999829</v>
      </c>
      <c r="D525" s="90">
        <f t="shared" si="38"/>
        <v>-6.3418109999999785</v>
      </c>
      <c r="E525" s="89">
        <v>57.95</v>
      </c>
      <c r="F525" s="89">
        <v>20</v>
      </c>
      <c r="G525" s="89">
        <v>139.59394400000002</v>
      </c>
      <c r="H525" s="90">
        <f t="shared" si="40"/>
        <v>-1.0452819999999576</v>
      </c>
      <c r="I525" s="90">
        <f t="shared" si="37"/>
        <v>-7.4581224999999733</v>
      </c>
      <c r="J525" s="89">
        <v>57.95</v>
      </c>
      <c r="K525" s="89">
        <v>20</v>
      </c>
    </row>
    <row r="526" spans="1:11" ht="15" customHeight="1" x14ac:dyDescent="0.25">
      <c r="A526" s="92">
        <v>41400</v>
      </c>
      <c r="B526" s="89">
        <v>133.41651199999998</v>
      </c>
      <c r="C526" s="90">
        <f t="shared" si="39"/>
        <v>-1.2458890000000338</v>
      </c>
      <c r="D526" s="90">
        <f t="shared" si="38"/>
        <v>-6.7199900000000241</v>
      </c>
      <c r="E526" s="89">
        <v>57.95</v>
      </c>
      <c r="F526" s="89">
        <v>20</v>
      </c>
      <c r="G526" s="89">
        <v>138.54057800000001</v>
      </c>
      <c r="H526" s="90">
        <f t="shared" si="40"/>
        <v>-1.0533660000000111</v>
      </c>
      <c r="I526" s="90">
        <f t="shared" si="37"/>
        <v>-7.8556340000000091</v>
      </c>
      <c r="J526" s="89">
        <v>57.95</v>
      </c>
      <c r="K526" s="89">
        <v>20</v>
      </c>
    </row>
    <row r="527" spans="1:11" ht="15" customHeight="1" x14ac:dyDescent="0.25">
      <c r="A527" s="92">
        <v>41407</v>
      </c>
      <c r="B527" s="89">
        <v>133.11905999999999</v>
      </c>
      <c r="C527" s="90">
        <f t="shared" si="39"/>
        <v>-0.29745199999999272</v>
      </c>
      <c r="D527" s="90">
        <f t="shared" si="38"/>
        <v>-5.1675139999999828</v>
      </c>
      <c r="E527" s="89">
        <v>57.95</v>
      </c>
      <c r="F527" s="89">
        <v>20</v>
      </c>
      <c r="G527" s="89">
        <v>138.26707199999998</v>
      </c>
      <c r="H527" s="90">
        <f t="shared" si="40"/>
        <v>-0.27350600000002601</v>
      </c>
      <c r="I527" s="90">
        <f t="shared" si="37"/>
        <v>-6.2517380000000173</v>
      </c>
      <c r="J527" s="89">
        <v>57.95</v>
      </c>
      <c r="K527" s="89">
        <v>20</v>
      </c>
    </row>
    <row r="528" spans="1:11" ht="15" customHeight="1" x14ac:dyDescent="0.25">
      <c r="A528" s="92">
        <v>41414</v>
      </c>
      <c r="B528" s="89">
        <v>133.17174200000002</v>
      </c>
      <c r="C528" s="90">
        <f t="shared" si="39"/>
        <v>5.2682000000032758E-2</v>
      </c>
      <c r="D528" s="90">
        <f t="shared" si="38"/>
        <v>-2.5996779999999831</v>
      </c>
      <c r="E528" s="89">
        <v>57.95</v>
      </c>
      <c r="F528" s="89">
        <v>20</v>
      </c>
      <c r="G528" s="89">
        <v>138.424342</v>
      </c>
      <c r="H528" s="90">
        <f t="shared" si="40"/>
        <v>0.15727000000001112</v>
      </c>
      <c r="I528" s="90">
        <f t="shared" si="37"/>
        <v>-3.3222700000000032</v>
      </c>
      <c r="J528" s="89">
        <v>57.95</v>
      </c>
      <c r="K528" s="89">
        <v>20</v>
      </c>
    </row>
    <row r="529" spans="1:11" ht="15" customHeight="1" x14ac:dyDescent="0.25">
      <c r="A529" s="92">
        <v>41421</v>
      </c>
      <c r="B529" s="89">
        <v>133.63792799999999</v>
      </c>
      <c r="C529" s="90">
        <f t="shared" si="39"/>
        <v>0.46618599999996491</v>
      </c>
      <c r="D529" s="90">
        <f t="shared" si="38"/>
        <v>-0.73666600000004223</v>
      </c>
      <c r="E529" s="89">
        <v>57.95</v>
      </c>
      <c r="F529" s="89">
        <v>20</v>
      </c>
      <c r="G529" s="89">
        <v>138.81604299999998</v>
      </c>
      <c r="H529" s="90">
        <f t="shared" si="40"/>
        <v>0.39170099999998342</v>
      </c>
      <c r="I529" s="90">
        <f t="shared" si="37"/>
        <v>-1.6779510000000073</v>
      </c>
      <c r="J529" s="89">
        <v>57.95</v>
      </c>
      <c r="K529" s="89">
        <v>20</v>
      </c>
    </row>
    <row r="530" spans="1:11" ht="15" customHeight="1" x14ac:dyDescent="0.25">
      <c r="A530" s="92">
        <v>41428</v>
      </c>
      <c r="B530" s="89">
        <v>134.04443800000001</v>
      </c>
      <c r="C530" s="90">
        <f t="shared" si="39"/>
        <v>0.40651000000002568</v>
      </c>
      <c r="D530" s="90">
        <f t="shared" si="38"/>
        <v>0</v>
      </c>
      <c r="E530" s="89">
        <v>57.95</v>
      </c>
      <c r="F530" s="89">
        <v>20</v>
      </c>
      <c r="G530" s="89">
        <v>139.17138699999998</v>
      </c>
      <c r="H530" s="90">
        <f t="shared" si="40"/>
        <v>0.35534400000000232</v>
      </c>
      <c r="I530" s="90">
        <f t="shared" si="37"/>
        <v>-0.78665700000001948</v>
      </c>
      <c r="J530" s="89">
        <v>57.95</v>
      </c>
      <c r="K530" s="89">
        <v>20</v>
      </c>
    </row>
    <row r="531" spans="1:11" ht="15" customHeight="1" x14ac:dyDescent="0.25">
      <c r="A531" s="92">
        <v>41435</v>
      </c>
      <c r="B531" s="89">
        <v>134.29900899999998</v>
      </c>
      <c r="C531" s="90">
        <f t="shared" si="39"/>
        <v>0.25457099999997013</v>
      </c>
      <c r="D531" s="90">
        <f t="shared" si="38"/>
        <v>0.63139499999999771</v>
      </c>
      <c r="E531" s="89">
        <v>57.95</v>
      </c>
      <c r="F531" s="89">
        <v>20</v>
      </c>
      <c r="G531" s="89">
        <v>139.433402</v>
      </c>
      <c r="H531" s="90">
        <f t="shared" si="40"/>
        <v>0.26201500000001943</v>
      </c>
      <c r="I531" s="90">
        <f t="shared" si="37"/>
        <v>-0.14902399999999716</v>
      </c>
      <c r="J531" s="89">
        <v>57.95</v>
      </c>
      <c r="K531" s="89">
        <v>20</v>
      </c>
    </row>
    <row r="532" spans="1:11" ht="15" customHeight="1" x14ac:dyDescent="0.25">
      <c r="A532" s="92">
        <v>41442</v>
      </c>
      <c r="B532" s="89">
        <v>134.45768799999999</v>
      </c>
      <c r="C532" s="90">
        <f t="shared" si="39"/>
        <v>0.15867900000000645</v>
      </c>
      <c r="D532" s="90">
        <f t="shared" si="38"/>
        <v>2.4667379999999923</v>
      </c>
      <c r="E532" s="89">
        <v>57.95</v>
      </c>
      <c r="F532" s="89">
        <v>20</v>
      </c>
      <c r="G532" s="89">
        <v>139.536798</v>
      </c>
      <c r="H532" s="90">
        <f t="shared" si="40"/>
        <v>0.1033960000000036</v>
      </c>
      <c r="I532" s="90">
        <f t="shared" si="37"/>
        <v>1.8261540000000025</v>
      </c>
      <c r="J532" s="89">
        <v>57.95</v>
      </c>
      <c r="K532" s="89">
        <v>20</v>
      </c>
    </row>
    <row r="533" spans="1:11" ht="15" customHeight="1" x14ac:dyDescent="0.25">
      <c r="A533" s="92">
        <v>41449</v>
      </c>
      <c r="B533" s="89">
        <v>134.52005800000001</v>
      </c>
      <c r="C533" s="90">
        <f t="shared" si="39"/>
        <v>6.237000000001558E-2</v>
      </c>
      <c r="D533" s="90">
        <f t="shared" si="38"/>
        <v>2.9741379999999822</v>
      </c>
      <c r="E533" s="89">
        <v>57.95</v>
      </c>
      <c r="F533" s="89">
        <v>20</v>
      </c>
      <c r="G533" s="89">
        <v>139.636392</v>
      </c>
      <c r="H533" s="90">
        <f t="shared" si="40"/>
        <v>9.9593999999996186E-2</v>
      </c>
      <c r="I533" s="90">
        <f t="shared" si="37"/>
        <v>2.4319159999999727</v>
      </c>
      <c r="J533" s="89">
        <v>57.95</v>
      </c>
      <c r="K533" s="89">
        <v>20</v>
      </c>
    </row>
    <row r="534" spans="1:11" ht="15" customHeight="1" x14ac:dyDescent="0.25">
      <c r="A534" s="92">
        <v>41456</v>
      </c>
      <c r="B534" s="89">
        <v>133.44030800000002</v>
      </c>
      <c r="C534" s="90">
        <f t="shared" si="39"/>
        <v>-1.07974999999999</v>
      </c>
      <c r="D534" s="90">
        <f t="shared" si="38"/>
        <v>2.9429460000000063</v>
      </c>
      <c r="E534" s="89">
        <v>57.95</v>
      </c>
      <c r="F534" s="89">
        <v>20</v>
      </c>
      <c r="G534" s="89">
        <v>138.514228</v>
      </c>
      <c r="H534" s="90">
        <f t="shared" si="40"/>
        <v>-1.1221639999999979</v>
      </c>
      <c r="I534" s="90">
        <f t="shared" si="37"/>
        <v>2.6068579999999884</v>
      </c>
      <c r="J534" s="89">
        <v>57.95</v>
      </c>
      <c r="K534" s="89">
        <v>20</v>
      </c>
    </row>
    <row r="535" spans="1:11" ht="15" customHeight="1" x14ac:dyDescent="0.25">
      <c r="A535" s="92">
        <v>41463</v>
      </c>
      <c r="B535" s="89">
        <v>133.76930400000001</v>
      </c>
      <c r="C535" s="90">
        <f t="shared" si="39"/>
        <v>0.32899599999998941</v>
      </c>
      <c r="D535" s="90">
        <f t="shared" si="38"/>
        <v>2.7125880000000109</v>
      </c>
      <c r="E535" s="89">
        <v>57.95</v>
      </c>
      <c r="F535" s="89">
        <v>20</v>
      </c>
      <c r="G535" s="89">
        <v>138.730852</v>
      </c>
      <c r="H535" s="90">
        <f t="shared" si="40"/>
        <v>0.21662399999999593</v>
      </c>
      <c r="I535" s="90">
        <f t="shared" si="37"/>
        <v>2.2941140000000075</v>
      </c>
      <c r="J535" s="89">
        <v>57.95</v>
      </c>
      <c r="K535" s="89">
        <v>20</v>
      </c>
    </row>
    <row r="536" spans="1:11" ht="15" customHeight="1" x14ac:dyDescent="0.25">
      <c r="A536" s="92">
        <v>41470</v>
      </c>
      <c r="B536" s="89">
        <v>134.94647799999998</v>
      </c>
      <c r="C536" s="90">
        <f t="shared" si="39"/>
        <v>1.1771739999999795</v>
      </c>
      <c r="D536" s="90">
        <f t="shared" si="38"/>
        <v>3.4563499999999863</v>
      </c>
      <c r="E536" s="89">
        <v>57.95</v>
      </c>
      <c r="F536" s="89">
        <v>20</v>
      </c>
      <c r="G536" s="89">
        <v>139.83587</v>
      </c>
      <c r="H536" s="90">
        <f t="shared" si="40"/>
        <v>1.1050180000000012</v>
      </c>
      <c r="I536" s="90">
        <f t="shared" si="37"/>
        <v>2.9886360000000138</v>
      </c>
      <c r="J536" s="89">
        <v>57.95</v>
      </c>
      <c r="K536" s="89">
        <v>20</v>
      </c>
    </row>
    <row r="537" spans="1:11" ht="15" customHeight="1" x14ac:dyDescent="0.25">
      <c r="A537" s="92">
        <v>41477</v>
      </c>
      <c r="B537" s="89">
        <v>136.036168</v>
      </c>
      <c r="C537" s="90">
        <f t="shared" si="39"/>
        <v>1.0896900000000187</v>
      </c>
      <c r="D537" s="90">
        <f t="shared" si="38"/>
        <v>3.8219620000000134</v>
      </c>
      <c r="E537" s="89">
        <v>57.95</v>
      </c>
      <c r="F537" s="89">
        <v>20</v>
      </c>
      <c r="G537" s="89">
        <v>140.72110600000002</v>
      </c>
      <c r="H537" s="90">
        <f t="shared" si="40"/>
        <v>0.88523600000002034</v>
      </c>
      <c r="I537" s="90">
        <f t="shared" si="37"/>
        <v>3.0006480000000124</v>
      </c>
      <c r="J537" s="89">
        <v>57.95</v>
      </c>
      <c r="K537" s="89">
        <v>20</v>
      </c>
    </row>
    <row r="538" spans="1:11" ht="15" customHeight="1" x14ac:dyDescent="0.25">
      <c r="A538" s="92">
        <v>41484</v>
      </c>
      <c r="B538" s="89">
        <v>136.86846699999998</v>
      </c>
      <c r="C538" s="90">
        <f t="shared" si="39"/>
        <v>0.8322989999999777</v>
      </c>
      <c r="D538" s="90">
        <f t="shared" si="38"/>
        <v>4.0910979999999881</v>
      </c>
      <c r="E538" s="89">
        <v>57.95</v>
      </c>
      <c r="F538" s="89">
        <v>20</v>
      </c>
      <c r="G538" s="89">
        <v>141.4359</v>
      </c>
      <c r="H538" s="90">
        <f t="shared" si="40"/>
        <v>0.7147939999999835</v>
      </c>
      <c r="I538" s="90">
        <f t="shared" si="37"/>
        <v>3.1848520000000065</v>
      </c>
      <c r="J538" s="89">
        <v>57.95</v>
      </c>
      <c r="K538" s="89">
        <v>20</v>
      </c>
    </row>
    <row r="539" spans="1:11" ht="15" customHeight="1" x14ac:dyDescent="0.25">
      <c r="A539" s="92">
        <v>41491</v>
      </c>
      <c r="B539" s="89">
        <v>137.015534</v>
      </c>
      <c r="C539" s="90">
        <f t="shared" si="39"/>
        <v>0.14706700000002115</v>
      </c>
      <c r="D539" s="90">
        <f t="shared" si="38"/>
        <v>3.6258480000000191</v>
      </c>
      <c r="E539" s="89">
        <v>57.95</v>
      </c>
      <c r="F539" s="89">
        <v>20</v>
      </c>
      <c r="G539" s="89">
        <v>141.67454000000001</v>
      </c>
      <c r="H539" s="90">
        <f t="shared" si="40"/>
        <v>0.23864000000000374</v>
      </c>
      <c r="I539" s="90">
        <f t="shared" si="37"/>
        <v>2.8852400000000102</v>
      </c>
      <c r="J539" s="89">
        <v>57.95</v>
      </c>
      <c r="K539" s="89">
        <v>20</v>
      </c>
    </row>
    <row r="540" spans="1:11" ht="15" customHeight="1" x14ac:dyDescent="0.25">
      <c r="A540" s="92">
        <v>41498</v>
      </c>
      <c r="B540" s="89">
        <v>137.13020200000003</v>
      </c>
      <c r="C540" s="90">
        <f t="shared" si="39"/>
        <v>0.11466800000002308</v>
      </c>
      <c r="D540" s="90">
        <f t="shared" si="38"/>
        <v>2.8617080000000215</v>
      </c>
      <c r="E540" s="89">
        <v>57.95</v>
      </c>
      <c r="F540" s="89">
        <v>20</v>
      </c>
      <c r="G540" s="89">
        <v>141.822056</v>
      </c>
      <c r="H540" s="90">
        <f t="shared" si="40"/>
        <v>0.14751599999999598</v>
      </c>
      <c r="I540" s="90">
        <f t="shared" si="37"/>
        <v>2.3614939999999933</v>
      </c>
      <c r="J540" s="89">
        <v>57.95</v>
      </c>
      <c r="K540" s="89">
        <v>20</v>
      </c>
    </row>
    <row r="541" spans="1:11" ht="15" customHeight="1" x14ac:dyDescent="0.25">
      <c r="A541" s="92">
        <v>41505</v>
      </c>
      <c r="B541" s="89">
        <v>136.998616</v>
      </c>
      <c r="C541" s="90">
        <f t="shared" si="39"/>
        <v>-0.13158600000002707</v>
      </c>
      <c r="D541" s="90">
        <f t="shared" si="38"/>
        <v>1.274704000000014</v>
      </c>
      <c r="E541" s="89">
        <v>57.95</v>
      </c>
      <c r="F541" s="89">
        <v>20</v>
      </c>
      <c r="G541" s="89">
        <v>141.73261600000004</v>
      </c>
      <c r="H541" s="90">
        <f t="shared" si="40"/>
        <v>-8.9439999999967768E-2</v>
      </c>
      <c r="I541" s="90">
        <f t="shared" si="37"/>
        <v>0.94691000000000258</v>
      </c>
      <c r="J541" s="89">
        <v>57.95</v>
      </c>
      <c r="K541" s="89">
        <v>20</v>
      </c>
    </row>
    <row r="542" spans="1:11" ht="15" customHeight="1" x14ac:dyDescent="0.25">
      <c r="A542" s="92">
        <v>41514</v>
      </c>
      <c r="B542" s="89">
        <v>136.82743200000002</v>
      </c>
      <c r="C542" s="90">
        <f t="shared" si="39"/>
        <v>-0.17118399999998246</v>
      </c>
      <c r="D542" s="90">
        <f t="shared" si="38"/>
        <v>-0.27076999999999884</v>
      </c>
      <c r="E542" s="89">
        <v>57.95</v>
      </c>
      <c r="F542" s="89">
        <v>20</v>
      </c>
      <c r="G542" s="89">
        <v>141.777568</v>
      </c>
      <c r="H542" s="90">
        <f t="shared" si="40"/>
        <v>0</v>
      </c>
      <c r="I542" s="90">
        <f t="shared" si="37"/>
        <v>-0.39126799999999662</v>
      </c>
      <c r="J542" s="89">
        <v>57.95</v>
      </c>
      <c r="K542" s="89">
        <v>20</v>
      </c>
    </row>
    <row r="543" spans="1:11" ht="15" customHeight="1" x14ac:dyDescent="0.25">
      <c r="A543" s="92">
        <v>41519</v>
      </c>
      <c r="B543" s="89">
        <v>137.13656</v>
      </c>
      <c r="C543" s="90">
        <f t="shared" si="39"/>
        <v>0.30912799999998697</v>
      </c>
      <c r="D543" s="90">
        <f t="shared" si="38"/>
        <v>-0.89238799999998264</v>
      </c>
      <c r="E543" s="89">
        <v>57.95</v>
      </c>
      <c r="F543" s="89">
        <v>20</v>
      </c>
      <c r="G543" s="89">
        <v>142.09303799999998</v>
      </c>
      <c r="H543" s="90">
        <f t="shared" si="40"/>
        <v>0.31546999999997638</v>
      </c>
      <c r="I543" s="90">
        <f t="shared" si="37"/>
        <v>-0.77883400000004599</v>
      </c>
      <c r="J543" s="89">
        <v>57.95</v>
      </c>
      <c r="K543" s="89">
        <v>20</v>
      </c>
    </row>
    <row r="544" spans="1:11" ht="15" customHeight="1" x14ac:dyDescent="0.25">
      <c r="A544" s="92">
        <v>41526</v>
      </c>
      <c r="B544" s="89">
        <v>137.60209899999998</v>
      </c>
      <c r="C544" s="90">
        <f t="shared" si="39"/>
        <v>0.46553899999997839</v>
      </c>
      <c r="D544" s="90">
        <f t="shared" si="38"/>
        <v>-1.3037370000000408</v>
      </c>
      <c r="E544" s="89">
        <v>57.95</v>
      </c>
      <c r="F544" s="89">
        <v>20</v>
      </c>
      <c r="G544" s="89">
        <v>142.67081200000001</v>
      </c>
      <c r="H544" s="90">
        <f t="shared" si="40"/>
        <v>0.57777400000003354</v>
      </c>
      <c r="I544" s="90">
        <f t="shared" si="37"/>
        <v>-0.98431199999998853</v>
      </c>
      <c r="J544" s="89">
        <v>57.95</v>
      </c>
      <c r="K544" s="89">
        <v>20</v>
      </c>
    </row>
    <row r="545" spans="1:11" ht="15" customHeight="1" x14ac:dyDescent="0.25">
      <c r="A545" s="92">
        <v>41533</v>
      </c>
      <c r="B545" s="89">
        <v>137.47292899999999</v>
      </c>
      <c r="C545" s="90">
        <f t="shared" si="39"/>
        <v>-0.12916999999998779</v>
      </c>
      <c r="D545" s="90">
        <f t="shared" si="38"/>
        <v>-1.9479110000000048</v>
      </c>
      <c r="E545" s="89">
        <v>57.95</v>
      </c>
      <c r="F545" s="89">
        <v>20</v>
      </c>
      <c r="G545" s="89">
        <v>142.52039400000001</v>
      </c>
      <c r="H545" s="90">
        <f t="shared" si="40"/>
        <v>-0.15041800000000194</v>
      </c>
      <c r="I545" s="90">
        <f t="shared" si="37"/>
        <v>-1.654892000000018</v>
      </c>
      <c r="J545" s="89">
        <v>57.95</v>
      </c>
      <c r="K545" s="89">
        <v>20</v>
      </c>
    </row>
    <row r="546" spans="1:11" ht="15" customHeight="1" x14ac:dyDescent="0.25">
      <c r="A546" s="92">
        <v>41540</v>
      </c>
      <c r="B546" s="89">
        <v>136.95380399999999</v>
      </c>
      <c r="C546" s="90">
        <f t="shared" si="39"/>
        <v>-0.5191250000000025</v>
      </c>
      <c r="D546" s="90">
        <f t="shared" si="38"/>
        <v>-2.5818979999999954</v>
      </c>
      <c r="E546" s="89">
        <v>57.95</v>
      </c>
      <c r="F546" s="89">
        <v>20</v>
      </c>
      <c r="G546" s="89">
        <v>142.08849599999999</v>
      </c>
      <c r="H546" s="90">
        <f t="shared" si="40"/>
        <v>-0.4318980000000181</v>
      </c>
      <c r="I546" s="90">
        <f t="shared" si="37"/>
        <v>-2.2681579999999997</v>
      </c>
      <c r="J546" s="89">
        <v>57.95</v>
      </c>
      <c r="K546" s="89">
        <v>20</v>
      </c>
    </row>
    <row r="547" spans="1:11" ht="15" customHeight="1" x14ac:dyDescent="0.25">
      <c r="A547" s="92">
        <v>41547</v>
      </c>
      <c r="B547" s="89">
        <v>133.40168199999999</v>
      </c>
      <c r="C547" s="90">
        <f t="shared" si="39"/>
        <v>-3.5521219999999971</v>
      </c>
      <c r="D547" s="90">
        <f t="shared" si="38"/>
        <v>-5.0311810000000037</v>
      </c>
      <c r="E547" s="89">
        <v>57.95</v>
      </c>
      <c r="F547" s="89">
        <v>20</v>
      </c>
      <c r="G547" s="89">
        <v>140.19415999999998</v>
      </c>
      <c r="H547" s="90">
        <f t="shared" si="40"/>
        <v>-1.8943360000000098</v>
      </c>
      <c r="I547" s="90">
        <f t="shared" si="37"/>
        <v>-3.0895740000000274</v>
      </c>
      <c r="J547" s="89">
        <v>57.95</v>
      </c>
      <c r="K547" s="89">
        <v>20</v>
      </c>
    </row>
    <row r="548" spans="1:11" ht="15" customHeight="1" x14ac:dyDescent="0.25">
      <c r="A548" s="92">
        <v>41554</v>
      </c>
      <c r="B548" s="89">
        <v>131.620834</v>
      </c>
      <c r="C548" s="90">
        <f t="shared" si="39"/>
        <v>-1.7808479999999918</v>
      </c>
      <c r="D548" s="90">
        <f t="shared" si="38"/>
        <v>-6.6159519999999929</v>
      </c>
      <c r="E548" s="89">
        <v>57.95</v>
      </c>
      <c r="F548" s="89">
        <v>20</v>
      </c>
      <c r="G548" s="89">
        <v>138.833854</v>
      </c>
      <c r="H548" s="90">
        <f t="shared" si="40"/>
        <v>-1.36030599999998</v>
      </c>
      <c r="I548" s="90">
        <f t="shared" si="37"/>
        <v>-4.2127440000000149</v>
      </c>
      <c r="J548" s="89">
        <v>57.95</v>
      </c>
      <c r="K548" s="89">
        <v>20</v>
      </c>
    </row>
    <row r="549" spans="1:11" ht="15" customHeight="1" x14ac:dyDescent="0.25">
      <c r="A549" s="92">
        <v>41561</v>
      </c>
      <c r="B549" s="89">
        <v>131.674207</v>
      </c>
      <c r="C549" s="90">
        <f t="shared" si="39"/>
        <v>5.3372999999993453E-2</v>
      </c>
      <c r="D549" s="90">
        <f t="shared" si="38"/>
        <v>-6.6736130000000173</v>
      </c>
      <c r="E549" s="89">
        <v>57.95</v>
      </c>
      <c r="F549" s="89">
        <v>20</v>
      </c>
      <c r="G549" s="89">
        <v>139.15173300000004</v>
      </c>
      <c r="H549" s="90">
        <f t="shared" si="40"/>
        <v>0.31787900000003333</v>
      </c>
      <c r="I549" s="90">
        <f t="shared" si="37"/>
        <v>-4.0832229999999754</v>
      </c>
      <c r="J549" s="89">
        <v>57.95</v>
      </c>
      <c r="K549" s="89">
        <v>20</v>
      </c>
    </row>
    <row r="550" spans="1:11" ht="15" customHeight="1" x14ac:dyDescent="0.25">
      <c r="A550" s="92">
        <v>41568</v>
      </c>
      <c r="B550" s="89">
        <v>131.533006</v>
      </c>
      <c r="C550" s="90">
        <f t="shared" si="39"/>
        <v>-0.14120099999999525</v>
      </c>
      <c r="D550" s="90">
        <f t="shared" si="38"/>
        <v>-6.7593850000000089</v>
      </c>
      <c r="E550" s="89">
        <v>57.95</v>
      </c>
      <c r="F550" s="89">
        <v>20</v>
      </c>
      <c r="G550" s="89">
        <v>138.99436399999999</v>
      </c>
      <c r="H550" s="90">
        <f t="shared" si="40"/>
        <v>-0.15736900000004539</v>
      </c>
      <c r="I550" s="90">
        <f t="shared" si="37"/>
        <v>-4.2326140000000123</v>
      </c>
      <c r="J550" s="89">
        <v>57.95</v>
      </c>
      <c r="K550" s="89">
        <v>20</v>
      </c>
    </row>
    <row r="551" spans="1:11" ht="15" customHeight="1" x14ac:dyDescent="0.25">
      <c r="A551" s="92">
        <v>41575</v>
      </c>
      <c r="B551" s="89">
        <v>131.41811599999997</v>
      </c>
      <c r="C551" s="90">
        <f t="shared" si="39"/>
        <v>-0.11489000000003102</v>
      </c>
      <c r="D551" s="90">
        <f t="shared" si="38"/>
        <v>-5.5654830000000288</v>
      </c>
      <c r="E551" s="89">
        <v>57.95</v>
      </c>
      <c r="F551" s="89">
        <v>20</v>
      </c>
      <c r="G551" s="89">
        <v>138.87785500000001</v>
      </c>
      <c r="H551" s="90">
        <f t="shared" si="40"/>
        <v>-0.11650899999997932</v>
      </c>
      <c r="I551" s="90">
        <f t="shared" si="37"/>
        <v>-4.1202109999999834</v>
      </c>
      <c r="J551" s="89">
        <v>57.95</v>
      </c>
      <c r="K551" s="89">
        <v>20</v>
      </c>
    </row>
    <row r="552" spans="1:11" ht="15" customHeight="1" x14ac:dyDescent="0.25">
      <c r="A552" s="92">
        <v>41582</v>
      </c>
      <c r="B552" s="89">
        <v>129.92194499999999</v>
      </c>
      <c r="C552" s="90">
        <f t="shared" si="39"/>
        <v>-1.4961709999999755</v>
      </c>
      <c r="D552" s="90">
        <f t="shared" si="38"/>
        <v>-6.5110699999999895</v>
      </c>
      <c r="E552" s="89">
        <v>57.95</v>
      </c>
      <c r="F552" s="89">
        <v>20</v>
      </c>
      <c r="G552" s="89">
        <v>137.51446800000002</v>
      </c>
      <c r="H552" s="90">
        <f t="shared" si="40"/>
        <v>-1.3633869999999888</v>
      </c>
      <c r="I552" s="90">
        <f t="shared" si="37"/>
        <v>-5.238964999999979</v>
      </c>
      <c r="J552" s="89">
        <v>57.95</v>
      </c>
      <c r="K552" s="89">
        <v>20</v>
      </c>
    </row>
    <row r="553" spans="1:11" ht="15" customHeight="1" x14ac:dyDescent="0.25">
      <c r="A553" s="92">
        <v>41589</v>
      </c>
      <c r="B553" s="89">
        <v>129.705026</v>
      </c>
      <c r="C553" s="90">
        <f t="shared" si="39"/>
        <v>-0.21691899999999009</v>
      </c>
      <c r="D553" s="90">
        <f t="shared" si="38"/>
        <v>-5.3809889999999996</v>
      </c>
      <c r="E553" s="89">
        <v>57.95</v>
      </c>
      <c r="F553" s="89">
        <v>20</v>
      </c>
      <c r="G553" s="89">
        <v>137.32368400000001</v>
      </c>
      <c r="H553" s="90">
        <f t="shared" si="40"/>
        <v>-0.19078400000000784</v>
      </c>
      <c r="I553" s="90">
        <f t="shared" si="37"/>
        <v>-4.4193559999999934</v>
      </c>
      <c r="J553" s="89">
        <v>57.95</v>
      </c>
      <c r="K553" s="89">
        <v>20</v>
      </c>
    </row>
    <row r="554" spans="1:11" ht="15" customHeight="1" x14ac:dyDescent="0.25">
      <c r="A554" s="92">
        <v>41596</v>
      </c>
      <c r="B554" s="89">
        <v>129.88799799999998</v>
      </c>
      <c r="C554" s="90">
        <f t="shared" si="39"/>
        <v>0.18297199999997815</v>
      </c>
      <c r="D554" s="90">
        <f t="shared" si="38"/>
        <v>-4.6732090000000142</v>
      </c>
      <c r="E554" s="89">
        <v>57.95</v>
      </c>
      <c r="F554" s="89">
        <v>20</v>
      </c>
      <c r="G554" s="89">
        <v>137.47142200000002</v>
      </c>
      <c r="H554" s="90">
        <f t="shared" si="40"/>
        <v>0.14773800000000392</v>
      </c>
      <c r="I554" s="90">
        <f t="shared" si="37"/>
        <v>-3.8563339999999755</v>
      </c>
      <c r="J554" s="89">
        <v>57.95</v>
      </c>
      <c r="K554" s="89">
        <v>20</v>
      </c>
    </row>
    <row r="555" spans="1:11" ht="15" customHeight="1" x14ac:dyDescent="0.25">
      <c r="A555" s="92">
        <v>41603</v>
      </c>
      <c r="B555" s="89">
        <v>130.03340399999999</v>
      </c>
      <c r="C555" s="90">
        <f t="shared" si="39"/>
        <v>0.14540600000000836</v>
      </c>
      <c r="D555" s="90">
        <f t="shared" si="38"/>
        <v>-4.3425050000000169</v>
      </c>
      <c r="E555" s="89">
        <v>57.95</v>
      </c>
      <c r="F555" s="89">
        <v>20</v>
      </c>
      <c r="G555" s="89">
        <v>137.72114300000001</v>
      </c>
      <c r="H555" s="90">
        <f t="shared" si="40"/>
        <v>0.24972099999999386</v>
      </c>
      <c r="I555" s="90">
        <f t="shared" si="37"/>
        <v>-3.4065650000000005</v>
      </c>
      <c r="J555" s="89">
        <v>57.95</v>
      </c>
      <c r="K555" s="89">
        <v>20</v>
      </c>
    </row>
    <row r="556" spans="1:11" ht="15" customHeight="1" x14ac:dyDescent="0.25">
      <c r="A556" s="92">
        <v>41610</v>
      </c>
      <c r="B556" s="89">
        <v>130.253998</v>
      </c>
      <c r="C556" s="90">
        <f t="shared" si="39"/>
        <v>0.22059400000000551</v>
      </c>
      <c r="D556" s="90">
        <f t="shared" si="38"/>
        <v>-2.7956350000000043</v>
      </c>
      <c r="E556" s="89">
        <v>57.95</v>
      </c>
      <c r="F556" s="89">
        <v>20</v>
      </c>
      <c r="G556" s="89">
        <v>137.89805999999999</v>
      </c>
      <c r="H556" s="90">
        <f t="shared" si="40"/>
        <v>0.17691699999997468</v>
      </c>
      <c r="I556" s="90">
        <f t="shared" si="37"/>
        <v>-3.0072040000000015</v>
      </c>
      <c r="J556" s="89">
        <v>57.95</v>
      </c>
      <c r="K556" s="89">
        <v>20</v>
      </c>
    </row>
    <row r="557" spans="1:11" ht="15" customHeight="1" x14ac:dyDescent="0.25">
      <c r="A557" s="92">
        <v>41617</v>
      </c>
      <c r="B557" s="89">
        <v>130.76437099999998</v>
      </c>
      <c r="C557" s="90">
        <f t="shared" si="39"/>
        <v>0.51037299999998709</v>
      </c>
      <c r="D557" s="90">
        <f t="shared" si="38"/>
        <v>-1.7842620000000124</v>
      </c>
      <c r="E557" s="89">
        <v>57.95</v>
      </c>
      <c r="F557" s="89">
        <v>20</v>
      </c>
      <c r="G557" s="89">
        <v>138.55344100000002</v>
      </c>
      <c r="H557" s="90">
        <f t="shared" si="40"/>
        <v>0.65538100000003396</v>
      </c>
      <c r="I557" s="90">
        <f t="shared" si="37"/>
        <v>-2.2107989999999802</v>
      </c>
      <c r="J557" s="89">
        <v>57.95</v>
      </c>
      <c r="K557" s="89">
        <v>20</v>
      </c>
    </row>
    <row r="558" spans="1:11" ht="15" customHeight="1" x14ac:dyDescent="0.25">
      <c r="A558" s="92">
        <v>41624</v>
      </c>
      <c r="B558" s="89">
        <v>130.96074199999998</v>
      </c>
      <c r="C558" s="90">
        <f t="shared" si="39"/>
        <v>0.19637099999999919</v>
      </c>
      <c r="D558" s="90">
        <f t="shared" si="38"/>
        <v>-1.015905000000032</v>
      </c>
      <c r="E558" s="89">
        <v>57.95</v>
      </c>
      <c r="F558" s="89">
        <v>20</v>
      </c>
      <c r="G558" s="89">
        <v>138.84163799999999</v>
      </c>
      <c r="H558" s="90">
        <f t="shared" si="40"/>
        <v>0.28819699999996828</v>
      </c>
      <c r="I558" s="90">
        <f t="shared" si="37"/>
        <v>-1.2377319999999941</v>
      </c>
      <c r="J558" s="89">
        <v>57.95</v>
      </c>
      <c r="K558" s="89">
        <v>20</v>
      </c>
    </row>
    <row r="559" spans="1:11" ht="15" customHeight="1" x14ac:dyDescent="0.25">
      <c r="A559" s="92">
        <v>41631</v>
      </c>
      <c r="B559" s="89">
        <v>130.05188100000001</v>
      </c>
      <c r="C559" s="90">
        <f t="shared" si="39"/>
        <v>-0.90886099999997327</v>
      </c>
      <c r="D559" s="90">
        <f t="shared" si="38"/>
        <v>-1.9000819999999976</v>
      </c>
      <c r="E559" s="89">
        <v>57.95</v>
      </c>
      <c r="F559" s="89">
        <v>20</v>
      </c>
      <c r="G559" s="89">
        <v>138.16987</v>
      </c>
      <c r="H559" s="90">
        <f t="shared" si="40"/>
        <v>-0.67176799999998593</v>
      </c>
      <c r="I559" s="90">
        <f t="shared" si="37"/>
        <v>-1.6687239999999974</v>
      </c>
      <c r="J559" s="89">
        <v>57.95</v>
      </c>
      <c r="K559" s="89">
        <v>20</v>
      </c>
    </row>
    <row r="560" spans="1:11" ht="15" customHeight="1" x14ac:dyDescent="0.25">
      <c r="A560" s="92">
        <v>41638</v>
      </c>
      <c r="B560" s="89">
        <v>130.03394499999999</v>
      </c>
      <c r="C560" s="90">
        <f t="shared" si="39"/>
        <v>0</v>
      </c>
      <c r="D560" s="90">
        <f t="shared" si="38"/>
        <v>-1.8856130000000064</v>
      </c>
      <c r="E560" s="89">
        <v>57.95</v>
      </c>
      <c r="F560" s="89">
        <v>20</v>
      </c>
      <c r="G560" s="89">
        <v>137.97954800000002</v>
      </c>
      <c r="H560" s="90">
        <f t="shared" si="40"/>
        <v>-0.19032199999998056</v>
      </c>
      <c r="I560" s="90">
        <f t="shared" si="37"/>
        <v>-1.8320819999999856</v>
      </c>
      <c r="J560" s="89">
        <v>57.95</v>
      </c>
      <c r="K560" s="89">
        <v>20</v>
      </c>
    </row>
    <row r="561" spans="1:11" ht="15" customHeight="1" x14ac:dyDescent="0.25">
      <c r="A561" s="92">
        <v>41645</v>
      </c>
      <c r="B561" s="89">
        <v>130.256192</v>
      </c>
      <c r="C561" s="90">
        <f t="shared" si="39"/>
        <v>0.22224700000001008</v>
      </c>
      <c r="D561" s="90">
        <f t="shared" si="38"/>
        <v>-1.6045230000000288</v>
      </c>
      <c r="E561" s="89">
        <v>57.95</v>
      </c>
      <c r="F561" s="89">
        <v>20</v>
      </c>
      <c r="G561" s="89">
        <v>138.114304</v>
      </c>
      <c r="H561" s="90">
        <f t="shared" si="40"/>
        <v>0.13475599999998167</v>
      </c>
      <c r="I561" s="90">
        <f t="shared" si="37"/>
        <v>-1.6383690000000115</v>
      </c>
      <c r="J561" s="89">
        <v>57.95</v>
      </c>
      <c r="K561" s="89">
        <v>20</v>
      </c>
    </row>
    <row r="562" spans="1:11" ht="15" customHeight="1" x14ac:dyDescent="0.25">
      <c r="A562" s="92">
        <v>41652</v>
      </c>
      <c r="B562" s="89">
        <v>130.35634899999999</v>
      </c>
      <c r="C562" s="90">
        <f t="shared" si="39"/>
        <v>0.10015699999999583</v>
      </c>
      <c r="D562" s="90">
        <f t="shared" si="38"/>
        <v>-1.6440660000000094</v>
      </c>
      <c r="E562" s="89">
        <v>57.95</v>
      </c>
      <c r="F562" s="89">
        <v>20</v>
      </c>
      <c r="G562" s="89">
        <v>138.33954900000001</v>
      </c>
      <c r="H562" s="90">
        <f t="shared" si="40"/>
        <v>0.22524500000000103</v>
      </c>
      <c r="I562" s="90">
        <f t="shared" si="37"/>
        <v>-1.338830999999999</v>
      </c>
      <c r="J562" s="89">
        <v>57.95</v>
      </c>
      <c r="K562" s="89">
        <v>20</v>
      </c>
    </row>
    <row r="563" spans="1:11" ht="15" customHeight="1" x14ac:dyDescent="0.25">
      <c r="A563" s="92">
        <v>41659</v>
      </c>
      <c r="B563" s="89">
        <v>129.36717099999998</v>
      </c>
      <c r="C563" s="90">
        <f t="shared" si="39"/>
        <v>-0.98917800000000966</v>
      </c>
      <c r="D563" s="90">
        <f t="shared" si="38"/>
        <v>-2.8467390000000137</v>
      </c>
      <c r="E563" s="89">
        <v>57.95</v>
      </c>
      <c r="F563" s="89">
        <v>20</v>
      </c>
      <c r="G563" s="89">
        <v>137.23146600000001</v>
      </c>
      <c r="H563" s="90">
        <f t="shared" si="40"/>
        <v>-1.1080829999999935</v>
      </c>
      <c r="I563" s="90">
        <f t="shared" si="37"/>
        <v>-2.7212179999999933</v>
      </c>
      <c r="J563" s="89">
        <v>57.95</v>
      </c>
      <c r="K563" s="89">
        <v>20</v>
      </c>
    </row>
    <row r="564" spans="1:11" ht="15" customHeight="1" x14ac:dyDescent="0.25">
      <c r="A564" s="92">
        <v>41666</v>
      </c>
      <c r="B564" s="89">
        <v>129.02084399999998</v>
      </c>
      <c r="C564" s="90">
        <f t="shared" si="39"/>
        <v>-0.34632700000000227</v>
      </c>
      <c r="D564" s="90">
        <f t="shared" si="38"/>
        <v>-3.9286560000000179</v>
      </c>
      <c r="E564" s="89">
        <v>57.95</v>
      </c>
      <c r="F564" s="89">
        <v>20</v>
      </c>
      <c r="G564" s="89">
        <v>136.93848</v>
      </c>
      <c r="H564" s="90">
        <f t="shared" si="40"/>
        <v>-0.29298600000001329</v>
      </c>
      <c r="I564" s="90">
        <f t="shared" si="37"/>
        <v>-3.8279320000000041</v>
      </c>
      <c r="J564" s="89">
        <v>57.95</v>
      </c>
      <c r="K564" s="89">
        <v>20</v>
      </c>
    </row>
    <row r="565" spans="1:11" ht="15" customHeight="1" x14ac:dyDescent="0.25">
      <c r="A565" s="92">
        <v>41673</v>
      </c>
      <c r="B565" s="89">
        <v>128.854164</v>
      </c>
      <c r="C565" s="90">
        <f t="shared" si="39"/>
        <v>-0.16667999999998528</v>
      </c>
      <c r="D565" s="90">
        <f t="shared" si="38"/>
        <v>-5.5263520000000028</v>
      </c>
      <c r="E565" s="89">
        <v>57.95</v>
      </c>
      <c r="F565" s="89">
        <v>20</v>
      </c>
      <c r="G565" s="89">
        <v>136.843692</v>
      </c>
      <c r="H565" s="90">
        <f t="shared" si="40"/>
        <v>-9.4787999999994099E-2</v>
      </c>
      <c r="I565" s="90">
        <f t="shared" si="37"/>
        <v>-5.0663800000000094</v>
      </c>
      <c r="J565" s="89">
        <v>57.95</v>
      </c>
      <c r="K565" s="89">
        <v>20</v>
      </c>
    </row>
    <row r="566" spans="1:11" ht="15" customHeight="1" x14ac:dyDescent="0.25">
      <c r="A566" s="92">
        <v>41680</v>
      </c>
      <c r="B566" s="89">
        <v>128.813028</v>
      </c>
      <c r="C566" s="90">
        <f t="shared" si="39"/>
        <v>0</v>
      </c>
      <c r="D566" s="90">
        <f t="shared" si="38"/>
        <v>-6.7479409999999973</v>
      </c>
      <c r="E566" s="89">
        <v>57.95</v>
      </c>
      <c r="F566" s="89">
        <v>20</v>
      </c>
      <c r="G566" s="89">
        <v>136.84497999999999</v>
      </c>
      <c r="H566" s="90">
        <f t="shared" si="40"/>
        <v>0</v>
      </c>
      <c r="I566" s="90">
        <f t="shared" si="37"/>
        <v>-6.1816920000000266</v>
      </c>
      <c r="J566" s="89">
        <v>57.95</v>
      </c>
      <c r="K566" s="89">
        <v>20</v>
      </c>
    </row>
    <row r="567" spans="1:11" ht="15" customHeight="1" x14ac:dyDescent="0.25">
      <c r="A567" s="92">
        <v>41687</v>
      </c>
      <c r="B567" s="89">
        <v>129.156083</v>
      </c>
      <c r="C567" s="90">
        <f t="shared" si="39"/>
        <v>0.34305499999999256</v>
      </c>
      <c r="D567" s="90">
        <f t="shared" si="38"/>
        <v>-7.7028530000000046</v>
      </c>
      <c r="E567" s="89">
        <v>57.95</v>
      </c>
      <c r="F567" s="89">
        <v>20</v>
      </c>
      <c r="G567" s="89">
        <v>136.80595300000002</v>
      </c>
      <c r="H567" s="90">
        <f t="shared" si="40"/>
        <v>0</v>
      </c>
      <c r="I567" s="90">
        <f t="shared" si="37"/>
        <v>-7.3641109999999799</v>
      </c>
      <c r="J567" s="89">
        <v>57.95</v>
      </c>
      <c r="K567" s="89">
        <v>20</v>
      </c>
    </row>
    <row r="568" spans="1:11" ht="15" customHeight="1" x14ac:dyDescent="0.25">
      <c r="A568" s="92">
        <v>41694</v>
      </c>
      <c r="B568" s="89">
        <v>129.20190500000001</v>
      </c>
      <c r="C568" s="90">
        <f t="shared" si="39"/>
        <v>0</v>
      </c>
      <c r="D568" s="90">
        <f t="shared" si="38"/>
        <v>-9.2947190000000148</v>
      </c>
      <c r="E568" s="89">
        <v>57.95</v>
      </c>
      <c r="F568" s="89">
        <v>20</v>
      </c>
      <c r="G568" s="89">
        <v>136.94979799999999</v>
      </c>
      <c r="H568" s="90">
        <f t="shared" si="40"/>
        <v>0.14384499999997047</v>
      </c>
      <c r="I568" s="90">
        <f t="shared" si="37"/>
        <v>-8.5952220000000352</v>
      </c>
      <c r="J568" s="89">
        <v>57.95</v>
      </c>
      <c r="K568" s="89">
        <v>20</v>
      </c>
    </row>
    <row r="569" spans="1:11" ht="15" customHeight="1" x14ac:dyDescent="0.25">
      <c r="A569" s="92">
        <v>41701</v>
      </c>
      <c r="B569" s="89">
        <v>129.35819599999999</v>
      </c>
      <c r="C569" s="90">
        <f t="shared" si="39"/>
        <v>0.15629099999998175</v>
      </c>
      <c r="D569" s="90">
        <f t="shared" si="38"/>
        <v>-10.115110000000016</v>
      </c>
      <c r="E569" s="89">
        <v>57.95</v>
      </c>
      <c r="F569" s="89">
        <v>20</v>
      </c>
      <c r="G569" s="89">
        <v>137.15048899999999</v>
      </c>
      <c r="H569" s="90">
        <f t="shared" si="40"/>
        <v>0.20069100000000617</v>
      </c>
      <c r="I569" s="90">
        <f t="shared" ref="I569:I632" si="41">IF(ABS(G569-G517)&lt;0.05,0,G569-G517)</f>
        <v>-9.1938910000000078</v>
      </c>
      <c r="J569" s="89">
        <v>57.95</v>
      </c>
      <c r="K569" s="89">
        <v>20</v>
      </c>
    </row>
    <row r="570" spans="1:11" ht="15" customHeight="1" x14ac:dyDescent="0.25">
      <c r="A570" s="92">
        <v>41708</v>
      </c>
      <c r="B570" s="89">
        <v>129.385392</v>
      </c>
      <c r="C570" s="90">
        <f t="shared" si="39"/>
        <v>0</v>
      </c>
      <c r="D570" s="90">
        <f t="shared" si="38"/>
        <v>-10.611920999999995</v>
      </c>
      <c r="E570" s="89">
        <v>57.95</v>
      </c>
      <c r="F570" s="89">
        <v>20</v>
      </c>
      <c r="G570" s="89">
        <v>137.07808700000001</v>
      </c>
      <c r="H570" s="90">
        <f t="shared" si="40"/>
        <v>-7.2401999999982536E-2</v>
      </c>
      <c r="I570" s="90">
        <f t="shared" si="41"/>
        <v>-9.6326329999999984</v>
      </c>
      <c r="J570" s="89">
        <v>57.95</v>
      </c>
      <c r="K570" s="89">
        <v>20</v>
      </c>
    </row>
    <row r="571" spans="1:11" ht="15" customHeight="1" x14ac:dyDescent="0.25">
      <c r="A571" s="92">
        <v>41715</v>
      </c>
      <c r="B571" s="89">
        <v>128.75718499999999</v>
      </c>
      <c r="C571" s="90">
        <f t="shared" si="39"/>
        <v>-0.62820700000000329</v>
      </c>
      <c r="D571" s="90">
        <f t="shared" si="38"/>
        <v>-8.8254589999999951</v>
      </c>
      <c r="E571" s="89">
        <v>57.95</v>
      </c>
      <c r="F571" s="89">
        <v>20</v>
      </c>
      <c r="G571" s="89">
        <v>136.26726400000001</v>
      </c>
      <c r="H571" s="90">
        <f t="shared" si="40"/>
        <v>-0.81082299999999918</v>
      </c>
      <c r="I571" s="90">
        <f t="shared" si="41"/>
        <v>-8.5744320000000016</v>
      </c>
      <c r="J571" s="89">
        <v>57.95</v>
      </c>
      <c r="K571" s="89">
        <v>20</v>
      </c>
    </row>
    <row r="572" spans="1:11" ht="15" customHeight="1" x14ac:dyDescent="0.25">
      <c r="A572" s="92">
        <v>41722</v>
      </c>
      <c r="B572" s="89">
        <v>128.57118199999999</v>
      </c>
      <c r="C572" s="90">
        <f t="shared" si="39"/>
        <v>-0.18600299999999947</v>
      </c>
      <c r="D572" s="90">
        <f t="shared" si="38"/>
        <v>-8.5147620000000188</v>
      </c>
      <c r="E572" s="89">
        <v>57.95</v>
      </c>
      <c r="F572" s="89">
        <v>20</v>
      </c>
      <c r="G572" s="89">
        <v>135.99780400000003</v>
      </c>
      <c r="H572" s="90">
        <f t="shared" si="40"/>
        <v>-0.26945999999998094</v>
      </c>
      <c r="I572" s="90">
        <f t="shared" si="41"/>
        <v>-8.3364979999999775</v>
      </c>
      <c r="J572" s="89">
        <v>57.95</v>
      </c>
      <c r="K572" s="89">
        <v>20</v>
      </c>
    </row>
    <row r="573" spans="1:11" ht="15" customHeight="1" x14ac:dyDescent="0.25">
      <c r="A573" s="92">
        <v>41729</v>
      </c>
      <c r="B573" s="89">
        <v>128.76130999999998</v>
      </c>
      <c r="C573" s="90">
        <f t="shared" si="39"/>
        <v>0.1901279999999872</v>
      </c>
      <c r="D573" s="90">
        <f t="shared" ref="D573:D636" si="42">IF(ABS(B573-B521)&lt;0.05,0,B573-B521)</f>
        <v>-8.5358640000000321</v>
      </c>
      <c r="E573" s="89">
        <v>57.95</v>
      </c>
      <c r="F573" s="89">
        <v>20</v>
      </c>
      <c r="G573" s="89">
        <v>135.886517</v>
      </c>
      <c r="H573" s="90">
        <f t="shared" si="40"/>
        <v>-0.11128700000003278</v>
      </c>
      <c r="I573" s="90">
        <f t="shared" si="41"/>
        <v>-7.6197209999999984</v>
      </c>
      <c r="J573" s="89">
        <v>57.95</v>
      </c>
      <c r="K573" s="89">
        <v>20</v>
      </c>
    </row>
    <row r="574" spans="1:11" ht="15" customHeight="1" x14ac:dyDescent="0.25">
      <c r="A574" s="92">
        <v>41736</v>
      </c>
      <c r="B574" s="89">
        <v>128.71284299999999</v>
      </c>
      <c r="C574" s="90">
        <f t="shared" si="39"/>
        <v>0</v>
      </c>
      <c r="D574" s="90">
        <f t="shared" si="42"/>
        <v>-8.592423000000025</v>
      </c>
      <c r="E574" s="89">
        <v>57.95</v>
      </c>
      <c r="F574" s="89">
        <v>20</v>
      </c>
      <c r="G574" s="89">
        <v>136.00898599999999</v>
      </c>
      <c r="H574" s="90">
        <f t="shared" si="40"/>
        <v>0.12246899999999528</v>
      </c>
      <c r="I574" s="90">
        <f t="shared" si="41"/>
        <v>-7.124147999999991</v>
      </c>
      <c r="J574" s="89">
        <v>57.95</v>
      </c>
      <c r="K574" s="89">
        <v>20</v>
      </c>
    </row>
    <row r="575" spans="1:11" ht="15" customHeight="1" x14ac:dyDescent="0.25">
      <c r="A575" s="92">
        <v>41743</v>
      </c>
      <c r="B575" s="89">
        <v>128.89086800000001</v>
      </c>
      <c r="C575" s="90">
        <f t="shared" si="39"/>
        <v>0.17802500000001942</v>
      </c>
      <c r="D575" s="90">
        <f t="shared" si="42"/>
        <v>-8.2179340000000138</v>
      </c>
      <c r="E575" s="89">
        <v>57.95</v>
      </c>
      <c r="F575" s="89">
        <v>20</v>
      </c>
      <c r="G575" s="89">
        <v>136.05353000000002</v>
      </c>
      <c r="H575" s="90">
        <f t="shared" si="40"/>
        <v>0</v>
      </c>
      <c r="I575" s="90">
        <f t="shared" si="41"/>
        <v>-5.6115659999999821</v>
      </c>
      <c r="J575" s="89">
        <v>57.95</v>
      </c>
      <c r="K575" s="89">
        <v>20</v>
      </c>
    </row>
    <row r="576" spans="1:11" ht="15" customHeight="1" x14ac:dyDescent="0.25">
      <c r="A576" s="92">
        <v>41750</v>
      </c>
      <c r="B576" s="89">
        <v>129.11240000000001</v>
      </c>
      <c r="C576" s="90">
        <f t="shared" si="39"/>
        <v>0.22153199999999629</v>
      </c>
      <c r="D576" s="90">
        <f t="shared" si="42"/>
        <v>-6.5683119999999917</v>
      </c>
      <c r="E576" s="89">
        <v>57.95</v>
      </c>
      <c r="F576" s="89">
        <v>20</v>
      </c>
      <c r="G576" s="89">
        <v>136.11527100000001</v>
      </c>
      <c r="H576" s="90">
        <f t="shared" si="40"/>
        <v>6.1740999999983615E-2</v>
      </c>
      <c r="I576" s="90">
        <f t="shared" si="41"/>
        <v>-4.5239549999999724</v>
      </c>
      <c r="J576" s="89">
        <v>57.95</v>
      </c>
      <c r="K576" s="89">
        <v>20</v>
      </c>
    </row>
    <row r="577" spans="1:11" ht="15" customHeight="1" x14ac:dyDescent="0.25">
      <c r="A577" s="92">
        <v>41757</v>
      </c>
      <c r="B577" s="89">
        <v>129.09442099999998</v>
      </c>
      <c r="C577" s="90">
        <f t="shared" si="39"/>
        <v>0</v>
      </c>
      <c r="D577" s="90">
        <f t="shared" si="42"/>
        <v>-5.5679800000000341</v>
      </c>
      <c r="E577" s="89">
        <v>57.95</v>
      </c>
      <c r="F577" s="89">
        <v>20</v>
      </c>
      <c r="G577" s="89">
        <v>135.93039400000001</v>
      </c>
      <c r="H577" s="90">
        <f t="shared" si="40"/>
        <v>-0.18487700000000018</v>
      </c>
      <c r="I577" s="90">
        <f t="shared" si="41"/>
        <v>-3.663550000000015</v>
      </c>
      <c r="J577" s="89">
        <v>57.95</v>
      </c>
      <c r="K577" s="89">
        <v>20</v>
      </c>
    </row>
    <row r="578" spans="1:11" ht="15" customHeight="1" x14ac:dyDescent="0.25">
      <c r="A578" s="92">
        <v>41764</v>
      </c>
      <c r="B578" s="89">
        <v>129.26613199999997</v>
      </c>
      <c r="C578" s="90">
        <f t="shared" si="39"/>
        <v>0.17171099999998773</v>
      </c>
      <c r="D578" s="90">
        <f t="shared" si="42"/>
        <v>-4.1503800000000126</v>
      </c>
      <c r="E578" s="89">
        <v>57.95</v>
      </c>
      <c r="F578" s="89">
        <v>20</v>
      </c>
      <c r="G578" s="89">
        <v>136.16088500000001</v>
      </c>
      <c r="H578" s="90">
        <f t="shared" si="40"/>
        <v>0.23049100000000067</v>
      </c>
      <c r="I578" s="90">
        <f t="shared" si="41"/>
        <v>-2.3796930000000032</v>
      </c>
      <c r="J578" s="89">
        <v>57.95</v>
      </c>
      <c r="K578" s="89">
        <v>20</v>
      </c>
    </row>
    <row r="579" spans="1:11" ht="15" customHeight="1" x14ac:dyDescent="0.25">
      <c r="A579" s="92">
        <v>41771</v>
      </c>
      <c r="B579" s="89">
        <v>129.49770899999999</v>
      </c>
      <c r="C579" s="90">
        <f t="shared" si="39"/>
        <v>0.23157700000001569</v>
      </c>
      <c r="D579" s="90">
        <f t="shared" si="42"/>
        <v>-3.6213510000000042</v>
      </c>
      <c r="E579" s="89">
        <v>57.95</v>
      </c>
      <c r="F579" s="89">
        <v>20</v>
      </c>
      <c r="G579" s="89">
        <v>136.36838600000002</v>
      </c>
      <c r="H579" s="90">
        <f t="shared" si="40"/>
        <v>0.20750100000000771</v>
      </c>
      <c r="I579" s="90">
        <f t="shared" si="41"/>
        <v>-1.8986859999999695</v>
      </c>
      <c r="J579" s="89">
        <v>57.95</v>
      </c>
      <c r="K579" s="89">
        <v>20</v>
      </c>
    </row>
    <row r="580" spans="1:11" ht="15" customHeight="1" x14ac:dyDescent="0.25">
      <c r="A580" s="92">
        <v>41778</v>
      </c>
      <c r="B580" s="89">
        <v>129.41837900000002</v>
      </c>
      <c r="C580" s="90">
        <f t="shared" si="39"/>
        <v>-7.9329999999970369E-2</v>
      </c>
      <c r="D580" s="90">
        <f t="shared" si="42"/>
        <v>-3.7533630000000073</v>
      </c>
      <c r="E580" s="89">
        <v>57.95</v>
      </c>
      <c r="F580" s="89">
        <v>20</v>
      </c>
      <c r="G580" s="89">
        <v>136.16587900000002</v>
      </c>
      <c r="H580" s="90">
        <f t="shared" si="40"/>
        <v>-0.20250699999999711</v>
      </c>
      <c r="I580" s="90">
        <f t="shared" si="41"/>
        <v>-2.2584629999999777</v>
      </c>
      <c r="J580" s="89">
        <v>57.95</v>
      </c>
      <c r="K580" s="89">
        <v>20</v>
      </c>
    </row>
    <row r="581" spans="1:11" ht="15" customHeight="1" x14ac:dyDescent="0.25">
      <c r="A581" s="92">
        <v>41785</v>
      </c>
      <c r="B581" s="89">
        <v>129.51083600000001</v>
      </c>
      <c r="C581" s="90">
        <f t="shared" si="39"/>
        <v>9.2456999999996015E-2</v>
      </c>
      <c r="D581" s="90">
        <f t="shared" si="42"/>
        <v>-4.1270919999999762</v>
      </c>
      <c r="E581" s="89">
        <v>57.95</v>
      </c>
      <c r="F581" s="89">
        <v>20</v>
      </c>
      <c r="G581" s="89">
        <v>136.35768300000001</v>
      </c>
      <c r="H581" s="90">
        <f t="shared" si="40"/>
        <v>0.19180399999999054</v>
      </c>
      <c r="I581" s="90">
        <f t="shared" si="41"/>
        <v>-2.4583599999999706</v>
      </c>
      <c r="J581" s="89">
        <v>57.95</v>
      </c>
      <c r="K581" s="89">
        <v>20</v>
      </c>
    </row>
    <row r="582" spans="1:11" ht="15" customHeight="1" x14ac:dyDescent="0.25">
      <c r="A582" s="92">
        <v>41792</v>
      </c>
      <c r="B582" s="89">
        <v>129.63180999999997</v>
      </c>
      <c r="C582" s="90">
        <f t="shared" si="39"/>
        <v>0.12097399999996128</v>
      </c>
      <c r="D582" s="90">
        <f t="shared" si="42"/>
        <v>-4.4126280000000406</v>
      </c>
      <c r="E582" s="89">
        <v>57.95</v>
      </c>
      <c r="F582" s="89">
        <v>20</v>
      </c>
      <c r="G582" s="89">
        <v>136.37573</v>
      </c>
      <c r="H582" s="90">
        <f t="shared" si="40"/>
        <v>0</v>
      </c>
      <c r="I582" s="90">
        <f t="shared" si="41"/>
        <v>-2.7956569999999772</v>
      </c>
      <c r="J582" s="89">
        <v>57.95</v>
      </c>
      <c r="K582" s="89">
        <v>20</v>
      </c>
    </row>
    <row r="583" spans="1:11" ht="15" customHeight="1" x14ac:dyDescent="0.25">
      <c r="A583" s="92">
        <v>41799</v>
      </c>
      <c r="B583" s="89">
        <v>129.69266399999998</v>
      </c>
      <c r="C583" s="90">
        <f t="shared" si="39"/>
        <v>6.0854000000006181E-2</v>
      </c>
      <c r="D583" s="90">
        <f t="shared" si="42"/>
        <v>-4.6063450000000046</v>
      </c>
      <c r="E583" s="89">
        <v>57.95</v>
      </c>
      <c r="F583" s="89">
        <v>20</v>
      </c>
      <c r="G583" s="89">
        <v>136.040524</v>
      </c>
      <c r="H583" s="90">
        <f t="shared" si="40"/>
        <v>-0.33520599999999945</v>
      </c>
      <c r="I583" s="90">
        <f t="shared" si="41"/>
        <v>-3.3928779999999961</v>
      </c>
      <c r="J583" s="89">
        <v>57.95</v>
      </c>
      <c r="K583" s="89">
        <v>20</v>
      </c>
    </row>
    <row r="584" spans="1:11" ht="15" customHeight="1" x14ac:dyDescent="0.25">
      <c r="A584" s="92">
        <v>41806</v>
      </c>
      <c r="B584" s="89">
        <v>129.880144</v>
      </c>
      <c r="C584" s="90">
        <f t="shared" si="39"/>
        <v>0.18748000000002207</v>
      </c>
      <c r="D584" s="90">
        <f t="shared" si="42"/>
        <v>-4.577543999999989</v>
      </c>
      <c r="E584" s="89">
        <v>57.95</v>
      </c>
      <c r="F584" s="89">
        <v>20</v>
      </c>
      <c r="G584" s="89">
        <v>135.54180200000002</v>
      </c>
      <c r="H584" s="90">
        <f t="shared" si="40"/>
        <v>-0.49872199999998656</v>
      </c>
      <c r="I584" s="90">
        <f t="shared" si="41"/>
        <v>-3.9949959999999862</v>
      </c>
      <c r="J584" s="89">
        <v>57.95</v>
      </c>
      <c r="K584" s="89">
        <v>20</v>
      </c>
    </row>
    <row r="585" spans="1:11" ht="15" customHeight="1" x14ac:dyDescent="0.25">
      <c r="A585" s="92">
        <v>41813</v>
      </c>
      <c r="B585" s="89">
        <v>130.142156</v>
      </c>
      <c r="C585" s="90">
        <f t="shared" ref="C585:C648" si="43">IF(ABS(B585-B584)&lt;0.05,0,B585-B584)</f>
        <v>0.26201199999999858</v>
      </c>
      <c r="D585" s="90">
        <f t="shared" si="42"/>
        <v>-4.377902000000006</v>
      </c>
      <c r="E585" s="89">
        <v>57.95</v>
      </c>
      <c r="F585" s="89">
        <v>20</v>
      </c>
      <c r="G585" s="89">
        <v>135.500857</v>
      </c>
      <c r="H585" s="90">
        <f t="shared" ref="H585:H648" si="44">IF(ABS(G585-G584)&lt;0.05,0,G585-G584)</f>
        <v>0</v>
      </c>
      <c r="I585" s="90">
        <f t="shared" si="41"/>
        <v>-4.1355350000000044</v>
      </c>
      <c r="J585" s="89">
        <v>57.95</v>
      </c>
      <c r="K585" s="89">
        <v>20</v>
      </c>
    </row>
    <row r="586" spans="1:11" ht="15" customHeight="1" x14ac:dyDescent="0.25">
      <c r="A586" s="92">
        <v>41820</v>
      </c>
      <c r="B586" s="89">
        <v>130.68705</v>
      </c>
      <c r="C586" s="90">
        <f t="shared" si="43"/>
        <v>0.54489399999999932</v>
      </c>
      <c r="D586" s="90">
        <f t="shared" si="42"/>
        <v>-2.7532580000000166</v>
      </c>
      <c r="E586" s="89">
        <v>57.95</v>
      </c>
      <c r="F586" s="89">
        <v>20</v>
      </c>
      <c r="G586" s="89">
        <v>136.03758400000001</v>
      </c>
      <c r="H586" s="90">
        <f t="shared" si="44"/>
        <v>0.53672700000001328</v>
      </c>
      <c r="I586" s="90">
        <f t="shared" si="41"/>
        <v>-2.4766439999999932</v>
      </c>
      <c r="J586" s="89">
        <v>57.95</v>
      </c>
      <c r="K586" s="89">
        <v>20</v>
      </c>
    </row>
    <row r="587" spans="1:11" ht="15" customHeight="1" x14ac:dyDescent="0.25">
      <c r="A587" s="92">
        <v>41827</v>
      </c>
      <c r="B587" s="89">
        <v>131.099919</v>
      </c>
      <c r="C587" s="90">
        <f t="shared" si="43"/>
        <v>0.4128690000000006</v>
      </c>
      <c r="D587" s="90">
        <f t="shared" si="42"/>
        <v>-2.6693850000000054</v>
      </c>
      <c r="E587" s="89">
        <v>57.95</v>
      </c>
      <c r="F587" s="89">
        <v>20</v>
      </c>
      <c r="G587" s="89">
        <v>136.21809500000001</v>
      </c>
      <c r="H587" s="90">
        <f t="shared" si="44"/>
        <v>0.18051099999999565</v>
      </c>
      <c r="I587" s="90">
        <f t="shared" si="41"/>
        <v>-2.5127569999999935</v>
      </c>
      <c r="J587" s="89">
        <v>57.95</v>
      </c>
      <c r="K587" s="89">
        <v>20</v>
      </c>
    </row>
    <row r="588" spans="1:11" ht="15" customHeight="1" x14ac:dyDescent="0.25">
      <c r="A588" s="92">
        <v>41834</v>
      </c>
      <c r="B588" s="89">
        <v>131.11149700000001</v>
      </c>
      <c r="C588" s="90">
        <f t="shared" si="43"/>
        <v>0</v>
      </c>
      <c r="D588" s="90">
        <f t="shared" si="42"/>
        <v>-3.8349809999999707</v>
      </c>
      <c r="E588" s="89">
        <v>57.95</v>
      </c>
      <c r="F588" s="89">
        <v>20</v>
      </c>
      <c r="G588" s="89">
        <v>136.17090200000001</v>
      </c>
      <c r="H588" s="90">
        <f t="shared" si="44"/>
        <v>0</v>
      </c>
      <c r="I588" s="90">
        <f t="shared" si="41"/>
        <v>-3.6649679999999876</v>
      </c>
      <c r="J588" s="89">
        <v>57.95</v>
      </c>
      <c r="K588" s="89">
        <v>20</v>
      </c>
    </row>
    <row r="589" spans="1:11" ht="15" customHeight="1" x14ac:dyDescent="0.25">
      <c r="A589" s="92">
        <v>41841</v>
      </c>
      <c r="B589" s="89">
        <v>131.04472099999998</v>
      </c>
      <c r="C589" s="90">
        <f t="shared" si="43"/>
        <v>-6.6776000000032809E-2</v>
      </c>
      <c r="D589" s="90">
        <f t="shared" si="42"/>
        <v>-4.9914470000000222</v>
      </c>
      <c r="E589" s="89">
        <v>57.95</v>
      </c>
      <c r="F589" s="89">
        <v>20</v>
      </c>
      <c r="G589" s="89">
        <v>135.68729200000001</v>
      </c>
      <c r="H589" s="90">
        <f t="shared" si="44"/>
        <v>-0.48360999999999876</v>
      </c>
      <c r="I589" s="90">
        <f t="shared" si="41"/>
        <v>-5.0338140000000067</v>
      </c>
      <c r="J589" s="89">
        <v>57.95</v>
      </c>
      <c r="K589" s="89">
        <v>20</v>
      </c>
    </row>
    <row r="590" spans="1:11" ht="15" customHeight="1" x14ac:dyDescent="0.25">
      <c r="A590" s="92">
        <v>41848</v>
      </c>
      <c r="B590" s="89">
        <v>130.829579</v>
      </c>
      <c r="C590" s="90">
        <f t="shared" si="43"/>
        <v>-0.21514199999998596</v>
      </c>
      <c r="D590" s="90">
        <f t="shared" si="42"/>
        <v>-6.0388879999999858</v>
      </c>
      <c r="E590" s="89">
        <v>57.95</v>
      </c>
      <c r="F590" s="89">
        <v>20</v>
      </c>
      <c r="G590" s="89">
        <v>135.504648</v>
      </c>
      <c r="H590" s="90">
        <f t="shared" si="44"/>
        <v>-0.18264400000001046</v>
      </c>
      <c r="I590" s="90">
        <f t="shared" si="41"/>
        <v>-5.9312520000000006</v>
      </c>
      <c r="J590" s="89">
        <v>57.95</v>
      </c>
      <c r="K590" s="89">
        <v>20</v>
      </c>
    </row>
    <row r="591" spans="1:11" ht="15" customHeight="1" x14ac:dyDescent="0.25">
      <c r="A591" s="92">
        <v>41855</v>
      </c>
      <c r="B591" s="89">
        <v>129.62610100000001</v>
      </c>
      <c r="C591" s="90">
        <f t="shared" si="43"/>
        <v>-1.2034779999999898</v>
      </c>
      <c r="D591" s="90">
        <f t="shared" si="42"/>
        <v>-7.3894329999999968</v>
      </c>
      <c r="E591" s="89">
        <v>57.95</v>
      </c>
      <c r="F591" s="89">
        <v>20</v>
      </c>
      <c r="G591" s="89">
        <v>134.30514200000002</v>
      </c>
      <c r="H591" s="90">
        <f t="shared" si="44"/>
        <v>-1.1995059999999853</v>
      </c>
      <c r="I591" s="90">
        <f t="shared" si="41"/>
        <v>-7.3693979999999897</v>
      </c>
      <c r="J591" s="89">
        <v>57.95</v>
      </c>
      <c r="K591" s="89">
        <v>20</v>
      </c>
    </row>
    <row r="592" spans="1:11" ht="15" customHeight="1" x14ac:dyDescent="0.25">
      <c r="A592" s="92">
        <v>41862</v>
      </c>
      <c r="B592" s="89">
        <v>129.41438299999999</v>
      </c>
      <c r="C592" s="90">
        <f t="shared" si="43"/>
        <v>-0.21171800000001895</v>
      </c>
      <c r="D592" s="90">
        <f t="shared" si="42"/>
        <v>-7.7158190000000388</v>
      </c>
      <c r="E592" s="89">
        <v>57.95</v>
      </c>
      <c r="F592" s="89">
        <v>20</v>
      </c>
      <c r="G592" s="89">
        <v>133.851055</v>
      </c>
      <c r="H592" s="90">
        <f t="shared" si="44"/>
        <v>-0.45408700000001545</v>
      </c>
      <c r="I592" s="90">
        <f t="shared" si="41"/>
        <v>-7.9710010000000011</v>
      </c>
      <c r="J592" s="89">
        <v>57.95</v>
      </c>
      <c r="K592" s="89">
        <v>20</v>
      </c>
    </row>
    <row r="593" spans="1:11" ht="15" customHeight="1" x14ac:dyDescent="0.25">
      <c r="A593" s="92">
        <v>41869</v>
      </c>
      <c r="B593" s="89">
        <v>129.291968</v>
      </c>
      <c r="C593" s="90">
        <f t="shared" si="43"/>
        <v>-0.1224149999999895</v>
      </c>
      <c r="D593" s="90">
        <f t="shared" si="42"/>
        <v>-7.7066480000000013</v>
      </c>
      <c r="E593" s="89">
        <v>57.95</v>
      </c>
      <c r="F593" s="89">
        <v>20</v>
      </c>
      <c r="G593" s="89">
        <v>133.74293299999999</v>
      </c>
      <c r="H593" s="90">
        <f t="shared" si="44"/>
        <v>-0.10812200000000871</v>
      </c>
      <c r="I593" s="90">
        <f t="shared" si="41"/>
        <v>-7.9896830000000421</v>
      </c>
      <c r="J593" s="89">
        <v>57.95</v>
      </c>
      <c r="K593" s="89">
        <v>20</v>
      </c>
    </row>
    <row r="594" spans="1:11" ht="15" customHeight="1" x14ac:dyDescent="0.25">
      <c r="A594" s="92">
        <v>41876</v>
      </c>
      <c r="B594" s="89">
        <v>128.342308078489</v>
      </c>
      <c r="C594" s="90">
        <f t="shared" si="43"/>
        <v>-0.94965992151099954</v>
      </c>
      <c r="D594" s="90">
        <f t="shared" si="42"/>
        <v>-8.4851239215110184</v>
      </c>
      <c r="E594" s="89">
        <v>57.95</v>
      </c>
      <c r="F594" s="89">
        <v>20</v>
      </c>
      <c r="G594" s="89">
        <v>133.1618836912464</v>
      </c>
      <c r="H594" s="90">
        <f t="shared" si="44"/>
        <v>-0.58104930875359173</v>
      </c>
      <c r="I594" s="90">
        <f t="shared" si="41"/>
        <v>-8.6156843087536004</v>
      </c>
      <c r="J594" s="89">
        <v>57.95</v>
      </c>
      <c r="K594" s="89">
        <v>20</v>
      </c>
    </row>
    <row r="595" spans="1:11" ht="15" customHeight="1" x14ac:dyDescent="0.25">
      <c r="A595" s="92">
        <v>41883</v>
      </c>
      <c r="B595" s="89">
        <v>128.00941659328362</v>
      </c>
      <c r="C595" s="90">
        <f t="shared" si="43"/>
        <v>-0.33289148520537992</v>
      </c>
      <c r="D595" s="90">
        <f t="shared" si="42"/>
        <v>-9.1271434067163852</v>
      </c>
      <c r="E595" s="89">
        <v>57.95</v>
      </c>
      <c r="F595" s="89">
        <v>20</v>
      </c>
      <c r="G595" s="89">
        <v>132.76814251684459</v>
      </c>
      <c r="H595" s="90">
        <f t="shared" si="44"/>
        <v>-0.39374117440181067</v>
      </c>
      <c r="I595" s="90">
        <f t="shared" si="41"/>
        <v>-9.3248954831553874</v>
      </c>
      <c r="J595" s="89">
        <v>57.95</v>
      </c>
      <c r="K595" s="89">
        <v>20</v>
      </c>
    </row>
    <row r="596" spans="1:11" ht="15" customHeight="1" x14ac:dyDescent="0.25">
      <c r="A596" s="92">
        <v>41890</v>
      </c>
      <c r="B596" s="89">
        <v>128.34305732556072</v>
      </c>
      <c r="C596" s="90">
        <f t="shared" si="43"/>
        <v>0.33364073227710378</v>
      </c>
      <c r="D596" s="90">
        <f t="shared" si="42"/>
        <v>-9.2590416744392599</v>
      </c>
      <c r="E596" s="89">
        <v>57.95</v>
      </c>
      <c r="F596" s="89">
        <v>20</v>
      </c>
      <c r="G596" s="89">
        <v>133.09017074232111</v>
      </c>
      <c r="H596" s="90">
        <f t="shared" si="44"/>
        <v>0.32202822547651522</v>
      </c>
      <c r="I596" s="90">
        <f t="shared" si="41"/>
        <v>-9.5806412576789057</v>
      </c>
      <c r="J596" s="89">
        <v>57.95</v>
      </c>
      <c r="K596" s="89">
        <v>20</v>
      </c>
    </row>
    <row r="597" spans="1:11" ht="15" customHeight="1" x14ac:dyDescent="0.25">
      <c r="A597" s="92">
        <v>41897</v>
      </c>
      <c r="B597" s="89">
        <v>128.43335735216516</v>
      </c>
      <c r="C597" s="90">
        <f t="shared" si="43"/>
        <v>9.0300026604438699E-2</v>
      </c>
      <c r="D597" s="90">
        <f t="shared" si="42"/>
        <v>-9.0395716478348334</v>
      </c>
      <c r="E597" s="89">
        <v>57.95</v>
      </c>
      <c r="F597" s="89">
        <v>20</v>
      </c>
      <c r="G597" s="89">
        <v>133.13145405940608</v>
      </c>
      <c r="H597" s="90">
        <f t="shared" si="44"/>
        <v>0</v>
      </c>
      <c r="I597" s="90">
        <f t="shared" si="41"/>
        <v>-9.3889399405939287</v>
      </c>
      <c r="J597" s="89">
        <v>57.95</v>
      </c>
      <c r="K597" s="89">
        <v>20</v>
      </c>
    </row>
    <row r="598" spans="1:11" ht="15" customHeight="1" x14ac:dyDescent="0.25">
      <c r="A598" s="92">
        <v>41904</v>
      </c>
      <c r="B598" s="89">
        <v>128.61695035375567</v>
      </c>
      <c r="C598" s="90">
        <f t="shared" si="43"/>
        <v>0.18359300159050918</v>
      </c>
      <c r="D598" s="90">
        <f t="shared" si="42"/>
        <v>-8.3368536462443217</v>
      </c>
      <c r="E598" s="89">
        <v>57.95</v>
      </c>
      <c r="F598" s="89">
        <v>20</v>
      </c>
      <c r="G598" s="89">
        <v>133.31890915296231</v>
      </c>
      <c r="H598" s="90">
        <f t="shared" si="44"/>
        <v>0.18745509355622403</v>
      </c>
      <c r="I598" s="90">
        <f t="shared" si="41"/>
        <v>-8.7695868470376865</v>
      </c>
      <c r="J598" s="89">
        <v>57.95</v>
      </c>
      <c r="K598" s="89">
        <v>20</v>
      </c>
    </row>
    <row r="599" spans="1:11" ht="15" customHeight="1" x14ac:dyDescent="0.25">
      <c r="A599" s="92">
        <v>41911</v>
      </c>
      <c r="B599" s="89">
        <v>128.59320006130426</v>
      </c>
      <c r="C599" s="90">
        <f t="shared" si="43"/>
        <v>0</v>
      </c>
      <c r="D599" s="90">
        <f t="shared" si="42"/>
        <v>-4.8084819386957349</v>
      </c>
      <c r="E599" s="89">
        <v>57.95</v>
      </c>
      <c r="F599" s="89">
        <v>20</v>
      </c>
      <c r="G599" s="89">
        <v>133.23312085690392</v>
      </c>
      <c r="H599" s="90">
        <f t="shared" si="44"/>
        <v>-8.578829605838223E-2</v>
      </c>
      <c r="I599" s="90">
        <f t="shared" si="41"/>
        <v>-6.961039143096059</v>
      </c>
      <c r="J599" s="89">
        <v>57.95</v>
      </c>
      <c r="K599" s="89">
        <v>20</v>
      </c>
    </row>
    <row r="600" spans="1:11" ht="15" customHeight="1" x14ac:dyDescent="0.25">
      <c r="A600" s="92">
        <v>41918</v>
      </c>
      <c r="B600" s="89">
        <v>126.78491776759481</v>
      </c>
      <c r="C600" s="90">
        <f t="shared" si="43"/>
        <v>-1.8082822937094534</v>
      </c>
      <c r="D600" s="90">
        <f t="shared" si="42"/>
        <v>-4.8359162324051965</v>
      </c>
      <c r="E600" s="89">
        <v>57.95</v>
      </c>
      <c r="F600" s="89">
        <v>20</v>
      </c>
      <c r="G600" s="89">
        <v>131.43183198251728</v>
      </c>
      <c r="H600" s="90">
        <f t="shared" si="44"/>
        <v>-1.8012888743866426</v>
      </c>
      <c r="I600" s="90">
        <f t="shared" si="41"/>
        <v>-7.4020220174827216</v>
      </c>
      <c r="J600" s="89">
        <v>57.95</v>
      </c>
      <c r="K600" s="89">
        <v>20</v>
      </c>
    </row>
    <row r="601" spans="1:11" ht="15" customHeight="1" x14ac:dyDescent="0.25">
      <c r="A601" s="92">
        <v>41925</v>
      </c>
      <c r="B601" s="89">
        <v>126.49926711709757</v>
      </c>
      <c r="C601" s="90">
        <f t="shared" si="43"/>
        <v>-0.2856506504972316</v>
      </c>
      <c r="D601" s="90">
        <f t="shared" si="42"/>
        <v>-5.1749398829024216</v>
      </c>
      <c r="E601" s="89">
        <v>57.95</v>
      </c>
      <c r="F601" s="89">
        <v>20</v>
      </c>
      <c r="G601" s="89">
        <v>131.0819765451586</v>
      </c>
      <c r="H601" s="90">
        <f t="shared" si="44"/>
        <v>-0.34985543735868418</v>
      </c>
      <c r="I601" s="90">
        <f t="shared" si="41"/>
        <v>-8.0697564548414391</v>
      </c>
      <c r="J601" s="89">
        <v>57.95</v>
      </c>
      <c r="K601" s="89">
        <v>20</v>
      </c>
    </row>
    <row r="602" spans="1:11" ht="15" customHeight="1" x14ac:dyDescent="0.25">
      <c r="A602" s="92">
        <v>41932</v>
      </c>
      <c r="B602" s="89">
        <v>125.40349229072044</v>
      </c>
      <c r="C602" s="90">
        <f t="shared" si="43"/>
        <v>-1.0957748263771379</v>
      </c>
      <c r="D602" s="90">
        <f t="shared" si="42"/>
        <v>-6.1295137092795642</v>
      </c>
      <c r="E602" s="89">
        <v>57.95</v>
      </c>
      <c r="F602" s="89">
        <v>20</v>
      </c>
      <c r="G602" s="89">
        <v>129.99717782692747</v>
      </c>
      <c r="H602" s="90">
        <f t="shared" si="44"/>
        <v>-1.0847987182311272</v>
      </c>
      <c r="I602" s="90">
        <f t="shared" si="41"/>
        <v>-8.9971861730725209</v>
      </c>
      <c r="J602" s="89">
        <v>57.95</v>
      </c>
      <c r="K602" s="89">
        <v>20</v>
      </c>
    </row>
    <row r="603" spans="1:11" ht="15" customHeight="1" x14ac:dyDescent="0.25">
      <c r="A603" s="92">
        <v>41939</v>
      </c>
      <c r="B603" s="89">
        <v>125.11373542785068</v>
      </c>
      <c r="C603" s="90">
        <f t="shared" si="43"/>
        <v>-0.28975686286975133</v>
      </c>
      <c r="D603" s="90">
        <f t="shared" si="42"/>
        <v>-6.3043805721492845</v>
      </c>
      <c r="E603" s="89">
        <v>57.95</v>
      </c>
      <c r="F603" s="89">
        <v>20</v>
      </c>
      <c r="G603" s="89">
        <v>129.71674404436067</v>
      </c>
      <c r="H603" s="90">
        <f t="shared" si="44"/>
        <v>-0.28043378256680285</v>
      </c>
      <c r="I603" s="90">
        <f t="shared" si="41"/>
        <v>-9.1611109556393444</v>
      </c>
      <c r="J603" s="89">
        <v>57.95</v>
      </c>
      <c r="K603" s="89">
        <v>20</v>
      </c>
    </row>
    <row r="604" spans="1:11" ht="15" customHeight="1" x14ac:dyDescent="0.25">
      <c r="A604" s="92">
        <v>41946</v>
      </c>
      <c r="B604" s="89">
        <v>123.93878706354707</v>
      </c>
      <c r="C604" s="90">
        <f t="shared" si="43"/>
        <v>-1.1749483643036172</v>
      </c>
      <c r="D604" s="90">
        <f t="shared" si="42"/>
        <v>-5.9831579364529262</v>
      </c>
      <c r="E604" s="89">
        <v>57.95</v>
      </c>
      <c r="F604" s="89">
        <v>20</v>
      </c>
      <c r="G604" s="89">
        <v>128.55709969866805</v>
      </c>
      <c r="H604" s="90">
        <f t="shared" si="44"/>
        <v>-1.1596443456926124</v>
      </c>
      <c r="I604" s="90">
        <f t="shared" si="41"/>
        <v>-8.957368301331968</v>
      </c>
      <c r="J604" s="89">
        <v>57.95</v>
      </c>
      <c r="K604" s="89">
        <v>20</v>
      </c>
    </row>
    <row r="605" spans="1:11" ht="15" customHeight="1" x14ac:dyDescent="0.25">
      <c r="A605" s="92">
        <v>41953</v>
      </c>
      <c r="B605" s="89">
        <v>122.94293023483374</v>
      </c>
      <c r="C605" s="90">
        <f t="shared" si="43"/>
        <v>-0.99585682871332892</v>
      </c>
      <c r="D605" s="90">
        <f t="shared" si="42"/>
        <v>-6.762095765166265</v>
      </c>
      <c r="E605" s="89">
        <v>57.95</v>
      </c>
      <c r="F605" s="89">
        <v>20</v>
      </c>
      <c r="G605" s="89">
        <v>127.59488314642692</v>
      </c>
      <c r="H605" s="90">
        <f t="shared" si="44"/>
        <v>-0.96221655224113078</v>
      </c>
      <c r="I605" s="90">
        <f t="shared" si="41"/>
        <v>-9.728800853573091</v>
      </c>
      <c r="J605" s="89">
        <v>57.95</v>
      </c>
      <c r="K605" s="89">
        <v>20</v>
      </c>
    </row>
    <row r="606" spans="1:11" ht="15" customHeight="1" x14ac:dyDescent="0.25">
      <c r="A606" s="92">
        <v>41960</v>
      </c>
      <c r="B606" s="89">
        <v>122.50137777603679</v>
      </c>
      <c r="C606" s="90">
        <f t="shared" si="43"/>
        <v>-0.4415524587969486</v>
      </c>
      <c r="D606" s="90">
        <f t="shared" si="42"/>
        <v>-7.3866202239631917</v>
      </c>
      <c r="E606" s="89">
        <v>57.95</v>
      </c>
      <c r="F606" s="89">
        <v>20</v>
      </c>
      <c r="G606" s="89">
        <v>127.30886460251439</v>
      </c>
      <c r="H606" s="90">
        <f t="shared" si="44"/>
        <v>-0.28601854391253312</v>
      </c>
      <c r="I606" s="90">
        <f t="shared" si="41"/>
        <v>-10.162557397485628</v>
      </c>
      <c r="J606" s="89">
        <v>57.95</v>
      </c>
      <c r="K606" s="89">
        <v>20</v>
      </c>
    </row>
    <row r="607" spans="1:11" ht="15" customHeight="1" x14ac:dyDescent="0.25">
      <c r="A607" s="92">
        <v>41967</v>
      </c>
      <c r="B607" s="89">
        <v>122.29458215198052</v>
      </c>
      <c r="C607" s="90">
        <f t="shared" si="43"/>
        <v>-0.20679562405626939</v>
      </c>
      <c r="D607" s="90">
        <f t="shared" si="42"/>
        <v>-7.7388218480194695</v>
      </c>
      <c r="E607" s="89">
        <v>57.95</v>
      </c>
      <c r="F607" s="89">
        <v>20</v>
      </c>
      <c r="G607" s="89">
        <v>127.16689626675107</v>
      </c>
      <c r="H607" s="90">
        <f t="shared" si="44"/>
        <v>-0.14196833576332324</v>
      </c>
      <c r="I607" s="90">
        <f t="shared" si="41"/>
        <v>-10.554246733248945</v>
      </c>
      <c r="J607" s="89">
        <v>57.95</v>
      </c>
      <c r="K607" s="89">
        <v>20</v>
      </c>
    </row>
    <row r="608" spans="1:11" ht="15" customHeight="1" x14ac:dyDescent="0.25">
      <c r="A608" s="92">
        <v>41974</v>
      </c>
      <c r="B608" s="89">
        <v>121.17819332596842</v>
      </c>
      <c r="C608" s="90">
        <f t="shared" si="43"/>
        <v>-1.1163888260120984</v>
      </c>
      <c r="D608" s="90">
        <f t="shared" si="42"/>
        <v>-9.0758046740315734</v>
      </c>
      <c r="E608" s="89">
        <v>57.95</v>
      </c>
      <c r="F608" s="89">
        <v>20</v>
      </c>
      <c r="G608" s="89">
        <v>126.11136628651238</v>
      </c>
      <c r="H608" s="90">
        <f t="shared" si="44"/>
        <v>-1.0555299802386884</v>
      </c>
      <c r="I608" s="90">
        <f t="shared" si="41"/>
        <v>-11.786693713487608</v>
      </c>
      <c r="J608" s="89">
        <v>57.95</v>
      </c>
      <c r="K608" s="89">
        <v>20</v>
      </c>
    </row>
    <row r="609" spans="1:11" ht="15" customHeight="1" x14ac:dyDescent="0.25">
      <c r="A609" s="92">
        <v>41981</v>
      </c>
      <c r="B609" s="89">
        <v>119.83314859532217</v>
      </c>
      <c r="C609" s="90">
        <f t="shared" si="43"/>
        <v>-1.3450447306462507</v>
      </c>
      <c r="D609" s="90">
        <f t="shared" si="42"/>
        <v>-10.931222404677811</v>
      </c>
      <c r="E609" s="89">
        <v>57.95</v>
      </c>
      <c r="F609" s="89">
        <v>20</v>
      </c>
      <c r="G609" s="89">
        <v>124.78581491139718</v>
      </c>
      <c r="H609" s="90">
        <f t="shared" si="44"/>
        <v>-1.3255513751151966</v>
      </c>
      <c r="I609" s="90">
        <f t="shared" si="41"/>
        <v>-13.767626088602839</v>
      </c>
      <c r="J609" s="89">
        <v>57.95</v>
      </c>
      <c r="K609" s="89">
        <v>20</v>
      </c>
    </row>
    <row r="610" spans="1:11" ht="15" customHeight="1" x14ac:dyDescent="0.25">
      <c r="A610" s="92">
        <v>41988</v>
      </c>
      <c r="B610" s="89">
        <v>116.30130202079251</v>
      </c>
      <c r="C610" s="90">
        <f t="shared" si="43"/>
        <v>-3.5318465745296663</v>
      </c>
      <c r="D610" s="90">
        <f t="shared" si="42"/>
        <v>-14.659439979207477</v>
      </c>
      <c r="E610" s="89">
        <v>57.95</v>
      </c>
      <c r="F610" s="89">
        <v>20</v>
      </c>
      <c r="G610" s="89">
        <v>122.43040990582345</v>
      </c>
      <c r="H610" s="90">
        <f t="shared" si="44"/>
        <v>-2.3554050055737292</v>
      </c>
      <c r="I610" s="90">
        <f t="shared" si="41"/>
        <v>-16.411228094176536</v>
      </c>
      <c r="J610" s="89">
        <v>57.95</v>
      </c>
      <c r="K610" s="89">
        <v>20</v>
      </c>
    </row>
    <row r="611" spans="1:11" ht="15" customHeight="1" x14ac:dyDescent="0.25">
      <c r="A611" s="92">
        <v>41995</v>
      </c>
      <c r="B611" s="89">
        <v>113.66277198261409</v>
      </c>
      <c r="C611" s="90">
        <f t="shared" si="43"/>
        <v>-2.6385300381784162</v>
      </c>
      <c r="D611" s="90">
        <f t="shared" si="42"/>
        <v>-16.38910901738592</v>
      </c>
      <c r="E611" s="89">
        <v>57.95</v>
      </c>
      <c r="F611" s="89">
        <v>20</v>
      </c>
      <c r="G611" s="89">
        <v>120.81395354935341</v>
      </c>
      <c r="H611" s="90">
        <f t="shared" si="44"/>
        <v>-1.6164563564700387</v>
      </c>
      <c r="I611" s="90">
        <f t="shared" si="41"/>
        <v>-17.355916450646589</v>
      </c>
      <c r="J611" s="89">
        <v>57.95</v>
      </c>
      <c r="K611" s="89">
        <v>20</v>
      </c>
    </row>
    <row r="612" spans="1:11" ht="15" customHeight="1" x14ac:dyDescent="0.25">
      <c r="A612" s="92">
        <v>42002</v>
      </c>
      <c r="B612" s="89">
        <v>113.16029904817108</v>
      </c>
      <c r="C612" s="90">
        <f t="shared" si="43"/>
        <v>-0.50247293444300567</v>
      </c>
      <c r="D612" s="90">
        <f t="shared" si="42"/>
        <v>-16.873645951828905</v>
      </c>
      <c r="E612" s="89">
        <v>57.95</v>
      </c>
      <c r="F612" s="89">
        <v>20</v>
      </c>
      <c r="G612" s="89">
        <v>120.36327337434955</v>
      </c>
      <c r="H612" s="90">
        <f t="shared" si="44"/>
        <v>-0.45068017500386759</v>
      </c>
      <c r="I612" s="90">
        <f t="shared" si="41"/>
        <v>-17.616274625650476</v>
      </c>
      <c r="J612" s="89">
        <v>57.95</v>
      </c>
      <c r="K612" s="89">
        <v>20</v>
      </c>
    </row>
    <row r="613" spans="1:11" ht="15" customHeight="1" x14ac:dyDescent="0.25">
      <c r="A613" s="92">
        <v>42009</v>
      </c>
      <c r="B613" s="89">
        <v>111.06263896516052</v>
      </c>
      <c r="C613" s="90">
        <f t="shared" si="43"/>
        <v>-2.0976600830105667</v>
      </c>
      <c r="D613" s="90">
        <f t="shared" si="42"/>
        <v>-19.193553034839482</v>
      </c>
      <c r="E613" s="89">
        <v>57.95</v>
      </c>
      <c r="F613" s="89">
        <v>20</v>
      </c>
      <c r="G613" s="89">
        <v>117.93335943095734</v>
      </c>
      <c r="H613" s="90">
        <f t="shared" si="44"/>
        <v>-2.4299139433922079</v>
      </c>
      <c r="I613" s="90">
        <f t="shared" si="41"/>
        <v>-20.180944569042666</v>
      </c>
      <c r="J613" s="89">
        <v>57.95</v>
      </c>
      <c r="K613" s="89">
        <v>20</v>
      </c>
    </row>
    <row r="614" spans="1:11" ht="15" customHeight="1" x14ac:dyDescent="0.25">
      <c r="A614" s="92">
        <v>42016</v>
      </c>
      <c r="B614" s="89">
        <v>108.86588767255694</v>
      </c>
      <c r="C614" s="90">
        <f t="shared" si="43"/>
        <v>-2.1967512926035795</v>
      </c>
      <c r="D614" s="90">
        <f t="shared" si="42"/>
        <v>-21.490461327443057</v>
      </c>
      <c r="E614" s="89">
        <v>57.95</v>
      </c>
      <c r="F614" s="89">
        <v>20</v>
      </c>
      <c r="G614" s="89">
        <v>116.22067961428183</v>
      </c>
      <c r="H614" s="90">
        <f t="shared" si="44"/>
        <v>-1.7126798166755037</v>
      </c>
      <c r="I614" s="90">
        <f t="shared" si="41"/>
        <v>-22.11886938571817</v>
      </c>
      <c r="J614" s="89">
        <v>57.95</v>
      </c>
      <c r="K614" s="89">
        <v>20</v>
      </c>
    </row>
    <row r="615" spans="1:11" ht="15" customHeight="1" x14ac:dyDescent="0.25">
      <c r="A615" s="92">
        <v>42023</v>
      </c>
      <c r="B615" s="89">
        <v>106.82572363792367</v>
      </c>
      <c r="C615" s="90">
        <f t="shared" si="43"/>
        <v>-2.0401640346332641</v>
      </c>
      <c r="D615" s="90">
        <f t="shared" si="42"/>
        <v>-22.541447362076312</v>
      </c>
      <c r="E615" s="89">
        <v>57.95</v>
      </c>
      <c r="F615" s="89">
        <v>20</v>
      </c>
      <c r="G615" s="89">
        <v>114.32765419282902</v>
      </c>
      <c r="H615" s="90">
        <f t="shared" si="44"/>
        <v>-1.893025421452819</v>
      </c>
      <c r="I615" s="90">
        <f t="shared" si="41"/>
        <v>-22.903811807170996</v>
      </c>
      <c r="J615" s="89">
        <v>57.95</v>
      </c>
      <c r="K615" s="89">
        <v>20</v>
      </c>
    </row>
    <row r="616" spans="1:11" ht="15" customHeight="1" x14ac:dyDescent="0.25">
      <c r="A616" s="92">
        <v>42030</v>
      </c>
      <c r="B616" s="89">
        <v>106.31989007720998</v>
      </c>
      <c r="C616" s="90">
        <f t="shared" si="43"/>
        <v>-0.50583356071369678</v>
      </c>
      <c r="D616" s="90">
        <f t="shared" si="42"/>
        <v>-22.700953922790006</v>
      </c>
      <c r="E616" s="89">
        <v>57.95</v>
      </c>
      <c r="F616" s="89">
        <v>20</v>
      </c>
      <c r="G616" s="89">
        <v>113.76040358721184</v>
      </c>
      <c r="H616" s="90">
        <f t="shared" si="44"/>
        <v>-0.56725060561717555</v>
      </c>
      <c r="I616" s="90">
        <f t="shared" si="41"/>
        <v>-23.178076412788158</v>
      </c>
      <c r="J616" s="89">
        <v>57.95</v>
      </c>
      <c r="K616" s="89">
        <v>20</v>
      </c>
    </row>
    <row r="617" spans="1:11" ht="15" customHeight="1" x14ac:dyDescent="0.25">
      <c r="A617" s="92">
        <v>42037</v>
      </c>
      <c r="B617" s="89">
        <v>106.04228537981643</v>
      </c>
      <c r="C617" s="90">
        <f t="shared" si="43"/>
        <v>-0.27760469739354221</v>
      </c>
      <c r="D617" s="90">
        <f t="shared" si="42"/>
        <v>-22.811878620183563</v>
      </c>
      <c r="E617" s="89">
        <v>57.95</v>
      </c>
      <c r="F617" s="89">
        <v>20</v>
      </c>
      <c r="G617" s="89">
        <v>113.6131025055633</v>
      </c>
      <c r="H617" s="90">
        <f t="shared" si="44"/>
        <v>-0.14730108164853561</v>
      </c>
      <c r="I617" s="90">
        <f t="shared" si="41"/>
        <v>-23.2305894944367</v>
      </c>
      <c r="J617" s="89">
        <v>57.95</v>
      </c>
      <c r="K617" s="89">
        <v>20</v>
      </c>
    </row>
    <row r="618" spans="1:11" ht="15" customHeight="1" x14ac:dyDescent="0.25">
      <c r="A618" s="92">
        <v>42044</v>
      </c>
      <c r="B618" s="89">
        <v>106.35479458348546</v>
      </c>
      <c r="C618" s="90">
        <f t="shared" si="43"/>
        <v>0.31250920366902335</v>
      </c>
      <c r="D618" s="90">
        <f t="shared" si="42"/>
        <v>-22.458233416514545</v>
      </c>
      <c r="E618" s="89">
        <v>57.95</v>
      </c>
      <c r="F618" s="89">
        <v>20</v>
      </c>
      <c r="G618" s="89">
        <v>113.90980522702691</v>
      </c>
      <c r="H618" s="90">
        <f t="shared" si="44"/>
        <v>0.29670272146360332</v>
      </c>
      <c r="I618" s="90">
        <f t="shared" si="41"/>
        <v>-22.935174772973085</v>
      </c>
      <c r="J618" s="89">
        <v>57.95</v>
      </c>
      <c r="K618" s="89">
        <v>20</v>
      </c>
    </row>
    <row r="619" spans="1:11" ht="15" customHeight="1" x14ac:dyDescent="0.25">
      <c r="A619" s="92">
        <v>42051</v>
      </c>
      <c r="B619" s="89">
        <v>107.26008264293782</v>
      </c>
      <c r="C619" s="90">
        <f t="shared" si="43"/>
        <v>0.90528805945236002</v>
      </c>
      <c r="D619" s="90">
        <f t="shared" si="42"/>
        <v>-21.896000357062178</v>
      </c>
      <c r="E619" s="89">
        <v>57.95</v>
      </c>
      <c r="F619" s="89">
        <v>20</v>
      </c>
      <c r="G619" s="89">
        <v>114.72561351904383</v>
      </c>
      <c r="H619" s="90">
        <f t="shared" si="44"/>
        <v>0.81580829201692495</v>
      </c>
      <c r="I619" s="90">
        <f t="shared" si="41"/>
        <v>-22.080339480956184</v>
      </c>
      <c r="J619" s="89">
        <v>57.95</v>
      </c>
      <c r="K619" s="89">
        <v>20</v>
      </c>
    </row>
    <row r="620" spans="1:11" ht="15" customHeight="1" x14ac:dyDescent="0.25">
      <c r="A620" s="92">
        <v>42058</v>
      </c>
      <c r="B620" s="89">
        <v>108.34400623996967</v>
      </c>
      <c r="C620" s="90">
        <f t="shared" si="43"/>
        <v>1.0839235970318555</v>
      </c>
      <c r="D620" s="90">
        <f t="shared" si="42"/>
        <v>-20.857898760030338</v>
      </c>
      <c r="E620" s="89">
        <v>57.95</v>
      </c>
      <c r="F620" s="89">
        <v>20</v>
      </c>
      <c r="G620" s="89">
        <v>115.73850957400292</v>
      </c>
      <c r="H620" s="90">
        <f t="shared" si="44"/>
        <v>1.0128960549590857</v>
      </c>
      <c r="I620" s="90">
        <f t="shared" si="41"/>
        <v>-21.211288425997068</v>
      </c>
      <c r="J620" s="89">
        <v>57.95</v>
      </c>
      <c r="K620" s="89">
        <v>20</v>
      </c>
    </row>
    <row r="621" spans="1:11" ht="15" customHeight="1" x14ac:dyDescent="0.25">
      <c r="A621" s="92">
        <v>42065</v>
      </c>
      <c r="B621" s="89">
        <v>109.19915790626507</v>
      </c>
      <c r="C621" s="90">
        <f t="shared" si="43"/>
        <v>0.85515166629539863</v>
      </c>
      <c r="D621" s="90">
        <f t="shared" si="42"/>
        <v>-20.159038093734921</v>
      </c>
      <c r="E621" s="89">
        <v>57.95</v>
      </c>
      <c r="F621" s="89">
        <v>20</v>
      </c>
      <c r="G621" s="89">
        <v>116.6354767356095</v>
      </c>
      <c r="H621" s="90">
        <f t="shared" si="44"/>
        <v>0.89696716160658241</v>
      </c>
      <c r="I621" s="90">
        <f t="shared" si="41"/>
        <v>-20.515012264390492</v>
      </c>
      <c r="J621" s="89">
        <v>57.95</v>
      </c>
      <c r="K621" s="89">
        <v>20</v>
      </c>
    </row>
    <row r="622" spans="1:11" ht="15" customHeight="1" x14ac:dyDescent="0.25">
      <c r="A622" s="92">
        <v>42072</v>
      </c>
      <c r="B622" s="89">
        <v>110.07092717790935</v>
      </c>
      <c r="C622" s="90">
        <f t="shared" si="43"/>
        <v>0.87176927164428264</v>
      </c>
      <c r="D622" s="90">
        <f t="shared" si="42"/>
        <v>-19.314464822090642</v>
      </c>
      <c r="E622" s="89">
        <v>57.95</v>
      </c>
      <c r="F622" s="89">
        <v>20</v>
      </c>
      <c r="G622" s="89">
        <v>117.51039038501291</v>
      </c>
      <c r="H622" s="90">
        <f t="shared" si="44"/>
        <v>0.87491364940341043</v>
      </c>
      <c r="I622" s="90">
        <f t="shared" si="41"/>
        <v>-19.567696614987099</v>
      </c>
      <c r="J622" s="89">
        <v>57.95</v>
      </c>
      <c r="K622" s="89">
        <v>20</v>
      </c>
    </row>
    <row r="623" spans="1:11" ht="15" customHeight="1" x14ac:dyDescent="0.25">
      <c r="A623" s="92">
        <v>42079</v>
      </c>
      <c r="B623" s="89">
        <v>111.03681412344369</v>
      </c>
      <c r="C623" s="90">
        <f t="shared" si="43"/>
        <v>0.96588694553433641</v>
      </c>
      <c r="D623" s="90">
        <f t="shared" si="42"/>
        <v>-17.720370876556302</v>
      </c>
      <c r="E623" s="89">
        <v>57.95</v>
      </c>
      <c r="F623" s="89">
        <v>20</v>
      </c>
      <c r="G623" s="89">
        <v>118.26367215065976</v>
      </c>
      <c r="H623" s="90">
        <f t="shared" si="44"/>
        <v>0.75328176564684668</v>
      </c>
      <c r="I623" s="90">
        <f t="shared" si="41"/>
        <v>-18.003591849340253</v>
      </c>
      <c r="J623" s="89">
        <v>57.95</v>
      </c>
      <c r="K623" s="89">
        <v>20</v>
      </c>
    </row>
    <row r="624" spans="1:11" ht="15" customHeight="1" x14ac:dyDescent="0.25">
      <c r="A624" s="92">
        <v>42086</v>
      </c>
      <c r="B624" s="89">
        <v>111.6473828102704</v>
      </c>
      <c r="C624" s="90">
        <f t="shared" si="43"/>
        <v>0.61056868682670995</v>
      </c>
      <c r="D624" s="90">
        <f t="shared" si="42"/>
        <v>-16.923799189729593</v>
      </c>
      <c r="E624" s="89">
        <v>57.95</v>
      </c>
      <c r="F624" s="89">
        <v>20</v>
      </c>
      <c r="G624" s="89">
        <v>118.71027965878702</v>
      </c>
      <c r="H624" s="90">
        <f t="shared" si="44"/>
        <v>0.4466075081272578</v>
      </c>
      <c r="I624" s="90">
        <f t="shared" si="41"/>
        <v>-17.287524341213015</v>
      </c>
      <c r="J624" s="89">
        <v>57.95</v>
      </c>
      <c r="K624" s="89">
        <v>20</v>
      </c>
    </row>
    <row r="625" spans="1:11" ht="15" customHeight="1" x14ac:dyDescent="0.25">
      <c r="A625" s="92">
        <v>42093</v>
      </c>
      <c r="B625" s="89">
        <v>112.06053744198424</v>
      </c>
      <c r="C625" s="90">
        <f t="shared" si="43"/>
        <v>0.41315463171383726</v>
      </c>
      <c r="D625" s="90">
        <f t="shared" si="42"/>
        <v>-16.700772558015743</v>
      </c>
      <c r="E625" s="89">
        <v>57.95</v>
      </c>
      <c r="F625" s="89">
        <v>20</v>
      </c>
      <c r="G625" s="89">
        <v>118.97182870497286</v>
      </c>
      <c r="H625" s="90">
        <f t="shared" si="44"/>
        <v>0.26154904618584851</v>
      </c>
      <c r="I625" s="90">
        <f t="shared" si="41"/>
        <v>-16.914688295027133</v>
      </c>
      <c r="J625" s="89">
        <v>57.95</v>
      </c>
      <c r="K625" s="89">
        <v>20</v>
      </c>
    </row>
    <row r="626" spans="1:11" ht="15" customHeight="1" x14ac:dyDescent="0.25">
      <c r="A626" s="92">
        <v>42100</v>
      </c>
      <c r="B626" s="89">
        <v>112.37431970848152</v>
      </c>
      <c r="C626" s="90">
        <f t="shared" si="43"/>
        <v>0.31378226649728447</v>
      </c>
      <c r="D626" s="90">
        <f t="shared" si="42"/>
        <v>-16.33852329151847</v>
      </c>
      <c r="E626" s="89">
        <v>57.95</v>
      </c>
      <c r="F626" s="89">
        <v>20</v>
      </c>
      <c r="G626" s="89">
        <v>119.08711266078592</v>
      </c>
      <c r="H626" s="90">
        <f t="shared" si="44"/>
        <v>0.11528395581305517</v>
      </c>
      <c r="I626" s="90">
        <f t="shared" si="41"/>
        <v>-16.921873339214073</v>
      </c>
      <c r="J626" s="89">
        <v>57.95</v>
      </c>
      <c r="K626" s="89">
        <v>20</v>
      </c>
    </row>
    <row r="627" spans="1:11" ht="15" customHeight="1" x14ac:dyDescent="0.25">
      <c r="A627" s="92">
        <v>42107</v>
      </c>
      <c r="B627" s="89">
        <v>112.52205799606996</v>
      </c>
      <c r="C627" s="90">
        <f t="shared" si="43"/>
        <v>0.14773828758843877</v>
      </c>
      <c r="D627" s="90">
        <f t="shared" si="42"/>
        <v>-16.368810003930051</v>
      </c>
      <c r="E627" s="89">
        <v>57.95</v>
      </c>
      <c r="F627" s="89">
        <v>20</v>
      </c>
      <c r="G627" s="89">
        <v>119.14610841678709</v>
      </c>
      <c r="H627" s="90">
        <f t="shared" si="44"/>
        <v>5.899575600116691E-2</v>
      </c>
      <c r="I627" s="90">
        <f t="shared" si="41"/>
        <v>-16.907421583212937</v>
      </c>
      <c r="J627" s="89">
        <v>57.95</v>
      </c>
      <c r="K627" s="89">
        <v>20</v>
      </c>
    </row>
    <row r="628" spans="1:11" ht="15" customHeight="1" x14ac:dyDescent="0.25">
      <c r="A628" s="92">
        <v>42114</v>
      </c>
      <c r="B628" s="89">
        <v>112.87172797910024</v>
      </c>
      <c r="C628" s="90">
        <f t="shared" si="43"/>
        <v>0.34966998303028163</v>
      </c>
      <c r="D628" s="90">
        <f t="shared" si="42"/>
        <v>-16.240672020899765</v>
      </c>
      <c r="E628" s="89">
        <v>57.95</v>
      </c>
      <c r="F628" s="89">
        <v>20</v>
      </c>
      <c r="G628" s="89">
        <v>119.13872069858513</v>
      </c>
      <c r="H628" s="90">
        <f t="shared" si="44"/>
        <v>0</v>
      </c>
      <c r="I628" s="90">
        <f t="shared" si="41"/>
        <v>-16.976550301414875</v>
      </c>
      <c r="J628" s="89">
        <v>57.95</v>
      </c>
      <c r="K628" s="89">
        <v>20</v>
      </c>
    </row>
    <row r="629" spans="1:11" ht="15" customHeight="1" x14ac:dyDescent="0.25">
      <c r="A629" s="92">
        <v>42121</v>
      </c>
      <c r="B629" s="89">
        <v>113.55083442185972</v>
      </c>
      <c r="C629" s="90">
        <f t="shared" si="43"/>
        <v>0.67910644275947618</v>
      </c>
      <c r="D629" s="90">
        <f t="shared" si="42"/>
        <v>-15.543586578140264</v>
      </c>
      <c r="E629" s="89">
        <v>57.95</v>
      </c>
      <c r="F629" s="89">
        <v>20</v>
      </c>
      <c r="G629" s="89">
        <v>119.57730631659689</v>
      </c>
      <c r="H629" s="90">
        <f t="shared" si="44"/>
        <v>0.43858561801175711</v>
      </c>
      <c r="I629" s="90">
        <f t="shared" si="41"/>
        <v>-16.353087683403118</v>
      </c>
      <c r="J629" s="89">
        <v>57.95</v>
      </c>
      <c r="K629" s="89">
        <v>20</v>
      </c>
    </row>
    <row r="630" spans="1:11" ht="15" customHeight="1" x14ac:dyDescent="0.25">
      <c r="A630" s="92">
        <v>42128</v>
      </c>
      <c r="B630" s="89">
        <v>114.27048613743514</v>
      </c>
      <c r="C630" s="90">
        <f t="shared" si="43"/>
        <v>0.71965171557542362</v>
      </c>
      <c r="D630" s="90">
        <f t="shared" si="42"/>
        <v>-14.995645862564828</v>
      </c>
      <c r="E630" s="89">
        <v>57.95</v>
      </c>
      <c r="F630" s="89">
        <v>20</v>
      </c>
      <c r="G630" s="89">
        <v>119.99644286750025</v>
      </c>
      <c r="H630" s="90">
        <f t="shared" si="44"/>
        <v>0.41913655090336022</v>
      </c>
      <c r="I630" s="90">
        <f t="shared" si="41"/>
        <v>-16.164442132499758</v>
      </c>
      <c r="J630" s="89">
        <v>57.95</v>
      </c>
      <c r="K630" s="89">
        <v>20</v>
      </c>
    </row>
    <row r="631" spans="1:11" ht="15" customHeight="1" x14ac:dyDescent="0.25">
      <c r="A631" s="92">
        <v>42135</v>
      </c>
      <c r="B631" s="89">
        <v>115.09808401144393</v>
      </c>
      <c r="C631" s="90">
        <f t="shared" si="43"/>
        <v>0.82759787400878793</v>
      </c>
      <c r="D631" s="90">
        <f t="shared" si="42"/>
        <v>-14.399624988556056</v>
      </c>
      <c r="E631" s="89">
        <v>57.95</v>
      </c>
      <c r="F631" s="89">
        <v>20</v>
      </c>
      <c r="G631" s="89">
        <v>120.59334734839467</v>
      </c>
      <c r="H631" s="90">
        <f t="shared" si="44"/>
        <v>0.59690448089442327</v>
      </c>
      <c r="I631" s="90">
        <f t="shared" si="41"/>
        <v>-15.775038651605342</v>
      </c>
      <c r="J631" s="89">
        <v>57.95</v>
      </c>
      <c r="K631" s="89">
        <v>20</v>
      </c>
    </row>
    <row r="632" spans="1:11" ht="15" customHeight="1" x14ac:dyDescent="0.25">
      <c r="A632" s="92">
        <v>42142</v>
      </c>
      <c r="B632" s="89">
        <v>115.73924360687818</v>
      </c>
      <c r="C632" s="90">
        <f t="shared" si="43"/>
        <v>0.64115959543424594</v>
      </c>
      <c r="D632" s="90">
        <f t="shared" si="42"/>
        <v>-13.67913539312184</v>
      </c>
      <c r="E632" s="89">
        <v>57.95</v>
      </c>
      <c r="F632" s="89">
        <v>20</v>
      </c>
      <c r="G632" s="89">
        <v>121.03637913317567</v>
      </c>
      <c r="H632" s="90">
        <f t="shared" si="44"/>
        <v>0.44303178478099881</v>
      </c>
      <c r="I632" s="90">
        <f t="shared" si="41"/>
        <v>-15.129499866824347</v>
      </c>
      <c r="J632" s="89">
        <v>57.95</v>
      </c>
      <c r="K632" s="89">
        <v>20</v>
      </c>
    </row>
    <row r="633" spans="1:11" ht="15" customHeight="1" x14ac:dyDescent="0.25">
      <c r="A633" s="92">
        <v>42149</v>
      </c>
      <c r="B633" s="89">
        <v>116.02439211158249</v>
      </c>
      <c r="C633" s="90">
        <f t="shared" si="43"/>
        <v>0.28514850470430986</v>
      </c>
      <c r="D633" s="90">
        <f t="shared" si="42"/>
        <v>-13.486443888417526</v>
      </c>
      <c r="E633" s="89">
        <v>57.95</v>
      </c>
      <c r="F633" s="89">
        <v>20</v>
      </c>
      <c r="G633" s="89">
        <v>121.31895591605726</v>
      </c>
      <c r="H633" s="90">
        <f t="shared" si="44"/>
        <v>0.28257678288159127</v>
      </c>
      <c r="I633" s="90">
        <f t="shared" ref="I633:I696" si="45">IF(ABS(G633-G581)&lt;0.05,0,G633-G581)</f>
        <v>-15.038727083942746</v>
      </c>
      <c r="J633" s="89">
        <v>57.95</v>
      </c>
      <c r="K633" s="89">
        <v>20</v>
      </c>
    </row>
    <row r="634" spans="1:11" ht="15" customHeight="1" x14ac:dyDescent="0.25">
      <c r="A634" s="92">
        <v>42156</v>
      </c>
      <c r="B634" s="89">
        <v>116.13139585692821</v>
      </c>
      <c r="C634" s="90">
        <f t="shared" si="43"/>
        <v>0.10700374534572177</v>
      </c>
      <c r="D634" s="90">
        <f t="shared" si="42"/>
        <v>-13.500414143071765</v>
      </c>
      <c r="E634" s="89">
        <v>57.95</v>
      </c>
      <c r="F634" s="89">
        <v>20</v>
      </c>
      <c r="G634" s="89">
        <v>121.30045011742648</v>
      </c>
      <c r="H634" s="90">
        <f t="shared" si="44"/>
        <v>0</v>
      </c>
      <c r="I634" s="90">
        <f t="shared" si="45"/>
        <v>-15.075279882573525</v>
      </c>
      <c r="J634" s="89">
        <v>57.95</v>
      </c>
      <c r="K634" s="89">
        <v>20</v>
      </c>
    </row>
    <row r="635" spans="1:11" ht="15" customHeight="1" x14ac:dyDescent="0.25">
      <c r="A635" s="92">
        <v>42163</v>
      </c>
      <c r="B635" s="89">
        <v>116.25539498811986</v>
      </c>
      <c r="C635" s="90">
        <f t="shared" si="43"/>
        <v>0.12399913119165262</v>
      </c>
      <c r="D635" s="90">
        <f t="shared" si="42"/>
        <v>-13.437269011880119</v>
      </c>
      <c r="E635" s="89">
        <v>57.95</v>
      </c>
      <c r="F635" s="89">
        <v>20</v>
      </c>
      <c r="G635" s="89">
        <v>121.33792309333279</v>
      </c>
      <c r="H635" s="90">
        <f t="shared" si="44"/>
        <v>0</v>
      </c>
      <c r="I635" s="90">
        <f t="shared" si="45"/>
        <v>-14.702600906667215</v>
      </c>
      <c r="J635" s="89">
        <v>57.95</v>
      </c>
      <c r="K635" s="89">
        <v>20</v>
      </c>
    </row>
    <row r="636" spans="1:11" ht="15" customHeight="1" x14ac:dyDescent="0.25">
      <c r="A636" s="92">
        <v>42170</v>
      </c>
      <c r="B636" s="89">
        <v>116.38640209039085</v>
      </c>
      <c r="C636" s="90">
        <f t="shared" si="43"/>
        <v>0.13100710227098489</v>
      </c>
      <c r="D636" s="90">
        <f t="shared" si="42"/>
        <v>-13.493741909609156</v>
      </c>
      <c r="E636" s="89">
        <v>57.95</v>
      </c>
      <c r="F636" s="89">
        <v>20</v>
      </c>
      <c r="G636" s="89">
        <v>121.30046621305074</v>
      </c>
      <c r="H636" s="90">
        <f t="shared" si="44"/>
        <v>0</v>
      </c>
      <c r="I636" s="90">
        <f t="shared" si="45"/>
        <v>-14.241335786949278</v>
      </c>
      <c r="J636" s="89">
        <v>57.95</v>
      </c>
      <c r="K636" s="89">
        <v>20</v>
      </c>
    </row>
    <row r="637" spans="1:11" ht="15" customHeight="1" x14ac:dyDescent="0.25">
      <c r="A637" s="92">
        <v>42177</v>
      </c>
      <c r="B637" s="89">
        <v>116.59589142616274</v>
      </c>
      <c r="C637" s="90">
        <f t="shared" si="43"/>
        <v>0.20948933577189166</v>
      </c>
      <c r="D637" s="90">
        <f t="shared" ref="D637:D700" si="46">IF(ABS(B637-B585)&lt;0.05,0,B637-B585)</f>
        <v>-13.546264573837263</v>
      </c>
      <c r="E637" s="89">
        <v>57.95</v>
      </c>
      <c r="F637" s="89">
        <v>20</v>
      </c>
      <c r="G637" s="89">
        <v>121.20601117770603</v>
      </c>
      <c r="H637" s="90">
        <f t="shared" si="44"/>
        <v>-9.4455035344708449E-2</v>
      </c>
      <c r="I637" s="90">
        <f t="shared" si="45"/>
        <v>-14.294845822293965</v>
      </c>
      <c r="J637" s="89">
        <v>57.95</v>
      </c>
      <c r="K637" s="89">
        <v>20</v>
      </c>
    </row>
    <row r="638" spans="1:11" ht="15" customHeight="1" x14ac:dyDescent="0.25">
      <c r="A638" s="92">
        <v>42184</v>
      </c>
      <c r="B638" s="89">
        <v>116.55014221623694</v>
      </c>
      <c r="C638" s="90">
        <f t="shared" si="43"/>
        <v>0</v>
      </c>
      <c r="D638" s="90">
        <f t="shared" si="46"/>
        <v>-14.136907783763064</v>
      </c>
      <c r="E638" s="89">
        <v>57.95</v>
      </c>
      <c r="F638" s="89">
        <v>20</v>
      </c>
      <c r="G638" s="89">
        <v>120.99038837570538</v>
      </c>
      <c r="H638" s="90">
        <f t="shared" si="44"/>
        <v>-0.21562280200065231</v>
      </c>
      <c r="I638" s="90">
        <f t="shared" si="45"/>
        <v>-15.047195624294631</v>
      </c>
      <c r="J638" s="89">
        <v>57.95</v>
      </c>
      <c r="K638" s="89">
        <v>20</v>
      </c>
    </row>
    <row r="639" spans="1:11" ht="15" customHeight="1" x14ac:dyDescent="0.25">
      <c r="A639" s="92">
        <v>42191</v>
      </c>
      <c r="B639" s="89">
        <v>116.33630392500584</v>
      </c>
      <c r="C639" s="90">
        <f t="shared" si="43"/>
        <v>-0.21383829123109876</v>
      </c>
      <c r="D639" s="90">
        <f t="shared" si="46"/>
        <v>-14.763615074994163</v>
      </c>
      <c r="E639" s="89">
        <v>57.95</v>
      </c>
      <c r="F639" s="89">
        <v>20</v>
      </c>
      <c r="G639" s="89">
        <v>120.76364281723835</v>
      </c>
      <c r="H639" s="90">
        <f t="shared" si="44"/>
        <v>-0.22674555846703015</v>
      </c>
      <c r="I639" s="90">
        <f t="shared" si="45"/>
        <v>-15.454452182761656</v>
      </c>
      <c r="J639" s="89">
        <v>57.95</v>
      </c>
      <c r="K639" s="89">
        <v>20</v>
      </c>
    </row>
    <row r="640" spans="1:11" ht="15" customHeight="1" x14ac:dyDescent="0.25">
      <c r="A640" s="92">
        <v>42198</v>
      </c>
      <c r="B640" s="89">
        <v>116.40604037906674</v>
      </c>
      <c r="C640" s="90">
        <f t="shared" si="43"/>
        <v>6.9736454060901565E-2</v>
      </c>
      <c r="D640" s="90">
        <f t="shared" si="46"/>
        <v>-14.705456620933276</v>
      </c>
      <c r="E640" s="89">
        <v>57.95</v>
      </c>
      <c r="F640" s="89">
        <v>20</v>
      </c>
      <c r="G640" s="89">
        <v>118.8318056400137</v>
      </c>
      <c r="H640" s="90">
        <f t="shared" si="44"/>
        <v>-1.9318371772246508</v>
      </c>
      <c r="I640" s="90">
        <f t="shared" si="45"/>
        <v>-17.339096359986314</v>
      </c>
      <c r="J640" s="89">
        <v>57.95</v>
      </c>
      <c r="K640" s="89">
        <v>20</v>
      </c>
    </row>
    <row r="641" spans="1:11" ht="15" customHeight="1" x14ac:dyDescent="0.25">
      <c r="A641" s="92">
        <v>42205</v>
      </c>
      <c r="B641" s="89">
        <v>116.78612008860753</v>
      </c>
      <c r="C641" s="90">
        <f t="shared" si="43"/>
        <v>0.3800797095407944</v>
      </c>
      <c r="D641" s="90">
        <f t="shared" si="46"/>
        <v>-14.258600911392449</v>
      </c>
      <c r="E641" s="89">
        <v>57.95</v>
      </c>
      <c r="F641" s="89">
        <v>20</v>
      </c>
      <c r="G641" s="89">
        <v>118.4345219885877</v>
      </c>
      <c r="H641" s="90">
        <f t="shared" si="44"/>
        <v>-0.39728365142599387</v>
      </c>
      <c r="I641" s="90">
        <f t="shared" si="45"/>
        <v>-17.252770011412309</v>
      </c>
      <c r="J641" s="89">
        <v>57.95</v>
      </c>
      <c r="K641" s="89">
        <v>20</v>
      </c>
    </row>
    <row r="642" spans="1:11" ht="15" customHeight="1" x14ac:dyDescent="0.25">
      <c r="A642" s="92">
        <v>42212</v>
      </c>
      <c r="B642" s="89">
        <v>116.44193636427696</v>
      </c>
      <c r="C642" s="90">
        <f t="shared" si="43"/>
        <v>-0.34418372433057698</v>
      </c>
      <c r="D642" s="90">
        <f t="shared" si="46"/>
        <v>-14.38764263572304</v>
      </c>
      <c r="E642" s="89">
        <v>57.95</v>
      </c>
      <c r="F642" s="89">
        <v>20</v>
      </c>
      <c r="G642" s="89">
        <v>116.95480374041566</v>
      </c>
      <c r="H642" s="90">
        <f t="shared" si="44"/>
        <v>-1.4797182481720483</v>
      </c>
      <c r="I642" s="90">
        <f t="shared" si="45"/>
        <v>-18.549844259584347</v>
      </c>
      <c r="J642" s="89">
        <v>57.95</v>
      </c>
      <c r="K642" s="89">
        <v>20</v>
      </c>
    </row>
    <row r="643" spans="1:11" ht="15" customHeight="1" x14ac:dyDescent="0.25">
      <c r="A643" s="92">
        <v>42219</v>
      </c>
      <c r="B643" s="89">
        <v>116.11628672779446</v>
      </c>
      <c r="C643" s="90">
        <f t="shared" si="43"/>
        <v>-0.32564963648249545</v>
      </c>
      <c r="D643" s="90">
        <f t="shared" si="46"/>
        <v>-13.509814272205546</v>
      </c>
      <c r="E643" s="89">
        <v>57.95</v>
      </c>
      <c r="F643" s="89">
        <v>20</v>
      </c>
      <c r="G643" s="89">
        <v>115.17019781421585</v>
      </c>
      <c r="H643" s="90">
        <f t="shared" si="44"/>
        <v>-1.7846059261998022</v>
      </c>
      <c r="I643" s="90">
        <f t="shared" si="45"/>
        <v>-19.134944185784164</v>
      </c>
      <c r="J643" s="89">
        <v>57.95</v>
      </c>
      <c r="K643" s="89">
        <v>20</v>
      </c>
    </row>
    <row r="644" spans="1:11" ht="15" customHeight="1" x14ac:dyDescent="0.25">
      <c r="A644" s="92">
        <v>42226</v>
      </c>
      <c r="B644" s="89">
        <v>115.48135137748945</v>
      </c>
      <c r="C644" s="90">
        <f t="shared" si="43"/>
        <v>-0.63493535030501391</v>
      </c>
      <c r="D644" s="90">
        <f t="shared" si="46"/>
        <v>-13.933031622510541</v>
      </c>
      <c r="E644" s="89">
        <v>57.95</v>
      </c>
      <c r="F644" s="89">
        <v>20</v>
      </c>
      <c r="G644" s="89">
        <v>114.20046738781558</v>
      </c>
      <c r="H644" s="90">
        <f t="shared" si="44"/>
        <v>-0.96973042640027529</v>
      </c>
      <c r="I644" s="90">
        <f t="shared" si="45"/>
        <v>-19.650587612184424</v>
      </c>
      <c r="J644" s="89">
        <v>57.95</v>
      </c>
      <c r="K644" s="89">
        <v>20</v>
      </c>
    </row>
    <row r="645" spans="1:11" ht="15" customHeight="1" x14ac:dyDescent="0.25">
      <c r="A645" s="92">
        <v>42233</v>
      </c>
      <c r="B645" s="89">
        <v>114.58300298346417</v>
      </c>
      <c r="C645" s="90">
        <f t="shared" si="43"/>
        <v>-0.89834839402527678</v>
      </c>
      <c r="D645" s="90">
        <f t="shared" si="46"/>
        <v>-14.708965016535828</v>
      </c>
      <c r="E645" s="89">
        <v>57.95</v>
      </c>
      <c r="F645" s="89">
        <v>20</v>
      </c>
      <c r="G645" s="89">
        <v>112.04847115024806</v>
      </c>
      <c r="H645" s="90">
        <f t="shared" si="44"/>
        <v>-2.1519962375675163</v>
      </c>
      <c r="I645" s="90">
        <f t="shared" si="45"/>
        <v>-21.694461849751931</v>
      </c>
      <c r="J645" s="89">
        <v>57.95</v>
      </c>
      <c r="K645" s="89">
        <v>20</v>
      </c>
    </row>
    <row r="646" spans="1:11" ht="15" customHeight="1" x14ac:dyDescent="0.25">
      <c r="A646" s="92">
        <v>42240</v>
      </c>
      <c r="B646" s="89">
        <v>113.23383571729741</v>
      </c>
      <c r="C646" s="90">
        <f t="shared" si="43"/>
        <v>-1.3491672661667593</v>
      </c>
      <c r="D646" s="90">
        <f t="shared" si="46"/>
        <v>-15.108472361191588</v>
      </c>
      <c r="E646" s="89">
        <v>57.95</v>
      </c>
      <c r="F646" s="89">
        <v>20</v>
      </c>
      <c r="G646" s="89">
        <v>111.05011020893085</v>
      </c>
      <c r="H646" s="90">
        <f t="shared" si="44"/>
        <v>-0.99836094131721609</v>
      </c>
      <c r="I646" s="90">
        <f t="shared" si="45"/>
        <v>-22.111773482315556</v>
      </c>
      <c r="J646" s="89">
        <v>57.95</v>
      </c>
      <c r="K646" s="89">
        <v>20</v>
      </c>
    </row>
    <row r="647" spans="1:11" ht="15" customHeight="1" x14ac:dyDescent="0.25">
      <c r="A647" s="92">
        <v>42247</v>
      </c>
      <c r="B647" s="89">
        <v>111.20952886901058</v>
      </c>
      <c r="C647" s="90">
        <f t="shared" si="43"/>
        <v>-2.0243068482868267</v>
      </c>
      <c r="D647" s="90">
        <f t="shared" si="46"/>
        <v>-16.799887724273034</v>
      </c>
      <c r="E647" s="89">
        <v>57.95</v>
      </c>
      <c r="F647" s="89">
        <v>20</v>
      </c>
      <c r="G647" s="89">
        <v>109.91893825590486</v>
      </c>
      <c r="H647" s="90">
        <f t="shared" si="44"/>
        <v>-1.1311719530259836</v>
      </c>
      <c r="I647" s="90">
        <f t="shared" si="45"/>
        <v>-22.849204260939729</v>
      </c>
      <c r="J647" s="89">
        <v>57.95</v>
      </c>
      <c r="K647" s="89">
        <v>20</v>
      </c>
    </row>
    <row r="648" spans="1:11" ht="15" customHeight="1" x14ac:dyDescent="0.25">
      <c r="A648" s="92">
        <v>42254</v>
      </c>
      <c r="B648" s="89">
        <v>110.89572505518143</v>
      </c>
      <c r="C648" s="90">
        <f t="shared" si="43"/>
        <v>-0.31380381382915346</v>
      </c>
      <c r="D648" s="90">
        <f t="shared" si="46"/>
        <v>-17.447332270379292</v>
      </c>
      <c r="E648" s="89">
        <v>57.95</v>
      </c>
      <c r="F648" s="89">
        <v>20</v>
      </c>
      <c r="G648" s="89">
        <v>109.78204988293061</v>
      </c>
      <c r="H648" s="90">
        <f t="shared" si="44"/>
        <v>-0.13688837297425493</v>
      </c>
      <c r="I648" s="90">
        <f t="shared" si="45"/>
        <v>-23.308120859390499</v>
      </c>
      <c r="J648" s="89">
        <v>57.95</v>
      </c>
      <c r="K648" s="89">
        <v>20</v>
      </c>
    </row>
    <row r="649" spans="1:11" ht="15" customHeight="1" x14ac:dyDescent="0.25">
      <c r="A649" s="92">
        <v>42261</v>
      </c>
      <c r="B649" s="89">
        <v>110.60477062662142</v>
      </c>
      <c r="C649" s="90">
        <f t="shared" ref="C649:C712" si="47">IF(ABS(B649-B648)&lt;0.05,0,B649-B648)</f>
        <v>-0.29095442856001341</v>
      </c>
      <c r="D649" s="90">
        <f t="shared" si="46"/>
        <v>-17.828586725543744</v>
      </c>
      <c r="E649" s="89">
        <v>57.95</v>
      </c>
      <c r="F649" s="89">
        <v>20</v>
      </c>
      <c r="G649" s="89">
        <v>109.94565812960917</v>
      </c>
      <c r="H649" s="90">
        <f t="shared" ref="H649:H712" si="48">IF(ABS(G649-G648)&lt;0.05,0,G649-G648)</f>
        <v>0.16360824667856377</v>
      </c>
      <c r="I649" s="90">
        <f t="shared" si="45"/>
        <v>-23.18579592979691</v>
      </c>
      <c r="J649" s="89">
        <v>57.95</v>
      </c>
      <c r="K649" s="89">
        <v>20</v>
      </c>
    </row>
    <row r="650" spans="1:11" ht="15" customHeight="1" x14ac:dyDescent="0.25">
      <c r="A650" s="92">
        <v>42268</v>
      </c>
      <c r="B650" s="89">
        <v>110.60805922018037</v>
      </c>
      <c r="C650" s="90">
        <f t="shared" si="47"/>
        <v>0</v>
      </c>
      <c r="D650" s="90">
        <f t="shared" si="46"/>
        <v>-18.008891133575304</v>
      </c>
      <c r="E650" s="89">
        <v>57.95</v>
      </c>
      <c r="F650" s="89">
        <v>20</v>
      </c>
      <c r="G650" s="89">
        <v>110.52323544834023</v>
      </c>
      <c r="H650" s="90">
        <f t="shared" si="48"/>
        <v>0.57757731873105911</v>
      </c>
      <c r="I650" s="90">
        <f t="shared" si="45"/>
        <v>-22.795673704622075</v>
      </c>
      <c r="J650" s="89">
        <v>57.95</v>
      </c>
      <c r="K650" s="89">
        <v>20</v>
      </c>
    </row>
    <row r="651" spans="1:11" ht="15" customHeight="1" x14ac:dyDescent="0.25">
      <c r="A651" s="92">
        <v>42275</v>
      </c>
      <c r="B651" s="89">
        <v>109.47372391903127</v>
      </c>
      <c r="C651" s="90">
        <f t="shared" si="47"/>
        <v>-1.1343353011490933</v>
      </c>
      <c r="D651" s="90">
        <f t="shared" si="46"/>
        <v>-19.119476142272987</v>
      </c>
      <c r="E651" s="89">
        <v>57.95</v>
      </c>
      <c r="F651" s="89">
        <v>20</v>
      </c>
      <c r="G651" s="89">
        <v>110.44547352581351</v>
      </c>
      <c r="H651" s="90">
        <f t="shared" si="48"/>
        <v>-7.7761922526718763E-2</v>
      </c>
      <c r="I651" s="90">
        <f t="shared" si="45"/>
        <v>-22.787647331090412</v>
      </c>
      <c r="J651" s="89">
        <v>57.95</v>
      </c>
      <c r="K651" s="89">
        <v>20</v>
      </c>
    </row>
    <row r="652" spans="1:11" ht="15" customHeight="1" x14ac:dyDescent="0.25">
      <c r="A652" s="92">
        <v>42282</v>
      </c>
      <c r="B652" s="89">
        <v>108.94197130353734</v>
      </c>
      <c r="C652" s="90">
        <f t="shared" si="47"/>
        <v>-0.53175261549392872</v>
      </c>
      <c r="D652" s="90">
        <f t="shared" si="46"/>
        <v>-17.842946464057462</v>
      </c>
      <c r="E652" s="89">
        <v>57.95</v>
      </c>
      <c r="F652" s="89">
        <v>20</v>
      </c>
      <c r="G652" s="89">
        <v>110.56755002871846</v>
      </c>
      <c r="H652" s="90">
        <f t="shared" si="48"/>
        <v>0.12207650290494598</v>
      </c>
      <c r="I652" s="90">
        <f t="shared" si="45"/>
        <v>-20.864281953798823</v>
      </c>
      <c r="J652" s="89">
        <v>57.95</v>
      </c>
      <c r="K652" s="89">
        <v>20</v>
      </c>
    </row>
    <row r="653" spans="1:11" ht="15" customHeight="1" x14ac:dyDescent="0.25">
      <c r="A653" s="92">
        <v>42289</v>
      </c>
      <c r="B653" s="89">
        <v>108.9681925453667</v>
      </c>
      <c r="C653" s="90">
        <f t="shared" si="47"/>
        <v>0</v>
      </c>
      <c r="D653" s="90">
        <f t="shared" si="46"/>
        <v>-17.531074571730869</v>
      </c>
      <c r="E653" s="89">
        <v>57.95</v>
      </c>
      <c r="F653" s="89">
        <v>20</v>
      </c>
      <c r="G653" s="89">
        <v>110.77926596111021</v>
      </c>
      <c r="H653" s="90">
        <f t="shared" si="48"/>
        <v>0.21171593239175479</v>
      </c>
      <c r="I653" s="90">
        <f t="shared" si="45"/>
        <v>-20.302710584048384</v>
      </c>
      <c r="J653" s="89">
        <v>57.95</v>
      </c>
      <c r="K653" s="89">
        <v>20</v>
      </c>
    </row>
    <row r="654" spans="1:11" ht="15" customHeight="1" x14ac:dyDescent="0.25">
      <c r="A654" s="92">
        <v>42296</v>
      </c>
      <c r="B654" s="89">
        <v>109.005456782</v>
      </c>
      <c r="C654" s="90">
        <f t="shared" si="47"/>
        <v>0</v>
      </c>
      <c r="D654" s="90">
        <f t="shared" si="46"/>
        <v>-16.39803550872044</v>
      </c>
      <c r="E654" s="89">
        <v>57.95</v>
      </c>
      <c r="F654" s="89">
        <v>20</v>
      </c>
      <c r="G654" s="89">
        <v>111.174198272</v>
      </c>
      <c r="H654" s="90">
        <f t="shared" si="48"/>
        <v>0.39493231088978575</v>
      </c>
      <c r="I654" s="90">
        <f t="shared" si="45"/>
        <v>-18.822979554927471</v>
      </c>
      <c r="J654" s="89">
        <v>57.95</v>
      </c>
      <c r="K654" s="89">
        <v>20</v>
      </c>
    </row>
    <row r="655" spans="1:11" ht="15" customHeight="1" x14ac:dyDescent="0.25">
      <c r="A655" s="92">
        <v>42303</v>
      </c>
      <c r="B655" s="89">
        <v>108.041284</v>
      </c>
      <c r="C655" s="90">
        <f t="shared" si="47"/>
        <v>-0.96417278199999146</v>
      </c>
      <c r="D655" s="90">
        <f t="shared" si="46"/>
        <v>-17.07245142785068</v>
      </c>
      <c r="E655" s="89">
        <v>57.95</v>
      </c>
      <c r="F655" s="89">
        <v>20</v>
      </c>
      <c r="G655" s="89">
        <v>110.60944100000002</v>
      </c>
      <c r="H655" s="90">
        <f t="shared" si="48"/>
        <v>-0.56475727199998005</v>
      </c>
      <c r="I655" s="90">
        <f t="shared" si="45"/>
        <v>-19.107303044360648</v>
      </c>
      <c r="J655" s="89">
        <v>57.95</v>
      </c>
      <c r="K655" s="89">
        <v>20</v>
      </c>
    </row>
    <row r="656" spans="1:11" ht="15" customHeight="1" x14ac:dyDescent="0.25">
      <c r="A656" s="92">
        <v>42310</v>
      </c>
      <c r="B656" s="89">
        <v>107.20565400000001</v>
      </c>
      <c r="C656" s="90">
        <f t="shared" si="47"/>
        <v>-0.83562999999999477</v>
      </c>
      <c r="D656" s="90">
        <f t="shared" si="46"/>
        <v>-16.733133063547058</v>
      </c>
      <c r="E656" s="89">
        <v>57.95</v>
      </c>
      <c r="F656" s="89">
        <v>20</v>
      </c>
      <c r="G656" s="89">
        <v>110.138251</v>
      </c>
      <c r="H656" s="90">
        <f t="shared" si="48"/>
        <v>-0.47119000000002131</v>
      </c>
      <c r="I656" s="90">
        <f t="shared" si="45"/>
        <v>-18.418848698668057</v>
      </c>
      <c r="J656" s="89">
        <v>57.95</v>
      </c>
      <c r="K656" s="89">
        <v>20</v>
      </c>
    </row>
    <row r="657" spans="1:11" ht="15" customHeight="1" x14ac:dyDescent="0.25">
      <c r="A657" s="92">
        <v>42317</v>
      </c>
      <c r="B657" s="89">
        <v>107.14104900000001</v>
      </c>
      <c r="C657" s="90">
        <f t="shared" si="47"/>
        <v>-6.4605000000000246E-2</v>
      </c>
      <c r="D657" s="90">
        <f t="shared" si="46"/>
        <v>-15.801881234833729</v>
      </c>
      <c r="E657" s="89">
        <v>57.95</v>
      </c>
      <c r="F657" s="89">
        <v>20</v>
      </c>
      <c r="G657" s="89">
        <v>110.081484</v>
      </c>
      <c r="H657" s="90">
        <f t="shared" si="48"/>
        <v>-5.6766999999993573E-2</v>
      </c>
      <c r="I657" s="90">
        <f t="shared" si="45"/>
        <v>-17.51339914642692</v>
      </c>
      <c r="J657" s="89">
        <v>57.95</v>
      </c>
      <c r="K657" s="89">
        <v>20</v>
      </c>
    </row>
    <row r="658" spans="1:11" ht="15" customHeight="1" x14ac:dyDescent="0.25">
      <c r="A658" s="92">
        <v>42324</v>
      </c>
      <c r="B658" s="89">
        <v>107.363804</v>
      </c>
      <c r="C658" s="90">
        <f t="shared" si="47"/>
        <v>0.22275499999999226</v>
      </c>
      <c r="D658" s="90">
        <f t="shared" si="46"/>
        <v>-15.137573776036788</v>
      </c>
      <c r="E658" s="89">
        <v>57.95</v>
      </c>
      <c r="F658" s="89">
        <v>20</v>
      </c>
      <c r="G658" s="89">
        <v>110.318226</v>
      </c>
      <c r="H658" s="90">
        <f t="shared" si="48"/>
        <v>0.23674199999999246</v>
      </c>
      <c r="I658" s="90">
        <f t="shared" si="45"/>
        <v>-16.990638602514395</v>
      </c>
      <c r="J658" s="89">
        <v>57.95</v>
      </c>
      <c r="K658" s="89">
        <v>20</v>
      </c>
    </row>
    <row r="659" spans="1:11" ht="15" customHeight="1" x14ac:dyDescent="0.25">
      <c r="A659" s="92">
        <v>42331</v>
      </c>
      <c r="B659" s="89">
        <v>107.29282900000001</v>
      </c>
      <c r="C659" s="90">
        <f t="shared" si="47"/>
        <v>-7.0974999999990018E-2</v>
      </c>
      <c r="D659" s="90">
        <f t="shared" si="46"/>
        <v>-15.001753151980509</v>
      </c>
      <c r="E659" s="89">
        <v>57.95</v>
      </c>
      <c r="F659" s="89">
        <v>20</v>
      </c>
      <c r="G659" s="89">
        <v>110.26946600000001</v>
      </c>
      <c r="H659" s="90">
        <f t="shared" si="48"/>
        <v>0</v>
      </c>
      <c r="I659" s="90">
        <f t="shared" si="45"/>
        <v>-16.897430266751059</v>
      </c>
      <c r="J659" s="89">
        <v>57.95</v>
      </c>
      <c r="K659" s="89">
        <v>20</v>
      </c>
    </row>
    <row r="660" spans="1:11" ht="15" customHeight="1" x14ac:dyDescent="0.25">
      <c r="A660" s="92">
        <v>42338</v>
      </c>
      <c r="B660" s="89">
        <v>106.96660300000001</v>
      </c>
      <c r="C660" s="90">
        <f t="shared" si="47"/>
        <v>-0.32622600000000546</v>
      </c>
      <c r="D660" s="90">
        <f t="shared" si="46"/>
        <v>-14.211590325968416</v>
      </c>
      <c r="E660" s="89">
        <v>57.95</v>
      </c>
      <c r="F660" s="89">
        <v>20</v>
      </c>
      <c r="G660" s="89">
        <v>110.00639999999999</v>
      </c>
      <c r="H660" s="90">
        <f t="shared" si="48"/>
        <v>-0.26306600000002334</v>
      </c>
      <c r="I660" s="90">
        <f t="shared" si="45"/>
        <v>-16.104966286512393</v>
      </c>
      <c r="J660" s="89">
        <v>57.95</v>
      </c>
      <c r="K660" s="89">
        <v>20</v>
      </c>
    </row>
    <row r="661" spans="1:11" ht="15" customHeight="1" x14ac:dyDescent="0.25">
      <c r="A661" s="92">
        <v>42345</v>
      </c>
      <c r="B661" s="89">
        <v>106.7497</v>
      </c>
      <c r="C661" s="90">
        <f t="shared" si="47"/>
        <v>-0.21690300000000207</v>
      </c>
      <c r="D661" s="90">
        <f t="shared" si="46"/>
        <v>-13.083448595322167</v>
      </c>
      <c r="E661" s="89">
        <v>57.95</v>
      </c>
      <c r="F661" s="89">
        <v>20</v>
      </c>
      <c r="G661" s="89">
        <v>109.92420999999999</v>
      </c>
      <c r="H661" s="90">
        <f t="shared" si="48"/>
        <v>-8.2189999999997099E-2</v>
      </c>
      <c r="I661" s="90">
        <f t="shared" si="45"/>
        <v>-14.861604911397194</v>
      </c>
      <c r="J661" s="89">
        <v>57.95</v>
      </c>
      <c r="K661" s="89">
        <v>20</v>
      </c>
    </row>
    <row r="662" spans="1:11" ht="15" customHeight="1" x14ac:dyDescent="0.25">
      <c r="A662" s="92">
        <v>42352</v>
      </c>
      <c r="B662" s="89">
        <v>103.99594500000001</v>
      </c>
      <c r="C662" s="90">
        <f t="shared" si="47"/>
        <v>-2.7537549999999982</v>
      </c>
      <c r="D662" s="90">
        <f t="shared" si="46"/>
        <v>-12.305357020792499</v>
      </c>
      <c r="E662" s="89">
        <v>57.95</v>
      </c>
      <c r="F662" s="89">
        <v>20</v>
      </c>
      <c r="G662" s="89">
        <v>108.07378799999998</v>
      </c>
      <c r="H662" s="90">
        <f t="shared" si="48"/>
        <v>-1.8504220000000089</v>
      </c>
      <c r="I662" s="90">
        <f t="shared" si="45"/>
        <v>-14.356621905823474</v>
      </c>
      <c r="J662" s="89">
        <v>57.95</v>
      </c>
      <c r="K662" s="89">
        <v>20</v>
      </c>
    </row>
    <row r="663" spans="1:11" ht="15" customHeight="1" x14ac:dyDescent="0.25">
      <c r="A663" s="92">
        <v>42359</v>
      </c>
      <c r="B663" s="89">
        <v>102.33320700000002</v>
      </c>
      <c r="C663" s="90">
        <f t="shared" si="47"/>
        <v>-1.6627379999999903</v>
      </c>
      <c r="D663" s="90">
        <f t="shared" si="46"/>
        <v>-11.329564982614073</v>
      </c>
      <c r="E663" s="89">
        <v>57.95</v>
      </c>
      <c r="F663" s="89">
        <v>20</v>
      </c>
      <c r="G663" s="89">
        <v>107.041449</v>
      </c>
      <c r="H663" s="90">
        <f t="shared" si="48"/>
        <v>-1.032338999999979</v>
      </c>
      <c r="I663" s="90">
        <f t="shared" si="45"/>
        <v>-13.772504549353414</v>
      </c>
      <c r="J663" s="89">
        <v>57.95</v>
      </c>
      <c r="K663" s="89">
        <v>20</v>
      </c>
    </row>
    <row r="664" spans="1:11" ht="15" customHeight="1" x14ac:dyDescent="0.25">
      <c r="A664" s="92">
        <v>42366</v>
      </c>
      <c r="B664" s="89">
        <v>102.11324400000001</v>
      </c>
      <c r="C664" s="90">
        <f t="shared" si="47"/>
        <v>-0.21996300000000701</v>
      </c>
      <c r="D664" s="90">
        <f t="shared" si="46"/>
        <v>-11.047055048171075</v>
      </c>
      <c r="E664" s="89">
        <v>57.95</v>
      </c>
      <c r="F664" s="89">
        <v>20</v>
      </c>
      <c r="G664" s="89">
        <v>106.43373700000001</v>
      </c>
      <c r="H664" s="90">
        <f t="shared" si="48"/>
        <v>-0.60771199999999226</v>
      </c>
      <c r="I664" s="90">
        <f t="shared" si="45"/>
        <v>-13.929536374349539</v>
      </c>
      <c r="J664" s="89">
        <v>57.95</v>
      </c>
      <c r="K664" s="89">
        <v>20</v>
      </c>
    </row>
    <row r="665" spans="1:11" ht="15" customHeight="1" x14ac:dyDescent="0.25">
      <c r="A665" s="92">
        <v>42373</v>
      </c>
      <c r="B665" s="89">
        <v>101.99779000000001</v>
      </c>
      <c r="C665" s="90">
        <f t="shared" si="47"/>
        <v>-0.11545399999999972</v>
      </c>
      <c r="D665" s="90">
        <f t="shared" si="46"/>
        <v>-9.0648489651605075</v>
      </c>
      <c r="E665" s="89">
        <v>57.95</v>
      </c>
      <c r="F665" s="89">
        <v>20</v>
      </c>
      <c r="G665" s="89">
        <v>106.32158600000001</v>
      </c>
      <c r="H665" s="90">
        <f t="shared" si="48"/>
        <v>-0.11215099999999723</v>
      </c>
      <c r="I665" s="90">
        <f t="shared" si="45"/>
        <v>-11.611773430957328</v>
      </c>
      <c r="J665" s="89">
        <v>57.95</v>
      </c>
      <c r="K665" s="89">
        <v>20</v>
      </c>
    </row>
    <row r="666" spans="1:11" ht="15" customHeight="1" x14ac:dyDescent="0.25">
      <c r="A666" s="92">
        <v>42380</v>
      </c>
      <c r="B666" s="89">
        <v>101.88979</v>
      </c>
      <c r="C666" s="90">
        <f t="shared" si="47"/>
        <v>-0.10800000000000409</v>
      </c>
      <c r="D666" s="90">
        <f t="shared" si="46"/>
        <v>-6.9760976725569321</v>
      </c>
      <c r="E666" s="89">
        <v>57.95</v>
      </c>
      <c r="F666" s="89">
        <v>20</v>
      </c>
      <c r="G666" s="89">
        <v>103.41224200000001</v>
      </c>
      <c r="H666" s="90">
        <f t="shared" si="48"/>
        <v>-2.9093440000000044</v>
      </c>
      <c r="I666" s="90">
        <f t="shared" si="45"/>
        <v>-12.808437614281829</v>
      </c>
      <c r="J666" s="89">
        <v>57.95</v>
      </c>
      <c r="K666" s="89">
        <v>20</v>
      </c>
    </row>
    <row r="667" spans="1:11" ht="15" customHeight="1" x14ac:dyDescent="0.25">
      <c r="A667" s="92">
        <v>42387</v>
      </c>
      <c r="B667" s="89">
        <v>101.804621</v>
      </c>
      <c r="C667" s="90">
        <f t="shared" si="47"/>
        <v>-8.51690000000076E-2</v>
      </c>
      <c r="D667" s="90">
        <f t="shared" si="46"/>
        <v>-5.0211026379236756</v>
      </c>
      <c r="E667" s="89">
        <v>57.95</v>
      </c>
      <c r="F667" s="89">
        <v>20</v>
      </c>
      <c r="G667" s="89">
        <v>102.805314</v>
      </c>
      <c r="H667" s="90">
        <f t="shared" si="48"/>
        <v>-0.60692800000001057</v>
      </c>
      <c r="I667" s="90">
        <f t="shared" si="45"/>
        <v>-11.52234019282902</v>
      </c>
      <c r="J667" s="89">
        <v>57.95</v>
      </c>
      <c r="K667" s="89">
        <v>20</v>
      </c>
    </row>
    <row r="668" spans="1:11" ht="15" customHeight="1" x14ac:dyDescent="0.25">
      <c r="A668" s="92">
        <v>42394</v>
      </c>
      <c r="B668" s="89">
        <v>101.42351000000001</v>
      </c>
      <c r="C668" s="90">
        <f t="shared" si="47"/>
        <v>-0.38111099999998999</v>
      </c>
      <c r="D668" s="90">
        <f t="shared" si="46"/>
        <v>-4.8963800772099688</v>
      </c>
      <c r="E668" s="89">
        <v>57.95</v>
      </c>
      <c r="F668" s="89">
        <v>20</v>
      </c>
      <c r="G668" s="89">
        <v>101.53855</v>
      </c>
      <c r="H668" s="90">
        <f t="shared" si="48"/>
        <v>-1.2667639999999949</v>
      </c>
      <c r="I668" s="90">
        <f t="shared" si="45"/>
        <v>-12.221853587211839</v>
      </c>
      <c r="J668" s="89">
        <v>57.95</v>
      </c>
      <c r="K668" s="89">
        <v>20</v>
      </c>
    </row>
    <row r="669" spans="1:11" ht="15" customHeight="1" x14ac:dyDescent="0.25">
      <c r="A669" s="92">
        <v>42401</v>
      </c>
      <c r="B669" s="89">
        <v>101.360747</v>
      </c>
      <c r="C669" s="90">
        <f t="shared" si="47"/>
        <v>-6.2763000000003899E-2</v>
      </c>
      <c r="D669" s="90">
        <f t="shared" si="46"/>
        <v>-4.6815383798164305</v>
      </c>
      <c r="E669" s="89">
        <v>57.95</v>
      </c>
      <c r="F669" s="89">
        <v>20</v>
      </c>
      <c r="G669" s="89">
        <v>100.83594000000001</v>
      </c>
      <c r="H669" s="90">
        <f t="shared" si="48"/>
        <v>-0.70260999999999285</v>
      </c>
      <c r="I669" s="90">
        <f t="shared" si="45"/>
        <v>-12.777162505563297</v>
      </c>
      <c r="J669" s="89">
        <v>57.95</v>
      </c>
      <c r="K669" s="89">
        <v>20</v>
      </c>
    </row>
    <row r="670" spans="1:11" ht="15" customHeight="1" x14ac:dyDescent="0.25">
      <c r="A670" s="92">
        <v>42408</v>
      </c>
      <c r="B670" s="89">
        <v>101.50899000000001</v>
      </c>
      <c r="C670" s="90">
        <f t="shared" si="47"/>
        <v>0.1482430000000079</v>
      </c>
      <c r="D670" s="90">
        <f t="shared" si="46"/>
        <v>-4.845804583485446</v>
      </c>
      <c r="E670" s="89">
        <v>57.95</v>
      </c>
      <c r="F670" s="89">
        <v>20</v>
      </c>
      <c r="G670" s="89">
        <v>101.138346</v>
      </c>
      <c r="H670" s="90">
        <f t="shared" si="48"/>
        <v>0.30240599999999063</v>
      </c>
      <c r="I670" s="90">
        <f t="shared" si="45"/>
        <v>-12.771459227026909</v>
      </c>
      <c r="J670" s="89">
        <v>57.95</v>
      </c>
      <c r="K670" s="89">
        <v>20</v>
      </c>
    </row>
    <row r="671" spans="1:11" ht="15" customHeight="1" x14ac:dyDescent="0.25">
      <c r="A671" s="92">
        <v>42415</v>
      </c>
      <c r="B671" s="89">
        <v>101.45071200000001</v>
      </c>
      <c r="C671" s="90">
        <f t="shared" si="47"/>
        <v>-5.8278000000001384E-2</v>
      </c>
      <c r="D671" s="90">
        <f t="shared" si="46"/>
        <v>-5.8093706429378074</v>
      </c>
      <c r="E671" s="89">
        <v>57.95</v>
      </c>
      <c r="F671" s="89">
        <v>20</v>
      </c>
      <c r="G671" s="89">
        <v>101.214269</v>
      </c>
      <c r="H671" s="90">
        <f t="shared" si="48"/>
        <v>7.5923000000003071E-2</v>
      </c>
      <c r="I671" s="90">
        <f t="shared" si="45"/>
        <v>-13.511344519043831</v>
      </c>
      <c r="J671" s="89">
        <v>57.95</v>
      </c>
      <c r="K671" s="89">
        <v>20</v>
      </c>
    </row>
    <row r="672" spans="1:11" ht="15" customHeight="1" x14ac:dyDescent="0.25">
      <c r="A672" s="92">
        <v>42422</v>
      </c>
      <c r="B672" s="89">
        <v>101.390945</v>
      </c>
      <c r="C672" s="90">
        <f t="shared" si="47"/>
        <v>-5.9767000000007897E-2</v>
      </c>
      <c r="D672" s="90">
        <f t="shared" si="46"/>
        <v>-6.9530612399696707</v>
      </c>
      <c r="E672" s="89">
        <v>57.95</v>
      </c>
      <c r="F672" s="89">
        <v>20</v>
      </c>
      <c r="G672" s="89">
        <v>101.126903</v>
      </c>
      <c r="H672" s="90">
        <f t="shared" si="48"/>
        <v>-8.7366000000002941E-2</v>
      </c>
      <c r="I672" s="90">
        <f t="shared" si="45"/>
        <v>-14.61160657400292</v>
      </c>
      <c r="J672" s="89">
        <v>57.95</v>
      </c>
      <c r="K672" s="89">
        <v>20</v>
      </c>
    </row>
    <row r="673" spans="1:11" ht="15" customHeight="1" x14ac:dyDescent="0.25">
      <c r="A673" s="92">
        <v>42429</v>
      </c>
      <c r="B673" s="89">
        <v>101.423439</v>
      </c>
      <c r="C673" s="90">
        <f t="shared" si="47"/>
        <v>0</v>
      </c>
      <c r="D673" s="90">
        <f t="shared" si="46"/>
        <v>-7.7757189062650696</v>
      </c>
      <c r="E673" s="89">
        <v>57.95</v>
      </c>
      <c r="F673" s="89">
        <v>20</v>
      </c>
      <c r="G673" s="89">
        <v>101.38040100000001</v>
      </c>
      <c r="H673" s="90">
        <f t="shared" si="48"/>
        <v>0.25349800000000755</v>
      </c>
      <c r="I673" s="90">
        <f t="shared" si="45"/>
        <v>-15.255075735609495</v>
      </c>
      <c r="J673" s="89">
        <v>57.95</v>
      </c>
      <c r="K673" s="89">
        <v>20</v>
      </c>
    </row>
    <row r="674" spans="1:11" ht="15" customHeight="1" x14ac:dyDescent="0.25">
      <c r="A674" s="92">
        <v>42436</v>
      </c>
      <c r="B674" s="89">
        <v>101.46343900000001</v>
      </c>
      <c r="C674" s="90">
        <f t="shared" si="47"/>
        <v>0</v>
      </c>
      <c r="D674" s="90">
        <f t="shared" si="46"/>
        <v>-8.6074881779093459</v>
      </c>
      <c r="E674" s="89">
        <v>57.95</v>
      </c>
      <c r="F674" s="89">
        <v>20</v>
      </c>
      <c r="G674" s="89">
        <v>101.674595</v>
      </c>
      <c r="H674" s="90">
        <f t="shared" si="48"/>
        <v>0.2941939999999903</v>
      </c>
      <c r="I674" s="90">
        <f t="shared" si="45"/>
        <v>-15.835795385012915</v>
      </c>
      <c r="J674" s="89">
        <v>57.95</v>
      </c>
      <c r="K674" s="89">
        <v>20</v>
      </c>
    </row>
    <row r="675" spans="1:11" ht="15" customHeight="1" x14ac:dyDescent="0.25">
      <c r="A675" s="92">
        <v>42443</v>
      </c>
      <c r="B675" s="89">
        <v>101.70669799999999</v>
      </c>
      <c r="C675" s="90">
        <f t="shared" si="47"/>
        <v>0.24325899999998057</v>
      </c>
      <c r="D675" s="90">
        <f t="shared" si="46"/>
        <v>-9.3301161234437018</v>
      </c>
      <c r="E675" s="89">
        <v>57.95</v>
      </c>
      <c r="F675" s="89">
        <v>20</v>
      </c>
      <c r="G675" s="89">
        <v>102.52036000000001</v>
      </c>
      <c r="H675" s="90">
        <f t="shared" si="48"/>
        <v>0.84576500000001431</v>
      </c>
      <c r="I675" s="90">
        <f t="shared" si="45"/>
        <v>-15.743312150659747</v>
      </c>
      <c r="J675" s="89">
        <v>57.95</v>
      </c>
      <c r="K675" s="89">
        <v>20</v>
      </c>
    </row>
    <row r="676" spans="1:11" ht="15" customHeight="1" x14ac:dyDescent="0.25">
      <c r="A676" s="92">
        <v>42450</v>
      </c>
      <c r="B676" s="89">
        <v>102.579706</v>
      </c>
      <c r="C676" s="90">
        <f t="shared" si="47"/>
        <v>0.87300800000001288</v>
      </c>
      <c r="D676" s="90">
        <f t="shared" si="46"/>
        <v>-9.0676768102703988</v>
      </c>
      <c r="E676" s="89">
        <v>57.95</v>
      </c>
      <c r="F676" s="89">
        <v>20</v>
      </c>
      <c r="G676" s="89">
        <v>103.63978800000001</v>
      </c>
      <c r="H676" s="90">
        <f t="shared" si="48"/>
        <v>1.1194279999999992</v>
      </c>
      <c r="I676" s="90">
        <f t="shared" si="45"/>
        <v>-15.070491658787006</v>
      </c>
      <c r="J676" s="89">
        <v>57.95</v>
      </c>
      <c r="K676" s="89">
        <v>20</v>
      </c>
    </row>
    <row r="677" spans="1:11" ht="15" customHeight="1" x14ac:dyDescent="0.25">
      <c r="A677" s="92">
        <v>42457</v>
      </c>
      <c r="B677" s="89">
        <v>103.401436</v>
      </c>
      <c r="C677" s="90">
        <f t="shared" si="47"/>
        <v>0.82173000000000229</v>
      </c>
      <c r="D677" s="90">
        <f t="shared" si="46"/>
        <v>-8.6591014419842338</v>
      </c>
      <c r="E677" s="89">
        <v>57.95</v>
      </c>
      <c r="F677" s="89">
        <v>20</v>
      </c>
      <c r="G677" s="89">
        <v>104.39663200000001</v>
      </c>
      <c r="H677" s="90">
        <f t="shared" si="48"/>
        <v>0.75684400000000096</v>
      </c>
      <c r="I677" s="90">
        <f t="shared" si="45"/>
        <v>-14.575196704972853</v>
      </c>
      <c r="J677" s="89">
        <v>57.95</v>
      </c>
      <c r="K677" s="89">
        <v>20</v>
      </c>
    </row>
    <row r="678" spans="1:11" ht="15" customHeight="1" x14ac:dyDescent="0.25">
      <c r="A678" s="92">
        <v>42464</v>
      </c>
      <c r="B678" s="89">
        <v>104.509028</v>
      </c>
      <c r="C678" s="90">
        <f t="shared" si="47"/>
        <v>1.1075919999999968</v>
      </c>
      <c r="D678" s="90">
        <f t="shared" si="46"/>
        <v>-7.8652917084815215</v>
      </c>
      <c r="E678" s="89">
        <v>57.95</v>
      </c>
      <c r="F678" s="89">
        <v>20</v>
      </c>
      <c r="G678" s="89">
        <v>105.315973</v>
      </c>
      <c r="H678" s="90">
        <f t="shared" si="48"/>
        <v>0.91934099999998864</v>
      </c>
      <c r="I678" s="90">
        <f t="shared" si="45"/>
        <v>-13.77113966078592</v>
      </c>
      <c r="J678" s="89">
        <v>57.95</v>
      </c>
      <c r="K678" s="89">
        <v>20</v>
      </c>
    </row>
    <row r="679" spans="1:11" ht="15" customHeight="1" x14ac:dyDescent="0.25">
      <c r="A679" s="92">
        <v>42471</v>
      </c>
      <c r="B679" s="89">
        <v>105.39057399999999</v>
      </c>
      <c r="C679" s="90">
        <f t="shared" si="47"/>
        <v>0.88154599999998595</v>
      </c>
      <c r="D679" s="90">
        <f t="shared" si="46"/>
        <v>-7.1314839960699743</v>
      </c>
      <c r="E679" s="89">
        <v>57.95</v>
      </c>
      <c r="F679" s="89">
        <v>20</v>
      </c>
      <c r="G679" s="89">
        <v>105.978684</v>
      </c>
      <c r="H679" s="90">
        <f t="shared" si="48"/>
        <v>0.6627110000000016</v>
      </c>
      <c r="I679" s="90">
        <f t="shared" si="45"/>
        <v>-13.167424416787085</v>
      </c>
      <c r="J679" s="89">
        <v>57.95</v>
      </c>
      <c r="K679" s="89">
        <v>20</v>
      </c>
    </row>
    <row r="680" spans="1:11" ht="15" customHeight="1" x14ac:dyDescent="0.25">
      <c r="A680" s="92">
        <v>42478</v>
      </c>
      <c r="B680" s="89">
        <v>106.40671910099999</v>
      </c>
      <c r="C680" s="90">
        <f t="shared" si="47"/>
        <v>1.0161451010000064</v>
      </c>
      <c r="D680" s="90">
        <f t="shared" si="46"/>
        <v>-6.4650088781002495</v>
      </c>
      <c r="E680" s="89">
        <v>57.95</v>
      </c>
      <c r="F680" s="89">
        <v>20</v>
      </c>
      <c r="G680" s="89">
        <v>106.97005569599999</v>
      </c>
      <c r="H680" s="90">
        <f t="shared" si="48"/>
        <v>0.99137169599998742</v>
      </c>
      <c r="I680" s="90">
        <f t="shared" si="45"/>
        <v>-12.168665002585143</v>
      </c>
      <c r="J680" s="89">
        <v>57.95</v>
      </c>
      <c r="K680" s="89">
        <v>20</v>
      </c>
    </row>
    <row r="681" spans="1:11" ht="15" customHeight="1" x14ac:dyDescent="0.25">
      <c r="A681" s="92">
        <v>42485</v>
      </c>
      <c r="B681" s="89">
        <v>107.141178</v>
      </c>
      <c r="C681" s="90">
        <f t="shared" si="47"/>
        <v>0.73445889900000338</v>
      </c>
      <c r="D681" s="90">
        <f t="shared" si="46"/>
        <v>-6.4096564218597223</v>
      </c>
      <c r="E681" s="89">
        <v>57.95</v>
      </c>
      <c r="F681" s="89">
        <v>20</v>
      </c>
      <c r="G681" s="89">
        <v>107.671722</v>
      </c>
      <c r="H681" s="90">
        <f t="shared" si="48"/>
        <v>0.70166630400001395</v>
      </c>
      <c r="I681" s="90">
        <f t="shared" si="45"/>
        <v>-11.905584316596887</v>
      </c>
      <c r="J681" s="89">
        <v>57.95</v>
      </c>
      <c r="K681" s="89">
        <v>20</v>
      </c>
    </row>
    <row r="682" spans="1:11" ht="15" customHeight="1" x14ac:dyDescent="0.25">
      <c r="A682" s="92">
        <v>42492</v>
      </c>
      <c r="B682" s="89">
        <v>107.81764700000001</v>
      </c>
      <c r="C682" s="90">
        <f t="shared" si="47"/>
        <v>0.67646900000001153</v>
      </c>
      <c r="D682" s="90">
        <f t="shared" si="46"/>
        <v>-6.4528391374351344</v>
      </c>
      <c r="E682" s="89">
        <v>57.95</v>
      </c>
      <c r="F682" s="89">
        <v>20</v>
      </c>
      <c r="G682" s="89">
        <v>108.57853</v>
      </c>
      <c r="H682" s="90">
        <f t="shared" si="48"/>
        <v>0.90680799999999806</v>
      </c>
      <c r="I682" s="90">
        <f t="shared" si="45"/>
        <v>-11.417912867500249</v>
      </c>
      <c r="J682" s="89">
        <v>57.95</v>
      </c>
      <c r="K682" s="89">
        <v>20</v>
      </c>
    </row>
    <row r="683" spans="1:11" ht="15" customHeight="1" x14ac:dyDescent="0.25">
      <c r="A683" s="92">
        <v>42499</v>
      </c>
      <c r="B683" s="89">
        <v>108.190747</v>
      </c>
      <c r="C683" s="90">
        <f t="shared" si="47"/>
        <v>0.37309999999999377</v>
      </c>
      <c r="D683" s="90">
        <f t="shared" si="46"/>
        <v>-6.9073370114439285</v>
      </c>
      <c r="E683" s="89">
        <v>57.95</v>
      </c>
      <c r="F683" s="89">
        <v>20</v>
      </c>
      <c r="G683" s="89">
        <v>109.003659</v>
      </c>
      <c r="H683" s="90">
        <f t="shared" si="48"/>
        <v>0.42512899999999831</v>
      </c>
      <c r="I683" s="90">
        <f t="shared" si="45"/>
        <v>-11.589688348394674</v>
      </c>
      <c r="J683" s="89">
        <v>57.95</v>
      </c>
      <c r="K683" s="89">
        <v>20</v>
      </c>
    </row>
    <row r="684" spans="1:11" ht="15" customHeight="1" x14ac:dyDescent="0.25">
      <c r="A684" s="92">
        <v>42506</v>
      </c>
      <c r="B684" s="89">
        <v>108.528187</v>
      </c>
      <c r="C684" s="90">
        <f t="shared" si="47"/>
        <v>0.33744000000000085</v>
      </c>
      <c r="D684" s="90">
        <f t="shared" si="46"/>
        <v>-7.2110566068781736</v>
      </c>
      <c r="E684" s="89">
        <v>57.95</v>
      </c>
      <c r="F684" s="89">
        <v>20</v>
      </c>
      <c r="G684" s="89">
        <v>109.296234</v>
      </c>
      <c r="H684" s="90">
        <f t="shared" si="48"/>
        <v>0.29257499999999936</v>
      </c>
      <c r="I684" s="90">
        <f t="shared" si="45"/>
        <v>-11.740145133175673</v>
      </c>
      <c r="J684" s="89">
        <v>57.95</v>
      </c>
      <c r="K684" s="89">
        <v>20</v>
      </c>
    </row>
    <row r="685" spans="1:11" ht="15" customHeight="1" x14ac:dyDescent="0.25">
      <c r="A685" s="92">
        <v>42513</v>
      </c>
      <c r="B685" s="89">
        <v>109.12303700000001</v>
      </c>
      <c r="C685" s="90">
        <f t="shared" si="47"/>
        <v>0.59485000000000809</v>
      </c>
      <c r="D685" s="90">
        <f t="shared" si="46"/>
        <v>-6.9013551115824754</v>
      </c>
      <c r="E685" s="89">
        <v>57.95</v>
      </c>
      <c r="F685" s="89">
        <v>20</v>
      </c>
      <c r="G685" s="89">
        <v>109.90493799999999</v>
      </c>
      <c r="H685" s="90">
        <f t="shared" si="48"/>
        <v>0.60870399999998881</v>
      </c>
      <c r="I685" s="90">
        <f t="shared" si="45"/>
        <v>-11.414017916057276</v>
      </c>
      <c r="J685" s="89">
        <v>57.95</v>
      </c>
      <c r="K685" s="89">
        <v>20</v>
      </c>
    </row>
    <row r="686" spans="1:11" ht="15" customHeight="1" x14ac:dyDescent="0.25">
      <c r="A686" s="92">
        <v>42520</v>
      </c>
      <c r="B686" s="89">
        <v>109.78612604199999</v>
      </c>
      <c r="C686" s="90">
        <f t="shared" si="47"/>
        <v>0.66308904199998153</v>
      </c>
      <c r="D686" s="90">
        <f t="shared" si="46"/>
        <v>-6.3452698149282156</v>
      </c>
      <c r="E686" s="89">
        <v>57.95</v>
      </c>
      <c r="F686" s="89">
        <v>20</v>
      </c>
      <c r="G686" s="89">
        <v>110.699954784</v>
      </c>
      <c r="H686" s="90">
        <f t="shared" si="48"/>
        <v>0.79501678400001197</v>
      </c>
      <c r="I686" s="90">
        <f t="shared" si="45"/>
        <v>-10.60049533342648</v>
      </c>
      <c r="J686" s="89">
        <v>57.95</v>
      </c>
      <c r="K686" s="89">
        <v>20</v>
      </c>
    </row>
    <row r="687" spans="1:11" ht="15" customHeight="1" x14ac:dyDescent="0.25">
      <c r="A687" s="92">
        <v>42527</v>
      </c>
      <c r="B687" s="89">
        <v>110.402252706</v>
      </c>
      <c r="C687" s="90">
        <f t="shared" si="47"/>
        <v>0.61612666400000649</v>
      </c>
      <c r="D687" s="90">
        <f t="shared" si="46"/>
        <v>-5.8531422821198618</v>
      </c>
      <c r="E687" s="89">
        <v>57.95</v>
      </c>
      <c r="F687" s="89">
        <v>20</v>
      </c>
      <c r="G687" s="89">
        <v>111.42730083200001</v>
      </c>
      <c r="H687" s="90">
        <f t="shared" si="48"/>
        <v>0.72734604800001534</v>
      </c>
      <c r="I687" s="90">
        <f t="shared" si="45"/>
        <v>-9.9106222613327759</v>
      </c>
      <c r="J687" s="89">
        <v>57.95</v>
      </c>
      <c r="K687" s="89">
        <v>20</v>
      </c>
    </row>
    <row r="688" spans="1:11" ht="15" customHeight="1" x14ac:dyDescent="0.25">
      <c r="A688" s="92">
        <v>42534</v>
      </c>
      <c r="B688" s="89">
        <v>111.030603</v>
      </c>
      <c r="C688" s="90">
        <f t="shared" si="47"/>
        <v>0.62835029400000053</v>
      </c>
      <c r="D688" s="90">
        <f t="shared" si="46"/>
        <v>-5.3557990903908461</v>
      </c>
      <c r="E688" s="89">
        <v>57.95</v>
      </c>
      <c r="F688" s="89">
        <v>20</v>
      </c>
      <c r="G688" s="89">
        <v>111.98989100000001</v>
      </c>
      <c r="H688" s="90">
        <f t="shared" si="48"/>
        <v>0.56259016799999984</v>
      </c>
      <c r="I688" s="90">
        <f t="shared" si="45"/>
        <v>-9.3105752130507256</v>
      </c>
      <c r="J688" s="89">
        <v>57.95</v>
      </c>
      <c r="K688" s="89">
        <v>20</v>
      </c>
    </row>
    <row r="689" spans="1:11" ht="15" customHeight="1" x14ac:dyDescent="0.25">
      <c r="A689" s="92">
        <v>42541</v>
      </c>
      <c r="B689" s="89">
        <v>111.222492</v>
      </c>
      <c r="C689" s="90">
        <f t="shared" si="47"/>
        <v>0.19188900000000331</v>
      </c>
      <c r="D689" s="90">
        <f t="shared" si="46"/>
        <v>-5.3733994261627345</v>
      </c>
      <c r="E689" s="89">
        <v>57.95</v>
      </c>
      <c r="F689" s="89">
        <v>20</v>
      </c>
      <c r="G689" s="89">
        <v>112.310014</v>
      </c>
      <c r="H689" s="90">
        <f t="shared" si="48"/>
        <v>0.32012299999998106</v>
      </c>
      <c r="I689" s="90">
        <f t="shared" si="45"/>
        <v>-8.895997177706036</v>
      </c>
      <c r="J689" s="89">
        <v>57.95</v>
      </c>
      <c r="K689" s="89">
        <v>20</v>
      </c>
    </row>
    <row r="690" spans="1:11" ht="15" customHeight="1" x14ac:dyDescent="0.25">
      <c r="A690" s="92">
        <v>42548</v>
      </c>
      <c r="B690" s="89">
        <v>111.442885</v>
      </c>
      <c r="C690" s="90">
        <f t="shared" si="47"/>
        <v>0.22039300000000139</v>
      </c>
      <c r="D690" s="90">
        <f t="shared" si="46"/>
        <v>-5.1072572162369312</v>
      </c>
      <c r="E690" s="89">
        <v>57.95</v>
      </c>
      <c r="F690" s="89">
        <v>20</v>
      </c>
      <c r="G690" s="89">
        <v>112.558359</v>
      </c>
      <c r="H690" s="90">
        <f t="shared" si="48"/>
        <v>0.24834500000000048</v>
      </c>
      <c r="I690" s="90">
        <f t="shared" si="45"/>
        <v>-8.4320293757053832</v>
      </c>
      <c r="J690" s="89">
        <v>57.95</v>
      </c>
      <c r="K690" s="89">
        <v>20</v>
      </c>
    </row>
    <row r="691" spans="1:11" ht="15" customHeight="1" x14ac:dyDescent="0.25">
      <c r="A691" s="92">
        <v>42555</v>
      </c>
      <c r="B691" s="89">
        <v>111.64905400000001</v>
      </c>
      <c r="C691" s="90">
        <f t="shared" si="47"/>
        <v>0.20616900000000271</v>
      </c>
      <c r="D691" s="90">
        <f t="shared" si="46"/>
        <v>-4.6872499250058297</v>
      </c>
      <c r="E691" s="89">
        <v>57.95</v>
      </c>
      <c r="F691" s="89">
        <v>20</v>
      </c>
      <c r="G691" s="89">
        <v>112.85857999999999</v>
      </c>
      <c r="H691" s="90">
        <f t="shared" si="48"/>
        <v>0.30022099999999341</v>
      </c>
      <c r="I691" s="90">
        <f t="shared" si="45"/>
        <v>-7.9050628172383597</v>
      </c>
      <c r="J691" s="89">
        <v>57.95</v>
      </c>
      <c r="K691" s="89">
        <v>20</v>
      </c>
    </row>
    <row r="692" spans="1:11" ht="15" customHeight="1" x14ac:dyDescent="0.25">
      <c r="A692" s="92">
        <v>42562</v>
      </c>
      <c r="B692" s="89">
        <v>111.89483599999998</v>
      </c>
      <c r="C692" s="90">
        <f t="shared" si="47"/>
        <v>0.24578199999997707</v>
      </c>
      <c r="D692" s="90">
        <f t="shared" si="46"/>
        <v>-4.5112043790667542</v>
      </c>
      <c r="E692" s="89">
        <v>57.95</v>
      </c>
      <c r="F692" s="89">
        <v>20</v>
      </c>
      <c r="G692" s="89">
        <v>113.09206500000001</v>
      </c>
      <c r="H692" s="90">
        <f t="shared" si="48"/>
        <v>0.23348500000001593</v>
      </c>
      <c r="I692" s="90">
        <f t="shared" si="45"/>
        <v>-5.739740640013693</v>
      </c>
      <c r="J692" s="89">
        <v>57.95</v>
      </c>
      <c r="K692" s="89">
        <v>20</v>
      </c>
    </row>
    <row r="693" spans="1:11" ht="15" customHeight="1" x14ac:dyDescent="0.25">
      <c r="A693" s="92">
        <v>42569</v>
      </c>
      <c r="B693" s="89">
        <v>111.91651899999999</v>
      </c>
      <c r="C693" s="90">
        <f t="shared" si="47"/>
        <v>0</v>
      </c>
      <c r="D693" s="90">
        <f t="shared" si="46"/>
        <v>-4.8696010886075385</v>
      </c>
      <c r="E693" s="89">
        <v>57.95</v>
      </c>
      <c r="F693" s="89">
        <v>20</v>
      </c>
      <c r="G693" s="89">
        <v>112.998727</v>
      </c>
      <c r="H693" s="90">
        <f t="shared" si="48"/>
        <v>-9.3338000000002808E-2</v>
      </c>
      <c r="I693" s="90">
        <f t="shared" si="45"/>
        <v>-5.4357949885877019</v>
      </c>
      <c r="J693" s="89">
        <v>57.95</v>
      </c>
      <c r="K693" s="89">
        <v>20</v>
      </c>
    </row>
    <row r="694" spans="1:11" ht="15" customHeight="1" x14ac:dyDescent="0.25">
      <c r="A694" s="92">
        <v>42576</v>
      </c>
      <c r="B694" s="89">
        <v>111.690675</v>
      </c>
      <c r="C694" s="90">
        <f t="shared" si="47"/>
        <v>-0.22584399999999505</v>
      </c>
      <c r="D694" s="90">
        <f t="shared" si="46"/>
        <v>-4.7512613642769566</v>
      </c>
      <c r="E694" s="89">
        <v>57.95</v>
      </c>
      <c r="F694" s="89">
        <v>20</v>
      </c>
      <c r="G694" s="89">
        <v>112.89357600000001</v>
      </c>
      <c r="H694" s="90">
        <f t="shared" si="48"/>
        <v>-0.10515099999999222</v>
      </c>
      <c r="I694" s="90">
        <f t="shared" si="45"/>
        <v>-4.0612277404156458</v>
      </c>
      <c r="J694" s="89">
        <v>57.95</v>
      </c>
      <c r="K694" s="89">
        <v>20</v>
      </c>
    </row>
    <row r="695" spans="1:11" ht="15" customHeight="1" x14ac:dyDescent="0.25">
      <c r="A695" s="92">
        <v>42583</v>
      </c>
      <c r="B695" s="89">
        <v>111.04533499999999</v>
      </c>
      <c r="C695" s="90">
        <f t="shared" si="47"/>
        <v>-0.64534000000000447</v>
      </c>
      <c r="D695" s="90">
        <f t="shared" si="46"/>
        <v>-5.0709517277944656</v>
      </c>
      <c r="E695" s="89">
        <v>57.95</v>
      </c>
      <c r="F695" s="89">
        <v>20</v>
      </c>
      <c r="G695" s="89">
        <v>112.42563</v>
      </c>
      <c r="H695" s="90">
        <f t="shared" si="48"/>
        <v>-0.46794600000001196</v>
      </c>
      <c r="I695" s="90">
        <f t="shared" si="45"/>
        <v>-2.7445678142158556</v>
      </c>
      <c r="J695" s="89">
        <v>57.95</v>
      </c>
      <c r="K695" s="89">
        <v>20</v>
      </c>
    </row>
    <row r="696" spans="1:11" ht="15" customHeight="1" x14ac:dyDescent="0.25">
      <c r="A696" s="92">
        <v>42590</v>
      </c>
      <c r="B696" s="89">
        <v>109.74854300000001</v>
      </c>
      <c r="C696" s="90">
        <f t="shared" si="47"/>
        <v>-1.2967919999999822</v>
      </c>
      <c r="D696" s="90">
        <f t="shared" si="46"/>
        <v>-5.7328083774894338</v>
      </c>
      <c r="E696" s="89">
        <v>57.95</v>
      </c>
      <c r="F696" s="89">
        <v>20</v>
      </c>
      <c r="G696" s="89">
        <v>111.404402</v>
      </c>
      <c r="H696" s="90">
        <f t="shared" si="48"/>
        <v>-1.0212279999999936</v>
      </c>
      <c r="I696" s="90">
        <f t="shared" si="45"/>
        <v>-2.7960653878155739</v>
      </c>
      <c r="J696" s="89">
        <v>57.95</v>
      </c>
      <c r="K696" s="89">
        <v>20</v>
      </c>
    </row>
    <row r="697" spans="1:11" ht="15" customHeight="1" x14ac:dyDescent="0.25">
      <c r="A697" s="92">
        <v>42597</v>
      </c>
      <c r="B697" s="89">
        <v>109.276628</v>
      </c>
      <c r="C697" s="90">
        <f t="shared" si="47"/>
        <v>-0.47191500000000985</v>
      </c>
      <c r="D697" s="90">
        <f t="shared" si="46"/>
        <v>-5.3063749834641669</v>
      </c>
      <c r="E697" s="89">
        <v>57.95</v>
      </c>
      <c r="F697" s="89">
        <v>20</v>
      </c>
      <c r="G697" s="89">
        <v>111.01857000000001</v>
      </c>
      <c r="H697" s="90">
        <f t="shared" si="48"/>
        <v>-0.38583199999999351</v>
      </c>
      <c r="I697" s="90">
        <f t="shared" ref="I697:I760" si="49">IF(ABS(G697-G645)&lt;0.05,0,G697-G645)</f>
        <v>-1.0299011502480511</v>
      </c>
      <c r="J697" s="89">
        <v>57.95</v>
      </c>
      <c r="K697" s="89">
        <v>20</v>
      </c>
    </row>
    <row r="698" spans="1:11" ht="15" customHeight="1" x14ac:dyDescent="0.25">
      <c r="A698" s="92">
        <v>42604</v>
      </c>
      <c r="B698" s="89">
        <v>109.634563</v>
      </c>
      <c r="C698" s="90">
        <f t="shared" si="47"/>
        <v>0.35793499999999767</v>
      </c>
      <c r="D698" s="90">
        <f t="shared" si="46"/>
        <v>-3.5992727172974099</v>
      </c>
      <c r="E698" s="89">
        <v>57.95</v>
      </c>
      <c r="F698" s="89">
        <v>20</v>
      </c>
      <c r="G698" s="89">
        <v>111.706114</v>
      </c>
      <c r="H698" s="90">
        <f t="shared" si="48"/>
        <v>0.68754399999998839</v>
      </c>
      <c r="I698" s="90">
        <f t="shared" si="49"/>
        <v>0.65600379106915341</v>
      </c>
      <c r="J698" s="89">
        <v>57.95</v>
      </c>
      <c r="K698" s="89">
        <v>20</v>
      </c>
    </row>
    <row r="699" spans="1:11" ht="15" customHeight="1" x14ac:dyDescent="0.25">
      <c r="A699" s="92">
        <v>42611</v>
      </c>
      <c r="B699" s="89">
        <v>110.43269699999999</v>
      </c>
      <c r="C699" s="90">
        <f t="shared" si="47"/>
        <v>0.79813399999999035</v>
      </c>
      <c r="D699" s="90">
        <f t="shared" si="46"/>
        <v>-0.77683186901059287</v>
      </c>
      <c r="E699" s="89">
        <v>57.95</v>
      </c>
      <c r="F699" s="89">
        <v>20</v>
      </c>
      <c r="G699" s="89">
        <v>112.54914600000001</v>
      </c>
      <c r="H699" s="90">
        <f t="shared" si="48"/>
        <v>0.843032000000008</v>
      </c>
      <c r="I699" s="90">
        <f t="shared" si="49"/>
        <v>2.630207744095145</v>
      </c>
      <c r="J699" s="89">
        <v>57.95</v>
      </c>
      <c r="K699" s="89">
        <v>20</v>
      </c>
    </row>
    <row r="700" spans="1:11" ht="15" customHeight="1" x14ac:dyDescent="0.25">
      <c r="A700" s="92">
        <v>42618</v>
      </c>
      <c r="B700" s="89">
        <v>110.970865</v>
      </c>
      <c r="C700" s="90">
        <f t="shared" si="47"/>
        <v>0.53816800000001308</v>
      </c>
      <c r="D700" s="90">
        <f t="shared" si="46"/>
        <v>7.5139944818573667E-2</v>
      </c>
      <c r="E700" s="89">
        <v>57.95</v>
      </c>
      <c r="F700" s="89">
        <v>20</v>
      </c>
      <c r="G700" s="89">
        <v>113.10110699999998</v>
      </c>
      <c r="H700" s="90">
        <f t="shared" si="48"/>
        <v>0.55196099999997728</v>
      </c>
      <c r="I700" s="90">
        <f t="shared" si="49"/>
        <v>3.3190571170693772</v>
      </c>
      <c r="J700" s="89">
        <v>57.95</v>
      </c>
      <c r="K700" s="89">
        <v>20</v>
      </c>
    </row>
    <row r="701" spans="1:11" ht="15" customHeight="1" x14ac:dyDescent="0.25">
      <c r="A701" s="92">
        <v>42625</v>
      </c>
      <c r="B701" s="89">
        <v>111.31260900000001</v>
      </c>
      <c r="C701" s="90">
        <f t="shared" si="47"/>
        <v>0.3417440000000056</v>
      </c>
      <c r="D701" s="90">
        <f t="shared" ref="D701:D764" si="50">IF(ABS(B701-B649)&lt;0.05,0,B701-B649)</f>
        <v>0.70783837337859268</v>
      </c>
      <c r="E701" s="89">
        <v>57.95</v>
      </c>
      <c r="F701" s="89">
        <v>20</v>
      </c>
      <c r="G701" s="89">
        <v>113.419712</v>
      </c>
      <c r="H701" s="90">
        <f t="shared" si="48"/>
        <v>0.31860500000001934</v>
      </c>
      <c r="I701" s="90">
        <f t="shared" si="49"/>
        <v>3.4740538703908328</v>
      </c>
      <c r="J701" s="89">
        <v>57.95</v>
      </c>
      <c r="K701" s="89">
        <v>20</v>
      </c>
    </row>
    <row r="702" spans="1:11" ht="15" customHeight="1" x14ac:dyDescent="0.25">
      <c r="A702" s="92">
        <v>42632</v>
      </c>
      <c r="B702" s="89">
        <v>111.28576131</v>
      </c>
      <c r="C702" s="90">
        <f t="shared" si="47"/>
        <v>0</v>
      </c>
      <c r="D702" s="90">
        <f t="shared" si="50"/>
        <v>0.67770208981963265</v>
      </c>
      <c r="E702" s="89">
        <v>57.95</v>
      </c>
      <c r="F702" s="89">
        <v>20</v>
      </c>
      <c r="G702" s="89">
        <v>113.22531877599998</v>
      </c>
      <c r="H702" s="90">
        <f t="shared" si="48"/>
        <v>-0.19439322400002368</v>
      </c>
      <c r="I702" s="90">
        <f t="shared" si="49"/>
        <v>2.70208332765975</v>
      </c>
      <c r="J702" s="89">
        <v>57.95</v>
      </c>
      <c r="K702" s="89">
        <v>20</v>
      </c>
    </row>
    <row r="703" spans="1:11" ht="15" customHeight="1" x14ac:dyDescent="0.25">
      <c r="A703" s="92">
        <v>42639</v>
      </c>
      <c r="B703" s="89">
        <v>111.36347385000002</v>
      </c>
      <c r="C703" s="90">
        <f t="shared" si="47"/>
        <v>7.771254000002159E-2</v>
      </c>
      <c r="D703" s="90">
        <f t="shared" si="50"/>
        <v>1.8897499309687475</v>
      </c>
      <c r="E703" s="89">
        <v>57.95</v>
      </c>
      <c r="F703" s="89">
        <v>20</v>
      </c>
      <c r="G703" s="89">
        <v>113.37504576799999</v>
      </c>
      <c r="H703" s="90">
        <f t="shared" si="48"/>
        <v>0.14972699200001216</v>
      </c>
      <c r="I703" s="90">
        <f t="shared" si="49"/>
        <v>2.9295722421864809</v>
      </c>
      <c r="J703" s="89">
        <v>57.95</v>
      </c>
      <c r="K703" s="89">
        <v>20</v>
      </c>
    </row>
    <row r="704" spans="1:11" ht="15" customHeight="1" x14ac:dyDescent="0.25">
      <c r="A704" s="92">
        <v>42646</v>
      </c>
      <c r="B704" s="89">
        <v>111.64954574799999</v>
      </c>
      <c r="C704" s="90">
        <f t="shared" si="47"/>
        <v>0.28607189799997457</v>
      </c>
      <c r="D704" s="90">
        <f t="shared" si="50"/>
        <v>2.7075744444626508</v>
      </c>
      <c r="E704" s="89">
        <v>57.95</v>
      </c>
      <c r="F704" s="89">
        <v>20</v>
      </c>
      <c r="G704" s="89">
        <v>113.70673952</v>
      </c>
      <c r="H704" s="90">
        <f t="shared" si="48"/>
        <v>0.33169375200000673</v>
      </c>
      <c r="I704" s="90">
        <f t="shared" si="49"/>
        <v>3.1391894912815417</v>
      </c>
      <c r="J704" s="89">
        <v>57.95</v>
      </c>
      <c r="K704" s="89">
        <v>20</v>
      </c>
    </row>
    <row r="705" spans="1:11" ht="15" customHeight="1" x14ac:dyDescent="0.25">
      <c r="A705" s="92">
        <v>42653</v>
      </c>
      <c r="B705" s="89">
        <v>112.34986100000002</v>
      </c>
      <c r="C705" s="90">
        <f t="shared" si="47"/>
        <v>0.7003152520000242</v>
      </c>
      <c r="D705" s="90">
        <f t="shared" si="50"/>
        <v>3.3816684546333136</v>
      </c>
      <c r="E705" s="89">
        <v>57.95</v>
      </c>
      <c r="F705" s="89">
        <v>20</v>
      </c>
      <c r="G705" s="89">
        <v>114.403363</v>
      </c>
      <c r="H705" s="90">
        <f t="shared" si="48"/>
        <v>0.69662347999999952</v>
      </c>
      <c r="I705" s="90">
        <f t="shared" si="49"/>
        <v>3.6240970388897864</v>
      </c>
      <c r="J705" s="89">
        <v>57.95</v>
      </c>
      <c r="K705" s="89">
        <v>20</v>
      </c>
    </row>
    <row r="706" spans="1:11" ht="15" customHeight="1" x14ac:dyDescent="0.25">
      <c r="A706" s="92">
        <v>42660</v>
      </c>
      <c r="B706" s="89">
        <v>113.721154</v>
      </c>
      <c r="C706" s="90">
        <f t="shared" si="47"/>
        <v>1.3712929999999801</v>
      </c>
      <c r="D706" s="90">
        <f t="shared" si="50"/>
        <v>4.7156972180000025</v>
      </c>
      <c r="E706" s="89">
        <v>57.95</v>
      </c>
      <c r="F706" s="89">
        <v>20</v>
      </c>
      <c r="G706" s="89">
        <v>115.995878</v>
      </c>
      <c r="H706" s="90">
        <f t="shared" si="48"/>
        <v>1.5925150000000059</v>
      </c>
      <c r="I706" s="90">
        <f t="shared" si="49"/>
        <v>4.8216797280000065</v>
      </c>
      <c r="J706" s="89">
        <v>57.95</v>
      </c>
      <c r="K706" s="89">
        <v>20</v>
      </c>
    </row>
    <row r="707" spans="1:11" ht="15" customHeight="1" x14ac:dyDescent="0.25">
      <c r="A707" s="92">
        <v>42667</v>
      </c>
      <c r="B707" s="89">
        <v>115.19915400000001</v>
      </c>
      <c r="C707" s="90">
        <f t="shared" si="47"/>
        <v>1.4780000000000086</v>
      </c>
      <c r="D707" s="90">
        <f t="shared" si="50"/>
        <v>7.1578700000000026</v>
      </c>
      <c r="E707" s="89">
        <v>57.95</v>
      </c>
      <c r="F707" s="89">
        <v>20</v>
      </c>
      <c r="G707" s="89">
        <v>117.69907500000001</v>
      </c>
      <c r="H707" s="90">
        <f t="shared" si="48"/>
        <v>1.703197000000003</v>
      </c>
      <c r="I707" s="90">
        <f t="shared" si="49"/>
        <v>7.0896339999999896</v>
      </c>
      <c r="J707" s="89">
        <v>57.95</v>
      </c>
      <c r="K707" s="89">
        <v>20</v>
      </c>
    </row>
    <row r="708" spans="1:11" ht="15" customHeight="1" x14ac:dyDescent="0.25">
      <c r="A708" s="92">
        <v>42674</v>
      </c>
      <c r="B708" s="89">
        <v>116.022254</v>
      </c>
      <c r="C708" s="90">
        <f t="shared" si="47"/>
        <v>0.82309999999999661</v>
      </c>
      <c r="D708" s="90">
        <f t="shared" si="50"/>
        <v>8.816599999999994</v>
      </c>
      <c r="E708" s="89">
        <v>57.95</v>
      </c>
      <c r="F708" s="89">
        <v>20</v>
      </c>
      <c r="G708" s="89">
        <v>118.41948800000002</v>
      </c>
      <c r="H708" s="90">
        <f t="shared" si="48"/>
        <v>0.72041300000000774</v>
      </c>
      <c r="I708" s="90">
        <f t="shared" si="49"/>
        <v>8.2812370000000186</v>
      </c>
      <c r="J708" s="89">
        <v>57.95</v>
      </c>
      <c r="K708" s="89">
        <v>20</v>
      </c>
    </row>
    <row r="709" spans="1:11" ht="15" customHeight="1" x14ac:dyDescent="0.25">
      <c r="A709" s="92">
        <v>42681</v>
      </c>
      <c r="B709" s="89">
        <v>116.558815</v>
      </c>
      <c r="C709" s="90">
        <f t="shared" si="47"/>
        <v>0.53656099999999185</v>
      </c>
      <c r="D709" s="90">
        <f t="shared" si="50"/>
        <v>9.4177659999999861</v>
      </c>
      <c r="E709" s="89">
        <v>57.95</v>
      </c>
      <c r="F709" s="89">
        <v>20</v>
      </c>
      <c r="G709" s="89">
        <v>119.027192</v>
      </c>
      <c r="H709" s="90">
        <f t="shared" si="48"/>
        <v>0.60770399999998403</v>
      </c>
      <c r="I709" s="90">
        <f t="shared" si="49"/>
        <v>8.9457079999999962</v>
      </c>
      <c r="J709" s="89">
        <v>57.95</v>
      </c>
      <c r="K709" s="89">
        <v>20</v>
      </c>
    </row>
    <row r="710" spans="1:11" ht="15" customHeight="1" x14ac:dyDescent="0.25">
      <c r="A710" s="92">
        <v>42688</v>
      </c>
      <c r="B710" s="89">
        <v>116.50150500000001</v>
      </c>
      <c r="C710" s="90">
        <f t="shared" si="47"/>
        <v>-5.7309999999986871E-2</v>
      </c>
      <c r="D710" s="90">
        <f t="shared" si="50"/>
        <v>9.137701000000007</v>
      </c>
      <c r="E710" s="89">
        <v>57.95</v>
      </c>
      <c r="F710" s="89">
        <v>20</v>
      </c>
      <c r="G710" s="89">
        <v>118.920723</v>
      </c>
      <c r="H710" s="90">
        <f t="shared" si="48"/>
        <v>-0.10646900000000414</v>
      </c>
      <c r="I710" s="90">
        <f t="shared" si="49"/>
        <v>8.6024969999999996</v>
      </c>
      <c r="J710" s="89">
        <v>57.95</v>
      </c>
      <c r="K710" s="89">
        <v>20</v>
      </c>
    </row>
    <row r="711" spans="1:11" ht="15" customHeight="1" x14ac:dyDescent="0.25">
      <c r="A711" s="92">
        <v>42695</v>
      </c>
      <c r="B711" s="89">
        <v>114.70552900000001</v>
      </c>
      <c r="C711" s="90">
        <f t="shared" si="47"/>
        <v>-1.795975999999996</v>
      </c>
      <c r="D711" s="90">
        <f t="shared" si="50"/>
        <v>7.412700000000001</v>
      </c>
      <c r="E711" s="89">
        <v>57.95</v>
      </c>
      <c r="F711" s="89">
        <v>20</v>
      </c>
      <c r="G711" s="89">
        <v>117.42147700000001</v>
      </c>
      <c r="H711" s="90">
        <f t="shared" si="48"/>
        <v>-1.4992459999999852</v>
      </c>
      <c r="I711" s="90">
        <f t="shared" si="49"/>
        <v>7.1520110000000017</v>
      </c>
      <c r="J711" s="89">
        <v>57.95</v>
      </c>
      <c r="K711" s="89">
        <v>20</v>
      </c>
    </row>
    <row r="712" spans="1:11" ht="15" customHeight="1" x14ac:dyDescent="0.25">
      <c r="A712" s="92">
        <v>42702</v>
      </c>
      <c r="B712" s="89">
        <v>113.72068700000001</v>
      </c>
      <c r="C712" s="90">
        <f t="shared" si="47"/>
        <v>-0.98484200000000044</v>
      </c>
      <c r="D712" s="90">
        <f t="shared" si="50"/>
        <v>6.754084000000006</v>
      </c>
      <c r="E712" s="89">
        <v>57.95</v>
      </c>
      <c r="F712" s="89">
        <v>20</v>
      </c>
      <c r="G712" s="89">
        <v>116.565416</v>
      </c>
      <c r="H712" s="90">
        <f t="shared" si="48"/>
        <v>-0.85606100000001106</v>
      </c>
      <c r="I712" s="90">
        <f t="shared" si="49"/>
        <v>6.5590160000000139</v>
      </c>
      <c r="J712" s="89">
        <v>57.95</v>
      </c>
      <c r="K712" s="89">
        <v>20</v>
      </c>
    </row>
    <row r="713" spans="1:11" ht="15" customHeight="1" x14ac:dyDescent="0.25">
      <c r="A713" s="92">
        <v>42709</v>
      </c>
      <c r="B713" s="89">
        <v>113.66443500000003</v>
      </c>
      <c r="C713" s="90">
        <f t="shared" ref="C713:C776" si="51">IF(ABS(B713-B712)&lt;0.05,0,B713-B712)</f>
        <v>-5.6251999999986424E-2</v>
      </c>
      <c r="D713" s="90">
        <f t="shared" si="50"/>
        <v>6.9147350000000216</v>
      </c>
      <c r="E713" s="89">
        <v>57.95</v>
      </c>
      <c r="F713" s="89">
        <v>20</v>
      </c>
      <c r="G713" s="89">
        <v>116.75114600000001</v>
      </c>
      <c r="H713" s="90">
        <f t="shared" ref="H713:H776" si="52">IF(ABS(G713-G712)&lt;0.05,0,G713-G712)</f>
        <v>0.18573000000000661</v>
      </c>
      <c r="I713" s="90">
        <f t="shared" si="49"/>
        <v>6.8269360000000177</v>
      </c>
      <c r="J713" s="89">
        <v>57.95</v>
      </c>
      <c r="K713" s="89">
        <v>20</v>
      </c>
    </row>
    <row r="714" spans="1:11" ht="15" customHeight="1" x14ac:dyDescent="0.25">
      <c r="A714" s="92">
        <v>42716</v>
      </c>
      <c r="B714" s="89">
        <v>114.22666000000001</v>
      </c>
      <c r="C714" s="90">
        <f t="shared" si="51"/>
        <v>0.56222499999998377</v>
      </c>
      <c r="D714" s="90">
        <f t="shared" si="50"/>
        <v>10.230715000000004</v>
      </c>
      <c r="E714" s="89">
        <v>57.95</v>
      </c>
      <c r="F714" s="89">
        <v>20</v>
      </c>
      <c r="G714" s="89">
        <v>117.51436299999999</v>
      </c>
      <c r="H714" s="90">
        <f t="shared" si="52"/>
        <v>0.76321699999998316</v>
      </c>
      <c r="I714" s="90">
        <f t="shared" si="49"/>
        <v>9.4405750000000097</v>
      </c>
      <c r="J714" s="89">
        <v>57.95</v>
      </c>
      <c r="K714" s="89">
        <v>20</v>
      </c>
    </row>
    <row r="715" spans="1:11" ht="15" customHeight="1" x14ac:dyDescent="0.25">
      <c r="A715" s="92">
        <v>42723</v>
      </c>
      <c r="B715" s="89">
        <v>115.000208</v>
      </c>
      <c r="C715" s="90">
        <f t="shared" si="51"/>
        <v>0.77354799999999102</v>
      </c>
      <c r="D715" s="90">
        <f t="shared" si="50"/>
        <v>12.667000999999985</v>
      </c>
      <c r="E715" s="89">
        <v>57.95</v>
      </c>
      <c r="F715" s="89">
        <v>20</v>
      </c>
      <c r="G715" s="89">
        <v>118.609262</v>
      </c>
      <c r="H715" s="90">
        <f t="shared" si="52"/>
        <v>1.0948990000000123</v>
      </c>
      <c r="I715" s="90">
        <f t="shared" si="49"/>
        <v>11.567813000000001</v>
      </c>
      <c r="J715" s="89">
        <v>57.95</v>
      </c>
      <c r="K715" s="89">
        <v>20</v>
      </c>
    </row>
    <row r="716" spans="1:11" ht="15" customHeight="1" x14ac:dyDescent="0.25">
      <c r="A716" s="92">
        <v>42730</v>
      </c>
      <c r="B716" s="89">
        <v>115.453509</v>
      </c>
      <c r="C716" s="90">
        <f t="shared" si="51"/>
        <v>0.45330099999999618</v>
      </c>
      <c r="D716" s="90">
        <f t="shared" si="50"/>
        <v>13.340264999999988</v>
      </c>
      <c r="E716" s="89">
        <v>57.95</v>
      </c>
      <c r="F716" s="89">
        <v>20</v>
      </c>
      <c r="G716" s="89">
        <v>119.029978</v>
      </c>
      <c r="H716" s="90">
        <f t="shared" si="52"/>
        <v>0.42071599999999876</v>
      </c>
      <c r="I716" s="90">
        <f t="shared" si="49"/>
        <v>12.596240999999992</v>
      </c>
      <c r="J716" s="89">
        <v>57.95</v>
      </c>
      <c r="K716" s="89">
        <v>20</v>
      </c>
    </row>
    <row r="717" spans="1:11" ht="15" customHeight="1" x14ac:dyDescent="0.25">
      <c r="A717" s="92">
        <v>42737</v>
      </c>
      <c r="B717" s="89">
        <v>117.000035</v>
      </c>
      <c r="C717" s="90">
        <f t="shared" si="51"/>
        <v>1.5465260000000001</v>
      </c>
      <c r="D717" s="90">
        <f t="shared" si="50"/>
        <v>15.002244999999988</v>
      </c>
      <c r="E717" s="89">
        <v>57.95</v>
      </c>
      <c r="F717" s="89">
        <v>20</v>
      </c>
      <c r="G717" s="89">
        <v>120.03114900000001</v>
      </c>
      <c r="H717" s="90">
        <f t="shared" si="52"/>
        <v>1.0011710000000136</v>
      </c>
      <c r="I717" s="90">
        <f t="shared" si="49"/>
        <v>13.709563000000003</v>
      </c>
      <c r="J717" s="89">
        <v>57.95</v>
      </c>
      <c r="K717" s="89">
        <v>20</v>
      </c>
    </row>
    <row r="718" spans="1:11" ht="15" customHeight="1" x14ac:dyDescent="0.25">
      <c r="A718" s="92">
        <v>42744</v>
      </c>
      <c r="B718" s="89">
        <v>117.97843300000001</v>
      </c>
      <c r="C718" s="90">
        <f t="shared" si="51"/>
        <v>0.97839800000001276</v>
      </c>
      <c r="D718" s="90">
        <f t="shared" si="50"/>
        <v>16.088643000000005</v>
      </c>
      <c r="E718" s="89">
        <v>57.95</v>
      </c>
      <c r="F718" s="89">
        <v>20</v>
      </c>
      <c r="G718" s="89">
        <v>121.30311699999999</v>
      </c>
      <c r="H718" s="90">
        <f t="shared" si="52"/>
        <v>1.2719679999999727</v>
      </c>
      <c r="I718" s="90">
        <f t="shared" si="49"/>
        <v>17.89087499999998</v>
      </c>
      <c r="J718" s="89">
        <v>57.95</v>
      </c>
      <c r="K718" s="89">
        <v>20</v>
      </c>
    </row>
    <row r="719" spans="1:11" ht="15" customHeight="1" x14ac:dyDescent="0.25">
      <c r="A719" s="92">
        <v>42751</v>
      </c>
      <c r="B719" s="89">
        <v>118.63427200000001</v>
      </c>
      <c r="C719" s="90">
        <f t="shared" si="51"/>
        <v>0.65583900000000028</v>
      </c>
      <c r="D719" s="90">
        <f t="shared" si="50"/>
        <v>16.829651000000013</v>
      </c>
      <c r="E719" s="89">
        <v>57.95</v>
      </c>
      <c r="F719" s="89">
        <v>20</v>
      </c>
      <c r="G719" s="89">
        <v>122.098974</v>
      </c>
      <c r="H719" s="90">
        <f t="shared" si="52"/>
        <v>0.79585700000001225</v>
      </c>
      <c r="I719" s="90">
        <f t="shared" si="49"/>
        <v>19.293660000000003</v>
      </c>
      <c r="J719" s="89">
        <v>57.95</v>
      </c>
      <c r="K719" s="89">
        <v>20</v>
      </c>
    </row>
    <row r="720" spans="1:11" ht="15" customHeight="1" x14ac:dyDescent="0.25">
      <c r="A720" s="92">
        <v>42758</v>
      </c>
      <c r="B720" s="89">
        <v>119.429013</v>
      </c>
      <c r="C720" s="90">
        <f t="shared" si="51"/>
        <v>0.79474099999998771</v>
      </c>
      <c r="D720" s="90">
        <f t="shared" si="50"/>
        <v>18.00550299999999</v>
      </c>
      <c r="E720" s="89">
        <v>57.95</v>
      </c>
      <c r="F720" s="89">
        <v>20</v>
      </c>
      <c r="G720" s="89">
        <v>122.74524700000001</v>
      </c>
      <c r="H720" s="90">
        <f t="shared" si="52"/>
        <v>0.64627300000000787</v>
      </c>
      <c r="I720" s="90">
        <f t="shared" si="49"/>
        <v>21.206697000000005</v>
      </c>
      <c r="J720" s="89">
        <v>57.95</v>
      </c>
      <c r="K720" s="89">
        <v>20</v>
      </c>
    </row>
    <row r="721" spans="1:11" ht="15" customHeight="1" x14ac:dyDescent="0.25">
      <c r="A721" s="92">
        <v>42765</v>
      </c>
      <c r="B721" s="89">
        <v>120.01122400000001</v>
      </c>
      <c r="C721" s="90">
        <f t="shared" si="51"/>
        <v>0.58221100000001513</v>
      </c>
      <c r="D721" s="90">
        <f t="shared" si="50"/>
        <v>18.650477000000009</v>
      </c>
      <c r="E721" s="89">
        <v>57.95</v>
      </c>
      <c r="F721" s="89">
        <v>20</v>
      </c>
      <c r="G721" s="89">
        <v>123.19443</v>
      </c>
      <c r="H721" s="90">
        <f t="shared" si="52"/>
        <v>0.44918299999999078</v>
      </c>
      <c r="I721" s="90">
        <f t="shared" si="49"/>
        <v>22.358489999999989</v>
      </c>
      <c r="J721" s="89">
        <v>57.95</v>
      </c>
      <c r="K721" s="89">
        <v>20</v>
      </c>
    </row>
    <row r="722" spans="1:11" ht="15" customHeight="1" x14ac:dyDescent="0.25">
      <c r="A722" s="92">
        <v>42772</v>
      </c>
      <c r="B722" s="89">
        <v>120.17708</v>
      </c>
      <c r="C722" s="90">
        <f t="shared" si="51"/>
        <v>0.1658559999999909</v>
      </c>
      <c r="D722" s="90">
        <f t="shared" si="50"/>
        <v>18.668089999999992</v>
      </c>
      <c r="E722" s="89">
        <v>57.95</v>
      </c>
      <c r="F722" s="89">
        <v>20</v>
      </c>
      <c r="G722" s="89">
        <v>123.24683099999999</v>
      </c>
      <c r="H722" s="90">
        <f t="shared" si="52"/>
        <v>5.240099999998904E-2</v>
      </c>
      <c r="I722" s="90">
        <f t="shared" si="49"/>
        <v>22.108484999999988</v>
      </c>
      <c r="J722" s="89">
        <v>57.95</v>
      </c>
      <c r="K722" s="89">
        <v>20</v>
      </c>
    </row>
    <row r="723" spans="1:11" ht="15" customHeight="1" x14ac:dyDescent="0.25">
      <c r="A723" s="92">
        <v>42779</v>
      </c>
      <c r="B723" s="89">
        <v>120.151674</v>
      </c>
      <c r="C723" s="90">
        <f t="shared" si="51"/>
        <v>0</v>
      </c>
      <c r="D723" s="90">
        <f t="shared" si="50"/>
        <v>18.70096199999999</v>
      </c>
      <c r="E723" s="89">
        <v>57.95</v>
      </c>
      <c r="F723" s="89">
        <v>20</v>
      </c>
      <c r="G723" s="89">
        <v>123.170096</v>
      </c>
      <c r="H723" s="90">
        <f t="shared" si="52"/>
        <v>-7.6734999999985121E-2</v>
      </c>
      <c r="I723" s="90">
        <f t="shared" si="49"/>
        <v>21.955826999999999</v>
      </c>
      <c r="J723" s="89">
        <v>57.95</v>
      </c>
      <c r="K723" s="89">
        <v>20</v>
      </c>
    </row>
    <row r="724" spans="1:11" ht="15" customHeight="1" x14ac:dyDescent="0.25">
      <c r="A724" s="92">
        <v>42786</v>
      </c>
      <c r="B724" s="89">
        <v>120.19892399999999</v>
      </c>
      <c r="C724" s="90">
        <f t="shared" si="51"/>
        <v>0</v>
      </c>
      <c r="D724" s="90">
        <f t="shared" si="50"/>
        <v>18.807978999999989</v>
      </c>
      <c r="E724" s="89">
        <v>57.95</v>
      </c>
      <c r="F724" s="89">
        <v>20</v>
      </c>
      <c r="G724" s="89">
        <v>123.14599600000001</v>
      </c>
      <c r="H724" s="90">
        <f t="shared" si="52"/>
        <v>0</v>
      </c>
      <c r="I724" s="90">
        <f t="shared" si="49"/>
        <v>22.019093000000012</v>
      </c>
      <c r="J724" s="89">
        <v>57.95</v>
      </c>
      <c r="K724" s="89">
        <v>20</v>
      </c>
    </row>
    <row r="725" spans="1:11" ht="15" customHeight="1" x14ac:dyDescent="0.25">
      <c r="A725" s="92">
        <v>42793</v>
      </c>
      <c r="B725" s="89">
        <v>120.121737</v>
      </c>
      <c r="C725" s="90">
        <f t="shared" si="51"/>
        <v>-7.718699999999501E-2</v>
      </c>
      <c r="D725" s="90">
        <f t="shared" si="50"/>
        <v>18.698297999999994</v>
      </c>
      <c r="E725" s="89">
        <v>57.95</v>
      </c>
      <c r="F725" s="89">
        <v>20</v>
      </c>
      <c r="G725" s="89">
        <v>123.05960499999999</v>
      </c>
      <c r="H725" s="90">
        <f t="shared" si="52"/>
        <v>-8.6391000000020313E-2</v>
      </c>
      <c r="I725" s="90">
        <f t="shared" si="49"/>
        <v>21.679203999999984</v>
      </c>
      <c r="J725" s="89">
        <v>57.95</v>
      </c>
      <c r="K725" s="89">
        <v>20</v>
      </c>
    </row>
    <row r="726" spans="1:11" ht="15" customHeight="1" x14ac:dyDescent="0.25">
      <c r="A726" s="92">
        <v>42800</v>
      </c>
      <c r="B726" s="89">
        <v>120.019535</v>
      </c>
      <c r="C726" s="90">
        <f t="shared" si="51"/>
        <v>-0.10220199999999124</v>
      </c>
      <c r="D726" s="90">
        <f t="shared" si="50"/>
        <v>18.556095999999997</v>
      </c>
      <c r="E726" s="89">
        <v>57.95</v>
      </c>
      <c r="F726" s="89">
        <v>20</v>
      </c>
      <c r="G726" s="89">
        <v>122.895616</v>
      </c>
      <c r="H726" s="90">
        <f t="shared" si="52"/>
        <v>-0.16398899999998662</v>
      </c>
      <c r="I726" s="90">
        <f t="shared" si="49"/>
        <v>21.221021000000007</v>
      </c>
      <c r="J726" s="89">
        <v>57.95</v>
      </c>
      <c r="K726" s="89">
        <v>20</v>
      </c>
    </row>
    <row r="727" spans="1:11" ht="15" customHeight="1" x14ac:dyDescent="0.25">
      <c r="A727" s="92">
        <v>42807</v>
      </c>
      <c r="B727" s="89">
        <v>119.802836</v>
      </c>
      <c r="C727" s="90">
        <f t="shared" si="51"/>
        <v>-0.21669900000000553</v>
      </c>
      <c r="D727" s="90">
        <f t="shared" si="50"/>
        <v>18.09613800000001</v>
      </c>
      <c r="E727" s="89">
        <v>57.95</v>
      </c>
      <c r="F727" s="89">
        <v>20</v>
      </c>
      <c r="G727" s="89">
        <v>122.76747899999998</v>
      </c>
      <c r="H727" s="90">
        <f t="shared" si="52"/>
        <v>-0.1281370000000237</v>
      </c>
      <c r="I727" s="90">
        <f t="shared" si="49"/>
        <v>20.247118999999969</v>
      </c>
      <c r="J727" s="89">
        <v>57.95</v>
      </c>
      <c r="K727" s="89">
        <v>20</v>
      </c>
    </row>
    <row r="728" spans="1:11" ht="15" customHeight="1" x14ac:dyDescent="0.25">
      <c r="A728" s="92">
        <v>42814</v>
      </c>
      <c r="B728" s="89">
        <v>118.94684700000001</v>
      </c>
      <c r="C728" s="90">
        <f t="shared" si="51"/>
        <v>-0.85598899999999389</v>
      </c>
      <c r="D728" s="90">
        <f t="shared" si="50"/>
        <v>16.367141000000004</v>
      </c>
      <c r="E728" s="89">
        <v>57.95</v>
      </c>
      <c r="F728" s="89">
        <v>20</v>
      </c>
      <c r="G728" s="89">
        <v>121.839519</v>
      </c>
      <c r="H728" s="90">
        <f t="shared" si="52"/>
        <v>-0.92795999999998457</v>
      </c>
      <c r="I728" s="90">
        <f t="shared" si="49"/>
        <v>18.199730999999986</v>
      </c>
      <c r="J728" s="89">
        <v>57.95</v>
      </c>
      <c r="K728" s="89">
        <v>20</v>
      </c>
    </row>
    <row r="729" spans="1:11" ht="15" customHeight="1" x14ac:dyDescent="0.25">
      <c r="A729" s="92">
        <v>42821</v>
      </c>
      <c r="B729" s="89">
        <v>118.02808513900001</v>
      </c>
      <c r="C729" s="90">
        <f t="shared" si="51"/>
        <v>-0.91876186099999302</v>
      </c>
      <c r="D729" s="90">
        <f t="shared" si="50"/>
        <v>14.626649139000008</v>
      </c>
      <c r="E729" s="89">
        <v>57.95</v>
      </c>
      <c r="F729" s="89">
        <v>20</v>
      </c>
      <c r="G729" s="89">
        <v>121.07811330400001</v>
      </c>
      <c r="H729" s="90">
        <f t="shared" si="52"/>
        <v>-0.76140569599998287</v>
      </c>
      <c r="I729" s="90">
        <f t="shared" si="49"/>
        <v>16.681481304000002</v>
      </c>
      <c r="J729" s="89">
        <v>57.95</v>
      </c>
      <c r="K729" s="89">
        <v>20</v>
      </c>
    </row>
    <row r="730" spans="1:11" ht="15" customHeight="1" x14ac:dyDescent="0.25">
      <c r="A730" s="92">
        <v>42828</v>
      </c>
      <c r="B730" s="89">
        <v>116.92654499999999</v>
      </c>
      <c r="C730" s="90">
        <f t="shared" si="51"/>
        <v>-1.1015401390000221</v>
      </c>
      <c r="D730" s="90">
        <f t="shared" si="50"/>
        <v>12.417516999999989</v>
      </c>
      <c r="E730" s="89">
        <v>57.95</v>
      </c>
      <c r="F730" s="89">
        <v>20</v>
      </c>
      <c r="G730" s="89">
        <v>119.91559199999999</v>
      </c>
      <c r="H730" s="90">
        <f t="shared" si="52"/>
        <v>-1.1625213040000233</v>
      </c>
      <c r="I730" s="90">
        <f t="shared" si="49"/>
        <v>14.59961899999999</v>
      </c>
      <c r="J730" s="89">
        <v>57.95</v>
      </c>
      <c r="K730" s="89">
        <v>20</v>
      </c>
    </row>
    <row r="731" spans="1:11" ht="15" customHeight="1" x14ac:dyDescent="0.25">
      <c r="A731" s="92">
        <v>42835</v>
      </c>
      <c r="B731" s="89">
        <v>117.02166</v>
      </c>
      <c r="C731" s="90">
        <f t="shared" si="51"/>
        <v>9.5115000000006944E-2</v>
      </c>
      <c r="D731" s="90">
        <f t="shared" si="50"/>
        <v>11.63108600000001</v>
      </c>
      <c r="E731" s="89">
        <v>57.95</v>
      </c>
      <c r="F731" s="89">
        <v>20</v>
      </c>
      <c r="G731" s="89">
        <v>119.97607199999999</v>
      </c>
      <c r="H731" s="90">
        <f t="shared" si="52"/>
        <v>6.0479999999998313E-2</v>
      </c>
      <c r="I731" s="90">
        <f t="shared" si="49"/>
        <v>13.997387999999987</v>
      </c>
      <c r="J731" s="89">
        <v>57.95</v>
      </c>
      <c r="K731" s="89">
        <v>20</v>
      </c>
    </row>
    <row r="732" spans="1:11" ht="15" customHeight="1" x14ac:dyDescent="0.25">
      <c r="A732" s="92">
        <v>42842</v>
      </c>
      <c r="B732" s="89">
        <v>117.53871200000002</v>
      </c>
      <c r="C732" s="90">
        <f t="shared" si="51"/>
        <v>0.51705200000002094</v>
      </c>
      <c r="D732" s="90">
        <f t="shared" si="50"/>
        <v>11.131992899000025</v>
      </c>
      <c r="E732" s="89">
        <v>57.95</v>
      </c>
      <c r="F732" s="89">
        <v>20</v>
      </c>
      <c r="G732" s="89">
        <v>120.36304</v>
      </c>
      <c r="H732" s="90">
        <f t="shared" si="52"/>
        <v>0.38696800000001019</v>
      </c>
      <c r="I732" s="90">
        <f t="shared" si="49"/>
        <v>13.392984304000009</v>
      </c>
      <c r="J732" s="89">
        <v>57.95</v>
      </c>
      <c r="K732" s="89">
        <v>20</v>
      </c>
    </row>
    <row r="733" spans="1:11" ht="15" customHeight="1" x14ac:dyDescent="0.25">
      <c r="A733" s="92">
        <v>42849</v>
      </c>
      <c r="B733" s="89">
        <v>118.14752200000001</v>
      </c>
      <c r="C733" s="90">
        <f t="shared" si="51"/>
        <v>0.60880999999999119</v>
      </c>
      <c r="D733" s="90">
        <f t="shared" si="50"/>
        <v>11.006344000000013</v>
      </c>
      <c r="E733" s="89">
        <v>57.95</v>
      </c>
      <c r="F733" s="89">
        <v>20</v>
      </c>
      <c r="G733" s="89">
        <v>120.769471</v>
      </c>
      <c r="H733" s="90">
        <f t="shared" si="52"/>
        <v>0.40643099999999777</v>
      </c>
      <c r="I733" s="90">
        <f t="shared" si="49"/>
        <v>13.097748999999993</v>
      </c>
      <c r="J733" s="89">
        <v>57.95</v>
      </c>
      <c r="K733" s="89">
        <v>20</v>
      </c>
    </row>
    <row r="734" spans="1:11" ht="15" customHeight="1" x14ac:dyDescent="0.25">
      <c r="A734" s="92">
        <v>42856</v>
      </c>
      <c r="B734" s="89">
        <v>118.08190500000001</v>
      </c>
      <c r="C734" s="90">
        <f t="shared" si="51"/>
        <v>-6.5617000000003145E-2</v>
      </c>
      <c r="D734" s="90">
        <f t="shared" si="50"/>
        <v>10.264257999999998</v>
      </c>
      <c r="E734" s="89">
        <v>57.95</v>
      </c>
      <c r="F734" s="89">
        <v>20</v>
      </c>
      <c r="G734" s="89">
        <v>120.77887400000002</v>
      </c>
      <c r="H734" s="90">
        <f t="shared" si="52"/>
        <v>0</v>
      </c>
      <c r="I734" s="90">
        <f t="shared" si="49"/>
        <v>12.200344000000015</v>
      </c>
      <c r="J734" s="89">
        <v>57.95</v>
      </c>
      <c r="K734" s="89">
        <v>20</v>
      </c>
    </row>
    <row r="735" spans="1:11" ht="15" customHeight="1" x14ac:dyDescent="0.25">
      <c r="A735" s="92">
        <v>42863</v>
      </c>
      <c r="B735" s="89">
        <v>117.05804500000001</v>
      </c>
      <c r="C735" s="90">
        <f t="shared" si="51"/>
        <v>-1.0238599999999991</v>
      </c>
      <c r="D735" s="90">
        <f t="shared" si="50"/>
        <v>8.8672980000000052</v>
      </c>
      <c r="E735" s="89">
        <v>57.95</v>
      </c>
      <c r="F735" s="89">
        <v>20</v>
      </c>
      <c r="G735" s="89">
        <v>119.340665</v>
      </c>
      <c r="H735" s="90">
        <f t="shared" si="52"/>
        <v>-1.4382090000000147</v>
      </c>
      <c r="I735" s="90">
        <f t="shared" si="49"/>
        <v>10.337006000000002</v>
      </c>
      <c r="J735" s="89">
        <v>57.95</v>
      </c>
      <c r="K735" s="89">
        <v>20</v>
      </c>
    </row>
    <row r="736" spans="1:11" ht="15" customHeight="1" x14ac:dyDescent="0.25">
      <c r="A736" s="92">
        <v>42870</v>
      </c>
      <c r="B736" s="89">
        <v>115.60102599999998</v>
      </c>
      <c r="C736" s="90">
        <f t="shared" si="51"/>
        <v>-1.4570190000000309</v>
      </c>
      <c r="D736" s="90">
        <f t="shared" si="50"/>
        <v>7.0728389999999735</v>
      </c>
      <c r="E736" s="89">
        <v>57.95</v>
      </c>
      <c r="F736" s="89">
        <v>20</v>
      </c>
      <c r="G736" s="89">
        <v>117.649216</v>
      </c>
      <c r="H736" s="90">
        <f t="shared" si="52"/>
        <v>-1.6914490000000058</v>
      </c>
      <c r="I736" s="90">
        <f t="shared" si="49"/>
        <v>8.3529819999999972</v>
      </c>
      <c r="J736" s="89">
        <v>57.95</v>
      </c>
      <c r="K736" s="89">
        <v>20</v>
      </c>
    </row>
    <row r="737" spans="1:11" ht="15" customHeight="1" x14ac:dyDescent="0.25">
      <c r="A737" s="92">
        <v>42877</v>
      </c>
      <c r="B737" s="89">
        <v>115.67225499999999</v>
      </c>
      <c r="C737" s="90">
        <f t="shared" si="51"/>
        <v>7.122900000001664E-2</v>
      </c>
      <c r="D737" s="90">
        <f t="shared" si="50"/>
        <v>6.549217999999982</v>
      </c>
      <c r="E737" s="89">
        <v>57.95</v>
      </c>
      <c r="F737" s="89">
        <v>20</v>
      </c>
      <c r="G737" s="89">
        <v>117.75771</v>
      </c>
      <c r="H737" s="90">
        <f t="shared" si="52"/>
        <v>0.10849400000000742</v>
      </c>
      <c r="I737" s="90">
        <f t="shared" si="49"/>
        <v>7.8527720000000159</v>
      </c>
      <c r="J737" s="89">
        <v>57.95</v>
      </c>
      <c r="K737" s="89">
        <v>20</v>
      </c>
    </row>
    <row r="738" spans="1:11" ht="15" customHeight="1" x14ac:dyDescent="0.25">
      <c r="A738" s="92">
        <v>42884</v>
      </c>
      <c r="B738" s="89">
        <v>115.79469332000001</v>
      </c>
      <c r="C738" s="90">
        <f t="shared" si="51"/>
        <v>0.12243832000001476</v>
      </c>
      <c r="D738" s="90">
        <f t="shared" si="50"/>
        <v>6.0085672780000152</v>
      </c>
      <c r="E738" s="89">
        <v>57.95</v>
      </c>
      <c r="F738" s="89">
        <v>20</v>
      </c>
      <c r="G738" s="89">
        <v>117.88009756000001</v>
      </c>
      <c r="H738" s="90">
        <f t="shared" si="52"/>
        <v>0.12238756000000706</v>
      </c>
      <c r="I738" s="90">
        <f t="shared" si="49"/>
        <v>7.1801427760000109</v>
      </c>
      <c r="J738" s="89">
        <v>57.95</v>
      </c>
      <c r="K738" s="89">
        <v>20</v>
      </c>
    </row>
    <row r="739" spans="1:11" ht="15" customHeight="1" x14ac:dyDescent="0.25">
      <c r="A739" s="92">
        <v>42891</v>
      </c>
      <c r="B739" s="89">
        <v>115.820833949</v>
      </c>
      <c r="C739" s="90">
        <f t="shared" si="51"/>
        <v>0</v>
      </c>
      <c r="D739" s="90">
        <f t="shared" si="50"/>
        <v>5.4185812430000055</v>
      </c>
      <c r="E739" s="89">
        <v>57.95</v>
      </c>
      <c r="F739" s="89">
        <v>20</v>
      </c>
      <c r="G739" s="89">
        <v>117.947298136</v>
      </c>
      <c r="H739" s="90">
        <f t="shared" si="52"/>
        <v>6.7200575999990519E-2</v>
      </c>
      <c r="I739" s="90">
        <f t="shared" si="49"/>
        <v>6.5199973039999861</v>
      </c>
      <c r="J739" s="89">
        <v>57.95</v>
      </c>
      <c r="K739" s="89">
        <v>20</v>
      </c>
    </row>
    <row r="740" spans="1:11" ht="15" customHeight="1" x14ac:dyDescent="0.25">
      <c r="A740" s="92">
        <v>42898</v>
      </c>
      <c r="B740" s="89">
        <v>115.69343849000001</v>
      </c>
      <c r="C740" s="90">
        <f t="shared" si="51"/>
        <v>-0.12739545899999882</v>
      </c>
      <c r="D740" s="90">
        <f t="shared" si="50"/>
        <v>4.6628354900000062</v>
      </c>
      <c r="E740" s="89">
        <v>57.95</v>
      </c>
      <c r="F740" s="89">
        <v>20</v>
      </c>
      <c r="G740" s="89">
        <v>117.760837096</v>
      </c>
      <c r="H740" s="90">
        <f t="shared" si="52"/>
        <v>-0.18646103999999752</v>
      </c>
      <c r="I740" s="90">
        <f t="shared" si="49"/>
        <v>5.7709460959999888</v>
      </c>
      <c r="J740" s="89">
        <v>57.95</v>
      </c>
      <c r="K740" s="89">
        <v>20</v>
      </c>
    </row>
    <row r="741" spans="1:11" ht="15" customHeight="1" x14ac:dyDescent="0.25">
      <c r="A741" s="92">
        <v>42905</v>
      </c>
      <c r="B741" s="89">
        <v>115.11818199999999</v>
      </c>
      <c r="C741" s="90">
        <f t="shared" si="51"/>
        <v>-0.57525649000001522</v>
      </c>
      <c r="D741" s="90">
        <f t="shared" si="50"/>
        <v>3.8956899999999877</v>
      </c>
      <c r="E741" s="89">
        <v>57.95</v>
      </c>
      <c r="F741" s="89">
        <v>20</v>
      </c>
      <c r="G741" s="89">
        <v>117.179143</v>
      </c>
      <c r="H741" s="90">
        <f t="shared" si="52"/>
        <v>-0.58169409600000677</v>
      </c>
      <c r="I741" s="90">
        <f t="shared" si="49"/>
        <v>4.8691290000000009</v>
      </c>
      <c r="J741" s="89">
        <v>57.95</v>
      </c>
      <c r="K741" s="89">
        <v>20</v>
      </c>
    </row>
    <row r="742" spans="1:11" ht="15" customHeight="1" x14ac:dyDescent="0.25">
      <c r="A742" s="92">
        <v>42912</v>
      </c>
      <c r="B742" s="89">
        <v>114.42645200000001</v>
      </c>
      <c r="C742" s="90">
        <f t="shared" si="51"/>
        <v>-0.69172999999997842</v>
      </c>
      <c r="D742" s="90">
        <f t="shared" si="50"/>
        <v>2.9835670000000079</v>
      </c>
      <c r="E742" s="89">
        <v>57.95</v>
      </c>
      <c r="F742" s="89">
        <v>20</v>
      </c>
      <c r="G742" s="89">
        <v>116.256883</v>
      </c>
      <c r="H742" s="90">
        <f t="shared" si="52"/>
        <v>-0.92225999999999431</v>
      </c>
      <c r="I742" s="90">
        <f t="shared" si="49"/>
        <v>3.6985240000000061</v>
      </c>
      <c r="J742" s="89">
        <v>57.95</v>
      </c>
      <c r="K742" s="89">
        <v>20</v>
      </c>
    </row>
    <row r="743" spans="1:11" ht="15" customHeight="1" x14ac:dyDescent="0.25">
      <c r="A743" s="92">
        <v>42919</v>
      </c>
      <c r="B743" s="89">
        <v>113.74064700000001</v>
      </c>
      <c r="C743" s="90">
        <f t="shared" si="51"/>
        <v>-0.685805000000002</v>
      </c>
      <c r="D743" s="90">
        <f t="shared" si="50"/>
        <v>2.0915930000000031</v>
      </c>
      <c r="E743" s="89">
        <v>57.95</v>
      </c>
      <c r="F743" s="89">
        <v>20</v>
      </c>
      <c r="G743" s="89">
        <v>115.62853399999999</v>
      </c>
      <c r="H743" s="90">
        <f t="shared" si="52"/>
        <v>-0.62834900000001426</v>
      </c>
      <c r="I743" s="90">
        <f t="shared" si="49"/>
        <v>2.7699539999999985</v>
      </c>
      <c r="J743" s="89">
        <v>57.95</v>
      </c>
      <c r="K743" s="89">
        <v>20</v>
      </c>
    </row>
    <row r="744" spans="1:11" ht="15" customHeight="1" x14ac:dyDescent="0.25">
      <c r="A744" s="92">
        <v>42926</v>
      </c>
      <c r="B744" s="89">
        <v>113.577129</v>
      </c>
      <c r="C744" s="90">
        <f t="shared" si="51"/>
        <v>-0.16351800000001049</v>
      </c>
      <c r="D744" s="90">
        <f t="shared" si="50"/>
        <v>1.6822930000000156</v>
      </c>
      <c r="E744" s="89">
        <v>57.95</v>
      </c>
      <c r="F744" s="89">
        <v>20</v>
      </c>
      <c r="G744" s="89">
        <v>115.29017899999998</v>
      </c>
      <c r="H744" s="90">
        <f t="shared" si="52"/>
        <v>-0.33835500000000707</v>
      </c>
      <c r="I744" s="90">
        <f t="shared" si="49"/>
        <v>2.1981139999999755</v>
      </c>
      <c r="J744" s="89">
        <v>57.95</v>
      </c>
      <c r="K744" s="89">
        <v>20</v>
      </c>
    </row>
    <row r="745" spans="1:11" ht="15" customHeight="1" x14ac:dyDescent="0.25">
      <c r="A745" s="92">
        <v>42933</v>
      </c>
      <c r="B745" s="89">
        <v>113.88767</v>
      </c>
      <c r="C745" s="90">
        <f t="shared" si="51"/>
        <v>0.31054100000000062</v>
      </c>
      <c r="D745" s="90">
        <f t="shared" si="50"/>
        <v>1.9711510000000061</v>
      </c>
      <c r="E745" s="89">
        <v>57.95</v>
      </c>
      <c r="F745" s="89">
        <v>20</v>
      </c>
      <c r="G745" s="89">
        <v>115.58325500000001</v>
      </c>
      <c r="H745" s="90">
        <f t="shared" si="52"/>
        <v>0.29307600000002765</v>
      </c>
      <c r="I745" s="90">
        <f t="shared" si="49"/>
        <v>2.5845280000000059</v>
      </c>
      <c r="J745" s="89">
        <v>57.95</v>
      </c>
      <c r="K745" s="89">
        <v>20</v>
      </c>
    </row>
    <row r="746" spans="1:11" ht="15" customHeight="1" x14ac:dyDescent="0.25">
      <c r="A746" s="92">
        <v>42940</v>
      </c>
      <c r="B746" s="89">
        <v>113.993246</v>
      </c>
      <c r="C746" s="90">
        <f t="shared" si="51"/>
        <v>0.10557599999999923</v>
      </c>
      <c r="D746" s="90">
        <f t="shared" si="50"/>
        <v>2.3025710000000004</v>
      </c>
      <c r="E746" s="89">
        <v>57.95</v>
      </c>
      <c r="F746" s="89">
        <v>20</v>
      </c>
      <c r="G746" s="89">
        <v>115.72938499999999</v>
      </c>
      <c r="H746" s="90">
        <f t="shared" si="52"/>
        <v>0.14612999999998522</v>
      </c>
      <c r="I746" s="90">
        <f t="shared" si="49"/>
        <v>2.8358089999999834</v>
      </c>
      <c r="J746" s="89">
        <v>57.95</v>
      </c>
      <c r="K746" s="89">
        <v>20</v>
      </c>
    </row>
    <row r="747" spans="1:11" ht="15" customHeight="1" x14ac:dyDescent="0.25">
      <c r="A747" s="92">
        <v>42947</v>
      </c>
      <c r="B747" s="89">
        <v>114.16122700000001</v>
      </c>
      <c r="C747" s="90">
        <f t="shared" si="51"/>
        <v>0.1679810000000117</v>
      </c>
      <c r="D747" s="90">
        <f t="shared" si="50"/>
        <v>3.1158920000000165</v>
      </c>
      <c r="E747" s="89">
        <v>57.95</v>
      </c>
      <c r="F747" s="89">
        <v>20</v>
      </c>
      <c r="G747" s="89">
        <v>115.98929800000001</v>
      </c>
      <c r="H747" s="90">
        <f t="shared" si="52"/>
        <v>0.25991300000001161</v>
      </c>
      <c r="I747" s="90">
        <f t="shared" si="49"/>
        <v>3.5636680000000069</v>
      </c>
      <c r="J747" s="89">
        <v>57.95</v>
      </c>
      <c r="K747" s="89">
        <v>20</v>
      </c>
    </row>
    <row r="748" spans="1:11" ht="15" customHeight="1" x14ac:dyDescent="0.25">
      <c r="A748" s="92">
        <v>42954</v>
      </c>
      <c r="B748" s="89">
        <v>114.78238599999999</v>
      </c>
      <c r="C748" s="90">
        <f t="shared" si="51"/>
        <v>0.62115899999997737</v>
      </c>
      <c r="D748" s="90">
        <f t="shared" si="50"/>
        <v>5.0338429999999761</v>
      </c>
      <c r="E748" s="89">
        <v>57.95</v>
      </c>
      <c r="F748" s="89">
        <v>20</v>
      </c>
      <c r="G748" s="89">
        <v>116.64198000000002</v>
      </c>
      <c r="H748" s="90">
        <f t="shared" si="52"/>
        <v>0.65268200000001286</v>
      </c>
      <c r="I748" s="90">
        <f t="shared" si="49"/>
        <v>5.2375780000000134</v>
      </c>
      <c r="J748" s="89">
        <v>57.95</v>
      </c>
      <c r="K748" s="89">
        <v>20</v>
      </c>
    </row>
    <row r="749" spans="1:11" ht="15" customHeight="1" x14ac:dyDescent="0.25">
      <c r="A749" s="92">
        <v>42961</v>
      </c>
      <c r="B749" s="89">
        <v>115.525835</v>
      </c>
      <c r="C749" s="90">
        <f t="shared" si="51"/>
        <v>0.74344900000001246</v>
      </c>
      <c r="D749" s="90">
        <f t="shared" si="50"/>
        <v>6.2492069999999984</v>
      </c>
      <c r="E749" s="89">
        <v>57.95</v>
      </c>
      <c r="F749" s="89">
        <v>20</v>
      </c>
      <c r="G749" s="89">
        <v>117.42689699999998</v>
      </c>
      <c r="H749" s="90">
        <f t="shared" si="52"/>
        <v>0.78491699999996456</v>
      </c>
      <c r="I749" s="90">
        <f t="shared" si="49"/>
        <v>6.4083269999999715</v>
      </c>
      <c r="J749" s="89">
        <v>57.95</v>
      </c>
      <c r="K749" s="89">
        <v>20</v>
      </c>
    </row>
    <row r="750" spans="1:11" ht="15" customHeight="1" x14ac:dyDescent="0.25">
      <c r="A750" s="92">
        <v>42968</v>
      </c>
      <c r="B750" s="89">
        <v>116.04348000000002</v>
      </c>
      <c r="C750" s="90">
        <f t="shared" si="51"/>
        <v>0.5176450000000159</v>
      </c>
      <c r="D750" s="90">
        <f t="shared" si="50"/>
        <v>6.4089170000000166</v>
      </c>
      <c r="E750" s="89">
        <v>57.95</v>
      </c>
      <c r="F750" s="89">
        <v>20</v>
      </c>
      <c r="G750" s="89">
        <v>118.046673</v>
      </c>
      <c r="H750" s="90">
        <f t="shared" si="52"/>
        <v>0.61977600000001587</v>
      </c>
      <c r="I750" s="90">
        <f t="shared" si="49"/>
        <v>6.3405589999999989</v>
      </c>
      <c r="J750" s="89">
        <v>57.95</v>
      </c>
      <c r="K750" s="89">
        <v>20</v>
      </c>
    </row>
    <row r="751" spans="1:11" ht="15" customHeight="1" x14ac:dyDescent="0.25">
      <c r="A751" s="92">
        <v>42975</v>
      </c>
      <c r="B751" s="89">
        <v>116.40229699999998</v>
      </c>
      <c r="C751" s="90">
        <f t="shared" si="51"/>
        <v>0.35881699999995931</v>
      </c>
      <c r="D751" s="90">
        <f t="shared" si="50"/>
        <v>5.9695999999999856</v>
      </c>
      <c r="E751" s="89">
        <v>57.95</v>
      </c>
      <c r="F751" s="89">
        <v>20</v>
      </c>
      <c r="G751" s="89">
        <v>118.241035</v>
      </c>
      <c r="H751" s="90">
        <f t="shared" si="52"/>
        <v>0.19436199999999815</v>
      </c>
      <c r="I751" s="90">
        <f t="shared" si="49"/>
        <v>5.6918889999999891</v>
      </c>
      <c r="J751" s="89">
        <v>57.95</v>
      </c>
      <c r="K751" s="89">
        <v>20</v>
      </c>
    </row>
    <row r="752" spans="1:11" ht="15" customHeight="1" x14ac:dyDescent="0.25">
      <c r="A752" s="92">
        <v>42982</v>
      </c>
      <c r="B752" s="89">
        <v>116.951427</v>
      </c>
      <c r="C752" s="90">
        <f t="shared" si="51"/>
        <v>0.54913000000001944</v>
      </c>
      <c r="D752" s="90">
        <f t="shared" si="50"/>
        <v>5.9805619999999919</v>
      </c>
      <c r="E752" s="89">
        <v>57.95</v>
      </c>
      <c r="F752" s="89">
        <v>20</v>
      </c>
      <c r="G752" s="89">
        <v>118.77000200000001</v>
      </c>
      <c r="H752" s="90">
        <f t="shared" si="52"/>
        <v>0.52896700000000862</v>
      </c>
      <c r="I752" s="90">
        <f t="shared" si="49"/>
        <v>5.6688950000000204</v>
      </c>
      <c r="J752" s="89">
        <v>57.95</v>
      </c>
      <c r="K752" s="89">
        <v>20</v>
      </c>
    </row>
    <row r="753" spans="1:11" ht="15" customHeight="1" x14ac:dyDescent="0.25">
      <c r="A753" s="92">
        <v>42989</v>
      </c>
      <c r="B753" s="89">
        <v>118.14317700000001</v>
      </c>
      <c r="C753" s="90">
        <f t="shared" si="51"/>
        <v>1.1917500000000132</v>
      </c>
      <c r="D753" s="90">
        <f t="shared" si="50"/>
        <v>6.8305679999999995</v>
      </c>
      <c r="E753" s="89">
        <v>57.95</v>
      </c>
      <c r="F753" s="89">
        <v>20</v>
      </c>
      <c r="G753" s="89">
        <v>119.938896</v>
      </c>
      <c r="H753" s="90">
        <f t="shared" si="52"/>
        <v>1.1688939999999945</v>
      </c>
      <c r="I753" s="90">
        <f t="shared" si="49"/>
        <v>6.5191839999999956</v>
      </c>
      <c r="J753" s="89">
        <v>57.95</v>
      </c>
      <c r="K753" s="89">
        <v>20</v>
      </c>
    </row>
    <row r="754" spans="1:11" ht="15" customHeight="1" x14ac:dyDescent="0.25">
      <c r="A754" s="92">
        <v>42996</v>
      </c>
      <c r="B754" s="89">
        <v>118.852492</v>
      </c>
      <c r="C754" s="90">
        <f t="shared" si="51"/>
        <v>0.70931499999998948</v>
      </c>
      <c r="D754" s="90">
        <f t="shared" si="50"/>
        <v>7.56673069</v>
      </c>
      <c r="E754" s="89">
        <v>57.95</v>
      </c>
      <c r="F754" s="89">
        <v>20</v>
      </c>
      <c r="G754" s="89">
        <v>120.59087299999999</v>
      </c>
      <c r="H754" s="90">
        <f t="shared" si="52"/>
        <v>0.65197699999998804</v>
      </c>
      <c r="I754" s="90">
        <f t="shared" si="49"/>
        <v>7.3655542240000074</v>
      </c>
      <c r="J754" s="89">
        <v>57.95</v>
      </c>
      <c r="K754" s="89">
        <v>20</v>
      </c>
    </row>
    <row r="755" spans="1:11" ht="15" customHeight="1" x14ac:dyDescent="0.25">
      <c r="A755" s="92">
        <v>43003</v>
      </c>
      <c r="B755" s="89">
        <v>118.86908100000001</v>
      </c>
      <c r="C755" s="90">
        <f t="shared" si="51"/>
        <v>0</v>
      </c>
      <c r="D755" s="90">
        <f t="shared" si="50"/>
        <v>7.5056071499999888</v>
      </c>
      <c r="E755" s="89">
        <v>57.95</v>
      </c>
      <c r="F755" s="89">
        <v>20</v>
      </c>
      <c r="G755" s="89">
        <v>120.91586700000001</v>
      </c>
      <c r="H755" s="90">
        <f t="shared" si="52"/>
        <v>0.32499400000001799</v>
      </c>
      <c r="I755" s="90">
        <f t="shared" si="49"/>
        <v>7.5408212320000132</v>
      </c>
      <c r="J755" s="89">
        <v>57.95</v>
      </c>
      <c r="K755" s="89">
        <v>20</v>
      </c>
    </row>
    <row r="756" spans="1:11" ht="15" customHeight="1" x14ac:dyDescent="0.25">
      <c r="A756" s="92">
        <v>43010</v>
      </c>
      <c r="B756" s="89">
        <v>118.13314399999999</v>
      </c>
      <c r="C756" s="90">
        <f t="shared" si="51"/>
        <v>-0.73593700000002116</v>
      </c>
      <c r="D756" s="90">
        <f t="shared" si="50"/>
        <v>6.4835982519999931</v>
      </c>
      <c r="E756" s="89">
        <v>57.95</v>
      </c>
      <c r="F756" s="89">
        <v>20</v>
      </c>
      <c r="G756" s="89">
        <v>120.37272200000001</v>
      </c>
      <c r="H756" s="90">
        <f t="shared" si="52"/>
        <v>-0.54314499999999555</v>
      </c>
      <c r="I756" s="90">
        <f t="shared" si="49"/>
        <v>6.6659824800000109</v>
      </c>
      <c r="J756" s="89">
        <v>57.95</v>
      </c>
      <c r="K756" s="89">
        <v>20</v>
      </c>
    </row>
    <row r="757" spans="1:11" ht="15" customHeight="1" x14ac:dyDescent="0.25">
      <c r="A757" s="92">
        <v>43017</v>
      </c>
      <c r="B757" s="89">
        <v>117.161768</v>
      </c>
      <c r="C757" s="90">
        <f t="shared" si="51"/>
        <v>-0.97137599999999225</v>
      </c>
      <c r="D757" s="90">
        <f t="shared" si="50"/>
        <v>4.8119069999999766</v>
      </c>
      <c r="E757" s="89">
        <v>57.95</v>
      </c>
      <c r="F757" s="89">
        <v>20</v>
      </c>
      <c r="G757" s="89">
        <v>120.51028300000002</v>
      </c>
      <c r="H757" s="90">
        <f t="shared" si="52"/>
        <v>0.13756100000000515</v>
      </c>
      <c r="I757" s="90">
        <f t="shared" si="49"/>
        <v>6.1069200000000166</v>
      </c>
      <c r="J757" s="89">
        <v>57.95</v>
      </c>
      <c r="K757" s="89">
        <v>20</v>
      </c>
    </row>
    <row r="758" spans="1:11" ht="15" customHeight="1" x14ac:dyDescent="0.25">
      <c r="A758" s="92">
        <v>43024</v>
      </c>
      <c r="B758" s="89">
        <v>117.00831112</v>
      </c>
      <c r="C758" s="90">
        <f t="shared" si="51"/>
        <v>-0.15345687999999313</v>
      </c>
      <c r="D758" s="90">
        <f t="shared" si="50"/>
        <v>3.2871571200000034</v>
      </c>
      <c r="E758" s="89">
        <v>57.95</v>
      </c>
      <c r="F758" s="89">
        <v>20</v>
      </c>
      <c r="G758" s="89">
        <v>120.41775072</v>
      </c>
      <c r="H758" s="90">
        <f t="shared" si="52"/>
        <v>-9.2532280000014566E-2</v>
      </c>
      <c r="I758" s="90">
        <f t="shared" si="49"/>
        <v>4.4218727199999961</v>
      </c>
      <c r="J758" s="89">
        <v>57.95</v>
      </c>
      <c r="K758" s="89">
        <v>20</v>
      </c>
    </row>
    <row r="759" spans="1:11" ht="15" customHeight="1" x14ac:dyDescent="0.25">
      <c r="A759" s="92">
        <v>43031</v>
      </c>
      <c r="B759" s="89">
        <v>117.044503789</v>
      </c>
      <c r="C759" s="90">
        <f t="shared" si="51"/>
        <v>0</v>
      </c>
      <c r="D759" s="90">
        <f t="shared" si="50"/>
        <v>1.8453497889999966</v>
      </c>
      <c r="E759" s="89">
        <v>57.95</v>
      </c>
      <c r="F759" s="89">
        <v>20</v>
      </c>
      <c r="G759" s="89">
        <v>120.65185460800001</v>
      </c>
      <c r="H759" s="90">
        <f t="shared" si="52"/>
        <v>0.23410388800000703</v>
      </c>
      <c r="I759" s="90">
        <f t="shared" si="49"/>
        <v>2.9527796080000002</v>
      </c>
      <c r="J759" s="89">
        <v>57.95</v>
      </c>
      <c r="K759" s="89">
        <v>20</v>
      </c>
    </row>
    <row r="760" spans="1:11" ht="15" customHeight="1" x14ac:dyDescent="0.25">
      <c r="A760" s="92">
        <v>43038</v>
      </c>
      <c r="B760" s="89">
        <v>117.05967799999999</v>
      </c>
      <c r="C760" s="90">
        <f t="shared" si="51"/>
        <v>0</v>
      </c>
      <c r="D760" s="90">
        <f t="shared" si="50"/>
        <v>1.0374239999999872</v>
      </c>
      <c r="E760" s="89">
        <v>57.95</v>
      </c>
      <c r="F760" s="89">
        <v>20</v>
      </c>
      <c r="G760" s="89">
        <v>120.63110500000001</v>
      </c>
      <c r="H760" s="90">
        <f t="shared" si="52"/>
        <v>0</v>
      </c>
      <c r="I760" s="90">
        <f t="shared" si="49"/>
        <v>2.2116169999999897</v>
      </c>
      <c r="J760" s="89">
        <v>57.95</v>
      </c>
      <c r="K760" s="89">
        <v>20</v>
      </c>
    </row>
    <row r="761" spans="1:11" ht="15" customHeight="1" x14ac:dyDescent="0.25">
      <c r="A761" s="92">
        <v>43045</v>
      </c>
      <c r="B761" s="89">
        <v>117.574798</v>
      </c>
      <c r="C761" s="90">
        <f t="shared" si="51"/>
        <v>0.51512000000001024</v>
      </c>
      <c r="D761" s="90">
        <f t="shared" si="50"/>
        <v>1.0159830000000056</v>
      </c>
      <c r="E761" s="89">
        <v>57.95</v>
      </c>
      <c r="F761" s="89">
        <v>20</v>
      </c>
      <c r="G761" s="89">
        <v>121.270748</v>
      </c>
      <c r="H761" s="90">
        <f t="shared" si="52"/>
        <v>0.63964299999999241</v>
      </c>
      <c r="I761" s="90">
        <f t="shared" ref="I761:I824" si="53">IF(ABS(G761-G709)&lt;0.05,0,G761-G709)</f>
        <v>2.2435559999999981</v>
      </c>
      <c r="J761" s="89">
        <v>57.95</v>
      </c>
      <c r="K761" s="89">
        <v>20</v>
      </c>
    </row>
    <row r="762" spans="1:11" ht="15" customHeight="1" x14ac:dyDescent="0.25">
      <c r="A762" s="92">
        <v>43052</v>
      </c>
      <c r="B762" s="89">
        <v>118.91045799999999</v>
      </c>
      <c r="C762" s="90">
        <f t="shared" si="51"/>
        <v>1.3356599999999901</v>
      </c>
      <c r="D762" s="90">
        <f t="shared" si="50"/>
        <v>2.4089529999999826</v>
      </c>
      <c r="E762" s="89">
        <v>57.95</v>
      </c>
      <c r="F762" s="89">
        <v>20</v>
      </c>
      <c r="G762" s="89">
        <v>122.69288299999999</v>
      </c>
      <c r="H762" s="90">
        <f t="shared" si="52"/>
        <v>1.4221349999999973</v>
      </c>
      <c r="I762" s="90">
        <f t="shared" si="53"/>
        <v>3.7721599999999995</v>
      </c>
      <c r="J762" s="89">
        <v>57.95</v>
      </c>
      <c r="K762" s="89">
        <v>20</v>
      </c>
    </row>
    <row r="763" spans="1:11" ht="15" customHeight="1" x14ac:dyDescent="0.25">
      <c r="A763" s="92">
        <v>43059</v>
      </c>
      <c r="B763" s="89">
        <v>119.67124500000001</v>
      </c>
      <c r="C763" s="90">
        <f t="shared" si="51"/>
        <v>0.76078700000002186</v>
      </c>
      <c r="D763" s="90">
        <f t="shared" si="50"/>
        <v>4.9657160000000005</v>
      </c>
      <c r="E763" s="89">
        <v>57.95</v>
      </c>
      <c r="F763" s="89">
        <v>20</v>
      </c>
      <c r="G763" s="89">
        <v>123.316999</v>
      </c>
      <c r="H763" s="90">
        <f t="shared" si="52"/>
        <v>0.62411600000000078</v>
      </c>
      <c r="I763" s="90">
        <f t="shared" si="53"/>
        <v>5.8955219999999855</v>
      </c>
      <c r="J763" s="89">
        <v>57.95</v>
      </c>
      <c r="K763" s="89">
        <v>20</v>
      </c>
    </row>
    <row r="764" spans="1:11" ht="15" customHeight="1" x14ac:dyDescent="0.25">
      <c r="A764" s="92">
        <v>43066</v>
      </c>
      <c r="B764" s="89">
        <v>120.12802599999999</v>
      </c>
      <c r="C764" s="90">
        <f t="shared" si="51"/>
        <v>0.45678099999997812</v>
      </c>
      <c r="D764" s="90">
        <f t="shared" si="50"/>
        <v>6.407338999999979</v>
      </c>
      <c r="E764" s="89">
        <v>57.95</v>
      </c>
      <c r="F764" s="89">
        <v>20</v>
      </c>
      <c r="G764" s="89">
        <v>123.79218900000001</v>
      </c>
      <c r="H764" s="90">
        <f t="shared" si="52"/>
        <v>0.47519000000001199</v>
      </c>
      <c r="I764" s="90">
        <f t="shared" si="53"/>
        <v>7.2267730000000086</v>
      </c>
      <c r="J764" s="89">
        <v>57.95</v>
      </c>
      <c r="K764" s="89">
        <v>20</v>
      </c>
    </row>
    <row r="765" spans="1:11" ht="15" customHeight="1" x14ac:dyDescent="0.25">
      <c r="A765" s="92">
        <v>43073</v>
      </c>
      <c r="B765" s="89">
        <v>119.754926</v>
      </c>
      <c r="C765" s="90">
        <f t="shared" si="51"/>
        <v>-0.37309999999999377</v>
      </c>
      <c r="D765" s="90">
        <f t="shared" ref="D765:D828" si="54">IF(ABS(B765-B713)&lt;0.05,0,B765-B713)</f>
        <v>6.0904909999999717</v>
      </c>
      <c r="E765" s="89">
        <v>57.95</v>
      </c>
      <c r="F765" s="89">
        <v>20</v>
      </c>
      <c r="G765" s="89">
        <v>123.20770900000002</v>
      </c>
      <c r="H765" s="90">
        <f t="shared" si="52"/>
        <v>-0.58447999999998501</v>
      </c>
      <c r="I765" s="90">
        <f t="shared" si="53"/>
        <v>6.4565630000000169</v>
      </c>
      <c r="J765" s="89">
        <v>57.95</v>
      </c>
      <c r="K765" s="89">
        <v>20</v>
      </c>
    </row>
    <row r="766" spans="1:11" ht="15" customHeight="1" x14ac:dyDescent="0.25">
      <c r="A766" s="92">
        <v>43080</v>
      </c>
      <c r="B766" s="89">
        <v>119.905991</v>
      </c>
      <c r="C766" s="90">
        <f t="shared" si="51"/>
        <v>0.15106500000000267</v>
      </c>
      <c r="D766" s="90">
        <f t="shared" si="54"/>
        <v>5.6793309999999906</v>
      </c>
      <c r="E766" s="89">
        <v>57.95</v>
      </c>
      <c r="F766" s="89">
        <v>20</v>
      </c>
      <c r="G766" s="89">
        <v>123.693477</v>
      </c>
      <c r="H766" s="90">
        <f t="shared" si="52"/>
        <v>0.48576799999997888</v>
      </c>
      <c r="I766" s="90">
        <f t="shared" si="53"/>
        <v>6.1791140000000127</v>
      </c>
      <c r="J766" s="89">
        <v>57.95</v>
      </c>
      <c r="K766" s="89">
        <v>20</v>
      </c>
    </row>
    <row r="767" spans="1:11" ht="15" customHeight="1" x14ac:dyDescent="0.25">
      <c r="A767" s="92">
        <v>43087</v>
      </c>
      <c r="B767" s="89">
        <v>119.97797800000001</v>
      </c>
      <c r="C767" s="90">
        <f t="shared" si="51"/>
        <v>7.1987000000007129E-2</v>
      </c>
      <c r="D767" s="90">
        <f t="shared" si="54"/>
        <v>4.9777700000000067</v>
      </c>
      <c r="E767" s="89">
        <v>57.95</v>
      </c>
      <c r="F767" s="89">
        <v>20</v>
      </c>
      <c r="G767" s="89">
        <v>123.81079099999999</v>
      </c>
      <c r="H767" s="90">
        <f t="shared" si="52"/>
        <v>0.11731399999999326</v>
      </c>
      <c r="I767" s="90">
        <f t="shared" si="53"/>
        <v>5.2015289999999936</v>
      </c>
      <c r="J767" s="89">
        <v>57.95</v>
      </c>
      <c r="K767" s="89">
        <v>20</v>
      </c>
    </row>
    <row r="768" spans="1:11" ht="15" customHeight="1" x14ac:dyDescent="0.25">
      <c r="A768" s="92">
        <v>43094</v>
      </c>
      <c r="B768" s="89">
        <v>120.00400500000001</v>
      </c>
      <c r="C768" s="90">
        <f t="shared" si="51"/>
        <v>0</v>
      </c>
      <c r="D768" s="90">
        <f t="shared" si="54"/>
        <v>4.5504960000000096</v>
      </c>
      <c r="E768" s="89">
        <v>57.95</v>
      </c>
      <c r="F768" s="89">
        <v>20</v>
      </c>
      <c r="G768" s="89">
        <v>123.429379</v>
      </c>
      <c r="H768" s="90">
        <f t="shared" si="52"/>
        <v>-0.38141199999999742</v>
      </c>
      <c r="I768" s="90">
        <f t="shared" si="53"/>
        <v>4.3994009999999975</v>
      </c>
      <c r="J768" s="89">
        <v>57.95</v>
      </c>
      <c r="K768" s="89">
        <v>20</v>
      </c>
    </row>
    <row r="769" spans="1:11" ht="15" customHeight="1" x14ac:dyDescent="0.25">
      <c r="A769" s="92">
        <v>43101</v>
      </c>
      <c r="B769" s="89">
        <v>120.185446</v>
      </c>
      <c r="C769" s="90">
        <f t="shared" si="51"/>
        <v>0.18144099999999241</v>
      </c>
      <c r="D769" s="90">
        <f t="shared" si="54"/>
        <v>3.185411000000002</v>
      </c>
      <c r="E769" s="89">
        <v>57.95</v>
      </c>
      <c r="F769" s="89">
        <v>20</v>
      </c>
      <c r="G769" s="89">
        <v>123.51162099999999</v>
      </c>
      <c r="H769" s="90">
        <f t="shared" si="52"/>
        <v>8.2241999999993709E-2</v>
      </c>
      <c r="I769" s="90">
        <f t="shared" si="53"/>
        <v>3.4804719999999776</v>
      </c>
      <c r="J769" s="89">
        <v>57.95</v>
      </c>
      <c r="K769" s="89">
        <v>20</v>
      </c>
    </row>
    <row r="770" spans="1:11" ht="15" customHeight="1" x14ac:dyDescent="0.25">
      <c r="A770" s="92">
        <v>43108</v>
      </c>
      <c r="B770" s="89">
        <v>120.52207200000001</v>
      </c>
      <c r="C770" s="90">
        <f t="shared" si="51"/>
        <v>0.33662600000000964</v>
      </c>
      <c r="D770" s="90">
        <f t="shared" si="54"/>
        <v>2.5436389999999989</v>
      </c>
      <c r="E770" s="89">
        <v>57.95</v>
      </c>
      <c r="F770" s="89">
        <v>20</v>
      </c>
      <c r="G770" s="89">
        <v>123.97098400000002</v>
      </c>
      <c r="H770" s="90">
        <f t="shared" si="52"/>
        <v>0.45936300000002461</v>
      </c>
      <c r="I770" s="90">
        <f t="shared" si="53"/>
        <v>2.6678670000000295</v>
      </c>
      <c r="J770" s="89">
        <v>57.95</v>
      </c>
      <c r="K770" s="89">
        <v>20</v>
      </c>
    </row>
    <row r="771" spans="1:11" ht="15" customHeight="1" x14ac:dyDescent="0.25">
      <c r="A771" s="92">
        <v>43115</v>
      </c>
      <c r="B771" s="89">
        <v>120.96234400000002</v>
      </c>
      <c r="C771" s="90">
        <f t="shared" si="51"/>
        <v>0.44027200000000732</v>
      </c>
      <c r="D771" s="90">
        <f t="shared" si="54"/>
        <v>2.3280720000000059</v>
      </c>
      <c r="E771" s="89">
        <v>57.95</v>
      </c>
      <c r="F771" s="89">
        <v>20</v>
      </c>
      <c r="G771" s="89">
        <v>124.57901999999999</v>
      </c>
      <c r="H771" s="90">
        <f t="shared" si="52"/>
        <v>0.60803599999997004</v>
      </c>
      <c r="I771" s="90">
        <f t="shared" si="53"/>
        <v>2.4800459999999873</v>
      </c>
      <c r="J771" s="89">
        <v>57.95</v>
      </c>
      <c r="K771" s="89">
        <v>20</v>
      </c>
    </row>
    <row r="772" spans="1:11" ht="15" customHeight="1" x14ac:dyDescent="0.25">
      <c r="A772" s="92">
        <v>43122</v>
      </c>
      <c r="B772" s="89">
        <v>121.49825800000002</v>
      </c>
      <c r="C772" s="90">
        <f t="shared" si="51"/>
        <v>0.53591400000000533</v>
      </c>
      <c r="D772" s="90">
        <f t="shared" si="54"/>
        <v>2.0692450000000235</v>
      </c>
      <c r="E772" s="89">
        <v>57.95</v>
      </c>
      <c r="F772" s="89">
        <v>20</v>
      </c>
      <c r="G772" s="89">
        <v>125.067069</v>
      </c>
      <c r="H772" s="90">
        <f t="shared" si="52"/>
        <v>0.48804900000001794</v>
      </c>
      <c r="I772" s="90">
        <f t="shared" si="53"/>
        <v>2.3218219999999974</v>
      </c>
      <c r="J772" s="89">
        <v>57.95</v>
      </c>
      <c r="K772" s="89">
        <v>20</v>
      </c>
    </row>
    <row r="773" spans="1:11" ht="15" customHeight="1" x14ac:dyDescent="0.25">
      <c r="A773" s="92">
        <v>43129</v>
      </c>
      <c r="B773" s="89">
        <v>121.69471300000001</v>
      </c>
      <c r="C773" s="90">
        <f t="shared" si="51"/>
        <v>0.19645499999998606</v>
      </c>
      <c r="D773" s="90">
        <f t="shared" si="54"/>
        <v>1.6834889999999945</v>
      </c>
      <c r="E773" s="89">
        <v>57.95</v>
      </c>
      <c r="F773" s="89">
        <v>20</v>
      </c>
      <c r="G773" s="89">
        <v>125.320814</v>
      </c>
      <c r="H773" s="90">
        <f t="shared" si="52"/>
        <v>0.253744999999995</v>
      </c>
      <c r="I773" s="90">
        <f t="shared" si="53"/>
        <v>2.1263840000000016</v>
      </c>
      <c r="J773" s="89">
        <v>57.95</v>
      </c>
      <c r="K773" s="89">
        <v>20</v>
      </c>
    </row>
    <row r="774" spans="1:11" ht="15" customHeight="1" x14ac:dyDescent="0.25">
      <c r="A774" s="92">
        <v>43136</v>
      </c>
      <c r="B774" s="89">
        <v>121.727217</v>
      </c>
      <c r="C774" s="90">
        <f t="shared" si="51"/>
        <v>0</v>
      </c>
      <c r="D774" s="90">
        <f t="shared" si="54"/>
        <v>1.5501369999999923</v>
      </c>
      <c r="E774" s="89">
        <v>57.95</v>
      </c>
      <c r="F774" s="89">
        <v>20</v>
      </c>
      <c r="G774" s="89">
        <v>125.364497</v>
      </c>
      <c r="H774" s="90">
        <f t="shared" si="52"/>
        <v>0</v>
      </c>
      <c r="I774" s="90">
        <f t="shared" si="53"/>
        <v>2.117666000000014</v>
      </c>
      <c r="J774" s="89">
        <v>57.95</v>
      </c>
      <c r="K774" s="89">
        <v>20</v>
      </c>
    </row>
    <row r="775" spans="1:11" ht="15" customHeight="1" x14ac:dyDescent="0.25">
      <c r="A775" s="92">
        <v>43143</v>
      </c>
      <c r="B775" s="89">
        <v>121.58441200000001</v>
      </c>
      <c r="C775" s="90">
        <f t="shared" si="51"/>
        <v>-0.14280499999998142</v>
      </c>
      <c r="D775" s="90">
        <f t="shared" si="54"/>
        <v>1.4327380000000147</v>
      </c>
      <c r="E775" s="89">
        <v>57.95</v>
      </c>
      <c r="F775" s="89">
        <v>20</v>
      </c>
      <c r="G775" s="89">
        <v>125.01909800000001</v>
      </c>
      <c r="H775" s="90">
        <f t="shared" si="52"/>
        <v>-0.34539899999998624</v>
      </c>
      <c r="I775" s="90">
        <f t="shared" si="53"/>
        <v>1.8490020000000129</v>
      </c>
      <c r="J775" s="89">
        <v>57.95</v>
      </c>
      <c r="K775" s="89">
        <v>20</v>
      </c>
    </row>
    <row r="776" spans="1:11" ht="15" customHeight="1" x14ac:dyDescent="0.25">
      <c r="A776" s="92">
        <v>43150</v>
      </c>
      <c r="B776" s="89">
        <v>120.516921</v>
      </c>
      <c r="C776" s="90">
        <f t="shared" si="51"/>
        <v>-1.0674910000000182</v>
      </c>
      <c r="D776" s="90">
        <f t="shared" si="54"/>
        <v>0.31799700000000541</v>
      </c>
      <c r="E776" s="89">
        <v>57.95</v>
      </c>
      <c r="F776" s="89">
        <v>20</v>
      </c>
      <c r="G776" s="89">
        <v>124.181954</v>
      </c>
      <c r="H776" s="90">
        <f t="shared" si="52"/>
        <v>-0.83714400000000921</v>
      </c>
      <c r="I776" s="90">
        <f t="shared" si="53"/>
        <v>1.0359579999999937</v>
      </c>
      <c r="J776" s="89">
        <v>57.95</v>
      </c>
      <c r="K776" s="89">
        <v>20</v>
      </c>
    </row>
    <row r="777" spans="1:11" ht="15" customHeight="1" x14ac:dyDescent="0.25">
      <c r="A777" s="92">
        <v>43157</v>
      </c>
      <c r="B777" s="89">
        <v>119.55083900000001</v>
      </c>
      <c r="C777" s="90">
        <f t="shared" ref="C777:C840" si="55">IF(ABS(B777-B776)&lt;0.05,0,B777-B776)</f>
        <v>-0.9660819999999859</v>
      </c>
      <c r="D777" s="90">
        <f t="shared" si="54"/>
        <v>-0.57089799999998547</v>
      </c>
      <c r="E777" s="89">
        <v>57.95</v>
      </c>
      <c r="F777" s="89">
        <v>20</v>
      </c>
      <c r="G777" s="89">
        <v>123.088251</v>
      </c>
      <c r="H777" s="90">
        <f t="shared" ref="H777:H840" si="56">IF(ABS(G777-G776)&lt;0.05,0,G777-G776)</f>
        <v>-1.093703000000005</v>
      </c>
      <c r="I777" s="90">
        <f t="shared" si="53"/>
        <v>0</v>
      </c>
      <c r="J777" s="89">
        <v>57.95</v>
      </c>
      <c r="K777" s="89">
        <v>20</v>
      </c>
    </row>
    <row r="778" spans="1:11" ht="15" customHeight="1" x14ac:dyDescent="0.25">
      <c r="A778" s="92">
        <v>43164</v>
      </c>
      <c r="B778" s="89">
        <v>119.28533400000001</v>
      </c>
      <c r="C778" s="90">
        <f t="shared" si="55"/>
        <v>-0.26550500000000454</v>
      </c>
      <c r="D778" s="90">
        <f t="shared" si="54"/>
        <v>-0.73420099999999877</v>
      </c>
      <c r="E778" s="89">
        <v>57.95</v>
      </c>
      <c r="F778" s="89">
        <v>20</v>
      </c>
      <c r="G778" s="89">
        <v>122.91853999999999</v>
      </c>
      <c r="H778" s="90">
        <f t="shared" si="56"/>
        <v>-0.16971100000000661</v>
      </c>
      <c r="I778" s="90">
        <f t="shared" si="53"/>
        <v>0</v>
      </c>
      <c r="J778" s="89">
        <v>57.95</v>
      </c>
      <c r="K778" s="89">
        <v>20</v>
      </c>
    </row>
    <row r="779" spans="1:11" ht="15" customHeight="1" x14ac:dyDescent="0.25">
      <c r="A779" s="92">
        <v>43171</v>
      </c>
      <c r="B779" s="89">
        <v>119.11130999999999</v>
      </c>
      <c r="C779" s="90">
        <f t="shared" si="55"/>
        <v>-0.17402400000001705</v>
      </c>
      <c r="D779" s="90">
        <f t="shared" si="54"/>
        <v>-0.6915260000000103</v>
      </c>
      <c r="E779" s="89">
        <v>57.95</v>
      </c>
      <c r="F779" s="89">
        <v>20</v>
      </c>
      <c r="G779" s="89">
        <v>122.95577499999999</v>
      </c>
      <c r="H779" s="90">
        <f t="shared" si="56"/>
        <v>0</v>
      </c>
      <c r="I779" s="90">
        <f t="shared" si="53"/>
        <v>0.18829600000000823</v>
      </c>
      <c r="J779" s="89">
        <v>57.95</v>
      </c>
      <c r="K779" s="89">
        <v>20</v>
      </c>
    </row>
    <row r="780" spans="1:11" ht="15" customHeight="1" x14ac:dyDescent="0.25">
      <c r="A780" s="92">
        <v>43178</v>
      </c>
      <c r="B780" s="89">
        <v>119.165947</v>
      </c>
      <c r="C780" s="90">
        <f t="shared" si="55"/>
        <v>5.4637000000013813E-2</v>
      </c>
      <c r="D780" s="90">
        <f t="shared" si="54"/>
        <v>0.21909999999999741</v>
      </c>
      <c r="E780" s="89">
        <v>57.95</v>
      </c>
      <c r="F780" s="89">
        <v>20</v>
      </c>
      <c r="G780" s="89">
        <v>122.83579800000001</v>
      </c>
      <c r="H780" s="90">
        <f t="shared" si="56"/>
        <v>-0.11997699999997735</v>
      </c>
      <c r="I780" s="90">
        <f t="shared" si="53"/>
        <v>0.99627900000001546</v>
      </c>
      <c r="J780" s="89">
        <v>57.95</v>
      </c>
      <c r="K780" s="89">
        <v>20</v>
      </c>
    </row>
    <row r="781" spans="1:11" ht="15" customHeight="1" x14ac:dyDescent="0.25">
      <c r="A781" s="92">
        <v>43185</v>
      </c>
      <c r="B781" s="89">
        <v>119.22547800000001</v>
      </c>
      <c r="C781" s="90">
        <f t="shared" si="55"/>
        <v>5.9531000000006884E-2</v>
      </c>
      <c r="D781" s="90">
        <f t="shared" si="54"/>
        <v>1.1973928609999973</v>
      </c>
      <c r="E781" s="89">
        <v>57.95</v>
      </c>
      <c r="F781" s="89">
        <v>20</v>
      </c>
      <c r="G781" s="89">
        <v>122.89773199999999</v>
      </c>
      <c r="H781" s="90">
        <f t="shared" si="56"/>
        <v>6.1933999999979505E-2</v>
      </c>
      <c r="I781" s="90">
        <f t="shared" si="53"/>
        <v>1.8196186959999778</v>
      </c>
      <c r="J781" s="89">
        <v>57.95</v>
      </c>
      <c r="K781" s="89">
        <v>20</v>
      </c>
    </row>
    <row r="782" spans="1:11" ht="15" customHeight="1" x14ac:dyDescent="0.25">
      <c r="A782" s="92">
        <v>43192</v>
      </c>
      <c r="B782" s="89">
        <v>119.42798300000001</v>
      </c>
      <c r="C782" s="90">
        <f t="shared" si="55"/>
        <v>0.20250500000000216</v>
      </c>
      <c r="D782" s="90">
        <f t="shared" si="54"/>
        <v>2.5014380000000216</v>
      </c>
      <c r="E782" s="89">
        <v>57.95</v>
      </c>
      <c r="F782" s="89">
        <v>20</v>
      </c>
      <c r="G782" s="89">
        <v>123.05310900000001</v>
      </c>
      <c r="H782" s="90">
        <f t="shared" si="56"/>
        <v>0.15537700000001564</v>
      </c>
      <c r="I782" s="90">
        <f t="shared" si="53"/>
        <v>3.1375170000000168</v>
      </c>
      <c r="J782" s="89">
        <v>57.95</v>
      </c>
      <c r="K782" s="89">
        <v>20</v>
      </c>
    </row>
    <row r="783" spans="1:11" ht="15" customHeight="1" x14ac:dyDescent="0.25">
      <c r="A783" s="92">
        <v>43199</v>
      </c>
      <c r="B783" s="89">
        <v>119.96192599999999</v>
      </c>
      <c r="C783" s="90">
        <f t="shared" si="55"/>
        <v>0.53394299999997941</v>
      </c>
      <c r="D783" s="90">
        <f t="shared" si="54"/>
        <v>2.9402659999999941</v>
      </c>
      <c r="E783" s="89">
        <v>57.95</v>
      </c>
      <c r="F783" s="89">
        <v>20</v>
      </c>
      <c r="G783" s="89">
        <v>123.58152700000001</v>
      </c>
      <c r="H783" s="90">
        <f t="shared" si="56"/>
        <v>0.52841800000000205</v>
      </c>
      <c r="I783" s="90">
        <f t="shared" si="53"/>
        <v>3.6054550000000205</v>
      </c>
      <c r="J783" s="89">
        <v>57.95</v>
      </c>
      <c r="K783" s="89">
        <v>20</v>
      </c>
    </row>
    <row r="784" spans="1:11" ht="15" customHeight="1" x14ac:dyDescent="0.25">
      <c r="A784" s="92">
        <v>43206</v>
      </c>
      <c r="B784" s="89">
        <v>120.56344551000001</v>
      </c>
      <c r="C784" s="90">
        <f t="shared" si="55"/>
        <v>0.60151951000001702</v>
      </c>
      <c r="D784" s="90">
        <f t="shared" si="54"/>
        <v>3.0247335099999901</v>
      </c>
      <c r="E784" s="89">
        <v>57.95</v>
      </c>
      <c r="F784" s="89">
        <v>20</v>
      </c>
      <c r="G784" s="89">
        <v>124.28966511200001</v>
      </c>
      <c r="H784" s="90">
        <f t="shared" si="56"/>
        <v>0.70813811200000032</v>
      </c>
      <c r="I784" s="90">
        <f t="shared" si="53"/>
        <v>3.9266251120000106</v>
      </c>
      <c r="J784" s="89">
        <v>57.95</v>
      </c>
      <c r="K784" s="89">
        <v>20</v>
      </c>
    </row>
    <row r="785" spans="1:11" ht="15" customHeight="1" x14ac:dyDescent="0.25">
      <c r="A785" s="92">
        <v>43213</v>
      </c>
      <c r="B785" s="89">
        <v>121.44402841800002</v>
      </c>
      <c r="C785" s="90">
        <f t="shared" si="55"/>
        <v>0.88058290800000805</v>
      </c>
      <c r="D785" s="90">
        <f t="shared" si="54"/>
        <v>3.296506418000007</v>
      </c>
      <c r="E785" s="89">
        <v>57.95</v>
      </c>
      <c r="F785" s="89">
        <v>20</v>
      </c>
      <c r="G785" s="89">
        <v>125.387530168</v>
      </c>
      <c r="H785" s="90">
        <f t="shared" si="56"/>
        <v>1.0978650559999892</v>
      </c>
      <c r="I785" s="90">
        <f t="shared" si="53"/>
        <v>4.618059168000002</v>
      </c>
      <c r="J785" s="89">
        <v>57.95</v>
      </c>
      <c r="K785" s="89">
        <v>20</v>
      </c>
    </row>
    <row r="786" spans="1:11" ht="15" customHeight="1" x14ac:dyDescent="0.25">
      <c r="A786" s="92">
        <v>43220</v>
      </c>
      <c r="B786" s="89">
        <v>122.218777</v>
      </c>
      <c r="C786" s="90">
        <f t="shared" si="55"/>
        <v>0.77474858199998664</v>
      </c>
      <c r="D786" s="90">
        <f t="shared" si="54"/>
        <v>4.1368719999999968</v>
      </c>
      <c r="E786" s="89">
        <v>57.95</v>
      </c>
      <c r="F786" s="89">
        <v>20</v>
      </c>
      <c r="G786" s="89">
        <v>126.012658</v>
      </c>
      <c r="H786" s="90">
        <f t="shared" si="56"/>
        <v>0.62512783200000399</v>
      </c>
      <c r="I786" s="90">
        <f t="shared" si="53"/>
        <v>5.2337839999999858</v>
      </c>
      <c r="J786" s="89">
        <v>57.95</v>
      </c>
      <c r="K786" s="89">
        <v>20</v>
      </c>
    </row>
    <row r="787" spans="1:11" ht="15" customHeight="1" x14ac:dyDescent="0.25">
      <c r="A787" s="92">
        <v>43227</v>
      </c>
      <c r="B787" s="89">
        <v>123.26680999999999</v>
      </c>
      <c r="C787" s="90">
        <f t="shared" si="55"/>
        <v>1.0480329999999896</v>
      </c>
      <c r="D787" s="90">
        <f t="shared" si="54"/>
        <v>6.2087649999999854</v>
      </c>
      <c r="E787" s="89">
        <v>57.95</v>
      </c>
      <c r="F787" s="89">
        <v>20</v>
      </c>
      <c r="G787" s="89">
        <v>126.99148700000001</v>
      </c>
      <c r="H787" s="90">
        <f t="shared" si="56"/>
        <v>0.97882900000000461</v>
      </c>
      <c r="I787" s="90">
        <f t="shared" si="53"/>
        <v>7.6508220000000051</v>
      </c>
      <c r="J787" s="89">
        <v>57.95</v>
      </c>
      <c r="K787" s="89">
        <v>20</v>
      </c>
    </row>
    <row r="788" spans="1:11" ht="15" customHeight="1" x14ac:dyDescent="0.25">
      <c r="A788" s="92">
        <v>43234</v>
      </c>
      <c r="B788" s="89">
        <v>124.32063099999998</v>
      </c>
      <c r="C788" s="90">
        <f t="shared" si="55"/>
        <v>1.053820999999985</v>
      </c>
      <c r="D788" s="90">
        <f t="shared" si="54"/>
        <v>8.7196050000000014</v>
      </c>
      <c r="E788" s="89">
        <v>57.95</v>
      </c>
      <c r="F788" s="89">
        <v>20</v>
      </c>
      <c r="G788" s="89">
        <v>128.28306999999998</v>
      </c>
      <c r="H788" s="90">
        <f t="shared" si="56"/>
        <v>1.2915829999999744</v>
      </c>
      <c r="I788" s="90">
        <f t="shared" si="53"/>
        <v>10.633853999999985</v>
      </c>
      <c r="J788" s="89">
        <v>57.95</v>
      </c>
      <c r="K788" s="89">
        <v>20</v>
      </c>
    </row>
    <row r="789" spans="1:11" ht="15" customHeight="1" x14ac:dyDescent="0.25">
      <c r="A789" s="92">
        <v>43241</v>
      </c>
      <c r="B789" s="89">
        <v>125.92610000000001</v>
      </c>
      <c r="C789" s="90">
        <f t="shared" si="55"/>
        <v>1.6054690000000278</v>
      </c>
      <c r="D789" s="90">
        <f t="shared" si="54"/>
        <v>10.253845000000013</v>
      </c>
      <c r="E789" s="89">
        <v>57.95</v>
      </c>
      <c r="F789" s="89">
        <v>20</v>
      </c>
      <c r="G789" s="89">
        <v>130.03868</v>
      </c>
      <c r="H789" s="90">
        <f t="shared" si="56"/>
        <v>1.7556100000000185</v>
      </c>
      <c r="I789" s="90">
        <f t="shared" si="53"/>
        <v>12.280969999999996</v>
      </c>
      <c r="J789" s="89">
        <v>57.95</v>
      </c>
      <c r="K789" s="89">
        <v>20</v>
      </c>
    </row>
    <row r="790" spans="1:11" ht="15" customHeight="1" x14ac:dyDescent="0.25">
      <c r="A790" s="92">
        <v>43248</v>
      </c>
      <c r="B790" s="89">
        <v>127.57543233</v>
      </c>
      <c r="C790" s="90">
        <f t="shared" si="55"/>
        <v>1.6493323299999929</v>
      </c>
      <c r="D790" s="90">
        <f t="shared" si="54"/>
        <v>11.780739009999991</v>
      </c>
      <c r="E790" s="89">
        <v>57.95</v>
      </c>
      <c r="F790" s="89">
        <v>20</v>
      </c>
      <c r="G790" s="89">
        <v>131.65999488</v>
      </c>
      <c r="H790" s="90">
        <f t="shared" si="56"/>
        <v>1.6213148799999999</v>
      </c>
      <c r="I790" s="90">
        <f t="shared" si="53"/>
        <v>13.779897319999989</v>
      </c>
      <c r="J790" s="89">
        <v>57.95</v>
      </c>
      <c r="K790" s="89">
        <v>20</v>
      </c>
    </row>
    <row r="791" spans="1:11" ht="15" customHeight="1" x14ac:dyDescent="0.25">
      <c r="A791" s="92">
        <v>43255</v>
      </c>
      <c r="B791" s="89">
        <v>128.42974326300001</v>
      </c>
      <c r="C791" s="90">
        <f t="shared" si="55"/>
        <v>0.85431093300000782</v>
      </c>
      <c r="D791" s="90">
        <f t="shared" si="54"/>
        <v>12.608909314000002</v>
      </c>
      <c r="E791" s="89">
        <v>57.95</v>
      </c>
      <c r="F791" s="89">
        <v>20</v>
      </c>
      <c r="G791" s="89">
        <v>132.34200096000001</v>
      </c>
      <c r="H791" s="90">
        <f t="shared" si="56"/>
        <v>0.68200608000000784</v>
      </c>
      <c r="I791" s="90">
        <f t="shared" si="53"/>
        <v>14.394702824000007</v>
      </c>
      <c r="J791" s="89">
        <v>57.95</v>
      </c>
      <c r="K791" s="89">
        <v>20</v>
      </c>
    </row>
    <row r="792" spans="1:11" ht="15" customHeight="1" x14ac:dyDescent="0.25">
      <c r="A792" s="92">
        <v>43262</v>
      </c>
      <c r="B792" s="89">
        <v>128.60734199999999</v>
      </c>
      <c r="C792" s="90">
        <f t="shared" si="55"/>
        <v>0.17759873699998252</v>
      </c>
      <c r="D792" s="90">
        <f t="shared" si="54"/>
        <v>12.913903509999983</v>
      </c>
      <c r="E792" s="89">
        <v>57.95</v>
      </c>
      <c r="F792" s="89">
        <v>20</v>
      </c>
      <c r="G792" s="89">
        <v>132.620206</v>
      </c>
      <c r="H792" s="90">
        <f t="shared" si="56"/>
        <v>0.27820503999998891</v>
      </c>
      <c r="I792" s="90">
        <f t="shared" si="53"/>
        <v>14.859368903999993</v>
      </c>
      <c r="J792" s="89">
        <v>57.95</v>
      </c>
      <c r="K792" s="89">
        <v>20</v>
      </c>
    </row>
    <row r="793" spans="1:11" ht="15" customHeight="1" x14ac:dyDescent="0.25">
      <c r="A793" s="92">
        <v>43269</v>
      </c>
      <c r="B793" s="89">
        <v>127.924651</v>
      </c>
      <c r="C793" s="90">
        <f t="shared" si="55"/>
        <v>-0.68269099999999128</v>
      </c>
      <c r="D793" s="90">
        <f t="shared" si="54"/>
        <v>12.806469000000007</v>
      </c>
      <c r="E793" s="89">
        <v>57.95</v>
      </c>
      <c r="F793" s="89">
        <v>20</v>
      </c>
      <c r="G793" s="89">
        <v>131.983036</v>
      </c>
      <c r="H793" s="90">
        <f t="shared" si="56"/>
        <v>-0.63716999999999757</v>
      </c>
      <c r="I793" s="90">
        <f t="shared" si="53"/>
        <v>14.803893000000002</v>
      </c>
      <c r="J793" s="89">
        <v>57.95</v>
      </c>
      <c r="K793" s="89">
        <v>20</v>
      </c>
    </row>
    <row r="794" spans="1:11" ht="15" customHeight="1" x14ac:dyDescent="0.25">
      <c r="A794" s="92">
        <v>43276</v>
      </c>
      <c r="B794" s="89">
        <v>127.177041</v>
      </c>
      <c r="C794" s="90">
        <f t="shared" si="55"/>
        <v>-0.74760999999999456</v>
      </c>
      <c r="D794" s="90">
        <f t="shared" si="54"/>
        <v>12.750588999999991</v>
      </c>
      <c r="E794" s="89">
        <v>57.95</v>
      </c>
      <c r="F794" s="89">
        <v>20</v>
      </c>
      <c r="G794" s="89">
        <v>131.26603499999999</v>
      </c>
      <c r="H794" s="90">
        <f t="shared" si="56"/>
        <v>-0.71700100000001044</v>
      </c>
      <c r="I794" s="90">
        <f t="shared" si="53"/>
        <v>15.009151999999986</v>
      </c>
      <c r="J794" s="89">
        <v>57.95</v>
      </c>
      <c r="K794" s="89">
        <v>20</v>
      </c>
    </row>
    <row r="795" spans="1:11" ht="15" customHeight="1" x14ac:dyDescent="0.25">
      <c r="A795" s="92">
        <v>43283</v>
      </c>
      <c r="B795" s="89">
        <v>126.541259</v>
      </c>
      <c r="C795" s="90">
        <f t="shared" si="55"/>
        <v>-0.63578200000000606</v>
      </c>
      <c r="D795" s="90">
        <f t="shared" si="54"/>
        <v>12.800611999999987</v>
      </c>
      <c r="E795" s="89">
        <v>57.95</v>
      </c>
      <c r="F795" s="89">
        <v>20</v>
      </c>
      <c r="G795" s="89">
        <v>130.83313799999999</v>
      </c>
      <c r="H795" s="90">
        <f t="shared" si="56"/>
        <v>-0.43289699999999698</v>
      </c>
      <c r="I795" s="90">
        <f t="shared" si="53"/>
        <v>15.204604000000003</v>
      </c>
      <c r="J795" s="89">
        <v>57.95</v>
      </c>
      <c r="K795" s="89">
        <v>20</v>
      </c>
    </row>
    <row r="796" spans="1:11" ht="15" customHeight="1" x14ac:dyDescent="0.25">
      <c r="A796" s="92">
        <v>43290</v>
      </c>
      <c r="B796" s="89">
        <v>126.97262899999998</v>
      </c>
      <c r="C796" s="90">
        <f t="shared" si="55"/>
        <v>0.43136999999998693</v>
      </c>
      <c r="D796" s="90">
        <f t="shared" si="54"/>
        <v>13.395499999999984</v>
      </c>
      <c r="E796" s="89">
        <v>57.95</v>
      </c>
      <c r="F796" s="89">
        <v>20</v>
      </c>
      <c r="G796" s="89">
        <v>131.530137</v>
      </c>
      <c r="H796" s="90">
        <f t="shared" si="56"/>
        <v>0.69699900000000525</v>
      </c>
      <c r="I796" s="90">
        <f t="shared" si="53"/>
        <v>16.239958000000016</v>
      </c>
      <c r="J796" s="89">
        <v>57.95</v>
      </c>
      <c r="K796" s="89">
        <v>20</v>
      </c>
    </row>
    <row r="797" spans="1:11" ht="15" customHeight="1" x14ac:dyDescent="0.25">
      <c r="A797" s="92">
        <v>43297</v>
      </c>
      <c r="B797" s="89">
        <v>127.471738</v>
      </c>
      <c r="C797" s="90">
        <f t="shared" si="55"/>
        <v>0.49910900000001845</v>
      </c>
      <c r="D797" s="90">
        <f t="shared" si="54"/>
        <v>13.584068000000002</v>
      </c>
      <c r="E797" s="89">
        <v>57.95</v>
      </c>
      <c r="F797" s="89">
        <v>20</v>
      </c>
      <c r="G797" s="89">
        <v>131.84939800000001</v>
      </c>
      <c r="H797" s="90">
        <f t="shared" si="56"/>
        <v>0.31926100000001156</v>
      </c>
      <c r="I797" s="90">
        <f t="shared" si="53"/>
        <v>16.266143</v>
      </c>
      <c r="J797" s="89">
        <v>57.95</v>
      </c>
      <c r="K797" s="89">
        <v>20</v>
      </c>
    </row>
    <row r="798" spans="1:11" ht="15" customHeight="1" x14ac:dyDescent="0.25">
      <c r="A798" s="92">
        <v>43304</v>
      </c>
      <c r="B798" s="89">
        <v>127.50429199999999</v>
      </c>
      <c r="C798" s="90">
        <f t="shared" si="55"/>
        <v>0</v>
      </c>
      <c r="D798" s="90">
        <f t="shared" si="54"/>
        <v>13.511045999999993</v>
      </c>
      <c r="E798" s="89">
        <v>57.95</v>
      </c>
      <c r="F798" s="89">
        <v>20</v>
      </c>
      <c r="G798" s="89">
        <v>131.90086500000001</v>
      </c>
      <c r="H798" s="90">
        <f t="shared" si="56"/>
        <v>5.1467000000002372E-2</v>
      </c>
      <c r="I798" s="90">
        <f t="shared" si="53"/>
        <v>16.171480000000017</v>
      </c>
      <c r="J798" s="89">
        <v>57.95</v>
      </c>
      <c r="K798" s="89">
        <v>20</v>
      </c>
    </row>
    <row r="799" spans="1:11" ht="15" customHeight="1" x14ac:dyDescent="0.25">
      <c r="A799" s="92">
        <v>43311</v>
      </c>
      <c r="B799" s="89">
        <v>127.53762500000001</v>
      </c>
      <c r="C799" s="90">
        <f t="shared" si="55"/>
        <v>0</v>
      </c>
      <c r="D799" s="90">
        <f t="shared" si="54"/>
        <v>13.376397999999995</v>
      </c>
      <c r="E799" s="89">
        <v>57.95</v>
      </c>
      <c r="F799" s="89">
        <v>20</v>
      </c>
      <c r="G799" s="89">
        <v>131.93920199999999</v>
      </c>
      <c r="H799" s="90">
        <f t="shared" si="56"/>
        <v>0</v>
      </c>
      <c r="I799" s="90">
        <f t="shared" si="53"/>
        <v>15.949903999999989</v>
      </c>
      <c r="J799" s="89">
        <v>57.95</v>
      </c>
      <c r="K799" s="89">
        <v>20</v>
      </c>
    </row>
    <row r="800" spans="1:11" ht="15" customHeight="1" x14ac:dyDescent="0.25">
      <c r="A800" s="92">
        <v>43318</v>
      </c>
      <c r="B800" s="89">
        <v>128.02387999999999</v>
      </c>
      <c r="C800" s="90">
        <f t="shared" si="55"/>
        <v>0.48625499999998567</v>
      </c>
      <c r="D800" s="90">
        <f t="shared" si="54"/>
        <v>13.241494000000003</v>
      </c>
      <c r="E800" s="89">
        <v>57.95</v>
      </c>
      <c r="F800" s="89">
        <v>20</v>
      </c>
      <c r="G800" s="89">
        <v>132.38832400000001</v>
      </c>
      <c r="H800" s="90">
        <f t="shared" si="56"/>
        <v>0.4491220000000169</v>
      </c>
      <c r="I800" s="90">
        <f t="shared" si="53"/>
        <v>15.746343999999993</v>
      </c>
      <c r="J800" s="89">
        <v>57.95</v>
      </c>
      <c r="K800" s="89">
        <v>20</v>
      </c>
    </row>
    <row r="801" spans="1:11" ht="15" customHeight="1" x14ac:dyDescent="0.25">
      <c r="A801" s="92">
        <v>43325</v>
      </c>
      <c r="B801" s="89">
        <v>128.39324500000001</v>
      </c>
      <c r="C801" s="90">
        <f t="shared" si="55"/>
        <v>0.36936500000001615</v>
      </c>
      <c r="D801" s="90">
        <f t="shared" si="54"/>
        <v>12.867410000000007</v>
      </c>
      <c r="E801" s="89">
        <v>57.95</v>
      </c>
      <c r="F801" s="89">
        <v>20</v>
      </c>
      <c r="G801" s="89">
        <v>132.56224400000002</v>
      </c>
      <c r="H801" s="90">
        <f t="shared" si="56"/>
        <v>0.17392000000000962</v>
      </c>
      <c r="I801" s="90">
        <f t="shared" si="53"/>
        <v>15.135347000000039</v>
      </c>
      <c r="J801" s="89">
        <v>57.95</v>
      </c>
      <c r="K801" s="89">
        <v>20</v>
      </c>
    </row>
    <row r="802" spans="1:11" ht="15" customHeight="1" x14ac:dyDescent="0.25">
      <c r="A802" s="92">
        <v>43332</v>
      </c>
      <c r="B802" s="89">
        <v>128.78913299999999</v>
      </c>
      <c r="C802" s="90">
        <f t="shared" si="55"/>
        <v>0.39588799999998514</v>
      </c>
      <c r="D802" s="90">
        <f t="shared" si="54"/>
        <v>12.745652999999976</v>
      </c>
      <c r="E802" s="89">
        <v>57.95</v>
      </c>
      <c r="F802" s="89">
        <v>20</v>
      </c>
      <c r="G802" s="89">
        <v>132.97248100000002</v>
      </c>
      <c r="H802" s="90">
        <f t="shared" si="56"/>
        <v>0.41023699999999508</v>
      </c>
      <c r="I802" s="90">
        <f t="shared" si="53"/>
        <v>14.925808000000018</v>
      </c>
      <c r="J802" s="89">
        <v>57.95</v>
      </c>
      <c r="K802" s="89">
        <v>20</v>
      </c>
    </row>
    <row r="803" spans="1:11" ht="15" customHeight="1" x14ac:dyDescent="0.25">
      <c r="A803" s="92">
        <v>43339</v>
      </c>
      <c r="B803" s="89">
        <v>129.18053699999999</v>
      </c>
      <c r="C803" s="90">
        <f t="shared" si="55"/>
        <v>0.39140399999999431</v>
      </c>
      <c r="D803" s="90">
        <f t="shared" si="54"/>
        <v>12.778240000000011</v>
      </c>
      <c r="E803" s="89">
        <v>57.95</v>
      </c>
      <c r="F803" s="89">
        <v>20</v>
      </c>
      <c r="G803" s="89">
        <v>133.20041900000001</v>
      </c>
      <c r="H803" s="90">
        <f t="shared" si="56"/>
        <v>0.22793799999999464</v>
      </c>
      <c r="I803" s="90">
        <f t="shared" si="53"/>
        <v>14.959384000000014</v>
      </c>
      <c r="J803" s="89">
        <v>57.95</v>
      </c>
      <c r="K803" s="89">
        <v>20</v>
      </c>
    </row>
    <row r="804" spans="1:11" ht="15" customHeight="1" x14ac:dyDescent="0.25">
      <c r="A804" s="92">
        <v>43346</v>
      </c>
      <c r="B804" s="89">
        <v>129.758881</v>
      </c>
      <c r="C804" s="90">
        <f t="shared" si="55"/>
        <v>0.57834400000001551</v>
      </c>
      <c r="D804" s="90">
        <f t="shared" si="54"/>
        <v>12.807454000000007</v>
      </c>
      <c r="E804" s="89">
        <v>57.95</v>
      </c>
      <c r="F804" s="89">
        <v>20</v>
      </c>
      <c r="G804" s="89">
        <v>133.66730900000002</v>
      </c>
      <c r="H804" s="90">
        <f t="shared" si="56"/>
        <v>0.46689000000000647</v>
      </c>
      <c r="I804" s="90">
        <f t="shared" si="53"/>
        <v>14.897307000000012</v>
      </c>
      <c r="J804" s="89">
        <v>57.95</v>
      </c>
      <c r="K804" s="89">
        <v>20</v>
      </c>
    </row>
    <row r="805" spans="1:11" ht="15" customHeight="1" x14ac:dyDescent="0.25">
      <c r="A805" s="92">
        <v>43353</v>
      </c>
      <c r="B805" s="89">
        <v>130.24139099999999</v>
      </c>
      <c r="C805" s="90">
        <f t="shared" si="55"/>
        <v>0.48250999999999067</v>
      </c>
      <c r="D805" s="90">
        <f t="shared" si="54"/>
        <v>12.098213999999984</v>
      </c>
      <c r="E805" s="89">
        <v>57.95</v>
      </c>
      <c r="F805" s="89">
        <v>20</v>
      </c>
      <c r="G805" s="89">
        <v>134.30754699999997</v>
      </c>
      <c r="H805" s="90">
        <f t="shared" si="56"/>
        <v>0.6402379999999539</v>
      </c>
      <c r="I805" s="90">
        <f t="shared" si="53"/>
        <v>14.368650999999971</v>
      </c>
      <c r="J805" s="89">
        <v>57.95</v>
      </c>
      <c r="K805" s="89">
        <v>20</v>
      </c>
    </row>
    <row r="806" spans="1:11" ht="15" customHeight="1" x14ac:dyDescent="0.25">
      <c r="A806" s="92">
        <v>43360</v>
      </c>
      <c r="B806" s="89">
        <v>130.59118100000001</v>
      </c>
      <c r="C806" s="90">
        <f t="shared" si="55"/>
        <v>0.34979000000001292</v>
      </c>
      <c r="D806" s="90">
        <f t="shared" si="54"/>
        <v>11.738689000000008</v>
      </c>
      <c r="E806" s="89">
        <v>57.95</v>
      </c>
      <c r="F806" s="89">
        <v>20</v>
      </c>
      <c r="G806" s="89">
        <v>134.56762000000001</v>
      </c>
      <c r="H806" s="90">
        <f t="shared" si="56"/>
        <v>0.26007300000003397</v>
      </c>
      <c r="I806" s="90">
        <f t="shared" si="53"/>
        <v>13.976747000000017</v>
      </c>
      <c r="J806" s="89">
        <v>57.95</v>
      </c>
      <c r="K806" s="89">
        <v>20</v>
      </c>
    </row>
    <row r="807" spans="1:11" ht="15" customHeight="1" x14ac:dyDescent="0.25">
      <c r="A807" s="92">
        <v>43367</v>
      </c>
      <c r="B807" s="89">
        <v>130.58930599999999</v>
      </c>
      <c r="C807" s="90">
        <f t="shared" si="55"/>
        <v>0</v>
      </c>
      <c r="D807" s="90">
        <f t="shared" si="54"/>
        <v>11.720224999999985</v>
      </c>
      <c r="E807" s="89">
        <v>57.95</v>
      </c>
      <c r="F807" s="89">
        <v>20</v>
      </c>
      <c r="G807" s="89">
        <v>134.76879300000002</v>
      </c>
      <c r="H807" s="90">
        <f t="shared" si="56"/>
        <v>0.20117300000001137</v>
      </c>
      <c r="I807" s="90">
        <f t="shared" si="53"/>
        <v>13.852926000000011</v>
      </c>
      <c r="J807" s="89">
        <v>57.95</v>
      </c>
      <c r="K807" s="89">
        <v>20</v>
      </c>
    </row>
    <row r="808" spans="1:11" ht="15" customHeight="1" x14ac:dyDescent="0.25">
      <c r="A808" s="92">
        <v>43374</v>
      </c>
      <c r="B808" s="89">
        <v>129.97690618999999</v>
      </c>
      <c r="C808" s="90">
        <f t="shared" si="55"/>
        <v>-0.61239980999999943</v>
      </c>
      <c r="D808" s="90">
        <f t="shared" si="54"/>
        <v>11.843762190000007</v>
      </c>
      <c r="E808" s="89">
        <v>57.95</v>
      </c>
      <c r="F808" s="89">
        <v>20</v>
      </c>
      <c r="G808" s="89">
        <v>134.85787044</v>
      </c>
      <c r="H808" s="90">
        <f t="shared" si="56"/>
        <v>8.9077439999982744E-2</v>
      </c>
      <c r="I808" s="90">
        <f t="shared" si="53"/>
        <v>14.485148439999989</v>
      </c>
      <c r="J808" s="89">
        <v>57.95</v>
      </c>
      <c r="K808" s="89">
        <v>20</v>
      </c>
    </row>
    <row r="809" spans="1:11" ht="15" customHeight="1" x14ac:dyDescent="0.25">
      <c r="A809" s="92">
        <v>43381</v>
      </c>
      <c r="B809" s="89">
        <v>130.14655041499998</v>
      </c>
      <c r="C809" s="90">
        <f t="shared" si="55"/>
        <v>0.16964422499998477</v>
      </c>
      <c r="D809" s="90">
        <f t="shared" si="54"/>
        <v>12.984782414999984</v>
      </c>
      <c r="E809" s="89">
        <v>57.95</v>
      </c>
      <c r="F809" s="89">
        <v>20</v>
      </c>
      <c r="G809" s="89">
        <v>135.532345496</v>
      </c>
      <c r="H809" s="90">
        <f t="shared" si="56"/>
        <v>0.67447505600000568</v>
      </c>
      <c r="I809" s="90">
        <f t="shared" si="53"/>
        <v>15.02206249599999</v>
      </c>
      <c r="J809" s="89">
        <v>57.95</v>
      </c>
      <c r="K809" s="89">
        <v>20</v>
      </c>
    </row>
    <row r="810" spans="1:11" ht="15" customHeight="1" x14ac:dyDescent="0.25">
      <c r="A810" s="92">
        <v>43388</v>
      </c>
      <c r="B810" s="89">
        <v>130.811042644</v>
      </c>
      <c r="C810" s="90">
        <f t="shared" si="55"/>
        <v>0.66449222900001814</v>
      </c>
      <c r="D810" s="90">
        <f t="shared" si="54"/>
        <v>13.802731523999995</v>
      </c>
      <c r="E810" s="89">
        <v>57.95</v>
      </c>
      <c r="F810" s="89">
        <v>20</v>
      </c>
      <c r="G810" s="89">
        <v>136.627661112</v>
      </c>
      <c r="H810" s="90">
        <f t="shared" si="56"/>
        <v>1.0953156159999935</v>
      </c>
      <c r="I810" s="90">
        <f t="shared" si="53"/>
        <v>16.209910391999998</v>
      </c>
      <c r="J810" s="89">
        <v>57.95</v>
      </c>
      <c r="K810" s="89">
        <v>20</v>
      </c>
    </row>
    <row r="811" spans="1:11" ht="15" customHeight="1" x14ac:dyDescent="0.25">
      <c r="A811" s="92">
        <v>43395</v>
      </c>
      <c r="B811" s="89">
        <v>130.98051899999999</v>
      </c>
      <c r="C811" s="90">
        <f t="shared" si="55"/>
        <v>0.16947635599998989</v>
      </c>
      <c r="D811" s="90">
        <f t="shared" si="54"/>
        <v>13.936015210999983</v>
      </c>
      <c r="E811" s="89">
        <v>57.95</v>
      </c>
      <c r="F811" s="89">
        <v>20</v>
      </c>
      <c r="G811" s="89">
        <v>136.926725</v>
      </c>
      <c r="H811" s="90">
        <f t="shared" si="56"/>
        <v>0.29906388800000627</v>
      </c>
      <c r="I811" s="90">
        <f t="shared" si="53"/>
        <v>16.274870391999997</v>
      </c>
      <c r="J811" s="89">
        <v>57.95</v>
      </c>
      <c r="K811" s="89">
        <v>20</v>
      </c>
    </row>
    <row r="812" spans="1:11" ht="15" customHeight="1" x14ac:dyDescent="0.25">
      <c r="A812" s="92">
        <v>43402</v>
      </c>
      <c r="B812" s="89">
        <v>130.64254199999999</v>
      </c>
      <c r="C812" s="90">
        <f t="shared" si="55"/>
        <v>-0.33797699999999509</v>
      </c>
      <c r="D812" s="90">
        <f t="shared" si="54"/>
        <v>13.582864000000001</v>
      </c>
      <c r="E812" s="89">
        <v>57.95</v>
      </c>
      <c r="F812" s="89">
        <v>20</v>
      </c>
      <c r="G812" s="89">
        <v>136.99369200000001</v>
      </c>
      <c r="H812" s="90">
        <f t="shared" si="56"/>
        <v>6.6967000000005328E-2</v>
      </c>
      <c r="I812" s="90">
        <f t="shared" si="53"/>
        <v>16.362587000000005</v>
      </c>
      <c r="J812" s="89">
        <v>57.95</v>
      </c>
      <c r="K812" s="89">
        <v>20</v>
      </c>
    </row>
    <row r="813" spans="1:11" ht="15" customHeight="1" x14ac:dyDescent="0.25">
      <c r="A813" s="92">
        <v>43409</v>
      </c>
      <c r="B813" s="89">
        <v>130.10606200000001</v>
      </c>
      <c r="C813" s="90">
        <f t="shared" si="55"/>
        <v>-0.53647999999998319</v>
      </c>
      <c r="D813" s="90">
        <f t="shared" si="54"/>
        <v>12.531264000000007</v>
      </c>
      <c r="E813" s="89">
        <v>57.95</v>
      </c>
      <c r="F813" s="89">
        <v>20</v>
      </c>
      <c r="G813" s="89">
        <v>137.029427</v>
      </c>
      <c r="H813" s="90">
        <f t="shared" si="56"/>
        <v>0</v>
      </c>
      <c r="I813" s="90">
        <f t="shared" si="53"/>
        <v>15.758679000000001</v>
      </c>
      <c r="J813" s="89">
        <v>57.95</v>
      </c>
      <c r="K813" s="89">
        <v>20</v>
      </c>
    </row>
    <row r="814" spans="1:11" ht="15" customHeight="1" x14ac:dyDescent="0.25">
      <c r="A814" s="92">
        <v>43416</v>
      </c>
      <c r="B814" s="89">
        <v>128.93599600000002</v>
      </c>
      <c r="C814" s="90">
        <f t="shared" si="55"/>
        <v>-1.1700659999999914</v>
      </c>
      <c r="D814" s="90">
        <f t="shared" si="54"/>
        <v>10.025538000000026</v>
      </c>
      <c r="E814" s="89">
        <v>57.95</v>
      </c>
      <c r="F814" s="89">
        <v>20</v>
      </c>
      <c r="G814" s="89">
        <v>137.08407</v>
      </c>
      <c r="H814" s="90">
        <f t="shared" si="56"/>
        <v>5.4642999999998665E-2</v>
      </c>
      <c r="I814" s="90">
        <f t="shared" si="53"/>
        <v>14.391187000000002</v>
      </c>
      <c r="J814" s="89">
        <v>57.95</v>
      </c>
      <c r="K814" s="89">
        <v>20</v>
      </c>
    </row>
    <row r="815" spans="1:11" ht="15" customHeight="1" x14ac:dyDescent="0.25">
      <c r="A815" s="92">
        <v>43423</v>
      </c>
      <c r="B815" s="89">
        <v>127.39887600000002</v>
      </c>
      <c r="C815" s="90">
        <f t="shared" si="55"/>
        <v>-1.5371200000000016</v>
      </c>
      <c r="D815" s="90">
        <f t="shared" si="54"/>
        <v>7.7276310000000024</v>
      </c>
      <c r="E815" s="89">
        <v>57.95</v>
      </c>
      <c r="F815" s="89">
        <v>20</v>
      </c>
      <c r="G815" s="89">
        <v>136.38403299999999</v>
      </c>
      <c r="H815" s="90">
        <f t="shared" si="56"/>
        <v>-0.7000370000000089</v>
      </c>
      <c r="I815" s="90">
        <f t="shared" si="53"/>
        <v>13.067033999999992</v>
      </c>
      <c r="J815" s="89">
        <v>57.95</v>
      </c>
      <c r="K815" s="89">
        <v>20</v>
      </c>
    </row>
    <row r="816" spans="1:11" ht="15" customHeight="1" x14ac:dyDescent="0.25">
      <c r="A816" s="92">
        <v>43430</v>
      </c>
      <c r="B816" s="89">
        <v>125.770549</v>
      </c>
      <c r="C816" s="90">
        <f t="shared" si="55"/>
        <v>-1.628327000000013</v>
      </c>
      <c r="D816" s="90">
        <f t="shared" si="54"/>
        <v>5.6425230000000113</v>
      </c>
      <c r="E816" s="89">
        <v>57.95</v>
      </c>
      <c r="F816" s="89">
        <v>20</v>
      </c>
      <c r="G816" s="89">
        <v>135.427627</v>
      </c>
      <c r="H816" s="90">
        <f t="shared" si="56"/>
        <v>-0.95640599999998699</v>
      </c>
      <c r="I816" s="90">
        <f t="shared" si="53"/>
        <v>11.635437999999994</v>
      </c>
      <c r="J816" s="89">
        <v>57.95</v>
      </c>
      <c r="K816" s="89">
        <v>20</v>
      </c>
    </row>
    <row r="817" spans="1:11" ht="15" customHeight="1" x14ac:dyDescent="0.25">
      <c r="A817" s="92">
        <v>43437</v>
      </c>
      <c r="B817" s="89">
        <v>124.30094299999999</v>
      </c>
      <c r="C817" s="90">
        <f t="shared" si="55"/>
        <v>-1.4696060000000131</v>
      </c>
      <c r="D817" s="90">
        <f t="shared" si="54"/>
        <v>4.546016999999992</v>
      </c>
      <c r="E817" s="89">
        <v>57.95</v>
      </c>
      <c r="F817" s="89">
        <v>20</v>
      </c>
      <c r="G817" s="89">
        <v>134.3822212</v>
      </c>
      <c r="H817" s="90">
        <f t="shared" si="56"/>
        <v>-1.0454057999999975</v>
      </c>
      <c r="I817" s="90">
        <f t="shared" si="53"/>
        <v>11.174512199999981</v>
      </c>
      <c r="J817" s="89">
        <v>57.95</v>
      </c>
      <c r="K817" s="89">
        <v>20</v>
      </c>
    </row>
    <row r="818" spans="1:11" ht="15" customHeight="1" x14ac:dyDescent="0.25">
      <c r="A818" s="92">
        <v>43444</v>
      </c>
      <c r="B818" s="89">
        <v>122.36820900000001</v>
      </c>
      <c r="C818" s="90">
        <f t="shared" si="55"/>
        <v>-1.9327339999999822</v>
      </c>
      <c r="D818" s="90">
        <f t="shared" si="54"/>
        <v>2.4622180000000071</v>
      </c>
      <c r="E818" s="89">
        <v>57.95</v>
      </c>
      <c r="F818" s="89">
        <v>20</v>
      </c>
      <c r="G818" s="89">
        <v>132.50459000000001</v>
      </c>
      <c r="H818" s="90">
        <f t="shared" si="56"/>
        <v>-1.8776311999999962</v>
      </c>
      <c r="I818" s="90">
        <f t="shared" si="53"/>
        <v>8.811113000000006</v>
      </c>
      <c r="J818" s="89">
        <v>57.95</v>
      </c>
      <c r="K818" s="89">
        <v>20</v>
      </c>
    </row>
    <row r="819" spans="1:11" ht="15" customHeight="1" x14ac:dyDescent="0.25">
      <c r="A819" s="92">
        <v>43451</v>
      </c>
      <c r="B819" s="89">
        <v>121.02439699999999</v>
      </c>
      <c r="C819" s="90">
        <f t="shared" si="55"/>
        <v>-1.343812000000014</v>
      </c>
      <c r="D819" s="90">
        <f t="shared" si="54"/>
        <v>1.046418999999986</v>
      </c>
      <c r="E819" s="89">
        <v>57.95</v>
      </c>
      <c r="F819" s="89">
        <v>20</v>
      </c>
      <c r="G819" s="89">
        <v>131.259118</v>
      </c>
      <c r="H819" s="90">
        <f t="shared" si="56"/>
        <v>-1.2454720000000066</v>
      </c>
      <c r="I819" s="90">
        <f t="shared" si="53"/>
        <v>7.4483270000000061</v>
      </c>
      <c r="J819" s="89">
        <v>57.95</v>
      </c>
      <c r="K819" s="89">
        <v>20</v>
      </c>
    </row>
    <row r="820" spans="1:11" ht="15" customHeight="1" x14ac:dyDescent="0.25">
      <c r="A820" s="92">
        <v>43458</v>
      </c>
      <c r="B820" s="89">
        <v>120.61384200000001</v>
      </c>
      <c r="C820" s="90">
        <f t="shared" si="55"/>
        <v>-0.41055499999998801</v>
      </c>
      <c r="D820" s="90">
        <f t="shared" si="54"/>
        <v>0.60983699999999885</v>
      </c>
      <c r="E820" s="89">
        <v>57.95</v>
      </c>
      <c r="F820" s="89">
        <v>20</v>
      </c>
      <c r="G820" s="89">
        <v>130.90695299999999</v>
      </c>
      <c r="H820" s="90">
        <f t="shared" si="56"/>
        <v>-0.35216500000001361</v>
      </c>
      <c r="I820" s="90">
        <f t="shared" si="53"/>
        <v>7.47757399999999</v>
      </c>
      <c r="J820" s="89">
        <v>57.95</v>
      </c>
      <c r="K820" s="89">
        <v>20</v>
      </c>
    </row>
    <row r="821" spans="1:11" ht="15" customHeight="1" x14ac:dyDescent="0.25">
      <c r="A821" s="92">
        <v>43465</v>
      </c>
      <c r="B821" s="89">
        <v>120.179132</v>
      </c>
      <c r="C821" s="90">
        <f t="shared" si="55"/>
        <v>-0.4347100000000097</v>
      </c>
      <c r="D821" s="90">
        <f t="shared" si="54"/>
        <v>0</v>
      </c>
      <c r="E821" s="89">
        <v>57.95</v>
      </c>
      <c r="F821" s="89">
        <v>20</v>
      </c>
      <c r="G821" s="89">
        <v>130.258599</v>
      </c>
      <c r="H821" s="90">
        <f t="shared" si="56"/>
        <v>-0.64835399999998344</v>
      </c>
      <c r="I821" s="90">
        <f t="shared" si="53"/>
        <v>6.7469780000000128</v>
      </c>
      <c r="J821" s="89">
        <v>57.95</v>
      </c>
      <c r="K821" s="89">
        <v>20</v>
      </c>
    </row>
    <row r="822" spans="1:11" ht="15" customHeight="1" x14ac:dyDescent="0.25">
      <c r="A822" s="92">
        <v>43472</v>
      </c>
      <c r="B822" s="89">
        <v>120.27482300000001</v>
      </c>
      <c r="C822" s="90">
        <f t="shared" si="55"/>
        <v>9.5691000000016402E-2</v>
      </c>
      <c r="D822" s="90">
        <f t="shared" si="54"/>
        <v>-0.2472489999999965</v>
      </c>
      <c r="E822" s="89">
        <v>57.95</v>
      </c>
      <c r="F822" s="89">
        <v>20</v>
      </c>
      <c r="G822" s="89">
        <v>130.32910800000002</v>
      </c>
      <c r="H822" s="90">
        <f t="shared" si="56"/>
        <v>7.0509000000015476E-2</v>
      </c>
      <c r="I822" s="90">
        <f t="shared" si="53"/>
        <v>6.3581240000000037</v>
      </c>
      <c r="J822" s="89">
        <v>57.95</v>
      </c>
      <c r="K822" s="89">
        <v>20</v>
      </c>
    </row>
    <row r="823" spans="1:11" ht="15" customHeight="1" x14ac:dyDescent="0.25">
      <c r="A823" s="92">
        <v>43479</v>
      </c>
      <c r="B823" s="89">
        <v>119.526061</v>
      </c>
      <c r="C823" s="90">
        <f t="shared" si="55"/>
        <v>-0.74876200000001347</v>
      </c>
      <c r="D823" s="90">
        <f t="shared" si="54"/>
        <v>-1.4362830000000173</v>
      </c>
      <c r="E823" s="89">
        <v>57.95</v>
      </c>
      <c r="F823" s="89">
        <v>20</v>
      </c>
      <c r="G823" s="89">
        <v>129.46869099999998</v>
      </c>
      <c r="H823" s="90">
        <f t="shared" si="56"/>
        <v>-0.86041700000004084</v>
      </c>
      <c r="I823" s="90">
        <f t="shared" si="53"/>
        <v>4.8896709999999928</v>
      </c>
      <c r="J823" s="89">
        <v>57.95</v>
      </c>
      <c r="K823" s="89">
        <v>20</v>
      </c>
    </row>
    <row r="824" spans="1:11" ht="15" customHeight="1" x14ac:dyDescent="0.25">
      <c r="A824" s="92">
        <v>43486</v>
      </c>
      <c r="B824" s="89">
        <v>119.12088641500002</v>
      </c>
      <c r="C824" s="90">
        <f t="shared" si="55"/>
        <v>-0.40517458499998327</v>
      </c>
      <c r="D824" s="90">
        <f t="shared" si="54"/>
        <v>-2.3773715850000059</v>
      </c>
      <c r="E824" s="89">
        <v>57.95</v>
      </c>
      <c r="F824" s="89">
        <v>20</v>
      </c>
      <c r="G824" s="89">
        <v>128.92254433600002</v>
      </c>
      <c r="H824" s="90">
        <f t="shared" si="56"/>
        <v>-0.54614666399996281</v>
      </c>
      <c r="I824" s="90">
        <f t="shared" si="53"/>
        <v>3.855475336000012</v>
      </c>
      <c r="J824" s="89">
        <v>57.95</v>
      </c>
      <c r="K824" s="89">
        <v>20</v>
      </c>
    </row>
    <row r="825" spans="1:11" ht="15" customHeight="1" x14ac:dyDescent="0.25">
      <c r="A825" s="92">
        <v>43493</v>
      </c>
      <c r="B825" s="89">
        <v>119.28875509800001</v>
      </c>
      <c r="C825" s="90">
        <f t="shared" si="55"/>
        <v>0.16786868299999469</v>
      </c>
      <c r="D825" s="90">
        <f t="shared" si="54"/>
        <v>-2.4059579019999973</v>
      </c>
      <c r="E825" s="89">
        <v>57.95</v>
      </c>
      <c r="F825" s="89">
        <v>20</v>
      </c>
      <c r="G825" s="89">
        <v>129.09685058399998</v>
      </c>
      <c r="H825" s="90">
        <f t="shared" si="56"/>
        <v>0.17430624799996508</v>
      </c>
      <c r="I825" s="90">
        <f t="shared" ref="I825:I888" si="57">IF(ABS(G825-G773)&lt;0.05,0,G825-G773)</f>
        <v>3.7760365839999821</v>
      </c>
      <c r="J825" s="89">
        <v>57.95</v>
      </c>
      <c r="K825" s="89">
        <v>20</v>
      </c>
    </row>
    <row r="826" spans="1:11" ht="15" customHeight="1" x14ac:dyDescent="0.25">
      <c r="A826" s="92">
        <v>43500</v>
      </c>
      <c r="B826" s="89">
        <v>119.12663400000001</v>
      </c>
      <c r="C826" s="90">
        <f t="shared" si="55"/>
        <v>-0.16212109800000007</v>
      </c>
      <c r="D826" s="90">
        <f t="shared" si="54"/>
        <v>-2.6005829999999861</v>
      </c>
      <c r="E826" s="89">
        <v>57.95</v>
      </c>
      <c r="F826" s="89">
        <v>20</v>
      </c>
      <c r="G826" s="89">
        <v>129.13307699999999</v>
      </c>
      <c r="H826" s="90">
        <f t="shared" si="56"/>
        <v>0</v>
      </c>
      <c r="I826" s="90">
        <f t="shared" si="57"/>
        <v>3.7685799999999858</v>
      </c>
      <c r="J826" s="89">
        <v>57.95</v>
      </c>
      <c r="K826" s="89">
        <v>20</v>
      </c>
    </row>
    <row r="827" spans="1:11" ht="15" customHeight="1" x14ac:dyDescent="0.25">
      <c r="A827" s="92">
        <v>43507</v>
      </c>
      <c r="B827" s="89">
        <v>118.96756499999999</v>
      </c>
      <c r="C827" s="90">
        <f t="shared" si="55"/>
        <v>-0.15906900000001656</v>
      </c>
      <c r="D827" s="90">
        <f t="shared" si="54"/>
        <v>-2.6168470000000212</v>
      </c>
      <c r="E827" s="89">
        <v>57.95</v>
      </c>
      <c r="F827" s="89">
        <v>20</v>
      </c>
      <c r="G827" s="89">
        <v>129.17187099999998</v>
      </c>
      <c r="H827" s="90">
        <f t="shared" si="56"/>
        <v>0</v>
      </c>
      <c r="I827" s="90">
        <f t="shared" si="57"/>
        <v>4.1527729999999679</v>
      </c>
      <c r="J827" s="89">
        <v>57.95</v>
      </c>
      <c r="K827" s="89">
        <v>20</v>
      </c>
    </row>
    <row r="828" spans="1:11" ht="15" customHeight="1" x14ac:dyDescent="0.25">
      <c r="A828" s="92">
        <v>43514</v>
      </c>
      <c r="B828" s="89">
        <v>119.04932299999999</v>
      </c>
      <c r="C828" s="90">
        <f t="shared" si="55"/>
        <v>8.1757999999993558E-2</v>
      </c>
      <c r="D828" s="90">
        <f t="shared" si="54"/>
        <v>-1.4675980000000095</v>
      </c>
      <c r="E828" s="89">
        <v>57.95</v>
      </c>
      <c r="F828" s="89">
        <v>20</v>
      </c>
      <c r="G828" s="89">
        <v>129.232439</v>
      </c>
      <c r="H828" s="90">
        <f t="shared" si="56"/>
        <v>6.0568000000017719E-2</v>
      </c>
      <c r="I828" s="90">
        <f t="shared" si="57"/>
        <v>5.0504849999999948</v>
      </c>
      <c r="J828" s="89">
        <v>57.95</v>
      </c>
      <c r="K828" s="89">
        <v>20</v>
      </c>
    </row>
    <row r="829" spans="1:11" ht="15" customHeight="1" x14ac:dyDescent="0.25">
      <c r="A829" s="92">
        <v>43521</v>
      </c>
      <c r="B829" s="89">
        <v>119.22175799999999</v>
      </c>
      <c r="C829" s="90">
        <f t="shared" si="55"/>
        <v>0.17243500000000722</v>
      </c>
      <c r="D829" s="90">
        <f t="shared" ref="D829:D892" si="58">IF(ABS(B829-B777)&lt;0.05,0,B829-B777)</f>
        <v>-0.32908100000001639</v>
      </c>
      <c r="E829" s="89">
        <v>57.95</v>
      </c>
      <c r="F829" s="89">
        <v>20</v>
      </c>
      <c r="G829" s="89">
        <v>129.66267300000001</v>
      </c>
      <c r="H829" s="90">
        <f t="shared" si="56"/>
        <v>0.43023400000001288</v>
      </c>
      <c r="I829" s="90">
        <f t="shared" si="57"/>
        <v>6.5744220000000126</v>
      </c>
      <c r="J829" s="89">
        <v>57.95</v>
      </c>
      <c r="K829" s="89">
        <v>20</v>
      </c>
    </row>
    <row r="830" spans="1:11" ht="15" customHeight="1" x14ac:dyDescent="0.25">
      <c r="A830" s="92">
        <v>43528</v>
      </c>
      <c r="B830" s="89">
        <v>119.720921</v>
      </c>
      <c r="C830" s="90">
        <f t="shared" si="55"/>
        <v>0.49916300000001002</v>
      </c>
      <c r="D830" s="90">
        <f t="shared" si="58"/>
        <v>0.43558699999999817</v>
      </c>
      <c r="E830" s="89">
        <v>57.95</v>
      </c>
      <c r="F830" s="89">
        <v>20</v>
      </c>
      <c r="G830" s="89">
        <v>130.250911</v>
      </c>
      <c r="H830" s="90">
        <f t="shared" si="56"/>
        <v>0.58823799999998982</v>
      </c>
      <c r="I830" s="90">
        <f t="shared" si="57"/>
        <v>7.3323710000000091</v>
      </c>
      <c r="J830" s="89">
        <v>57.95</v>
      </c>
      <c r="K830" s="89">
        <v>20</v>
      </c>
    </row>
    <row r="831" spans="1:11" ht="15" customHeight="1" x14ac:dyDescent="0.25">
      <c r="A831" s="92">
        <v>43535</v>
      </c>
      <c r="B831" s="89">
        <v>120.104434783</v>
      </c>
      <c r="C831" s="90">
        <f t="shared" si="55"/>
        <v>0.38351378299999794</v>
      </c>
      <c r="D831" s="90">
        <f t="shared" si="58"/>
        <v>0.99312478300001317</v>
      </c>
      <c r="E831" s="89">
        <v>57.95</v>
      </c>
      <c r="F831" s="89">
        <v>20</v>
      </c>
      <c r="G831" s="89">
        <v>130.59186642399999</v>
      </c>
      <c r="H831" s="90">
        <f t="shared" si="56"/>
        <v>0.34095542399998635</v>
      </c>
      <c r="I831" s="90">
        <f t="shared" si="57"/>
        <v>7.636091424</v>
      </c>
      <c r="J831" s="89">
        <v>57.95</v>
      </c>
      <c r="K831" s="89">
        <v>20</v>
      </c>
    </row>
    <row r="832" spans="1:11" ht="15" customHeight="1" x14ac:dyDescent="0.25">
      <c r="A832" s="92">
        <v>43542</v>
      </c>
      <c r="B832" s="89">
        <v>120.47507599999999</v>
      </c>
      <c r="C832" s="90">
        <f t="shared" si="55"/>
        <v>0.37064121699998509</v>
      </c>
      <c r="D832" s="90">
        <f t="shared" si="58"/>
        <v>1.3091289999999844</v>
      </c>
      <c r="E832" s="89">
        <v>57.95</v>
      </c>
      <c r="F832" s="89">
        <v>20</v>
      </c>
      <c r="G832" s="89">
        <v>130.85225</v>
      </c>
      <c r="H832" s="90">
        <f t="shared" si="56"/>
        <v>0.2603835760000095</v>
      </c>
      <c r="I832" s="90">
        <f t="shared" si="57"/>
        <v>8.0164519999999868</v>
      </c>
      <c r="J832" s="89">
        <v>57.95</v>
      </c>
      <c r="K832" s="89">
        <v>20</v>
      </c>
    </row>
    <row r="833" spans="1:11" ht="15" customHeight="1" x14ac:dyDescent="0.25">
      <c r="A833" s="92">
        <v>43549</v>
      </c>
      <c r="B833" s="89">
        <v>120.83399000000001</v>
      </c>
      <c r="C833" s="90">
        <f t="shared" si="55"/>
        <v>0.35891400000002704</v>
      </c>
      <c r="D833" s="90">
        <f t="shared" si="58"/>
        <v>1.6085120000000046</v>
      </c>
      <c r="E833" s="89">
        <v>57.95</v>
      </c>
      <c r="F833" s="89">
        <v>20</v>
      </c>
      <c r="G833" s="89">
        <v>131.15213199999999</v>
      </c>
      <c r="H833" s="90">
        <f t="shared" si="56"/>
        <v>0.29988199999999665</v>
      </c>
      <c r="I833" s="90">
        <f t="shared" si="57"/>
        <v>8.254400000000004</v>
      </c>
      <c r="J833" s="89">
        <v>57.95</v>
      </c>
      <c r="K833" s="89">
        <v>20</v>
      </c>
    </row>
    <row r="834" spans="1:11" ht="15" customHeight="1" x14ac:dyDescent="0.25">
      <c r="A834" s="92">
        <v>43556</v>
      </c>
      <c r="B834" s="89">
        <v>121.70400244599999</v>
      </c>
      <c r="C834" s="90">
        <f t="shared" si="55"/>
        <v>0.87001244599997563</v>
      </c>
      <c r="D834" s="90">
        <f t="shared" si="58"/>
        <v>2.2760194459999781</v>
      </c>
      <c r="E834" s="89">
        <v>57.95</v>
      </c>
      <c r="F834" s="89">
        <v>20</v>
      </c>
      <c r="G834" s="89">
        <v>131.48396620800003</v>
      </c>
      <c r="H834" s="90">
        <f t="shared" si="56"/>
        <v>0.33183420800003205</v>
      </c>
      <c r="I834" s="90">
        <f t="shared" si="57"/>
        <v>8.4308572080000204</v>
      </c>
      <c r="J834" s="89">
        <v>57.95</v>
      </c>
      <c r="K834" s="89">
        <v>20</v>
      </c>
    </row>
    <row r="835" spans="1:11" ht="15" customHeight="1" x14ac:dyDescent="0.25">
      <c r="A835" s="92">
        <v>43563</v>
      </c>
      <c r="B835" s="89">
        <v>122.664817</v>
      </c>
      <c r="C835" s="90">
        <f t="shared" si="55"/>
        <v>0.96081455400000948</v>
      </c>
      <c r="D835" s="90">
        <f t="shared" si="58"/>
        <v>2.7028910000000081</v>
      </c>
      <c r="E835" s="89">
        <v>57.95</v>
      </c>
      <c r="F835" s="89">
        <v>20</v>
      </c>
      <c r="G835" s="89">
        <v>132.08424600000001</v>
      </c>
      <c r="H835" s="90">
        <f t="shared" si="56"/>
        <v>0.60027979199998072</v>
      </c>
      <c r="I835" s="90">
        <f t="shared" si="57"/>
        <v>8.502718999999999</v>
      </c>
      <c r="J835" s="89">
        <v>57.95</v>
      </c>
      <c r="K835" s="89">
        <v>20</v>
      </c>
    </row>
    <row r="836" spans="1:11" ht="15" customHeight="1" x14ac:dyDescent="0.25">
      <c r="A836" s="92">
        <v>43570</v>
      </c>
      <c r="B836" s="89">
        <v>124.05550700000001</v>
      </c>
      <c r="C836" s="90">
        <f t="shared" si="55"/>
        <v>1.3906900000000064</v>
      </c>
      <c r="D836" s="90">
        <f t="shared" si="58"/>
        <v>3.4920614899999975</v>
      </c>
      <c r="E836" s="89">
        <v>57.95</v>
      </c>
      <c r="F836" s="89">
        <v>20</v>
      </c>
      <c r="G836" s="89">
        <v>132.96357799999998</v>
      </c>
      <c r="H836" s="90">
        <f t="shared" si="56"/>
        <v>0.87933199999997669</v>
      </c>
      <c r="I836" s="90">
        <f t="shared" si="57"/>
        <v>8.6739128879999754</v>
      </c>
      <c r="J836" s="89">
        <v>57.95</v>
      </c>
      <c r="K836" s="89">
        <v>20</v>
      </c>
    </row>
    <row r="837" spans="1:11" ht="15" customHeight="1" x14ac:dyDescent="0.25">
      <c r="A837" s="92">
        <v>43577</v>
      </c>
      <c r="B837" s="89">
        <v>125.429169</v>
      </c>
      <c r="C837" s="90">
        <f t="shared" si="55"/>
        <v>1.3736619999999959</v>
      </c>
      <c r="D837" s="90">
        <f t="shared" si="58"/>
        <v>3.9851405819999854</v>
      </c>
      <c r="E837" s="89">
        <v>57.95</v>
      </c>
      <c r="F837" s="89">
        <v>20</v>
      </c>
      <c r="G837" s="89">
        <v>133.993045</v>
      </c>
      <c r="H837" s="90">
        <f t="shared" si="56"/>
        <v>1.029467000000011</v>
      </c>
      <c r="I837" s="90">
        <f t="shared" si="57"/>
        <v>8.6055148319999972</v>
      </c>
      <c r="J837" s="89">
        <v>57.95</v>
      </c>
      <c r="K837" s="89">
        <v>20</v>
      </c>
    </row>
    <row r="838" spans="1:11" ht="15" customHeight="1" x14ac:dyDescent="0.25">
      <c r="A838" s="92">
        <v>43584</v>
      </c>
      <c r="B838" s="89">
        <v>126.360643</v>
      </c>
      <c r="C838" s="90">
        <f t="shared" si="55"/>
        <v>0.93147399999999436</v>
      </c>
      <c r="D838" s="90">
        <f t="shared" si="58"/>
        <v>4.1418659999999932</v>
      </c>
      <c r="E838" s="89">
        <v>57.95</v>
      </c>
      <c r="F838" s="89">
        <v>20</v>
      </c>
      <c r="G838" s="89">
        <v>134.60391199999998</v>
      </c>
      <c r="H838" s="90">
        <f t="shared" si="56"/>
        <v>0.61086699999998473</v>
      </c>
      <c r="I838" s="90">
        <f t="shared" si="57"/>
        <v>8.591253999999978</v>
      </c>
      <c r="J838" s="89">
        <v>57.95</v>
      </c>
      <c r="K838" s="89">
        <v>20</v>
      </c>
    </row>
    <row r="839" spans="1:11" ht="15" customHeight="1" x14ac:dyDescent="0.25">
      <c r="A839" s="92">
        <v>43591</v>
      </c>
      <c r="B839" s="89">
        <v>127.49724900000001</v>
      </c>
      <c r="C839" s="90">
        <f t="shared" si="55"/>
        <v>1.1366060000000147</v>
      </c>
      <c r="D839" s="90">
        <f t="shared" si="58"/>
        <v>4.2304390000000183</v>
      </c>
      <c r="E839" s="89">
        <v>57.95</v>
      </c>
      <c r="F839" s="89">
        <v>20</v>
      </c>
      <c r="G839" s="89">
        <v>135.40746299999998</v>
      </c>
      <c r="H839" s="90">
        <f t="shared" si="56"/>
        <v>0.80355099999999879</v>
      </c>
      <c r="I839" s="90">
        <f t="shared" si="57"/>
        <v>8.4159759999999721</v>
      </c>
      <c r="J839" s="89">
        <v>57.95</v>
      </c>
      <c r="K839" s="89">
        <v>20</v>
      </c>
    </row>
    <row r="840" spans="1:11" ht="15" customHeight="1" x14ac:dyDescent="0.25">
      <c r="A840" s="92">
        <v>43598</v>
      </c>
      <c r="B840" s="89">
        <v>127.97096900000001</v>
      </c>
      <c r="C840" s="90">
        <f t="shared" si="55"/>
        <v>0.47372000000000014</v>
      </c>
      <c r="D840" s="90">
        <f t="shared" si="58"/>
        <v>3.6503380000000334</v>
      </c>
      <c r="E840" s="89">
        <v>57.95</v>
      </c>
      <c r="F840" s="89">
        <v>20</v>
      </c>
      <c r="G840" s="89">
        <v>135.35876199999998</v>
      </c>
      <c r="H840" s="90">
        <f t="shared" si="56"/>
        <v>0</v>
      </c>
      <c r="I840" s="90">
        <f t="shared" si="57"/>
        <v>7.0756920000000036</v>
      </c>
      <c r="J840" s="89">
        <v>57.95</v>
      </c>
      <c r="K840" s="89">
        <v>20</v>
      </c>
    </row>
    <row r="841" spans="1:11" ht="15" customHeight="1" x14ac:dyDescent="0.25">
      <c r="A841" s="92">
        <v>43605</v>
      </c>
      <c r="B841" s="89">
        <v>128.509333</v>
      </c>
      <c r="C841" s="90">
        <f t="shared" ref="C841:C904" si="59">IF(ABS(B841-B840)&lt;0.05,0,B841-B840)</f>
        <v>0.53836399999998719</v>
      </c>
      <c r="D841" s="90">
        <f t="shared" si="58"/>
        <v>2.5832329999999928</v>
      </c>
      <c r="E841" s="89">
        <v>57.95</v>
      </c>
      <c r="F841" s="89">
        <v>20</v>
      </c>
      <c r="G841" s="89">
        <v>135.82256599999999</v>
      </c>
      <c r="H841" s="90">
        <f t="shared" ref="H841:H904" si="60">IF(ABS(G841-G840)&lt;0.05,0,G841-G840)</f>
        <v>0.46380400000001032</v>
      </c>
      <c r="I841" s="90">
        <f t="shared" si="57"/>
        <v>5.7838859999999954</v>
      </c>
      <c r="J841" s="89">
        <v>57.95</v>
      </c>
      <c r="K841" s="89">
        <v>20</v>
      </c>
    </row>
    <row r="842" spans="1:11" ht="15" customHeight="1" x14ac:dyDescent="0.25">
      <c r="A842" s="92">
        <v>43612</v>
      </c>
      <c r="B842" s="89">
        <v>129.14256900000001</v>
      </c>
      <c r="C842" s="90">
        <f t="shared" si="59"/>
        <v>0.63323600000001079</v>
      </c>
      <c r="D842" s="90">
        <f t="shared" si="58"/>
        <v>1.5671366700000107</v>
      </c>
      <c r="E842" s="89">
        <v>57.95</v>
      </c>
      <c r="F842" s="89">
        <v>20</v>
      </c>
      <c r="G842" s="89">
        <v>136.446383</v>
      </c>
      <c r="H842" s="90">
        <f t="shared" si="60"/>
        <v>0.62381700000000251</v>
      </c>
      <c r="I842" s="90">
        <f t="shared" si="57"/>
        <v>4.786388119999998</v>
      </c>
      <c r="J842" s="89">
        <v>57.95</v>
      </c>
      <c r="K842" s="89">
        <v>20</v>
      </c>
    </row>
    <row r="843" spans="1:11" ht="15" customHeight="1" x14ac:dyDescent="0.25">
      <c r="A843" s="92">
        <v>43619</v>
      </c>
      <c r="B843" s="89">
        <v>129.407206</v>
      </c>
      <c r="C843" s="90">
        <f t="shared" si="59"/>
        <v>0.26463699999999335</v>
      </c>
      <c r="D843" s="90">
        <f t="shared" si="58"/>
        <v>0.9774627369999962</v>
      </c>
      <c r="E843" s="89">
        <v>57.95</v>
      </c>
      <c r="F843" s="89">
        <v>20</v>
      </c>
      <c r="G843" s="89">
        <v>136.393553</v>
      </c>
      <c r="H843" s="90">
        <f t="shared" si="60"/>
        <v>-5.2830000000000155E-2</v>
      </c>
      <c r="I843" s="90">
        <f t="shared" si="57"/>
        <v>4.05155203999999</v>
      </c>
      <c r="J843" s="89">
        <v>57.95</v>
      </c>
      <c r="K843" s="89">
        <v>20</v>
      </c>
    </row>
    <row r="844" spans="1:11" ht="15" customHeight="1" x14ac:dyDescent="0.25">
      <c r="A844" s="92">
        <v>43626</v>
      </c>
      <c r="B844" s="89">
        <v>128.88566800000001</v>
      </c>
      <c r="C844" s="90">
        <f t="shared" si="59"/>
        <v>-0.52153799999999251</v>
      </c>
      <c r="D844" s="90">
        <f t="shared" si="58"/>
        <v>0.27832600000002117</v>
      </c>
      <c r="E844" s="89">
        <v>57.95</v>
      </c>
      <c r="F844" s="89">
        <v>20</v>
      </c>
      <c r="G844" s="89">
        <v>135.40170000000001</v>
      </c>
      <c r="H844" s="90">
        <f t="shared" si="60"/>
        <v>-0.99185299999999188</v>
      </c>
      <c r="I844" s="90">
        <f t="shared" si="57"/>
        <v>2.7814940000000092</v>
      </c>
      <c r="J844" s="89">
        <v>57.95</v>
      </c>
      <c r="K844" s="89">
        <v>20</v>
      </c>
    </row>
    <row r="845" spans="1:11" ht="15" customHeight="1" x14ac:dyDescent="0.25">
      <c r="A845" s="92">
        <v>43633</v>
      </c>
      <c r="B845" s="89">
        <v>127.66077299999999</v>
      </c>
      <c r="C845" s="90">
        <f t="shared" si="59"/>
        <v>-1.2248950000000178</v>
      </c>
      <c r="D845" s="90">
        <f t="shared" si="58"/>
        <v>-0.26387800000000539</v>
      </c>
      <c r="E845" s="89">
        <v>57.95</v>
      </c>
      <c r="F845" s="89">
        <v>20</v>
      </c>
      <c r="G845" s="89">
        <v>133.758456</v>
      </c>
      <c r="H845" s="90">
        <f t="shared" si="60"/>
        <v>-1.6432440000000099</v>
      </c>
      <c r="I845" s="90">
        <f t="shared" si="57"/>
        <v>1.7754199999999969</v>
      </c>
      <c r="J845" s="89">
        <v>57.95</v>
      </c>
      <c r="K845" s="89">
        <v>20</v>
      </c>
    </row>
    <row r="846" spans="1:11" ht="15" customHeight="1" x14ac:dyDescent="0.25">
      <c r="A846" s="92">
        <v>43640</v>
      </c>
      <c r="B846" s="89">
        <v>126.66311600000002</v>
      </c>
      <c r="C846" s="90">
        <f t="shared" si="59"/>
        <v>-0.99765699999997537</v>
      </c>
      <c r="D846" s="90">
        <f t="shared" si="58"/>
        <v>-0.5139249999999862</v>
      </c>
      <c r="E846" s="89">
        <v>57.95</v>
      </c>
      <c r="F846" s="89">
        <v>20</v>
      </c>
      <c r="G846" s="89">
        <v>131.813941</v>
      </c>
      <c r="H846" s="90">
        <f t="shared" si="60"/>
        <v>-1.9445149999999956</v>
      </c>
      <c r="I846" s="90">
        <f t="shared" si="57"/>
        <v>0.54790600000001177</v>
      </c>
      <c r="J846" s="89">
        <v>57.95</v>
      </c>
      <c r="K846" s="89">
        <v>20</v>
      </c>
    </row>
    <row r="847" spans="1:11" ht="15" customHeight="1" x14ac:dyDescent="0.25">
      <c r="A847" s="92">
        <v>43647</v>
      </c>
      <c r="B847" s="89">
        <v>126.48721100000002</v>
      </c>
      <c r="C847" s="90">
        <f t="shared" si="59"/>
        <v>-0.1759050000000002</v>
      </c>
      <c r="D847" s="90">
        <f t="shared" si="58"/>
        <v>-5.4047999999980334E-2</v>
      </c>
      <c r="E847" s="89">
        <v>57.95</v>
      </c>
      <c r="F847" s="89">
        <v>20</v>
      </c>
      <c r="G847" s="89">
        <v>131.554757</v>
      </c>
      <c r="H847" s="90">
        <f t="shared" si="60"/>
        <v>-0.25918400000000474</v>
      </c>
      <c r="I847" s="90">
        <f t="shared" si="57"/>
        <v>0.72161900000000401</v>
      </c>
      <c r="J847" s="89">
        <v>57.95</v>
      </c>
      <c r="K847" s="89">
        <v>20</v>
      </c>
    </row>
    <row r="848" spans="1:11" ht="15" customHeight="1" x14ac:dyDescent="0.25">
      <c r="A848" s="92">
        <v>43654</v>
      </c>
      <c r="B848" s="89">
        <v>126.86261400000001</v>
      </c>
      <c r="C848" s="90">
        <f t="shared" si="59"/>
        <v>0.37540299999999149</v>
      </c>
      <c r="D848" s="90">
        <f t="shared" si="58"/>
        <v>-0.11001499999997577</v>
      </c>
      <c r="E848" s="89">
        <v>57.95</v>
      </c>
      <c r="F848" s="89">
        <v>20</v>
      </c>
      <c r="G848" s="89">
        <v>131.68070699999998</v>
      </c>
      <c r="H848" s="90">
        <f t="shared" si="60"/>
        <v>0.1259499999999889</v>
      </c>
      <c r="I848" s="90">
        <f t="shared" si="57"/>
        <v>0.15056999999998766</v>
      </c>
      <c r="J848" s="89">
        <v>57.95</v>
      </c>
      <c r="K848" s="89">
        <v>20</v>
      </c>
    </row>
    <row r="849" spans="1:11" ht="15" customHeight="1" x14ac:dyDescent="0.25">
      <c r="A849" s="92">
        <v>43661</v>
      </c>
      <c r="B849" s="89">
        <v>127.127914</v>
      </c>
      <c r="C849" s="90">
        <f t="shared" si="59"/>
        <v>0.26529999999999632</v>
      </c>
      <c r="D849" s="90">
        <f t="shared" si="58"/>
        <v>-0.34382399999999791</v>
      </c>
      <c r="E849" s="89">
        <v>57.95</v>
      </c>
      <c r="F849" s="89">
        <v>20</v>
      </c>
      <c r="G849" s="89">
        <v>131.859849</v>
      </c>
      <c r="H849" s="90">
        <f t="shared" si="60"/>
        <v>0.17914200000001301</v>
      </c>
      <c r="I849" s="90">
        <f t="shared" si="57"/>
        <v>0</v>
      </c>
      <c r="J849" s="89">
        <v>57.95</v>
      </c>
      <c r="K849" s="89">
        <v>20</v>
      </c>
    </row>
    <row r="850" spans="1:11" ht="15" customHeight="1" x14ac:dyDescent="0.25">
      <c r="A850" s="92">
        <v>43668</v>
      </c>
      <c r="B850" s="89">
        <v>127.809271</v>
      </c>
      <c r="C850" s="90">
        <f t="shared" si="59"/>
        <v>0.68135699999999133</v>
      </c>
      <c r="D850" s="90">
        <f t="shared" si="58"/>
        <v>0.304979000000003</v>
      </c>
      <c r="E850" s="89">
        <v>57.95</v>
      </c>
      <c r="F850" s="89">
        <v>20</v>
      </c>
      <c r="G850" s="89">
        <v>132.214248</v>
      </c>
      <c r="H850" s="90">
        <f t="shared" si="60"/>
        <v>0.3543990000000008</v>
      </c>
      <c r="I850" s="90">
        <f t="shared" si="57"/>
        <v>0.31338299999998753</v>
      </c>
      <c r="J850" s="89">
        <v>57.95</v>
      </c>
      <c r="K850" s="89">
        <v>20</v>
      </c>
    </row>
    <row r="851" spans="1:11" ht="15" customHeight="1" x14ac:dyDescent="0.25">
      <c r="A851" s="92">
        <v>43675</v>
      </c>
      <c r="B851" s="89">
        <v>128.03377699999999</v>
      </c>
      <c r="C851" s="90">
        <f t="shared" si="59"/>
        <v>0.22450599999999099</v>
      </c>
      <c r="D851" s="90">
        <f t="shared" si="58"/>
        <v>0.49615199999998083</v>
      </c>
      <c r="E851" s="89">
        <v>57.95</v>
      </c>
      <c r="F851" s="89">
        <v>20</v>
      </c>
      <c r="G851" s="89">
        <v>132.59614400000001</v>
      </c>
      <c r="H851" s="90">
        <f t="shared" si="60"/>
        <v>0.38189600000001178</v>
      </c>
      <c r="I851" s="90">
        <f t="shared" si="57"/>
        <v>0.65694200000001501</v>
      </c>
      <c r="J851" s="89">
        <v>57.95</v>
      </c>
      <c r="K851" s="89">
        <v>20</v>
      </c>
    </row>
    <row r="852" spans="1:11" ht="15" customHeight="1" x14ac:dyDescent="0.25">
      <c r="A852" s="92">
        <v>43682</v>
      </c>
      <c r="B852" s="89">
        <v>128.37035900000001</v>
      </c>
      <c r="C852" s="90">
        <f t="shared" si="59"/>
        <v>0.33658200000002125</v>
      </c>
      <c r="D852" s="90">
        <f t="shared" si="58"/>
        <v>0.34647900000001641</v>
      </c>
      <c r="E852" s="89">
        <v>57.95</v>
      </c>
      <c r="F852" s="89">
        <v>20</v>
      </c>
      <c r="G852" s="89">
        <v>132.60573299999999</v>
      </c>
      <c r="H852" s="90">
        <f t="shared" si="60"/>
        <v>0</v>
      </c>
      <c r="I852" s="90">
        <f t="shared" si="57"/>
        <v>0.21740899999997509</v>
      </c>
      <c r="J852" s="89">
        <v>57.95</v>
      </c>
      <c r="K852" s="89">
        <v>20</v>
      </c>
    </row>
    <row r="853" spans="1:11" ht="15" customHeight="1" x14ac:dyDescent="0.25">
      <c r="A853" s="92">
        <v>43689</v>
      </c>
      <c r="B853" s="89">
        <v>128.361242</v>
      </c>
      <c r="C853" s="90">
        <f t="shared" si="59"/>
        <v>0</v>
      </c>
      <c r="D853" s="90">
        <f t="shared" si="58"/>
        <v>0</v>
      </c>
      <c r="E853" s="89">
        <v>57.95</v>
      </c>
      <c r="F853" s="89">
        <v>20</v>
      </c>
      <c r="G853" s="89">
        <v>132.588686</v>
      </c>
      <c r="H853" s="90">
        <f t="shared" si="60"/>
        <v>0</v>
      </c>
      <c r="I853" s="90">
        <f t="shared" si="57"/>
        <v>0</v>
      </c>
      <c r="J853" s="89">
        <v>57.95</v>
      </c>
      <c r="K853" s="89">
        <v>20</v>
      </c>
    </row>
    <row r="854" spans="1:11" ht="15" customHeight="1" x14ac:dyDescent="0.25">
      <c r="A854" s="92">
        <v>43696</v>
      </c>
      <c r="B854" s="89">
        <v>128.16598299999998</v>
      </c>
      <c r="C854" s="90">
        <f t="shared" si="59"/>
        <v>-0.19525900000002139</v>
      </c>
      <c r="D854" s="90">
        <f t="shared" si="58"/>
        <v>-0.62315000000000964</v>
      </c>
      <c r="E854" s="89">
        <v>57.95</v>
      </c>
      <c r="F854" s="89">
        <v>20</v>
      </c>
      <c r="G854" s="89">
        <v>132.59598700000001</v>
      </c>
      <c r="H854" s="90">
        <f t="shared" si="60"/>
        <v>0</v>
      </c>
      <c r="I854" s="90">
        <f t="shared" si="57"/>
        <v>-0.3764940000000081</v>
      </c>
      <c r="J854" s="89">
        <v>57.95</v>
      </c>
      <c r="K854" s="89">
        <v>20</v>
      </c>
    </row>
    <row r="855" spans="1:11" ht="15" customHeight="1" x14ac:dyDescent="0.25">
      <c r="A855" s="92">
        <v>43703</v>
      </c>
      <c r="B855" s="89">
        <v>128.221036</v>
      </c>
      <c r="C855" s="90">
        <f t="shared" si="59"/>
        <v>5.5053000000015118E-2</v>
      </c>
      <c r="D855" s="90">
        <f t="shared" si="58"/>
        <v>-0.95950099999998884</v>
      </c>
      <c r="E855" s="89">
        <v>57.95</v>
      </c>
      <c r="F855" s="89">
        <v>20</v>
      </c>
      <c r="G855" s="89">
        <v>132.51085499999999</v>
      </c>
      <c r="H855" s="90">
        <f t="shared" si="60"/>
        <v>-8.5132000000015751E-2</v>
      </c>
      <c r="I855" s="90">
        <f t="shared" si="57"/>
        <v>-0.6895640000000185</v>
      </c>
      <c r="J855" s="89">
        <v>57.95</v>
      </c>
      <c r="K855" s="89">
        <v>20</v>
      </c>
    </row>
    <row r="856" spans="1:11" ht="15" customHeight="1" x14ac:dyDescent="0.25">
      <c r="A856" s="92">
        <v>43710</v>
      </c>
      <c r="B856" s="89">
        <v>127.864315</v>
      </c>
      <c r="C856" s="90">
        <f t="shared" si="59"/>
        <v>-0.35672099999999318</v>
      </c>
      <c r="D856" s="90">
        <f t="shared" si="58"/>
        <v>-1.8945659999999975</v>
      </c>
      <c r="E856" s="89">
        <v>57.95</v>
      </c>
      <c r="F856" s="89">
        <v>20</v>
      </c>
      <c r="G856" s="89">
        <v>132.29071999999999</v>
      </c>
      <c r="H856" s="90">
        <f t="shared" si="60"/>
        <v>-0.22013499999999908</v>
      </c>
      <c r="I856" s="90">
        <f t="shared" si="57"/>
        <v>-1.376589000000024</v>
      </c>
      <c r="J856" s="89">
        <v>57.95</v>
      </c>
      <c r="K856" s="89">
        <v>20</v>
      </c>
    </row>
    <row r="857" spans="1:11" ht="15" customHeight="1" x14ac:dyDescent="0.25">
      <c r="A857" s="92">
        <v>43717</v>
      </c>
      <c r="B857" s="89">
        <v>127.78941630300001</v>
      </c>
      <c r="C857" s="90">
        <f t="shared" si="59"/>
        <v>-7.4898696999994741E-2</v>
      </c>
      <c r="D857" s="90">
        <f t="shared" si="58"/>
        <v>-2.4519746969999829</v>
      </c>
      <c r="E857" s="89">
        <v>57.95</v>
      </c>
      <c r="F857" s="89">
        <v>20</v>
      </c>
      <c r="G857" s="89">
        <v>131.886735888</v>
      </c>
      <c r="H857" s="90">
        <f t="shared" si="60"/>
        <v>-0.40398411199998918</v>
      </c>
      <c r="I857" s="90">
        <f t="shared" si="57"/>
        <v>-2.4208111119999671</v>
      </c>
      <c r="J857" s="89">
        <v>57.95</v>
      </c>
      <c r="K857" s="89">
        <v>20</v>
      </c>
    </row>
    <row r="858" spans="1:11" ht="15" customHeight="1" x14ac:dyDescent="0.25">
      <c r="A858" s="92">
        <v>43724</v>
      </c>
      <c r="B858" s="89">
        <v>126.91823550600002</v>
      </c>
      <c r="C858" s="90">
        <f t="shared" si="59"/>
        <v>-0.87118079699999385</v>
      </c>
      <c r="D858" s="90">
        <f t="shared" si="58"/>
        <v>-3.6729454939999897</v>
      </c>
      <c r="E858" s="89">
        <v>57.95</v>
      </c>
      <c r="F858" s="89">
        <v>20</v>
      </c>
      <c r="G858" s="89">
        <v>131.34646807999999</v>
      </c>
      <c r="H858" s="90">
        <f t="shared" si="60"/>
        <v>-0.54026780800001006</v>
      </c>
      <c r="I858" s="90">
        <f t="shared" si="57"/>
        <v>-3.2211519200000112</v>
      </c>
      <c r="J858" s="89">
        <v>57.95</v>
      </c>
      <c r="K858" s="89">
        <v>20</v>
      </c>
    </row>
    <row r="859" spans="1:11" ht="15" customHeight="1" x14ac:dyDescent="0.25">
      <c r="A859" s="92">
        <v>43731</v>
      </c>
      <c r="B859" s="89">
        <v>126.77891231400001</v>
      </c>
      <c r="C859" s="90">
        <f t="shared" si="59"/>
        <v>-0.1393231920000062</v>
      </c>
      <c r="D859" s="90">
        <f t="shared" si="58"/>
        <v>-3.8103936859999834</v>
      </c>
      <c r="E859" s="89">
        <v>57.95</v>
      </c>
      <c r="F859" s="89">
        <v>20</v>
      </c>
      <c r="G859" s="89">
        <v>131.52317466400001</v>
      </c>
      <c r="H859" s="90">
        <f t="shared" si="60"/>
        <v>0.17670658400001571</v>
      </c>
      <c r="I859" s="90">
        <f t="shared" si="57"/>
        <v>-3.2456183360000068</v>
      </c>
      <c r="J859" s="89">
        <v>57.95</v>
      </c>
      <c r="K859" s="89">
        <v>20</v>
      </c>
    </row>
    <row r="860" spans="1:11" ht="15" customHeight="1" x14ac:dyDescent="0.25">
      <c r="A860" s="92">
        <v>43738</v>
      </c>
      <c r="B860" s="89">
        <v>126.92396400000001</v>
      </c>
      <c r="C860" s="90">
        <f t="shared" si="59"/>
        <v>0.14505168600000218</v>
      </c>
      <c r="D860" s="90">
        <f t="shared" si="58"/>
        <v>-3.0529421899999818</v>
      </c>
      <c r="E860" s="89">
        <v>57.95</v>
      </c>
      <c r="F860" s="89">
        <v>20</v>
      </c>
      <c r="G860" s="89">
        <v>131.83384999999998</v>
      </c>
      <c r="H860" s="90">
        <f t="shared" si="60"/>
        <v>0.31067533599997432</v>
      </c>
      <c r="I860" s="90">
        <f t="shared" si="57"/>
        <v>-3.0240204400000152</v>
      </c>
      <c r="J860" s="89">
        <v>57.95</v>
      </c>
      <c r="K860" s="89">
        <v>20</v>
      </c>
    </row>
    <row r="861" spans="1:11" ht="15" customHeight="1" x14ac:dyDescent="0.25">
      <c r="A861" s="92">
        <v>43745</v>
      </c>
      <c r="B861" s="89">
        <v>126.86949499999999</v>
      </c>
      <c r="C861" s="90">
        <f t="shared" si="59"/>
        <v>-5.4469000000025858E-2</v>
      </c>
      <c r="D861" s="90">
        <f t="shared" si="58"/>
        <v>-3.2770554149999924</v>
      </c>
      <c r="E861" s="89">
        <v>57.95</v>
      </c>
      <c r="F861" s="89">
        <v>20</v>
      </c>
      <c r="G861" s="89">
        <v>131.82080299999998</v>
      </c>
      <c r="H861" s="90">
        <f t="shared" si="60"/>
        <v>0</v>
      </c>
      <c r="I861" s="90">
        <f t="shared" si="57"/>
        <v>-3.7115424960000212</v>
      </c>
      <c r="J861" s="89">
        <v>57.95</v>
      </c>
      <c r="K861" s="89">
        <v>20</v>
      </c>
    </row>
    <row r="862" spans="1:11" ht="15" customHeight="1" x14ac:dyDescent="0.25">
      <c r="A862" s="92">
        <v>43752</v>
      </c>
      <c r="B862" s="89">
        <v>126.90649099999999</v>
      </c>
      <c r="C862" s="90">
        <f t="shared" si="59"/>
        <v>0</v>
      </c>
      <c r="D862" s="90">
        <f t="shared" si="58"/>
        <v>-3.9045516440000085</v>
      </c>
      <c r="E862" s="89">
        <v>57.95</v>
      </c>
      <c r="F862" s="89">
        <v>20</v>
      </c>
      <c r="G862" s="89">
        <v>131.89290799999998</v>
      </c>
      <c r="H862" s="90">
        <f t="shared" si="60"/>
        <v>7.2104999999993424E-2</v>
      </c>
      <c r="I862" s="90">
        <f t="shared" si="57"/>
        <v>-4.7347531120000212</v>
      </c>
      <c r="J862" s="89">
        <v>57.95</v>
      </c>
      <c r="K862" s="89">
        <v>20</v>
      </c>
    </row>
    <row r="863" spans="1:11" ht="15" customHeight="1" x14ac:dyDescent="0.25">
      <c r="A863" s="92">
        <v>43759</v>
      </c>
      <c r="B863" s="89">
        <v>126.40242000000001</v>
      </c>
      <c r="C863" s="90">
        <f t="shared" si="59"/>
        <v>-0.50407099999998195</v>
      </c>
      <c r="D863" s="90">
        <f t="shared" si="58"/>
        <v>-4.5780989999999804</v>
      </c>
      <c r="E863" s="89">
        <v>57.95</v>
      </c>
      <c r="F863" s="89">
        <v>20</v>
      </c>
      <c r="G863" s="89">
        <v>131.27925299999998</v>
      </c>
      <c r="H863" s="90">
        <f t="shared" si="60"/>
        <v>-0.61365499999999429</v>
      </c>
      <c r="I863" s="90">
        <f t="shared" si="57"/>
        <v>-5.6474720000000218</v>
      </c>
      <c r="J863" s="89">
        <v>57.95</v>
      </c>
      <c r="K863" s="89">
        <v>20</v>
      </c>
    </row>
    <row r="864" spans="1:11" ht="15" customHeight="1" x14ac:dyDescent="0.25">
      <c r="A864" s="92">
        <v>43766</v>
      </c>
      <c r="B864" s="89">
        <v>125.76551399999998</v>
      </c>
      <c r="C864" s="90">
        <f t="shared" si="59"/>
        <v>-0.63690600000002462</v>
      </c>
      <c r="D864" s="90">
        <f t="shared" si="58"/>
        <v>-4.8770280000000099</v>
      </c>
      <c r="E864" s="89">
        <v>57.95</v>
      </c>
      <c r="F864" s="89">
        <v>20</v>
      </c>
      <c r="G864" s="89">
        <v>130.603532</v>
      </c>
      <c r="H864" s="90">
        <f t="shared" si="60"/>
        <v>-0.67572099999998159</v>
      </c>
      <c r="I864" s="90">
        <f t="shared" si="57"/>
        <v>-6.3901600000000087</v>
      </c>
      <c r="J864" s="89">
        <v>57.95</v>
      </c>
      <c r="K864" s="89">
        <v>20</v>
      </c>
    </row>
    <row r="865" spans="1:11" ht="15" customHeight="1" x14ac:dyDescent="0.25">
      <c r="A865" s="92">
        <v>43773</v>
      </c>
      <c r="B865" s="89">
        <v>125.558701</v>
      </c>
      <c r="C865" s="90">
        <f t="shared" si="59"/>
        <v>-0.20681299999998259</v>
      </c>
      <c r="D865" s="90">
        <f t="shared" si="58"/>
        <v>-4.5473610000000093</v>
      </c>
      <c r="E865" s="89">
        <v>57.95</v>
      </c>
      <c r="F865" s="89">
        <v>20</v>
      </c>
      <c r="G865" s="89">
        <v>130.37609499999999</v>
      </c>
      <c r="H865" s="90">
        <f t="shared" si="60"/>
        <v>-0.22743700000000899</v>
      </c>
      <c r="I865" s="90">
        <f t="shared" si="57"/>
        <v>-6.653332000000006</v>
      </c>
      <c r="J865" s="89">
        <v>57.95</v>
      </c>
      <c r="K865" s="89">
        <v>20</v>
      </c>
    </row>
    <row r="866" spans="1:11" ht="15" customHeight="1" x14ac:dyDescent="0.25">
      <c r="A866" s="92">
        <v>43780</v>
      </c>
      <c r="B866" s="89">
        <v>125.59399900000001</v>
      </c>
      <c r="C866" s="90">
        <f t="shared" si="59"/>
        <v>0</v>
      </c>
      <c r="D866" s="90">
        <f t="shared" si="58"/>
        <v>-3.3419970000000063</v>
      </c>
      <c r="E866" s="89">
        <v>57.95</v>
      </c>
      <c r="F866" s="89">
        <v>20</v>
      </c>
      <c r="G866" s="89">
        <v>130.42490999999998</v>
      </c>
      <c r="H866" s="90">
        <f t="shared" si="60"/>
        <v>0</v>
      </c>
      <c r="I866" s="90">
        <f t="shared" si="57"/>
        <v>-6.6591600000000142</v>
      </c>
      <c r="J866" s="89">
        <v>57.95</v>
      </c>
      <c r="K866" s="89">
        <v>20</v>
      </c>
    </row>
    <row r="867" spans="1:11" ht="15" customHeight="1" x14ac:dyDescent="0.25">
      <c r="A867" s="92">
        <v>43787</v>
      </c>
      <c r="B867" s="89">
        <v>125.582346</v>
      </c>
      <c r="C867" s="90">
        <f t="shared" si="59"/>
        <v>0</v>
      </c>
      <c r="D867" s="90">
        <f t="shared" si="58"/>
        <v>-1.8165300000000144</v>
      </c>
      <c r="E867" s="89">
        <v>57.95</v>
      </c>
      <c r="F867" s="89">
        <v>20</v>
      </c>
      <c r="G867" s="89">
        <v>130.345595</v>
      </c>
      <c r="H867" s="90">
        <f t="shared" si="60"/>
        <v>-7.9314999999979818E-2</v>
      </c>
      <c r="I867" s="90">
        <f t="shared" si="57"/>
        <v>-6.0384379999999851</v>
      </c>
      <c r="J867" s="89">
        <v>57.95</v>
      </c>
      <c r="K867" s="89">
        <v>20</v>
      </c>
    </row>
    <row r="868" spans="1:11" ht="15" customHeight="1" x14ac:dyDescent="0.25">
      <c r="A868" s="92">
        <v>43794</v>
      </c>
      <c r="B868" s="89">
        <v>125.31979800000001</v>
      </c>
      <c r="C868" s="90">
        <f t="shared" si="59"/>
        <v>-0.26254799999999534</v>
      </c>
      <c r="D868" s="90">
        <f t="shared" si="58"/>
        <v>-0.45075099999999679</v>
      </c>
      <c r="E868" s="89">
        <v>57.95</v>
      </c>
      <c r="F868" s="89">
        <v>20</v>
      </c>
      <c r="G868" s="89">
        <v>130.07831300000001</v>
      </c>
      <c r="H868" s="90">
        <f t="shared" si="60"/>
        <v>-0.26728199999999447</v>
      </c>
      <c r="I868" s="90">
        <f t="shared" si="57"/>
        <v>-5.3493139999999926</v>
      </c>
      <c r="J868" s="89">
        <v>57.95</v>
      </c>
      <c r="K868" s="89">
        <v>20</v>
      </c>
    </row>
    <row r="869" spans="1:11" ht="15" customHeight="1" x14ac:dyDescent="0.25">
      <c r="A869" s="92">
        <v>43801</v>
      </c>
      <c r="B869" s="89">
        <v>124.80878300000001</v>
      </c>
      <c r="C869" s="90">
        <f t="shared" si="59"/>
        <v>-0.51101500000000044</v>
      </c>
      <c r="D869" s="90">
        <f t="shared" si="58"/>
        <v>0.50784000000001583</v>
      </c>
      <c r="E869" s="89">
        <v>57.95</v>
      </c>
      <c r="F869" s="89">
        <v>20</v>
      </c>
      <c r="G869" s="89">
        <v>129.79383300000001</v>
      </c>
      <c r="H869" s="90">
        <f t="shared" si="60"/>
        <v>-0.28448000000000206</v>
      </c>
      <c r="I869" s="90">
        <f t="shared" si="57"/>
        <v>-4.5883881999999971</v>
      </c>
      <c r="J869" s="89">
        <v>57.95</v>
      </c>
      <c r="K869" s="89">
        <v>20</v>
      </c>
    </row>
    <row r="870" spans="1:11" ht="15" customHeight="1" x14ac:dyDescent="0.25">
      <c r="A870" s="92">
        <v>43808</v>
      </c>
      <c r="B870" s="89">
        <v>124.748176</v>
      </c>
      <c r="C870" s="90">
        <f t="shared" si="59"/>
        <v>-6.0607000000004518E-2</v>
      </c>
      <c r="D870" s="90">
        <f t="shared" si="58"/>
        <v>2.3799669999999935</v>
      </c>
      <c r="E870" s="89">
        <v>57.95</v>
      </c>
      <c r="F870" s="89">
        <v>20</v>
      </c>
      <c r="G870" s="89">
        <v>129.79018500000001</v>
      </c>
      <c r="H870" s="90">
        <f t="shared" si="60"/>
        <v>0</v>
      </c>
      <c r="I870" s="90">
        <f t="shared" si="57"/>
        <v>-2.7144049999999993</v>
      </c>
      <c r="J870" s="89">
        <v>57.95</v>
      </c>
      <c r="K870" s="89">
        <v>20</v>
      </c>
    </row>
    <row r="871" spans="1:11" ht="15" customHeight="1" x14ac:dyDescent="0.25">
      <c r="A871" s="92">
        <v>43815</v>
      </c>
      <c r="B871" s="89">
        <v>124.32997</v>
      </c>
      <c r="C871" s="90">
        <f t="shared" si="59"/>
        <v>-0.41820599999999786</v>
      </c>
      <c r="D871" s="90">
        <f t="shared" si="58"/>
        <v>3.3055730000000096</v>
      </c>
      <c r="E871" s="89">
        <v>57.95</v>
      </c>
      <c r="F871" s="89">
        <v>20</v>
      </c>
      <c r="G871" s="89">
        <v>129.56176199999999</v>
      </c>
      <c r="H871" s="90">
        <f t="shared" si="60"/>
        <v>-0.22842300000002069</v>
      </c>
      <c r="I871" s="90">
        <f t="shared" si="57"/>
        <v>-1.6973560000000134</v>
      </c>
      <c r="J871" s="89">
        <v>57.95</v>
      </c>
      <c r="K871" s="89">
        <v>20</v>
      </c>
    </row>
    <row r="872" spans="1:11" ht="15" customHeight="1" x14ac:dyDescent="0.25">
      <c r="A872" s="92">
        <v>43822</v>
      </c>
      <c r="B872" s="89">
        <v>124.15753999999998</v>
      </c>
      <c r="C872" s="90">
        <f t="shared" si="59"/>
        <v>-0.17243000000001985</v>
      </c>
      <c r="D872" s="90">
        <f t="shared" si="58"/>
        <v>3.5436979999999778</v>
      </c>
      <c r="E872" s="89">
        <v>57.95</v>
      </c>
      <c r="F872" s="89">
        <v>20</v>
      </c>
      <c r="G872" s="89">
        <v>129.81113200000001</v>
      </c>
      <c r="H872" s="90">
        <f t="shared" si="60"/>
        <v>0.2493700000000274</v>
      </c>
      <c r="I872" s="90">
        <f t="shared" si="57"/>
        <v>-1.0958209999999724</v>
      </c>
      <c r="J872" s="89">
        <v>57.95</v>
      </c>
      <c r="K872" s="89">
        <v>20</v>
      </c>
    </row>
    <row r="873" spans="1:11" ht="15" customHeight="1" x14ac:dyDescent="0.25">
      <c r="A873" s="92">
        <v>43829</v>
      </c>
      <c r="B873" s="89">
        <v>124.96215100000001</v>
      </c>
      <c r="C873" s="90">
        <f t="shared" si="59"/>
        <v>0.80461100000002261</v>
      </c>
      <c r="D873" s="90">
        <f t="shared" si="58"/>
        <v>4.7830190000000101</v>
      </c>
      <c r="E873" s="89">
        <v>57.95</v>
      </c>
      <c r="F873" s="89">
        <v>20</v>
      </c>
      <c r="G873" s="89">
        <v>130.542046</v>
      </c>
      <c r="H873" s="90">
        <f t="shared" si="60"/>
        <v>0.7309139999999843</v>
      </c>
      <c r="I873" s="90">
        <f t="shared" si="57"/>
        <v>0.28344699999999534</v>
      </c>
      <c r="J873" s="89">
        <v>57.95</v>
      </c>
      <c r="K873" s="89">
        <v>20</v>
      </c>
    </row>
    <row r="874" spans="1:11" ht="15" customHeight="1" x14ac:dyDescent="0.25">
      <c r="A874" s="92">
        <v>43836</v>
      </c>
      <c r="B874" s="89">
        <v>126.085869</v>
      </c>
      <c r="C874" s="90">
        <f t="shared" si="59"/>
        <v>1.1237179999999967</v>
      </c>
      <c r="D874" s="90">
        <f t="shared" si="58"/>
        <v>5.8110459999999904</v>
      </c>
      <c r="E874" s="89">
        <v>57.95</v>
      </c>
      <c r="F874" s="89">
        <v>20</v>
      </c>
      <c r="G874" s="89">
        <v>131.55515700000001</v>
      </c>
      <c r="H874" s="90">
        <f t="shared" si="60"/>
        <v>1.0131110000000092</v>
      </c>
      <c r="I874" s="90">
        <f t="shared" si="57"/>
        <v>1.2260489999999891</v>
      </c>
      <c r="J874" s="89">
        <v>57.95</v>
      </c>
      <c r="K874" s="89">
        <v>20</v>
      </c>
    </row>
    <row r="875" spans="1:11" ht="15" customHeight="1" x14ac:dyDescent="0.25">
      <c r="A875" s="92">
        <v>43843</v>
      </c>
      <c r="B875" s="89">
        <v>127.16739200000001</v>
      </c>
      <c r="C875" s="90">
        <f t="shared" si="59"/>
        <v>1.0815230000000042</v>
      </c>
      <c r="D875" s="90">
        <f t="shared" si="58"/>
        <v>7.6413310000000081</v>
      </c>
      <c r="E875" s="89">
        <v>57.95</v>
      </c>
      <c r="F875" s="89">
        <v>20</v>
      </c>
      <c r="G875" s="89">
        <v>132.68823499999999</v>
      </c>
      <c r="H875" s="90">
        <f t="shared" si="60"/>
        <v>1.1330779999999834</v>
      </c>
      <c r="I875" s="90">
        <f t="shared" si="57"/>
        <v>3.2195440000000133</v>
      </c>
      <c r="J875" s="89">
        <v>57.95</v>
      </c>
      <c r="K875" s="89">
        <v>20</v>
      </c>
    </row>
    <row r="876" spans="1:11" ht="15" customHeight="1" x14ac:dyDescent="0.25">
      <c r="A876" s="92">
        <v>43850</v>
      </c>
      <c r="B876" s="89">
        <v>127.177227</v>
      </c>
      <c r="C876" s="90">
        <f t="shared" si="59"/>
        <v>0</v>
      </c>
      <c r="D876" s="90">
        <f t="shared" si="58"/>
        <v>8.0563405849999867</v>
      </c>
      <c r="E876" s="89">
        <v>57.95</v>
      </c>
      <c r="F876" s="89">
        <v>20</v>
      </c>
      <c r="G876" s="89">
        <v>132.739754</v>
      </c>
      <c r="H876" s="90">
        <f t="shared" si="60"/>
        <v>5.1519000000013193E-2</v>
      </c>
      <c r="I876" s="90">
        <f t="shared" si="57"/>
        <v>3.8172096639999893</v>
      </c>
      <c r="J876" s="89">
        <v>57.95</v>
      </c>
      <c r="K876" s="89">
        <v>20</v>
      </c>
    </row>
    <row r="877" spans="1:11" ht="15" customHeight="1" x14ac:dyDescent="0.25">
      <c r="A877" s="92">
        <v>43857</v>
      </c>
      <c r="B877" s="89">
        <v>127.33458900000001</v>
      </c>
      <c r="C877" s="90">
        <f t="shared" si="59"/>
        <v>0.15736200000000622</v>
      </c>
      <c r="D877" s="90">
        <f t="shared" si="58"/>
        <v>8.0458339019999983</v>
      </c>
      <c r="E877" s="89">
        <v>57.95</v>
      </c>
      <c r="F877" s="89">
        <v>20</v>
      </c>
      <c r="G877" s="89">
        <v>132.88088099999999</v>
      </c>
      <c r="H877" s="90">
        <f t="shared" si="60"/>
        <v>0.14112699999998313</v>
      </c>
      <c r="I877" s="90">
        <f t="shared" si="57"/>
        <v>3.7840304160000073</v>
      </c>
      <c r="J877" s="89">
        <v>57.95</v>
      </c>
      <c r="K877" s="89">
        <v>20</v>
      </c>
    </row>
    <row r="878" spans="1:11" ht="15" customHeight="1" x14ac:dyDescent="0.25">
      <c r="A878" s="92">
        <v>43864</v>
      </c>
      <c r="B878" s="89">
        <v>125.84808699999999</v>
      </c>
      <c r="C878" s="90">
        <f t="shared" si="59"/>
        <v>-1.4865020000000158</v>
      </c>
      <c r="D878" s="90">
        <f t="shared" si="58"/>
        <v>6.7214529999999826</v>
      </c>
      <c r="E878" s="89">
        <v>57.95</v>
      </c>
      <c r="F878" s="89">
        <v>20</v>
      </c>
      <c r="G878" s="89">
        <v>131.475672</v>
      </c>
      <c r="H878" s="90">
        <f t="shared" si="60"/>
        <v>-1.4052089999999851</v>
      </c>
      <c r="I878" s="90">
        <f t="shared" si="57"/>
        <v>2.3425950000000171</v>
      </c>
      <c r="J878" s="89">
        <v>57.95</v>
      </c>
      <c r="K878" s="89">
        <v>20</v>
      </c>
    </row>
    <row r="879" spans="1:11" ht="15" customHeight="1" x14ac:dyDescent="0.25">
      <c r="A879" s="92">
        <v>43871</v>
      </c>
      <c r="B879" s="89">
        <v>124.72935999999999</v>
      </c>
      <c r="C879" s="90">
        <f t="shared" si="59"/>
        <v>-1.1187270000000069</v>
      </c>
      <c r="D879" s="90">
        <f t="shared" si="58"/>
        <v>5.7617949999999922</v>
      </c>
      <c r="E879" s="89">
        <v>57.95</v>
      </c>
      <c r="F879" s="89">
        <v>20</v>
      </c>
      <c r="G879" s="89">
        <v>129.70444699999999</v>
      </c>
      <c r="H879" s="90">
        <f t="shared" si="60"/>
        <v>-1.7712250000000154</v>
      </c>
      <c r="I879" s="90">
        <f t="shared" si="57"/>
        <v>0.53257600000000593</v>
      </c>
      <c r="J879" s="89">
        <v>57.95</v>
      </c>
      <c r="K879" s="89">
        <v>20</v>
      </c>
    </row>
    <row r="880" spans="1:11" ht="15" customHeight="1" x14ac:dyDescent="0.25">
      <c r="A880" s="92">
        <v>43878</v>
      </c>
      <c r="B880" s="89">
        <v>123.796075</v>
      </c>
      <c r="C880" s="90">
        <f t="shared" si="59"/>
        <v>-0.93328499999998371</v>
      </c>
      <c r="D880" s="90">
        <f t="shared" si="58"/>
        <v>4.746752000000015</v>
      </c>
      <c r="E880" s="89">
        <v>57.95</v>
      </c>
      <c r="F880" s="89">
        <v>20</v>
      </c>
      <c r="G880" s="89">
        <v>128.20284899999999</v>
      </c>
      <c r="H880" s="90">
        <f t="shared" si="60"/>
        <v>-1.5015980000000013</v>
      </c>
      <c r="I880" s="90">
        <f t="shared" si="57"/>
        <v>-1.0295900000000131</v>
      </c>
      <c r="J880" s="89">
        <v>57.95</v>
      </c>
      <c r="K880" s="89">
        <v>20</v>
      </c>
    </row>
    <row r="881" spans="1:11" ht="15" customHeight="1" x14ac:dyDescent="0.25">
      <c r="A881" s="92">
        <v>43885</v>
      </c>
      <c r="B881" s="89">
        <v>123.44644915299999</v>
      </c>
      <c r="C881" s="90">
        <f t="shared" si="59"/>
        <v>-0.34962584700001287</v>
      </c>
      <c r="D881" s="90">
        <f t="shared" si="58"/>
        <v>4.2246911529999949</v>
      </c>
      <c r="E881" s="89">
        <v>57.95</v>
      </c>
      <c r="F881" s="89">
        <v>20</v>
      </c>
      <c r="G881" s="89">
        <v>127.67442647200001</v>
      </c>
      <c r="H881" s="90">
        <f t="shared" si="60"/>
        <v>-0.5284225279999788</v>
      </c>
      <c r="I881" s="90">
        <f t="shared" si="57"/>
        <v>-1.9882465280000048</v>
      </c>
      <c r="J881" s="89">
        <v>57.95</v>
      </c>
      <c r="K881" s="89">
        <v>20</v>
      </c>
    </row>
    <row r="882" spans="1:11" ht="15" customHeight="1" x14ac:dyDescent="0.25">
      <c r="A882" s="92">
        <v>43892</v>
      </c>
      <c r="B882" s="89">
        <v>122.43127200000001</v>
      </c>
      <c r="C882" s="90">
        <f t="shared" si="59"/>
        <v>-1.015177152999982</v>
      </c>
      <c r="D882" s="90">
        <f t="shared" si="58"/>
        <v>2.7103510000000028</v>
      </c>
      <c r="E882" s="89">
        <v>57.95</v>
      </c>
      <c r="F882" s="89">
        <v>20</v>
      </c>
      <c r="G882" s="89">
        <v>126.62246399999999</v>
      </c>
      <c r="H882" s="90">
        <f t="shared" si="60"/>
        <v>-1.0519624720000138</v>
      </c>
      <c r="I882" s="90">
        <f t="shared" si="57"/>
        <v>-3.6284470000000084</v>
      </c>
      <c r="J882" s="89">
        <v>57.95</v>
      </c>
      <c r="K882" s="89">
        <v>20</v>
      </c>
    </row>
    <row r="883" spans="1:11" ht="15" customHeight="1" x14ac:dyDescent="0.25">
      <c r="A883" s="92">
        <v>43899</v>
      </c>
      <c r="B883" s="89">
        <v>122.24398099999999</v>
      </c>
      <c r="C883" s="90">
        <f t="shared" si="59"/>
        <v>-0.18729100000001608</v>
      </c>
      <c r="D883" s="90">
        <f t="shared" si="58"/>
        <v>2.1395462169999888</v>
      </c>
      <c r="E883" s="89">
        <v>57.95</v>
      </c>
      <c r="F883" s="89">
        <v>20</v>
      </c>
      <c r="G883" s="89">
        <v>126.25264799999999</v>
      </c>
      <c r="H883" s="90">
        <f t="shared" si="60"/>
        <v>-0.36981600000000014</v>
      </c>
      <c r="I883" s="90">
        <f t="shared" si="57"/>
        <v>-4.3392184239999949</v>
      </c>
      <c r="J883" s="89">
        <v>57.95</v>
      </c>
      <c r="K883" s="89">
        <v>20</v>
      </c>
    </row>
    <row r="884" spans="1:11" ht="15" customHeight="1" x14ac:dyDescent="0.25">
      <c r="A884" s="92">
        <v>43906</v>
      </c>
      <c r="B884" s="89">
        <v>120.328169</v>
      </c>
      <c r="C884" s="90">
        <f t="shared" si="59"/>
        <v>-1.9158119999999883</v>
      </c>
      <c r="D884" s="90">
        <f t="shared" si="58"/>
        <v>-0.14690699999998458</v>
      </c>
      <c r="E884" s="89">
        <v>57.95</v>
      </c>
      <c r="F884" s="89">
        <v>20</v>
      </c>
      <c r="G884" s="89">
        <v>124.363474</v>
      </c>
      <c r="H884" s="90">
        <f t="shared" si="60"/>
        <v>-1.889173999999997</v>
      </c>
      <c r="I884" s="90">
        <f t="shared" si="57"/>
        <v>-6.4887760000000014</v>
      </c>
      <c r="J884" s="89">
        <v>57.95</v>
      </c>
      <c r="K884" s="89">
        <v>20</v>
      </c>
    </row>
    <row r="885" spans="1:11" ht="15" customHeight="1" x14ac:dyDescent="0.25">
      <c r="A885" s="92">
        <v>43913</v>
      </c>
      <c r="B885" s="89">
        <v>119.64450399999998</v>
      </c>
      <c r="C885" s="90">
        <f t="shared" si="59"/>
        <v>-0.68366500000001906</v>
      </c>
      <c r="D885" s="90">
        <f t="shared" si="58"/>
        <v>-1.1894860000000307</v>
      </c>
      <c r="E885" s="89">
        <v>57.95</v>
      </c>
      <c r="F885" s="89">
        <v>20</v>
      </c>
      <c r="G885" s="89">
        <v>123.40948499999999</v>
      </c>
      <c r="H885" s="90">
        <f t="shared" si="60"/>
        <v>-0.95398900000000708</v>
      </c>
      <c r="I885" s="90">
        <f t="shared" si="57"/>
        <v>-7.7426470000000052</v>
      </c>
      <c r="J885" s="89">
        <v>57.95</v>
      </c>
      <c r="K885" s="89">
        <v>20</v>
      </c>
    </row>
    <row r="886" spans="1:11" ht="15" customHeight="1" x14ac:dyDescent="0.25">
      <c r="A886" s="92">
        <v>43920</v>
      </c>
      <c r="B886" s="89">
        <v>112.452709</v>
      </c>
      <c r="C886" s="90">
        <f t="shared" si="59"/>
        <v>-7.1917949999999848</v>
      </c>
      <c r="D886" s="90">
        <f t="shared" si="58"/>
        <v>-9.2512934459999911</v>
      </c>
      <c r="E886" s="89">
        <v>57.95</v>
      </c>
      <c r="F886" s="89">
        <v>20</v>
      </c>
      <c r="G886" s="89">
        <v>118.59799800000002</v>
      </c>
      <c r="H886" s="90">
        <f t="shared" si="60"/>
        <v>-4.8114869999999712</v>
      </c>
      <c r="I886" s="90">
        <f t="shared" si="57"/>
        <v>-12.885968208000008</v>
      </c>
      <c r="J886" s="89">
        <v>57.95</v>
      </c>
      <c r="K886" s="89">
        <v>20</v>
      </c>
    </row>
    <row r="887" spans="1:11" ht="15" customHeight="1" x14ac:dyDescent="0.25">
      <c r="A887" s="92">
        <v>43927</v>
      </c>
      <c r="B887" s="89">
        <v>110.234797</v>
      </c>
      <c r="C887" s="90">
        <f t="shared" si="59"/>
        <v>-2.2179119999999983</v>
      </c>
      <c r="D887" s="90">
        <f t="shared" si="58"/>
        <v>-12.430019999999999</v>
      </c>
      <c r="E887" s="89">
        <v>57.95</v>
      </c>
      <c r="F887" s="89">
        <v>20</v>
      </c>
      <c r="G887" s="89">
        <v>116.833354</v>
      </c>
      <c r="H887" s="90">
        <f t="shared" si="60"/>
        <v>-1.7646440000000183</v>
      </c>
      <c r="I887" s="90">
        <f t="shared" si="57"/>
        <v>-15.250892000000007</v>
      </c>
      <c r="J887" s="89">
        <v>57.95</v>
      </c>
      <c r="K887" s="89">
        <v>20</v>
      </c>
    </row>
    <row r="888" spans="1:11" ht="15" customHeight="1" x14ac:dyDescent="0.25">
      <c r="A888" s="92">
        <v>43934</v>
      </c>
      <c r="B888" s="89">
        <v>109.26581899999999</v>
      </c>
      <c r="C888" s="90">
        <f t="shared" si="59"/>
        <v>-0.968978000000007</v>
      </c>
      <c r="D888" s="90">
        <f t="shared" si="58"/>
        <v>-14.789688000000012</v>
      </c>
      <c r="E888" s="89">
        <v>57.95</v>
      </c>
      <c r="F888" s="89">
        <v>20</v>
      </c>
      <c r="G888" s="89">
        <v>116.150812</v>
      </c>
      <c r="H888" s="90">
        <f t="shared" si="60"/>
        <v>-0.68254199999999798</v>
      </c>
      <c r="I888" s="90">
        <f t="shared" si="57"/>
        <v>-16.812765999999982</v>
      </c>
      <c r="J888" s="89">
        <v>57.95</v>
      </c>
      <c r="K888" s="89">
        <v>20</v>
      </c>
    </row>
    <row r="889" spans="1:11" ht="15" customHeight="1" x14ac:dyDescent="0.25">
      <c r="A889" s="92">
        <v>43941</v>
      </c>
      <c r="B889" s="89">
        <v>108.63274699999999</v>
      </c>
      <c r="C889" s="90">
        <f t="shared" si="59"/>
        <v>-0.63307199999999852</v>
      </c>
      <c r="D889" s="90">
        <f t="shared" si="58"/>
        <v>-16.796422000000007</v>
      </c>
      <c r="E889" s="89">
        <v>57.95</v>
      </c>
      <c r="F889" s="89">
        <v>20</v>
      </c>
      <c r="G889" s="89">
        <v>115.732573</v>
      </c>
      <c r="H889" s="90">
        <f t="shared" si="60"/>
        <v>-0.41823899999999981</v>
      </c>
      <c r="I889" s="90">
        <f t="shared" ref="I889:I952" si="61">IF(ABS(G889-G837)&lt;0.05,0,G889-G837)</f>
        <v>-18.260471999999993</v>
      </c>
      <c r="J889" s="89">
        <v>57.95</v>
      </c>
      <c r="K889" s="89">
        <v>20</v>
      </c>
    </row>
    <row r="890" spans="1:11" ht="15" customHeight="1" x14ac:dyDescent="0.25">
      <c r="A890" s="92">
        <v>43948</v>
      </c>
      <c r="B890" s="89">
        <v>107.87505999999999</v>
      </c>
      <c r="C890" s="90">
        <f t="shared" si="59"/>
        <v>-0.75768700000000422</v>
      </c>
      <c r="D890" s="90">
        <f t="shared" si="58"/>
        <v>-18.485583000000005</v>
      </c>
      <c r="E890" s="89">
        <v>57.95</v>
      </c>
      <c r="F890" s="89">
        <v>20</v>
      </c>
      <c r="G890" s="89">
        <v>115.21615199999999</v>
      </c>
      <c r="H890" s="90">
        <f t="shared" si="60"/>
        <v>-0.51642100000000823</v>
      </c>
      <c r="I890" s="90">
        <f t="shared" si="61"/>
        <v>-19.387759999999986</v>
      </c>
      <c r="J890" s="89">
        <v>57.95</v>
      </c>
      <c r="K890" s="89">
        <v>20</v>
      </c>
    </row>
    <row r="891" spans="1:11" ht="15" customHeight="1" x14ac:dyDescent="0.25">
      <c r="A891" s="92">
        <v>43955</v>
      </c>
      <c r="B891" s="89">
        <v>107.55538900000002</v>
      </c>
      <c r="C891" s="90">
        <f t="shared" si="59"/>
        <v>-0.31967099999997117</v>
      </c>
      <c r="D891" s="90">
        <f t="shared" si="58"/>
        <v>-19.941859999999991</v>
      </c>
      <c r="E891" s="89">
        <v>57.95</v>
      </c>
      <c r="F891" s="89">
        <v>20</v>
      </c>
      <c r="G891" s="89">
        <v>114.93898399999999</v>
      </c>
      <c r="H891" s="90">
        <f t="shared" si="60"/>
        <v>-0.27716800000000319</v>
      </c>
      <c r="I891" s="90">
        <f t="shared" si="61"/>
        <v>-20.468478999999988</v>
      </c>
      <c r="J891" s="89">
        <v>57.95</v>
      </c>
      <c r="K891" s="89">
        <v>20</v>
      </c>
    </row>
    <row r="892" spans="1:11" ht="15" customHeight="1" x14ac:dyDescent="0.25">
      <c r="A892" s="92">
        <v>43962</v>
      </c>
      <c r="B892" s="89">
        <v>107.45436000000001</v>
      </c>
      <c r="C892" s="90">
        <f t="shared" si="59"/>
        <v>-0.10102900000001114</v>
      </c>
      <c r="D892" s="90">
        <f t="shared" si="58"/>
        <v>-20.516609000000003</v>
      </c>
      <c r="E892" s="89">
        <v>57.95</v>
      </c>
      <c r="F892" s="89">
        <v>20</v>
      </c>
      <c r="G892" s="89">
        <v>114.827827</v>
      </c>
      <c r="H892" s="90">
        <f t="shared" si="60"/>
        <v>-0.11115699999999151</v>
      </c>
      <c r="I892" s="90">
        <f t="shared" si="61"/>
        <v>-20.530934999999985</v>
      </c>
      <c r="J892" s="89">
        <v>57.95</v>
      </c>
      <c r="K892" s="89">
        <v>20</v>
      </c>
    </row>
    <row r="893" spans="1:11" ht="15" customHeight="1" x14ac:dyDescent="0.25">
      <c r="A893" s="92">
        <v>43969</v>
      </c>
      <c r="B893" s="89">
        <v>105.093524</v>
      </c>
      <c r="C893" s="90">
        <f t="shared" si="59"/>
        <v>-2.3608360000000062</v>
      </c>
      <c r="D893" s="90">
        <f t="shared" ref="D893:D956" si="62">IF(ABS(B893-B841)&lt;0.05,0,B893-B841)</f>
        <v>-23.415808999999996</v>
      </c>
      <c r="E893" s="89">
        <v>57.95</v>
      </c>
      <c r="F893" s="89">
        <v>20</v>
      </c>
      <c r="G893" s="89">
        <v>112.22185500000001</v>
      </c>
      <c r="H893" s="90">
        <f t="shared" si="60"/>
        <v>-2.6059719999999942</v>
      </c>
      <c r="I893" s="90">
        <f t="shared" si="61"/>
        <v>-23.60071099999999</v>
      </c>
      <c r="J893" s="89">
        <v>57.95</v>
      </c>
      <c r="K893" s="89">
        <v>20</v>
      </c>
    </row>
    <row r="894" spans="1:11" ht="15" customHeight="1" x14ac:dyDescent="0.25">
      <c r="A894" s="92">
        <v>43976</v>
      </c>
      <c r="B894" s="89">
        <v>104.869348</v>
      </c>
      <c r="C894" s="90">
        <f t="shared" si="59"/>
        <v>-0.22417599999999993</v>
      </c>
      <c r="D894" s="90">
        <f t="shared" si="62"/>
        <v>-24.273221000000007</v>
      </c>
      <c r="E894" s="89">
        <v>57.95</v>
      </c>
      <c r="F894" s="89">
        <v>20</v>
      </c>
      <c r="G894" s="89">
        <v>111.70437499999998</v>
      </c>
      <c r="H894" s="90">
        <f t="shared" si="60"/>
        <v>-0.51748000000002037</v>
      </c>
      <c r="I894" s="90">
        <f t="shared" si="61"/>
        <v>-24.742008000000013</v>
      </c>
      <c r="J894" s="89">
        <v>57.95</v>
      </c>
      <c r="K894" s="89">
        <v>20</v>
      </c>
    </row>
    <row r="895" spans="1:11" ht="15" customHeight="1" x14ac:dyDescent="0.25">
      <c r="A895" s="92">
        <v>43983</v>
      </c>
      <c r="B895" s="89">
        <v>105.17289400000001</v>
      </c>
      <c r="C895" s="90">
        <f t="shared" si="59"/>
        <v>0.30354600000001142</v>
      </c>
      <c r="D895" s="90">
        <f t="shared" si="62"/>
        <v>-24.234311999999989</v>
      </c>
      <c r="E895" s="89">
        <v>57.95</v>
      </c>
      <c r="F895" s="89">
        <v>20</v>
      </c>
      <c r="G895" s="89">
        <v>111.76470599999999</v>
      </c>
      <c r="H895" s="90">
        <f t="shared" si="60"/>
        <v>6.033100000000502E-2</v>
      </c>
      <c r="I895" s="90">
        <f t="shared" si="61"/>
        <v>-24.628847000000007</v>
      </c>
      <c r="J895" s="89">
        <v>57.95</v>
      </c>
      <c r="K895" s="89">
        <v>20</v>
      </c>
    </row>
    <row r="896" spans="1:11" ht="15" customHeight="1" x14ac:dyDescent="0.25">
      <c r="A896" s="92">
        <v>43990</v>
      </c>
      <c r="B896" s="89">
        <v>105.73600500000001</v>
      </c>
      <c r="C896" s="90">
        <f t="shared" si="59"/>
        <v>0.56311099999999215</v>
      </c>
      <c r="D896" s="90">
        <f t="shared" si="62"/>
        <v>-23.149663000000004</v>
      </c>
      <c r="E896" s="89">
        <v>57.95</v>
      </c>
      <c r="F896" s="89">
        <v>20</v>
      </c>
      <c r="G896" s="89">
        <v>111.98127599999998</v>
      </c>
      <c r="H896" s="90">
        <f t="shared" si="60"/>
        <v>0.21656999999999016</v>
      </c>
      <c r="I896" s="90">
        <f t="shared" si="61"/>
        <v>-23.420424000000025</v>
      </c>
      <c r="J896" s="89">
        <v>57.95</v>
      </c>
      <c r="K896" s="89">
        <v>20</v>
      </c>
    </row>
    <row r="897" spans="1:11" ht="15" customHeight="1" x14ac:dyDescent="0.25">
      <c r="A897" s="92">
        <v>43997</v>
      </c>
      <c r="B897" s="89">
        <v>106.37489600000001</v>
      </c>
      <c r="C897" s="90">
        <f t="shared" si="59"/>
        <v>0.63889100000000099</v>
      </c>
      <c r="D897" s="90">
        <f t="shared" si="62"/>
        <v>-21.285876999999985</v>
      </c>
      <c r="E897" s="89">
        <v>57.95</v>
      </c>
      <c r="F897" s="89">
        <v>20</v>
      </c>
      <c r="G897" s="89">
        <v>112.531819</v>
      </c>
      <c r="H897" s="90">
        <f t="shared" si="60"/>
        <v>0.55054300000001888</v>
      </c>
      <c r="I897" s="90">
        <f t="shared" si="61"/>
        <v>-21.226636999999997</v>
      </c>
      <c r="J897" s="89">
        <v>57.95</v>
      </c>
      <c r="K897" s="89">
        <v>20</v>
      </c>
    </row>
    <row r="898" spans="1:11" ht="15" customHeight="1" x14ac:dyDescent="0.25">
      <c r="A898" s="92">
        <v>44004</v>
      </c>
      <c r="B898" s="89">
        <v>107.126</v>
      </c>
      <c r="C898" s="90">
        <f t="shared" si="59"/>
        <v>0.751103999999998</v>
      </c>
      <c r="D898" s="90">
        <f t="shared" si="62"/>
        <v>-19.537116000000012</v>
      </c>
      <c r="E898" s="89">
        <v>57.95</v>
      </c>
      <c r="F898" s="89">
        <v>20</v>
      </c>
      <c r="G898" s="89">
        <v>112.98129300000001</v>
      </c>
      <c r="H898" s="90">
        <f t="shared" si="60"/>
        <v>0.44947400000000926</v>
      </c>
      <c r="I898" s="90">
        <f t="shared" si="61"/>
        <v>-18.832647999999992</v>
      </c>
      <c r="J898" s="89">
        <v>57.95</v>
      </c>
      <c r="K898" s="89">
        <v>20</v>
      </c>
    </row>
    <row r="899" spans="1:11" ht="15" customHeight="1" x14ac:dyDescent="0.25">
      <c r="A899" s="92">
        <v>44011</v>
      </c>
      <c r="B899" s="89">
        <v>108.30699300000001</v>
      </c>
      <c r="C899" s="90">
        <f t="shared" si="59"/>
        <v>1.1809930000000008</v>
      </c>
      <c r="D899" s="90">
        <f t="shared" si="62"/>
        <v>-18.180218000000011</v>
      </c>
      <c r="E899" s="89">
        <v>57.95</v>
      </c>
      <c r="F899" s="89">
        <v>20</v>
      </c>
      <c r="G899" s="89">
        <v>114.10146400000001</v>
      </c>
      <c r="H899" s="90">
        <f t="shared" si="60"/>
        <v>1.1201709999999991</v>
      </c>
      <c r="I899" s="90">
        <f t="shared" si="61"/>
        <v>-17.453292999999988</v>
      </c>
      <c r="J899" s="89">
        <v>57.95</v>
      </c>
      <c r="K899" s="89">
        <v>20</v>
      </c>
    </row>
    <row r="900" spans="1:11" ht="15" customHeight="1" x14ac:dyDescent="0.25">
      <c r="A900" s="92">
        <v>44018</v>
      </c>
      <c r="B900" s="89">
        <v>109.42805100000001</v>
      </c>
      <c r="C900" s="90">
        <f t="shared" si="59"/>
        <v>1.121058000000005</v>
      </c>
      <c r="D900" s="90">
        <f t="shared" si="62"/>
        <v>-17.434562999999997</v>
      </c>
      <c r="E900" s="89">
        <v>57.95</v>
      </c>
      <c r="F900" s="89">
        <v>20</v>
      </c>
      <c r="G900" s="89">
        <v>115.04871399999999</v>
      </c>
      <c r="H900" s="90">
        <f t="shared" si="60"/>
        <v>0.94724999999998261</v>
      </c>
      <c r="I900" s="90">
        <f t="shared" si="61"/>
        <v>-16.631992999999994</v>
      </c>
      <c r="J900" s="89">
        <v>57.95</v>
      </c>
      <c r="K900" s="89">
        <v>20</v>
      </c>
    </row>
    <row r="901" spans="1:11" ht="15" customHeight="1" x14ac:dyDescent="0.25">
      <c r="A901" s="92">
        <v>44025</v>
      </c>
      <c r="B901" s="89">
        <v>111.23659500000001</v>
      </c>
      <c r="C901" s="90">
        <f t="shared" si="59"/>
        <v>1.8085439999999977</v>
      </c>
      <c r="D901" s="90">
        <f t="shared" si="62"/>
        <v>-15.891318999999996</v>
      </c>
      <c r="E901" s="89">
        <v>57.95</v>
      </c>
      <c r="F901" s="89">
        <v>20</v>
      </c>
      <c r="G901" s="89">
        <v>116.747501</v>
      </c>
      <c r="H901" s="90">
        <f t="shared" si="60"/>
        <v>1.69878700000001</v>
      </c>
      <c r="I901" s="90">
        <f t="shared" si="61"/>
        <v>-15.112347999999997</v>
      </c>
      <c r="J901" s="89">
        <v>57.95</v>
      </c>
      <c r="K901" s="89">
        <v>20</v>
      </c>
    </row>
    <row r="902" spans="1:11" ht="15" customHeight="1" x14ac:dyDescent="0.25">
      <c r="A902" s="92">
        <v>44032</v>
      </c>
      <c r="B902" s="89">
        <v>112.22999200000001</v>
      </c>
      <c r="C902" s="90">
        <f t="shared" si="59"/>
        <v>0.99339700000000164</v>
      </c>
      <c r="D902" s="90">
        <f t="shared" si="62"/>
        <v>-15.579278999999985</v>
      </c>
      <c r="E902" s="89">
        <v>57.95</v>
      </c>
      <c r="F902" s="89">
        <v>20</v>
      </c>
      <c r="G902" s="89">
        <v>117.35308499999999</v>
      </c>
      <c r="H902" s="90">
        <f t="shared" si="60"/>
        <v>0.60558399999999324</v>
      </c>
      <c r="I902" s="90">
        <f t="shared" si="61"/>
        <v>-14.861163000000005</v>
      </c>
      <c r="J902" s="89">
        <v>57.95</v>
      </c>
      <c r="K902" s="89">
        <v>20</v>
      </c>
    </row>
    <row r="903" spans="1:11" ht="15" customHeight="1" x14ac:dyDescent="0.25">
      <c r="A903" s="92">
        <v>44039</v>
      </c>
      <c r="B903" s="89">
        <v>112.663618</v>
      </c>
      <c r="C903" s="90">
        <f t="shared" si="59"/>
        <v>0.43362599999998963</v>
      </c>
      <c r="D903" s="90">
        <f t="shared" si="62"/>
        <v>-15.370158999999987</v>
      </c>
      <c r="E903" s="89">
        <v>57.95</v>
      </c>
      <c r="F903" s="89">
        <v>20</v>
      </c>
      <c r="G903" s="89">
        <v>117.75563200000001</v>
      </c>
      <c r="H903" s="90">
        <f t="shared" si="60"/>
        <v>0.40254700000001264</v>
      </c>
      <c r="I903" s="90">
        <f t="shared" si="61"/>
        <v>-14.840512000000004</v>
      </c>
      <c r="J903" s="89">
        <v>57.95</v>
      </c>
      <c r="K903" s="89">
        <v>20</v>
      </c>
    </row>
    <row r="904" spans="1:11" ht="15" customHeight="1" x14ac:dyDescent="0.25">
      <c r="A904" s="92">
        <v>44046</v>
      </c>
      <c r="B904" s="89">
        <v>112.91443100000001</v>
      </c>
      <c r="C904" s="90">
        <f t="shared" si="59"/>
        <v>0.25081300000000795</v>
      </c>
      <c r="D904" s="90">
        <f t="shared" si="62"/>
        <v>-15.455928</v>
      </c>
      <c r="E904" s="89">
        <v>57.95</v>
      </c>
      <c r="F904" s="89">
        <v>20</v>
      </c>
      <c r="G904" s="89">
        <v>117.97414900000001</v>
      </c>
      <c r="H904" s="90">
        <f t="shared" si="60"/>
        <v>0.21851700000000562</v>
      </c>
      <c r="I904" s="90">
        <f t="shared" si="61"/>
        <v>-14.631583999999975</v>
      </c>
      <c r="J904" s="89">
        <v>57.95</v>
      </c>
      <c r="K904" s="89">
        <v>20</v>
      </c>
    </row>
    <row r="905" spans="1:11" ht="15" customHeight="1" x14ac:dyDescent="0.25">
      <c r="A905" s="92">
        <v>44053</v>
      </c>
      <c r="B905" s="89">
        <v>113.01709999999999</v>
      </c>
      <c r="C905" s="90">
        <f t="shared" ref="C905:C968" si="63">IF(ABS(B905-B904)&lt;0.05,0,B905-B904)</f>
        <v>0.10266899999997747</v>
      </c>
      <c r="D905" s="90">
        <f t="shared" si="62"/>
        <v>-15.344142000000019</v>
      </c>
      <c r="E905" s="89">
        <v>57.95</v>
      </c>
      <c r="F905" s="89">
        <v>20</v>
      </c>
      <c r="G905" s="89">
        <v>118.00904200000001</v>
      </c>
      <c r="H905" s="90">
        <f t="shared" ref="H905:H968" si="64">IF(ABS(G905-G904)&lt;0.05,0,G905-G904)</f>
        <v>0</v>
      </c>
      <c r="I905" s="90">
        <f t="shared" si="61"/>
        <v>-14.579643999999988</v>
      </c>
      <c r="J905" s="89">
        <v>57.95</v>
      </c>
      <c r="K905" s="89">
        <v>20</v>
      </c>
    </row>
    <row r="906" spans="1:11" ht="15" customHeight="1" x14ac:dyDescent="0.25">
      <c r="A906" s="92">
        <v>44060</v>
      </c>
      <c r="B906" s="89">
        <v>113.037843</v>
      </c>
      <c r="C906" s="90">
        <f t="shared" si="63"/>
        <v>0</v>
      </c>
      <c r="D906" s="90">
        <f t="shared" si="62"/>
        <v>-15.128139999999988</v>
      </c>
      <c r="E906" s="89">
        <v>57.95</v>
      </c>
      <c r="F906" s="89">
        <v>20</v>
      </c>
      <c r="G906" s="89">
        <v>117.99622100000001</v>
      </c>
      <c r="H906" s="90">
        <f t="shared" si="64"/>
        <v>0</v>
      </c>
      <c r="I906" s="90">
        <f t="shared" si="61"/>
        <v>-14.599766000000002</v>
      </c>
      <c r="J906" s="89">
        <v>57.95</v>
      </c>
      <c r="K906" s="89">
        <v>20</v>
      </c>
    </row>
    <row r="907" spans="1:11" ht="15" customHeight="1" x14ac:dyDescent="0.25">
      <c r="A907" s="92">
        <v>44067</v>
      </c>
      <c r="B907" s="89">
        <v>113.22045399999999</v>
      </c>
      <c r="C907" s="90">
        <f t="shared" si="63"/>
        <v>0.18261099999999431</v>
      </c>
      <c r="D907" s="90">
        <f t="shared" si="62"/>
        <v>-15.000582000000009</v>
      </c>
      <c r="E907" s="89">
        <v>57.95</v>
      </c>
      <c r="F907" s="89">
        <v>20</v>
      </c>
      <c r="G907" s="89">
        <v>118.140108</v>
      </c>
      <c r="H907" s="90">
        <f t="shared" si="64"/>
        <v>0.14388699999999233</v>
      </c>
      <c r="I907" s="90">
        <f t="shared" si="61"/>
        <v>-14.370746999999994</v>
      </c>
      <c r="J907" s="89">
        <v>57.95</v>
      </c>
      <c r="K907" s="89">
        <v>20</v>
      </c>
    </row>
    <row r="908" spans="1:11" ht="15" customHeight="1" x14ac:dyDescent="0.25">
      <c r="A908" s="92">
        <v>44074</v>
      </c>
      <c r="B908" s="89">
        <v>113.292388</v>
      </c>
      <c r="C908" s="90">
        <f t="shared" si="63"/>
        <v>7.1934000000013043E-2</v>
      </c>
      <c r="D908" s="90">
        <f t="shared" si="62"/>
        <v>-14.571927000000002</v>
      </c>
      <c r="E908" s="89">
        <v>57.95</v>
      </c>
      <c r="F908" s="89">
        <v>20</v>
      </c>
      <c r="G908" s="89">
        <v>118.181321</v>
      </c>
      <c r="H908" s="90">
        <f t="shared" si="64"/>
        <v>0</v>
      </c>
      <c r="I908" s="90">
        <f t="shared" si="61"/>
        <v>-14.109398999999996</v>
      </c>
      <c r="J908" s="89">
        <v>57.95</v>
      </c>
      <c r="K908" s="89">
        <v>20</v>
      </c>
    </row>
    <row r="909" spans="1:11" ht="15" customHeight="1" x14ac:dyDescent="0.25">
      <c r="A909" s="92">
        <v>44081</v>
      </c>
      <c r="B909" s="89">
        <v>113.36947799999999</v>
      </c>
      <c r="C909" s="90">
        <f t="shared" si="63"/>
        <v>7.7089999999984116E-2</v>
      </c>
      <c r="D909" s="90">
        <f t="shared" si="62"/>
        <v>-14.419938303000023</v>
      </c>
      <c r="E909" s="89">
        <v>57.95</v>
      </c>
      <c r="F909" s="89">
        <v>20</v>
      </c>
      <c r="G909" s="89">
        <v>118.21793599999999</v>
      </c>
      <c r="H909" s="90">
        <f t="shared" si="64"/>
        <v>0</v>
      </c>
      <c r="I909" s="90">
        <f t="shared" si="61"/>
        <v>-13.668799888000009</v>
      </c>
      <c r="J909" s="89">
        <v>57.95</v>
      </c>
      <c r="K909" s="89">
        <v>20</v>
      </c>
    </row>
    <row r="910" spans="1:11" ht="15" customHeight="1" x14ac:dyDescent="0.25">
      <c r="A910" s="92">
        <v>44088</v>
      </c>
      <c r="B910" s="89">
        <v>113.324635</v>
      </c>
      <c r="C910" s="90">
        <f t="shared" si="63"/>
        <v>0</v>
      </c>
      <c r="D910" s="90">
        <f t="shared" si="62"/>
        <v>-13.593600506000016</v>
      </c>
      <c r="E910" s="89">
        <v>57.95</v>
      </c>
      <c r="F910" s="89">
        <v>20</v>
      </c>
      <c r="G910" s="89">
        <v>118.17559500000002</v>
      </c>
      <c r="H910" s="90">
        <f t="shared" si="64"/>
        <v>0</v>
      </c>
      <c r="I910" s="90">
        <f t="shared" si="61"/>
        <v>-13.170873079999978</v>
      </c>
      <c r="J910" s="89">
        <v>57.95</v>
      </c>
      <c r="K910" s="89">
        <v>20</v>
      </c>
    </row>
    <row r="911" spans="1:11" ht="15" customHeight="1" x14ac:dyDescent="0.25">
      <c r="A911" s="92">
        <v>44095</v>
      </c>
      <c r="B911" s="89">
        <v>113.30688185</v>
      </c>
      <c r="C911" s="90">
        <f t="shared" si="63"/>
        <v>0</v>
      </c>
      <c r="D911" s="90">
        <f t="shared" si="62"/>
        <v>-13.472030464000014</v>
      </c>
      <c r="E911" s="89">
        <v>57.95</v>
      </c>
      <c r="F911" s="89">
        <v>20</v>
      </c>
      <c r="G911" s="89">
        <v>118.16251131999999</v>
      </c>
      <c r="H911" s="90">
        <f t="shared" si="64"/>
        <v>0</v>
      </c>
      <c r="I911" s="90">
        <f t="shared" si="61"/>
        <v>-13.360663344000017</v>
      </c>
      <c r="J911" s="89">
        <v>57.95</v>
      </c>
      <c r="K911" s="89">
        <v>20</v>
      </c>
    </row>
    <row r="912" spans="1:11" ht="15" customHeight="1" x14ac:dyDescent="0.25">
      <c r="A912" s="92">
        <v>44102</v>
      </c>
      <c r="B912" s="89">
        <v>113.297878</v>
      </c>
      <c r="C912" s="90">
        <f t="shared" si="63"/>
        <v>0</v>
      </c>
      <c r="D912" s="90">
        <f t="shared" si="62"/>
        <v>-13.626086000000015</v>
      </c>
      <c r="E912" s="89">
        <v>57.95</v>
      </c>
      <c r="F912" s="89">
        <v>20</v>
      </c>
      <c r="G912" s="89">
        <v>118.13608599999999</v>
      </c>
      <c r="H912" s="90">
        <f t="shared" si="64"/>
        <v>0</v>
      </c>
      <c r="I912" s="90">
        <f t="shared" si="61"/>
        <v>-13.697763999999992</v>
      </c>
      <c r="J912" s="89">
        <v>57.95</v>
      </c>
      <c r="K912" s="89">
        <v>20</v>
      </c>
    </row>
    <row r="913" spans="1:11" ht="15" customHeight="1" x14ac:dyDescent="0.25">
      <c r="A913" s="92">
        <v>44109</v>
      </c>
      <c r="B913" s="89">
        <v>113.26167600000001</v>
      </c>
      <c r="C913" s="90">
        <f t="shared" si="63"/>
        <v>0</v>
      </c>
      <c r="D913" s="90">
        <f t="shared" si="62"/>
        <v>-13.607818999999978</v>
      </c>
      <c r="E913" s="89">
        <v>57.95</v>
      </c>
      <c r="F913" s="89">
        <v>20</v>
      </c>
      <c r="G913" s="89">
        <v>118.11395</v>
      </c>
      <c r="H913" s="90">
        <f t="shared" si="64"/>
        <v>0</v>
      </c>
      <c r="I913" s="90">
        <f t="shared" si="61"/>
        <v>-13.706852999999981</v>
      </c>
      <c r="J913" s="89">
        <v>57.95</v>
      </c>
      <c r="K913" s="89">
        <v>20</v>
      </c>
    </row>
    <row r="914" spans="1:11" ht="15" customHeight="1" x14ac:dyDescent="0.25">
      <c r="A914" s="92">
        <v>44116</v>
      </c>
      <c r="B914" s="89">
        <v>113.18679400000001</v>
      </c>
      <c r="C914" s="90">
        <f t="shared" si="63"/>
        <v>-7.4882000000002336E-2</v>
      </c>
      <c r="D914" s="90">
        <f t="shared" si="62"/>
        <v>-13.719696999999982</v>
      </c>
      <c r="E914" s="89">
        <v>57.95</v>
      </c>
      <c r="F914" s="89">
        <v>20</v>
      </c>
      <c r="G914" s="89">
        <v>118.05383999999999</v>
      </c>
      <c r="H914" s="90">
        <f t="shared" si="64"/>
        <v>-6.0110000000008768E-2</v>
      </c>
      <c r="I914" s="90">
        <f t="shared" si="61"/>
        <v>-13.839067999999983</v>
      </c>
      <c r="J914" s="89">
        <v>57.95</v>
      </c>
      <c r="K914" s="89">
        <v>20</v>
      </c>
    </row>
    <row r="915" spans="1:11" ht="15" customHeight="1" x14ac:dyDescent="0.25">
      <c r="A915" s="92">
        <v>44123</v>
      </c>
      <c r="B915" s="89">
        <v>113.18026999999999</v>
      </c>
      <c r="C915" s="90">
        <f t="shared" si="63"/>
        <v>0</v>
      </c>
      <c r="D915" s="90">
        <f t="shared" si="62"/>
        <v>-13.222150000000013</v>
      </c>
      <c r="E915" s="89">
        <v>57.95</v>
      </c>
      <c r="F915" s="89">
        <v>20</v>
      </c>
      <c r="G915" s="89">
        <v>118.075514</v>
      </c>
      <c r="H915" s="90">
        <f t="shared" si="64"/>
        <v>0</v>
      </c>
      <c r="I915" s="90">
        <f t="shared" si="61"/>
        <v>-13.203738999999985</v>
      </c>
      <c r="J915" s="89">
        <v>57.95</v>
      </c>
      <c r="K915" s="89">
        <v>20</v>
      </c>
    </row>
    <row r="916" spans="1:11" ht="15" customHeight="1" x14ac:dyDescent="0.25">
      <c r="A916" s="92">
        <v>44130</v>
      </c>
      <c r="B916" s="89">
        <v>113.14429299999999</v>
      </c>
      <c r="C916" s="90">
        <f t="shared" si="63"/>
        <v>0</v>
      </c>
      <c r="D916" s="90">
        <f t="shared" si="62"/>
        <v>-12.621220999999991</v>
      </c>
      <c r="E916" s="89">
        <v>57.95</v>
      </c>
      <c r="F916" s="89">
        <v>20</v>
      </c>
      <c r="G916" s="89">
        <v>118.08094499999999</v>
      </c>
      <c r="H916" s="90">
        <f t="shared" si="64"/>
        <v>0</v>
      </c>
      <c r="I916" s="90">
        <f t="shared" si="61"/>
        <v>-12.522587000000016</v>
      </c>
      <c r="J916" s="89">
        <v>57.95</v>
      </c>
      <c r="K916" s="89">
        <v>20</v>
      </c>
    </row>
    <row r="917" spans="1:11" ht="15" customHeight="1" x14ac:dyDescent="0.25">
      <c r="A917" s="92">
        <v>44137</v>
      </c>
      <c r="B917" s="89">
        <v>113.10595099999998</v>
      </c>
      <c r="C917" s="90">
        <f t="shared" si="63"/>
        <v>0</v>
      </c>
      <c r="D917" s="90">
        <f t="shared" si="62"/>
        <v>-12.452750000000023</v>
      </c>
      <c r="E917" s="89">
        <v>57.95</v>
      </c>
      <c r="F917" s="89">
        <v>20</v>
      </c>
      <c r="G917" s="89">
        <v>118.056847</v>
      </c>
      <c r="H917" s="90">
        <f t="shared" si="64"/>
        <v>0</v>
      </c>
      <c r="I917" s="90">
        <f t="shared" si="61"/>
        <v>-12.319247999999988</v>
      </c>
      <c r="J917" s="89">
        <v>57.95</v>
      </c>
      <c r="K917" s="89">
        <v>20</v>
      </c>
    </row>
    <row r="918" spans="1:11" ht="15" customHeight="1" x14ac:dyDescent="0.25">
      <c r="A918" s="92">
        <v>44144</v>
      </c>
      <c r="B918" s="89">
        <v>112.49738899999998</v>
      </c>
      <c r="C918" s="90">
        <f t="shared" si="63"/>
        <v>-0.60856199999999205</v>
      </c>
      <c r="D918" s="90">
        <f t="shared" si="62"/>
        <v>-13.096610000000027</v>
      </c>
      <c r="E918" s="89">
        <v>57.95</v>
      </c>
      <c r="F918" s="89">
        <v>20</v>
      </c>
      <c r="G918" s="89">
        <v>117.276657</v>
      </c>
      <c r="H918" s="90">
        <f t="shared" si="64"/>
        <v>-0.7801900000000046</v>
      </c>
      <c r="I918" s="90">
        <f t="shared" si="61"/>
        <v>-13.148252999999983</v>
      </c>
      <c r="J918" s="89">
        <v>57.95</v>
      </c>
      <c r="K918" s="89">
        <v>20</v>
      </c>
    </row>
    <row r="919" spans="1:11" ht="15" customHeight="1" x14ac:dyDescent="0.25">
      <c r="A919" s="92">
        <v>44151</v>
      </c>
      <c r="B919" s="89">
        <v>112.346174</v>
      </c>
      <c r="C919" s="90">
        <f t="shared" si="63"/>
        <v>-0.15121499999997923</v>
      </c>
      <c r="D919" s="90">
        <f t="shared" si="62"/>
        <v>-13.236171999999996</v>
      </c>
      <c r="E919" s="89">
        <v>57.95</v>
      </c>
      <c r="F919" s="89">
        <v>20</v>
      </c>
      <c r="G919" s="89">
        <v>117.06657200000001</v>
      </c>
      <c r="H919" s="90">
        <f t="shared" si="64"/>
        <v>-0.21008499999999231</v>
      </c>
      <c r="I919" s="90">
        <f t="shared" si="61"/>
        <v>-13.279022999999995</v>
      </c>
      <c r="J919" s="89">
        <v>57.95</v>
      </c>
      <c r="K919" s="89">
        <v>20</v>
      </c>
    </row>
    <row r="920" spans="1:11" ht="15" customHeight="1" x14ac:dyDescent="0.25">
      <c r="A920" s="92">
        <v>44158</v>
      </c>
      <c r="B920" s="89">
        <v>112.42064999999998</v>
      </c>
      <c r="C920" s="90">
        <f t="shared" si="63"/>
        <v>7.4475999999975784E-2</v>
      </c>
      <c r="D920" s="90">
        <f t="shared" si="62"/>
        <v>-12.899148000000025</v>
      </c>
      <c r="E920" s="89">
        <v>57.95</v>
      </c>
      <c r="F920" s="89">
        <v>20</v>
      </c>
      <c r="G920" s="89">
        <v>117.13443100000001</v>
      </c>
      <c r="H920" s="90">
        <f t="shared" si="64"/>
        <v>6.7858999999998559E-2</v>
      </c>
      <c r="I920" s="90">
        <f t="shared" si="61"/>
        <v>-12.943882000000002</v>
      </c>
      <c r="J920" s="89">
        <v>57.95</v>
      </c>
      <c r="K920" s="89">
        <v>20</v>
      </c>
    </row>
    <row r="921" spans="1:11" ht="15" customHeight="1" x14ac:dyDescent="0.25">
      <c r="A921" s="92">
        <v>44165</v>
      </c>
      <c r="B921" s="89">
        <v>112.605412</v>
      </c>
      <c r="C921" s="90">
        <f t="shared" si="63"/>
        <v>0.18476200000002052</v>
      </c>
      <c r="D921" s="90">
        <f t="shared" si="62"/>
        <v>-12.203371000000004</v>
      </c>
      <c r="E921" s="89">
        <v>57.95</v>
      </c>
      <c r="F921" s="89">
        <v>20</v>
      </c>
      <c r="G921" s="89">
        <v>117.40804</v>
      </c>
      <c r="H921" s="90">
        <f t="shared" si="64"/>
        <v>0.27360899999999333</v>
      </c>
      <c r="I921" s="90">
        <f t="shared" si="61"/>
        <v>-12.385793000000007</v>
      </c>
      <c r="J921" s="89">
        <v>57.95</v>
      </c>
      <c r="K921" s="89">
        <v>20</v>
      </c>
    </row>
    <row r="922" spans="1:11" ht="15" customHeight="1" x14ac:dyDescent="0.25">
      <c r="A922" s="92">
        <v>44172</v>
      </c>
      <c r="B922" s="89">
        <v>113.165696</v>
      </c>
      <c r="C922" s="90">
        <f t="shared" si="63"/>
        <v>0.56028399999999579</v>
      </c>
      <c r="D922" s="90">
        <f t="shared" si="62"/>
        <v>-11.582480000000004</v>
      </c>
      <c r="E922" s="89">
        <v>57.95</v>
      </c>
      <c r="F922" s="89">
        <v>20</v>
      </c>
      <c r="G922" s="89">
        <v>117.98563099999998</v>
      </c>
      <c r="H922" s="90">
        <f t="shared" si="64"/>
        <v>0.57759099999998398</v>
      </c>
      <c r="I922" s="90">
        <f t="shared" si="61"/>
        <v>-11.804554000000024</v>
      </c>
      <c r="J922" s="89">
        <v>57.95</v>
      </c>
      <c r="K922" s="89">
        <v>20</v>
      </c>
    </row>
    <row r="923" spans="1:11" ht="15" customHeight="1" x14ac:dyDescent="0.25">
      <c r="A923" s="92">
        <v>44179</v>
      </c>
      <c r="B923" s="89">
        <v>113.817286</v>
      </c>
      <c r="C923" s="90">
        <f t="shared" si="63"/>
        <v>0.65158999999999878</v>
      </c>
      <c r="D923" s="90">
        <f t="shared" si="62"/>
        <v>-10.512684000000007</v>
      </c>
      <c r="E923" s="89">
        <v>57.95</v>
      </c>
      <c r="F923" s="89">
        <v>20</v>
      </c>
      <c r="G923" s="89">
        <v>118.57419999999999</v>
      </c>
      <c r="H923" s="90">
        <f t="shared" si="64"/>
        <v>0.58856900000000678</v>
      </c>
      <c r="I923" s="90">
        <f t="shared" si="61"/>
        <v>-10.987561999999997</v>
      </c>
      <c r="J923" s="89">
        <v>57.95</v>
      </c>
      <c r="K923" s="89">
        <v>20</v>
      </c>
    </row>
    <row r="924" spans="1:11" ht="15" customHeight="1" x14ac:dyDescent="0.25">
      <c r="A924" s="92">
        <v>44186</v>
      </c>
      <c r="B924" s="89">
        <v>114.43232</v>
      </c>
      <c r="C924" s="90">
        <f t="shared" si="63"/>
        <v>0.61503400000000852</v>
      </c>
      <c r="D924" s="90">
        <f t="shared" si="62"/>
        <v>-9.7252199999999789</v>
      </c>
      <c r="E924" s="89">
        <v>57.95</v>
      </c>
      <c r="F924" s="89">
        <v>20</v>
      </c>
      <c r="G924" s="89">
        <v>119.17143900000001</v>
      </c>
      <c r="H924" s="90">
        <f t="shared" si="64"/>
        <v>0.59723900000001606</v>
      </c>
      <c r="I924" s="90">
        <f t="shared" si="61"/>
        <v>-10.639693000000008</v>
      </c>
      <c r="J924" s="89">
        <v>57.95</v>
      </c>
      <c r="K924" s="89">
        <v>20</v>
      </c>
    </row>
    <row r="925" spans="1:11" ht="15" customHeight="1" x14ac:dyDescent="0.25">
      <c r="A925" s="92">
        <v>44193</v>
      </c>
      <c r="B925" s="89">
        <v>114.91116</v>
      </c>
      <c r="C925" s="90">
        <f t="shared" si="63"/>
        <v>0.47883999999999105</v>
      </c>
      <c r="D925" s="90">
        <f t="shared" si="62"/>
        <v>-10.05099100000001</v>
      </c>
      <c r="E925" s="89">
        <v>57.95</v>
      </c>
      <c r="F925" s="89">
        <v>20</v>
      </c>
      <c r="G925" s="89">
        <v>119.65465</v>
      </c>
      <c r="H925" s="90">
        <f t="shared" si="64"/>
        <v>0.48321099999999717</v>
      </c>
      <c r="I925" s="90">
        <f t="shared" si="61"/>
        <v>-10.887395999999995</v>
      </c>
      <c r="J925" s="89">
        <v>57.95</v>
      </c>
      <c r="K925" s="89">
        <v>20</v>
      </c>
    </row>
    <row r="926" spans="1:11" ht="15" customHeight="1" x14ac:dyDescent="0.25">
      <c r="A926" s="92">
        <v>44200</v>
      </c>
      <c r="B926" s="89">
        <v>115.38540500000001</v>
      </c>
      <c r="C926" s="90">
        <f t="shared" si="63"/>
        <v>0.47424500000001046</v>
      </c>
      <c r="D926" s="90">
        <f t="shared" si="62"/>
        <v>-10.700463999999997</v>
      </c>
      <c r="E926" s="89">
        <v>57.95</v>
      </c>
      <c r="F926" s="89">
        <v>20</v>
      </c>
      <c r="G926" s="89">
        <v>119.967465</v>
      </c>
      <c r="H926" s="90">
        <f t="shared" si="64"/>
        <v>0.31281500000000051</v>
      </c>
      <c r="I926" s="90">
        <f t="shared" si="61"/>
        <v>-11.587692000000004</v>
      </c>
      <c r="J926" s="89">
        <v>57.95</v>
      </c>
      <c r="K926" s="89">
        <v>20</v>
      </c>
    </row>
    <row r="927" spans="1:11" ht="15" customHeight="1" x14ac:dyDescent="0.25">
      <c r="A927" s="92">
        <v>44207</v>
      </c>
      <c r="B927" s="89">
        <v>116.14066200000001</v>
      </c>
      <c r="C927" s="90">
        <f t="shared" si="63"/>
        <v>0.75525700000000029</v>
      </c>
      <c r="D927" s="90">
        <f t="shared" si="62"/>
        <v>-11.026730000000001</v>
      </c>
      <c r="E927" s="89">
        <v>57.95</v>
      </c>
      <c r="F927" s="89">
        <v>20</v>
      </c>
      <c r="G927" s="89">
        <v>120.61450400000001</v>
      </c>
      <c r="H927" s="90">
        <f t="shared" si="64"/>
        <v>0.64703900000000658</v>
      </c>
      <c r="I927" s="90">
        <f t="shared" si="61"/>
        <v>-12.073730999999981</v>
      </c>
      <c r="J927" s="89">
        <v>57.95</v>
      </c>
      <c r="K927" s="89">
        <v>20</v>
      </c>
    </row>
    <row r="928" spans="1:11" ht="15" customHeight="1" x14ac:dyDescent="0.25">
      <c r="A928" s="92">
        <v>44214</v>
      </c>
      <c r="B928" s="89">
        <v>116.930143</v>
      </c>
      <c r="C928" s="90">
        <f t="shared" si="63"/>
        <v>0.78948099999999499</v>
      </c>
      <c r="D928" s="90">
        <f t="shared" si="62"/>
        <v>-10.247084000000001</v>
      </c>
      <c r="E928" s="89">
        <v>57.95</v>
      </c>
      <c r="F928" s="89">
        <v>20</v>
      </c>
      <c r="G928" s="89">
        <v>121.51814499999999</v>
      </c>
      <c r="H928" s="90">
        <f t="shared" si="64"/>
        <v>0.90364099999997904</v>
      </c>
      <c r="I928" s="90">
        <f t="shared" si="61"/>
        <v>-11.221609000000015</v>
      </c>
      <c r="J928" s="89">
        <v>57.95</v>
      </c>
      <c r="K928" s="89">
        <v>20</v>
      </c>
    </row>
    <row r="929" spans="1:11" ht="15" customHeight="1" x14ac:dyDescent="0.25">
      <c r="A929" s="92">
        <v>44221</v>
      </c>
      <c r="B929" s="89">
        <v>118.10299300000001</v>
      </c>
      <c r="C929" s="90">
        <f t="shared" si="63"/>
        <v>1.1728500000000111</v>
      </c>
      <c r="D929" s="90">
        <f t="shared" si="62"/>
        <v>-9.2315959999999961</v>
      </c>
      <c r="E929" s="89">
        <v>57.95</v>
      </c>
      <c r="F929" s="89">
        <v>20</v>
      </c>
      <c r="G929" s="89">
        <v>122.704246</v>
      </c>
      <c r="H929" s="90">
        <f t="shared" si="64"/>
        <v>1.1861010000000078</v>
      </c>
      <c r="I929" s="90">
        <f t="shared" si="61"/>
        <v>-10.17663499999999</v>
      </c>
      <c r="J929" s="89">
        <v>57.95</v>
      </c>
      <c r="K929" s="89">
        <v>20</v>
      </c>
    </row>
    <row r="930" spans="1:11" ht="15" customHeight="1" x14ac:dyDescent="0.25">
      <c r="A930" s="92">
        <v>44228</v>
      </c>
      <c r="B930" s="89">
        <v>119.13775399999999</v>
      </c>
      <c r="C930" s="90">
        <f t="shared" si="63"/>
        <v>1.0347609999999747</v>
      </c>
      <c r="D930" s="90">
        <f t="shared" si="62"/>
        <v>-6.7103330000000057</v>
      </c>
      <c r="E930" s="89">
        <v>57.95</v>
      </c>
      <c r="F930" s="89">
        <v>20</v>
      </c>
      <c r="G930" s="89">
        <v>123.700436</v>
      </c>
      <c r="H930" s="90">
        <f t="shared" si="64"/>
        <v>0.99618999999999858</v>
      </c>
      <c r="I930" s="90">
        <f t="shared" si="61"/>
        <v>-7.7752360000000067</v>
      </c>
      <c r="J930" s="89">
        <v>57.95</v>
      </c>
      <c r="K930" s="89">
        <v>20</v>
      </c>
    </row>
    <row r="931" spans="1:11" ht="15" customHeight="1" x14ac:dyDescent="0.25">
      <c r="A931" s="92">
        <v>44235</v>
      </c>
      <c r="B931" s="89">
        <v>119.667637</v>
      </c>
      <c r="C931" s="90">
        <f t="shared" si="63"/>
        <v>0.52988300000001232</v>
      </c>
      <c r="D931" s="90">
        <f t="shared" si="62"/>
        <v>-5.0617229999999864</v>
      </c>
      <c r="E931" s="89">
        <v>57.95</v>
      </c>
      <c r="F931" s="89">
        <v>20</v>
      </c>
      <c r="G931" s="89">
        <v>124.087524</v>
      </c>
      <c r="H931" s="90">
        <f t="shared" si="64"/>
        <v>0.38708800000000565</v>
      </c>
      <c r="I931" s="90">
        <f t="shared" si="61"/>
        <v>-5.6169229999999857</v>
      </c>
      <c r="J931" s="89">
        <v>57.95</v>
      </c>
      <c r="K931" s="89">
        <v>20</v>
      </c>
    </row>
    <row r="932" spans="1:11" ht="15" customHeight="1" x14ac:dyDescent="0.25">
      <c r="A932" s="92">
        <v>44242</v>
      </c>
      <c r="B932" s="89">
        <v>120.52860500000001</v>
      </c>
      <c r="C932" s="90">
        <f t="shared" si="63"/>
        <v>0.86096800000001394</v>
      </c>
      <c r="D932" s="90">
        <f t="shared" si="62"/>
        <v>-3.2674699999999888</v>
      </c>
      <c r="E932" s="89">
        <v>57.95</v>
      </c>
      <c r="F932" s="89">
        <v>20</v>
      </c>
      <c r="G932" s="89">
        <v>125.005819</v>
      </c>
      <c r="H932" s="90">
        <f t="shared" si="64"/>
        <v>0.91829500000000053</v>
      </c>
      <c r="I932" s="90">
        <f t="shared" si="61"/>
        <v>-3.1970299999999838</v>
      </c>
      <c r="J932" s="89">
        <v>57.95</v>
      </c>
      <c r="K932" s="89">
        <v>20</v>
      </c>
    </row>
    <row r="933" spans="1:11" ht="15" customHeight="1" x14ac:dyDescent="0.25">
      <c r="A933" s="92">
        <v>44249</v>
      </c>
      <c r="B933" s="89">
        <v>121.27478599999999</v>
      </c>
      <c r="C933" s="90">
        <f t="shared" si="63"/>
        <v>0.74618099999997867</v>
      </c>
      <c r="D933" s="90">
        <f t="shared" si="62"/>
        <v>-2.1716631529999972</v>
      </c>
      <c r="E933" s="89">
        <v>57.95</v>
      </c>
      <c r="F933" s="89">
        <v>20</v>
      </c>
      <c r="G933" s="89">
        <v>125.71305400000001</v>
      </c>
      <c r="H933" s="90">
        <f t="shared" si="64"/>
        <v>0.70723500000001138</v>
      </c>
      <c r="I933" s="90">
        <f t="shared" si="61"/>
        <v>-1.9613724719999936</v>
      </c>
      <c r="J933" s="89">
        <v>57.95</v>
      </c>
      <c r="K933" s="89">
        <v>20</v>
      </c>
    </row>
    <row r="934" spans="1:11" ht="15" customHeight="1" x14ac:dyDescent="0.25">
      <c r="A934" s="92">
        <v>44256</v>
      </c>
      <c r="B934" s="89">
        <v>122.17319900000003</v>
      </c>
      <c r="C934" s="90">
        <f t="shared" si="63"/>
        <v>0.89841300000003343</v>
      </c>
      <c r="D934" s="90">
        <f t="shared" si="62"/>
        <v>-0.25807299999998179</v>
      </c>
      <c r="E934" s="89">
        <v>57.95</v>
      </c>
      <c r="F934" s="89">
        <v>20</v>
      </c>
      <c r="G934" s="89">
        <v>126.62080400000001</v>
      </c>
      <c r="H934" s="90">
        <f t="shared" si="64"/>
        <v>0.90774999999999295</v>
      </c>
      <c r="I934" s="90">
        <f t="shared" si="61"/>
        <v>0</v>
      </c>
      <c r="J934" s="89">
        <v>57.95</v>
      </c>
      <c r="K934" s="89">
        <v>20</v>
      </c>
    </row>
    <row r="935" spans="1:11" ht="15" customHeight="1" x14ac:dyDescent="0.25">
      <c r="A935" s="92">
        <v>44263</v>
      </c>
      <c r="B935" s="89">
        <v>122.9425</v>
      </c>
      <c r="C935" s="90">
        <f t="shared" si="63"/>
        <v>0.76930099999997026</v>
      </c>
      <c r="D935" s="90">
        <f t="shared" si="62"/>
        <v>0.69851900000000455</v>
      </c>
      <c r="E935" s="89">
        <v>57.95</v>
      </c>
      <c r="F935" s="89">
        <v>20</v>
      </c>
      <c r="G935" s="89">
        <v>127.39864900000001</v>
      </c>
      <c r="H935" s="90">
        <f t="shared" si="64"/>
        <v>0.77784499999999923</v>
      </c>
      <c r="I935" s="90">
        <f t="shared" si="61"/>
        <v>1.1460010000000125</v>
      </c>
      <c r="J935" s="89">
        <v>57.95</v>
      </c>
      <c r="K935" s="89">
        <v>20</v>
      </c>
    </row>
    <row r="936" spans="1:11" ht="15" customHeight="1" x14ac:dyDescent="0.25">
      <c r="A936" s="92">
        <v>44270</v>
      </c>
      <c r="B936" s="89">
        <v>123.90088300000001</v>
      </c>
      <c r="C936" s="90">
        <f t="shared" si="63"/>
        <v>0.95838300000001198</v>
      </c>
      <c r="D936" s="90">
        <f t="shared" si="62"/>
        <v>3.5727140000000048</v>
      </c>
      <c r="E936" s="89">
        <v>57.95</v>
      </c>
      <c r="F936" s="89">
        <v>20</v>
      </c>
      <c r="G936" s="89">
        <v>128.24372499999998</v>
      </c>
      <c r="H936" s="90">
        <f t="shared" si="64"/>
        <v>0.84507599999997751</v>
      </c>
      <c r="I936" s="90">
        <f t="shared" si="61"/>
        <v>3.880250999999987</v>
      </c>
      <c r="J936" s="89">
        <v>57.95</v>
      </c>
      <c r="K936" s="89">
        <v>20</v>
      </c>
    </row>
    <row r="937" spans="1:11" ht="15" customHeight="1" x14ac:dyDescent="0.25">
      <c r="A937" s="92">
        <v>44277</v>
      </c>
      <c r="B937" s="89">
        <v>124.56824700000001</v>
      </c>
      <c r="C937" s="90">
        <f t="shared" si="63"/>
        <v>0.66736400000000629</v>
      </c>
      <c r="D937" s="90">
        <f t="shared" si="62"/>
        <v>4.9237430000000302</v>
      </c>
      <c r="E937" s="89">
        <v>57.95</v>
      </c>
      <c r="F937" s="89">
        <v>20</v>
      </c>
      <c r="G937" s="89">
        <v>129.01912099999998</v>
      </c>
      <c r="H937" s="90">
        <f t="shared" si="64"/>
        <v>0.77539600000000064</v>
      </c>
      <c r="I937" s="90">
        <f t="shared" si="61"/>
        <v>5.6096359999999947</v>
      </c>
      <c r="J937" s="89">
        <v>57.95</v>
      </c>
      <c r="K937" s="89">
        <v>20</v>
      </c>
    </row>
    <row r="938" spans="1:11" ht="15" customHeight="1" x14ac:dyDescent="0.25">
      <c r="A938" s="92">
        <v>44284</v>
      </c>
      <c r="B938" s="89">
        <v>125.126976</v>
      </c>
      <c r="C938" s="90">
        <f t="shared" si="63"/>
        <v>0.55872899999998538</v>
      </c>
      <c r="D938" s="90">
        <f t="shared" si="62"/>
        <v>12.674267</v>
      </c>
      <c r="E938" s="89">
        <v>57.95</v>
      </c>
      <c r="F938" s="89">
        <v>20</v>
      </c>
      <c r="G938" s="89">
        <v>129.31510800000001</v>
      </c>
      <c r="H938" s="90">
        <f t="shared" si="64"/>
        <v>0.29598700000002509</v>
      </c>
      <c r="I938" s="90">
        <f t="shared" si="61"/>
        <v>10.717109999999991</v>
      </c>
      <c r="J938" s="89">
        <v>57.95</v>
      </c>
      <c r="K938" s="89">
        <v>20</v>
      </c>
    </row>
    <row r="939" spans="1:11" ht="15" customHeight="1" x14ac:dyDescent="0.25">
      <c r="A939" s="92">
        <v>44291</v>
      </c>
      <c r="B939" s="89">
        <v>125.24042299999999</v>
      </c>
      <c r="C939" s="90">
        <f t="shared" si="63"/>
        <v>0.11344699999999364</v>
      </c>
      <c r="D939" s="90">
        <f t="shared" si="62"/>
        <v>15.005625999999992</v>
      </c>
      <c r="E939" s="89">
        <v>57.95</v>
      </c>
      <c r="F939" s="89">
        <v>20</v>
      </c>
      <c r="G939" s="89">
        <v>129.35074500000002</v>
      </c>
      <c r="H939" s="90">
        <f t="shared" si="64"/>
        <v>0</v>
      </c>
      <c r="I939" s="90">
        <f t="shared" si="61"/>
        <v>12.517391000000018</v>
      </c>
      <c r="J939" s="89">
        <v>57.95</v>
      </c>
      <c r="K939" s="89">
        <v>20</v>
      </c>
    </row>
    <row r="940" spans="1:11" ht="15" customHeight="1" x14ac:dyDescent="0.25">
      <c r="A940" s="92">
        <v>44298</v>
      </c>
      <c r="B940" s="89">
        <v>125.39819899999999</v>
      </c>
      <c r="C940" s="90">
        <f t="shared" si="63"/>
        <v>0.15777599999999836</v>
      </c>
      <c r="D940" s="90">
        <f t="shared" si="62"/>
        <v>16.132379999999998</v>
      </c>
      <c r="E940" s="89">
        <v>57.95</v>
      </c>
      <c r="F940" s="89">
        <v>20</v>
      </c>
      <c r="G940" s="89">
        <v>129.387406</v>
      </c>
      <c r="H940" s="90">
        <f t="shared" si="64"/>
        <v>0</v>
      </c>
      <c r="I940" s="90">
        <f t="shared" si="61"/>
        <v>13.236593999999997</v>
      </c>
      <c r="J940" s="89">
        <v>57.95</v>
      </c>
      <c r="K940" s="89">
        <v>20</v>
      </c>
    </row>
    <row r="941" spans="1:11" ht="15" customHeight="1" x14ac:dyDescent="0.25">
      <c r="A941" s="92">
        <v>44305</v>
      </c>
      <c r="B941" s="89">
        <v>125.47801700000001</v>
      </c>
      <c r="C941" s="90">
        <f t="shared" si="63"/>
        <v>7.9818000000017264E-2</v>
      </c>
      <c r="D941" s="90">
        <f t="shared" si="62"/>
        <v>16.845270000000014</v>
      </c>
      <c r="E941" s="89">
        <v>57.95</v>
      </c>
      <c r="F941" s="89">
        <v>20</v>
      </c>
      <c r="G941" s="89">
        <v>129.49358799999999</v>
      </c>
      <c r="H941" s="90">
        <f t="shared" si="64"/>
        <v>0.10618199999998978</v>
      </c>
      <c r="I941" s="90">
        <f t="shared" si="61"/>
        <v>13.761014999999986</v>
      </c>
      <c r="J941" s="89">
        <v>57.95</v>
      </c>
      <c r="K941" s="89">
        <v>20</v>
      </c>
    </row>
    <row r="942" spans="1:11" ht="15" customHeight="1" x14ac:dyDescent="0.25">
      <c r="A942" s="92">
        <v>44312</v>
      </c>
      <c r="B942" s="89">
        <v>125.79891173200001</v>
      </c>
      <c r="C942" s="90">
        <f t="shared" si="63"/>
        <v>0.32089473199999929</v>
      </c>
      <c r="D942" s="90">
        <f t="shared" si="62"/>
        <v>17.923851732000017</v>
      </c>
      <c r="E942" s="89">
        <v>57.95</v>
      </c>
      <c r="F942" s="89">
        <v>20</v>
      </c>
      <c r="G942" s="89">
        <v>129.76547434399998</v>
      </c>
      <c r="H942" s="90">
        <f t="shared" si="64"/>
        <v>0.27188634399999501</v>
      </c>
      <c r="I942" s="90">
        <f t="shared" si="61"/>
        <v>14.549322343999989</v>
      </c>
      <c r="J942" s="89">
        <v>57.95</v>
      </c>
      <c r="K942" s="89">
        <v>20</v>
      </c>
    </row>
    <row r="943" spans="1:11" ht="15" customHeight="1" x14ac:dyDescent="0.25">
      <c r="A943" s="92">
        <v>44319</v>
      </c>
      <c r="B943" s="89">
        <v>126.09330899999999</v>
      </c>
      <c r="C943" s="90">
        <f t="shared" si="63"/>
        <v>0.29439726799998311</v>
      </c>
      <c r="D943" s="90">
        <f t="shared" si="62"/>
        <v>18.537919999999971</v>
      </c>
      <c r="E943" s="89">
        <v>57.95</v>
      </c>
      <c r="F943" s="89">
        <v>20</v>
      </c>
      <c r="G943" s="89">
        <v>130.00239800000003</v>
      </c>
      <c r="H943" s="90">
        <f t="shared" si="64"/>
        <v>0.2369236560000445</v>
      </c>
      <c r="I943" s="90">
        <f t="shared" si="61"/>
        <v>15.063414000000037</v>
      </c>
      <c r="J943" s="89">
        <v>57.95</v>
      </c>
      <c r="K943" s="89">
        <v>20</v>
      </c>
    </row>
    <row r="944" spans="1:11" ht="15" customHeight="1" x14ac:dyDescent="0.25">
      <c r="A944" s="92">
        <v>44326</v>
      </c>
      <c r="B944" s="89">
        <v>126.52649100000002</v>
      </c>
      <c r="C944" s="90">
        <f t="shared" si="63"/>
        <v>0.4331820000000306</v>
      </c>
      <c r="D944" s="90">
        <f t="shared" si="62"/>
        <v>19.072131000000013</v>
      </c>
      <c r="E944" s="89">
        <v>57.95</v>
      </c>
      <c r="F944" s="89">
        <v>20</v>
      </c>
      <c r="G944" s="89">
        <v>130.42744199999999</v>
      </c>
      <c r="H944" s="90">
        <f t="shared" si="64"/>
        <v>0.42504399999995712</v>
      </c>
      <c r="I944" s="90">
        <f t="shared" si="61"/>
        <v>15.599614999999986</v>
      </c>
      <c r="J944" s="89">
        <v>57.95</v>
      </c>
      <c r="K944" s="89">
        <v>20</v>
      </c>
    </row>
    <row r="945" spans="1:11" ht="15" customHeight="1" x14ac:dyDescent="0.25">
      <c r="A945" s="92">
        <v>44333</v>
      </c>
      <c r="B945" s="89">
        <v>127.19096</v>
      </c>
      <c r="C945" s="90">
        <f t="shared" si="63"/>
        <v>0.66446899999998266</v>
      </c>
      <c r="D945" s="90">
        <f t="shared" si="62"/>
        <v>22.097436000000002</v>
      </c>
      <c r="E945" s="89">
        <v>57.95</v>
      </c>
      <c r="F945" s="89">
        <v>20</v>
      </c>
      <c r="G945" s="89">
        <v>131.02749500000002</v>
      </c>
      <c r="H945" s="90">
        <f t="shared" si="64"/>
        <v>0.60005300000003103</v>
      </c>
      <c r="I945" s="90">
        <f t="shared" si="61"/>
        <v>18.805640000000011</v>
      </c>
      <c r="J945" s="89">
        <v>57.95</v>
      </c>
      <c r="K945" s="89">
        <v>20</v>
      </c>
    </row>
    <row r="946" spans="1:11" ht="15" customHeight="1" x14ac:dyDescent="0.25">
      <c r="A946" s="92">
        <v>44340</v>
      </c>
      <c r="B946" s="89">
        <v>127.891299</v>
      </c>
      <c r="C946" s="90">
        <f t="shared" si="63"/>
        <v>0.7003389999999996</v>
      </c>
      <c r="D946" s="90">
        <f t="shared" si="62"/>
        <v>23.021951000000001</v>
      </c>
      <c r="E946" s="89">
        <v>57.95</v>
      </c>
      <c r="F946" s="89">
        <v>20</v>
      </c>
      <c r="G946" s="89">
        <v>131.524766</v>
      </c>
      <c r="H946" s="90">
        <f t="shared" si="64"/>
        <v>0.49727099999998359</v>
      </c>
      <c r="I946" s="90">
        <f t="shared" si="61"/>
        <v>19.820391000000015</v>
      </c>
      <c r="J946" s="89">
        <v>57.95</v>
      </c>
      <c r="K946" s="89">
        <v>20</v>
      </c>
    </row>
    <row r="947" spans="1:11" ht="15" customHeight="1" x14ac:dyDescent="0.25">
      <c r="A947" s="92">
        <v>44347</v>
      </c>
      <c r="B947" s="89">
        <v>128.15261442799999</v>
      </c>
      <c r="C947" s="90">
        <f t="shared" si="63"/>
        <v>0.26131542799998897</v>
      </c>
      <c r="D947" s="90">
        <f t="shared" si="62"/>
        <v>22.979720427999979</v>
      </c>
      <c r="E947" s="89">
        <v>57.95</v>
      </c>
      <c r="F947" s="89">
        <v>20</v>
      </c>
      <c r="G947" s="89">
        <v>131.81742053599999</v>
      </c>
      <c r="H947" s="90">
        <f t="shared" si="64"/>
        <v>0.29265453599998636</v>
      </c>
      <c r="I947" s="90">
        <f t="shared" si="61"/>
        <v>20.052714535999996</v>
      </c>
      <c r="J947" s="89">
        <v>57.95</v>
      </c>
      <c r="K947" s="89">
        <v>20</v>
      </c>
    </row>
    <row r="948" spans="1:11" ht="15" customHeight="1" x14ac:dyDescent="0.25">
      <c r="A948" s="92">
        <v>44354</v>
      </c>
      <c r="B948" s="89">
        <v>128.68976444100002</v>
      </c>
      <c r="C948" s="90">
        <f t="shared" si="63"/>
        <v>0.53715001300002996</v>
      </c>
      <c r="D948" s="90">
        <f t="shared" si="62"/>
        <v>22.953759441000017</v>
      </c>
      <c r="E948" s="89">
        <v>57.95</v>
      </c>
      <c r="F948" s="89">
        <v>20</v>
      </c>
      <c r="G948" s="89">
        <v>132.38016402400001</v>
      </c>
      <c r="H948" s="90">
        <f t="shared" si="64"/>
        <v>0.56274348800002372</v>
      </c>
      <c r="I948" s="90">
        <f t="shared" si="61"/>
        <v>20.39888802400003</v>
      </c>
      <c r="J948" s="89">
        <v>57.95</v>
      </c>
      <c r="K948" s="89">
        <v>20</v>
      </c>
    </row>
    <row r="949" spans="1:11" ht="15" customHeight="1" x14ac:dyDescent="0.25">
      <c r="A949" s="92">
        <v>44361</v>
      </c>
      <c r="B949" s="89">
        <v>129.46886327999999</v>
      </c>
      <c r="C949" s="90">
        <f t="shared" si="63"/>
        <v>0.77909883899997112</v>
      </c>
      <c r="D949" s="90">
        <f t="shared" si="62"/>
        <v>23.093967279999987</v>
      </c>
      <c r="E949" s="89">
        <v>57.95</v>
      </c>
      <c r="F949" s="89">
        <v>20</v>
      </c>
      <c r="G949" s="89">
        <v>133.17169439999998</v>
      </c>
      <c r="H949" s="90">
        <f t="shared" si="64"/>
        <v>0.79153037599996878</v>
      </c>
      <c r="I949" s="90">
        <f t="shared" si="61"/>
        <v>20.63987539999998</v>
      </c>
      <c r="J949" s="89">
        <v>57.95</v>
      </c>
      <c r="K949" s="89">
        <v>20</v>
      </c>
    </row>
    <row r="950" spans="1:11" ht="15" customHeight="1" x14ac:dyDescent="0.25">
      <c r="A950" s="92">
        <v>44368</v>
      </c>
      <c r="B950" s="89">
        <v>130.100022889</v>
      </c>
      <c r="C950" s="90">
        <f t="shared" si="63"/>
        <v>0.631159609000008</v>
      </c>
      <c r="D950" s="90">
        <f t="shared" si="62"/>
        <v>22.974022888999997</v>
      </c>
      <c r="E950" s="89">
        <v>57.95</v>
      </c>
      <c r="F950" s="89">
        <v>20</v>
      </c>
      <c r="G950" s="89">
        <v>133.69090350399998</v>
      </c>
      <c r="H950" s="90">
        <f t="shared" si="64"/>
        <v>0.51920910399999798</v>
      </c>
      <c r="I950" s="90">
        <f t="shared" si="61"/>
        <v>20.709610503999969</v>
      </c>
      <c r="J950" s="89">
        <v>57.95</v>
      </c>
      <c r="K950" s="89">
        <v>20</v>
      </c>
    </row>
    <row r="951" spans="1:11" ht="15" customHeight="1" x14ac:dyDescent="0.25">
      <c r="A951" s="92">
        <v>44375</v>
      </c>
      <c r="B951" s="89">
        <v>130.72559449300002</v>
      </c>
      <c r="C951" s="90">
        <f t="shared" si="63"/>
        <v>0.62557160400001521</v>
      </c>
      <c r="D951" s="90">
        <f t="shared" si="62"/>
        <v>22.418601493000011</v>
      </c>
      <c r="E951" s="89">
        <v>57.95</v>
      </c>
      <c r="F951" s="89">
        <v>20</v>
      </c>
      <c r="G951" s="89">
        <v>134.274534184</v>
      </c>
      <c r="H951" s="90">
        <f t="shared" si="64"/>
        <v>0.58363068000002727</v>
      </c>
      <c r="I951" s="90">
        <f t="shared" si="61"/>
        <v>20.173070183999997</v>
      </c>
      <c r="J951" s="89">
        <v>57.95</v>
      </c>
      <c r="K951" s="89">
        <v>20</v>
      </c>
    </row>
    <row r="952" spans="1:11" ht="15" customHeight="1" x14ac:dyDescent="0.25">
      <c r="A952" s="92">
        <v>44382</v>
      </c>
      <c r="B952" s="89">
        <v>131.69866500000001</v>
      </c>
      <c r="C952" s="90">
        <f t="shared" si="63"/>
        <v>0.97307050699998854</v>
      </c>
      <c r="D952" s="90">
        <f t="shared" si="62"/>
        <v>22.270613999999995</v>
      </c>
      <c r="E952" s="89">
        <v>57.95</v>
      </c>
      <c r="F952" s="89">
        <v>20</v>
      </c>
      <c r="G952" s="89">
        <v>134.12504833333335</v>
      </c>
      <c r="H952" s="90">
        <f t="shared" si="64"/>
        <v>-0.14948585066665032</v>
      </c>
      <c r="I952" s="90">
        <f t="shared" si="61"/>
        <v>19.076334333333364</v>
      </c>
      <c r="J952" s="89">
        <v>57.95</v>
      </c>
      <c r="K952" s="89">
        <v>20</v>
      </c>
    </row>
    <row r="953" spans="1:11" ht="15" customHeight="1" x14ac:dyDescent="0.25">
      <c r="A953" s="92">
        <v>44389</v>
      </c>
      <c r="B953" s="89">
        <v>132.469697021</v>
      </c>
      <c r="C953" s="90">
        <f t="shared" si="63"/>
        <v>0.77103202099999635</v>
      </c>
      <c r="D953" s="90">
        <f t="shared" si="62"/>
        <v>21.233102020999993</v>
      </c>
      <c r="E953" s="89">
        <v>57.95</v>
      </c>
      <c r="F953" s="89">
        <v>20</v>
      </c>
      <c r="G953" s="89">
        <v>135.28727276800001</v>
      </c>
      <c r="H953" s="90">
        <f t="shared" si="64"/>
        <v>1.1622244346666548</v>
      </c>
      <c r="I953" s="90">
        <f t="shared" ref="I953:I1016" si="65">IF(ABS(G953-G901)&lt;0.05,0,G953-G901)</f>
        <v>18.539771768000008</v>
      </c>
      <c r="J953" s="89">
        <v>57.95</v>
      </c>
      <c r="K953" s="89">
        <v>20</v>
      </c>
    </row>
    <row r="954" spans="1:11" ht="15" customHeight="1" x14ac:dyDescent="0.25">
      <c r="A954" s="92">
        <v>44396</v>
      </c>
      <c r="B954" s="89">
        <v>133.20211435699997</v>
      </c>
      <c r="C954" s="90">
        <f t="shared" si="63"/>
        <v>0.73241733599996905</v>
      </c>
      <c r="D954" s="90">
        <f t="shared" si="62"/>
        <v>20.972122356999961</v>
      </c>
      <c r="E954" s="89">
        <v>57.95</v>
      </c>
      <c r="F954" s="89">
        <v>20</v>
      </c>
      <c r="G954" s="89">
        <v>135.94870184799998</v>
      </c>
      <c r="H954" s="90">
        <f t="shared" si="64"/>
        <v>0.66142907999997647</v>
      </c>
      <c r="I954" s="90">
        <f t="shared" si="65"/>
        <v>18.595616847999992</v>
      </c>
      <c r="J954" s="89">
        <v>57.95</v>
      </c>
      <c r="K954" s="89">
        <v>20</v>
      </c>
    </row>
    <row r="955" spans="1:11" ht="15" customHeight="1" x14ac:dyDescent="0.25">
      <c r="A955" s="92">
        <v>44403</v>
      </c>
      <c r="B955" s="89">
        <v>133.48252425000001</v>
      </c>
      <c r="C955" s="90">
        <f t="shared" si="63"/>
        <v>0.28040989300004071</v>
      </c>
      <c r="D955" s="90">
        <f t="shared" si="62"/>
        <v>20.818906250000012</v>
      </c>
      <c r="E955" s="89">
        <v>57.95</v>
      </c>
      <c r="F955" s="89">
        <v>20</v>
      </c>
      <c r="G955" s="89">
        <v>136.20393364</v>
      </c>
      <c r="H955" s="90">
        <f t="shared" si="64"/>
        <v>0.25523179200001778</v>
      </c>
      <c r="I955" s="90">
        <f t="shared" si="65"/>
        <v>18.448301639999997</v>
      </c>
      <c r="J955" s="89">
        <v>57.95</v>
      </c>
      <c r="K955" s="89">
        <v>20</v>
      </c>
    </row>
    <row r="956" spans="1:11" ht="15" customHeight="1" x14ac:dyDescent="0.25">
      <c r="A956" s="92">
        <v>44410</v>
      </c>
      <c r="B956" s="89">
        <v>134.20827500000001</v>
      </c>
      <c r="C956" s="90">
        <f t="shared" si="63"/>
        <v>0.72575075000000311</v>
      </c>
      <c r="D956" s="90">
        <f t="shared" si="62"/>
        <v>21.293844000000007</v>
      </c>
      <c r="E956" s="89">
        <v>57.95</v>
      </c>
      <c r="F956" s="89">
        <v>20</v>
      </c>
      <c r="G956" s="89">
        <v>136.88999999999999</v>
      </c>
      <c r="H956" s="90">
        <f t="shared" si="64"/>
        <v>0.68606635999998389</v>
      </c>
      <c r="I956" s="90">
        <f t="shared" si="65"/>
        <v>18.915850999999975</v>
      </c>
      <c r="J956" s="89">
        <v>57.95</v>
      </c>
      <c r="K956" s="89">
        <v>20</v>
      </c>
    </row>
    <row r="957" spans="1:11" ht="15" customHeight="1" x14ac:dyDescent="0.25">
      <c r="A957" s="92">
        <v>44417</v>
      </c>
      <c r="B957" s="89">
        <v>134.69871161</v>
      </c>
      <c r="C957" s="90">
        <f t="shared" si="63"/>
        <v>0.49043660999998906</v>
      </c>
      <c r="D957" s="90">
        <f t="shared" ref="D957:D1020" si="66">IF(ABS(B957-B905)&lt;0.05,0,B957-B905)</f>
        <v>21.681611610000019</v>
      </c>
      <c r="E957" s="89">
        <v>57.95</v>
      </c>
      <c r="F957" s="89">
        <v>20</v>
      </c>
      <c r="G957" s="89">
        <v>137.31</v>
      </c>
      <c r="H957" s="90">
        <f t="shared" si="64"/>
        <v>0.42000000000001592</v>
      </c>
      <c r="I957" s="90">
        <f t="shared" si="65"/>
        <v>19.300957999999994</v>
      </c>
      <c r="J957" s="89">
        <v>57.95</v>
      </c>
      <c r="K957" s="89">
        <v>20</v>
      </c>
    </row>
    <row r="958" spans="1:11" ht="15" customHeight="1" x14ac:dyDescent="0.25">
      <c r="A958" s="92">
        <v>44424</v>
      </c>
      <c r="B958" s="89">
        <v>134.70406100000002</v>
      </c>
      <c r="C958" s="90">
        <f t="shared" si="63"/>
        <v>0</v>
      </c>
      <c r="D958" s="90">
        <f t="shared" si="66"/>
        <v>21.666218000000029</v>
      </c>
      <c r="E958" s="89">
        <v>57.95</v>
      </c>
      <c r="F958" s="89">
        <v>20</v>
      </c>
      <c r="G958" s="89">
        <v>136.77000000000001</v>
      </c>
      <c r="H958" s="90">
        <f t="shared" si="64"/>
        <v>-0.53999999999999204</v>
      </c>
      <c r="I958" s="90">
        <f t="shared" si="65"/>
        <v>18.773779000000005</v>
      </c>
      <c r="J958" s="89">
        <v>57.95</v>
      </c>
      <c r="K958" s="89">
        <v>20</v>
      </c>
    </row>
    <row r="959" spans="1:11" ht="15" customHeight="1" x14ac:dyDescent="0.25">
      <c r="A959" s="92">
        <v>44431</v>
      </c>
      <c r="B959" s="89">
        <v>134.678586</v>
      </c>
      <c r="C959" s="90">
        <f t="shared" si="63"/>
        <v>0</v>
      </c>
      <c r="D959" s="90">
        <f t="shared" si="66"/>
        <v>21.458132000000006</v>
      </c>
      <c r="E959" s="89">
        <v>57.95</v>
      </c>
      <c r="F959" s="89">
        <v>20</v>
      </c>
      <c r="G959" s="89">
        <v>137.15</v>
      </c>
      <c r="H959" s="90">
        <f t="shared" si="64"/>
        <v>0.37999999999999545</v>
      </c>
      <c r="I959" s="90">
        <f t="shared" si="65"/>
        <v>19.009892000000008</v>
      </c>
      <c r="J959" s="89">
        <v>57.95</v>
      </c>
      <c r="K959" s="89">
        <v>20</v>
      </c>
    </row>
    <row r="960" spans="1:11" ht="15" customHeight="1" x14ac:dyDescent="0.25">
      <c r="A960" s="92">
        <v>44438</v>
      </c>
      <c r="B960" s="89">
        <v>134.66</v>
      </c>
      <c r="C960" s="90">
        <f t="shared" si="63"/>
        <v>0</v>
      </c>
      <c r="D960" s="90">
        <f t="shared" si="66"/>
        <v>21.367611999999994</v>
      </c>
      <c r="E960" s="89">
        <v>57.95</v>
      </c>
      <c r="F960" s="89">
        <v>20</v>
      </c>
      <c r="G960" s="89">
        <v>137.11000000000001</v>
      </c>
      <c r="H960" s="90">
        <f t="shared" si="64"/>
        <v>0</v>
      </c>
      <c r="I960" s="90">
        <f t="shared" si="65"/>
        <v>18.928679000000017</v>
      </c>
      <c r="J960" s="89">
        <v>57.95</v>
      </c>
      <c r="K960" s="89">
        <v>20</v>
      </c>
    </row>
    <row r="961" spans="1:11" ht="15" customHeight="1" x14ac:dyDescent="0.25">
      <c r="A961" s="92">
        <v>44445</v>
      </c>
      <c r="B961" s="89">
        <v>134.76</v>
      </c>
      <c r="C961" s="90">
        <f t="shared" si="63"/>
        <v>9.9999999999994316E-2</v>
      </c>
      <c r="D961" s="90">
        <f t="shared" si="66"/>
        <v>21.390522000000004</v>
      </c>
      <c r="E961" s="89">
        <v>57.95</v>
      </c>
      <c r="F961" s="89">
        <v>20</v>
      </c>
      <c r="G961" s="89">
        <v>137.19</v>
      </c>
      <c r="H961" s="90">
        <f t="shared" si="64"/>
        <v>7.9999999999984084E-2</v>
      </c>
      <c r="I961" s="90">
        <f t="shared" si="65"/>
        <v>18.972064000000003</v>
      </c>
      <c r="J961" s="89">
        <v>57.95</v>
      </c>
      <c r="K961" s="89">
        <v>20</v>
      </c>
    </row>
    <row r="962" spans="1:11" ht="15" customHeight="1" x14ac:dyDescent="0.25">
      <c r="A962" s="92">
        <v>44452</v>
      </c>
      <c r="B962" s="89">
        <v>134.75</v>
      </c>
      <c r="C962" s="90">
        <f t="shared" si="63"/>
        <v>0</v>
      </c>
      <c r="D962" s="90">
        <f t="shared" si="66"/>
        <v>21.425364999999999</v>
      </c>
      <c r="E962" s="89">
        <v>57.95</v>
      </c>
      <c r="F962" s="89">
        <v>20</v>
      </c>
      <c r="G962" s="89">
        <v>137.19</v>
      </c>
      <c r="H962" s="90">
        <f t="shared" si="64"/>
        <v>0</v>
      </c>
      <c r="I962" s="90">
        <f t="shared" si="65"/>
        <v>19.014404999999982</v>
      </c>
      <c r="J962" s="89">
        <v>57.95</v>
      </c>
      <c r="K962" s="89">
        <v>20</v>
      </c>
    </row>
    <row r="963" spans="1:11" ht="15" customHeight="1" x14ac:dyDescent="0.25">
      <c r="A963" s="92">
        <v>44459</v>
      </c>
      <c r="B963" s="89">
        <v>134.86000000000001</v>
      </c>
      <c r="C963" s="90">
        <f t="shared" si="63"/>
        <v>0.11000000000001364</v>
      </c>
      <c r="D963" s="90">
        <f t="shared" si="66"/>
        <v>21.553118150000017</v>
      </c>
      <c r="E963" s="89">
        <v>57.95</v>
      </c>
      <c r="F963" s="89">
        <v>20</v>
      </c>
      <c r="G963" s="89">
        <v>137.35</v>
      </c>
      <c r="H963" s="90">
        <f t="shared" si="64"/>
        <v>0.15999999999999659</v>
      </c>
      <c r="I963" s="90">
        <f t="shared" si="65"/>
        <v>19.187488680000001</v>
      </c>
      <c r="J963" s="89">
        <v>57.95</v>
      </c>
      <c r="K963" s="89">
        <v>20</v>
      </c>
    </row>
    <row r="964" spans="1:11" ht="15" customHeight="1" x14ac:dyDescent="0.25">
      <c r="A964" s="92">
        <v>44466</v>
      </c>
      <c r="B964" s="89">
        <v>135.19301399999998</v>
      </c>
      <c r="C964" s="90">
        <f t="shared" si="63"/>
        <v>0.33301399999996306</v>
      </c>
      <c r="D964" s="90">
        <f t="shared" si="66"/>
        <v>21.89513599999998</v>
      </c>
      <c r="E964" s="89">
        <v>57.95</v>
      </c>
      <c r="F964" s="89">
        <v>20</v>
      </c>
      <c r="G964" s="89">
        <v>137.951247</v>
      </c>
      <c r="H964" s="90">
        <f t="shared" si="64"/>
        <v>0.60124700000000075</v>
      </c>
      <c r="I964" s="90">
        <f t="shared" si="65"/>
        <v>19.815161000000003</v>
      </c>
      <c r="J964" s="89">
        <v>57.95</v>
      </c>
      <c r="K964" s="89">
        <v>20</v>
      </c>
    </row>
    <row r="965" spans="1:11" x14ac:dyDescent="0.25">
      <c r="A965" s="92">
        <v>44473</v>
      </c>
      <c r="B965" s="89">
        <v>136.1</v>
      </c>
      <c r="C965" s="90">
        <f t="shared" si="63"/>
        <v>0.90698600000001761</v>
      </c>
      <c r="D965" s="90">
        <f t="shared" si="66"/>
        <v>22.838323999999986</v>
      </c>
      <c r="E965" s="89">
        <v>57.95</v>
      </c>
      <c r="F965" s="89">
        <v>20</v>
      </c>
      <c r="G965" s="89">
        <v>139.19999999999999</v>
      </c>
      <c r="H965" s="90">
        <f t="shared" si="64"/>
        <v>1.2487529999999936</v>
      </c>
      <c r="I965" s="90">
        <f t="shared" si="65"/>
        <v>21.086049999999986</v>
      </c>
      <c r="J965" s="89">
        <v>57.95</v>
      </c>
      <c r="K965" s="89">
        <v>20</v>
      </c>
    </row>
    <row r="966" spans="1:11" x14ac:dyDescent="0.25">
      <c r="A966" s="92">
        <v>44480</v>
      </c>
      <c r="B966" s="89">
        <v>137.16999999999999</v>
      </c>
      <c r="C966" s="90">
        <f t="shared" si="63"/>
        <v>1.0699999999999932</v>
      </c>
      <c r="D966" s="90">
        <f t="shared" si="66"/>
        <v>23.983205999999981</v>
      </c>
      <c r="E966" s="89">
        <v>57.95</v>
      </c>
      <c r="F966" s="89">
        <v>20</v>
      </c>
      <c r="G966" s="89">
        <v>140.66</v>
      </c>
      <c r="H966" s="90">
        <f t="shared" si="64"/>
        <v>1.460000000000008</v>
      </c>
      <c r="I966" s="90">
        <f t="shared" si="65"/>
        <v>22.606160000000003</v>
      </c>
      <c r="J966" s="89">
        <v>57.95</v>
      </c>
      <c r="K966" s="89">
        <v>20</v>
      </c>
    </row>
    <row r="967" spans="1:11" x14ac:dyDescent="0.25">
      <c r="A967" s="92">
        <v>44487</v>
      </c>
      <c r="B967" s="89">
        <v>139.46</v>
      </c>
      <c r="C967" s="90">
        <f t="shared" si="63"/>
        <v>2.2900000000000205</v>
      </c>
      <c r="D967" s="90">
        <f t="shared" si="66"/>
        <v>26.279730000000015</v>
      </c>
      <c r="E967" s="89">
        <v>57.95</v>
      </c>
      <c r="F967" s="89">
        <v>20</v>
      </c>
      <c r="G967" s="89">
        <v>143.19</v>
      </c>
      <c r="H967" s="90">
        <f t="shared" si="64"/>
        <v>2.5300000000000011</v>
      </c>
      <c r="I967" s="90">
        <f t="shared" si="65"/>
        <v>25.114485999999999</v>
      </c>
      <c r="J967" s="89">
        <v>57.95</v>
      </c>
      <c r="K967" s="89">
        <v>20</v>
      </c>
    </row>
    <row r="968" spans="1:11" x14ac:dyDescent="0.25">
      <c r="A968" s="92">
        <v>44494</v>
      </c>
      <c r="B968" s="89">
        <v>141.81</v>
      </c>
      <c r="C968" s="90">
        <f t="shared" si="63"/>
        <v>2.3499999999999943</v>
      </c>
      <c r="D968" s="90">
        <f t="shared" si="66"/>
        <v>28.665707000000012</v>
      </c>
      <c r="E968" s="89">
        <v>57.95</v>
      </c>
      <c r="F968" s="89">
        <v>20</v>
      </c>
      <c r="G968" s="89">
        <v>145.9</v>
      </c>
      <c r="H968" s="90">
        <f t="shared" si="64"/>
        <v>2.710000000000008</v>
      </c>
      <c r="I968" s="90">
        <f t="shared" si="65"/>
        <v>27.81905500000002</v>
      </c>
      <c r="J968" s="89">
        <v>57.95</v>
      </c>
      <c r="K968" s="89">
        <v>20</v>
      </c>
    </row>
    <row r="969" spans="1:11" x14ac:dyDescent="0.25">
      <c r="A969" s="92">
        <v>44501</v>
      </c>
      <c r="B969" s="89">
        <v>143.69999999999999</v>
      </c>
      <c r="C969" s="90">
        <f t="shared" ref="C969:C1032" si="67">IF(ABS(B969-B968)&lt;0.05,0,B969-B968)</f>
        <v>1.8899999999999864</v>
      </c>
      <c r="D969" s="90">
        <f t="shared" si="66"/>
        <v>30.594049000000012</v>
      </c>
      <c r="E969" s="89">
        <v>57.95</v>
      </c>
      <c r="F969" s="89">
        <v>20</v>
      </c>
      <c r="G969" s="89">
        <v>147.47999999999999</v>
      </c>
      <c r="H969" s="90">
        <f t="shared" ref="H969:H1032" si="68">IF(ABS(G969-G968)&lt;0.05,0,G969-G968)</f>
        <v>1.5799999999999841</v>
      </c>
      <c r="I969" s="90">
        <f t="shared" si="65"/>
        <v>29.423152999999985</v>
      </c>
      <c r="J969" s="89">
        <v>57.95</v>
      </c>
      <c r="K969" s="89">
        <v>20</v>
      </c>
    </row>
    <row r="970" spans="1:11" x14ac:dyDescent="0.25">
      <c r="A970" s="92">
        <v>44508</v>
      </c>
      <c r="B970" s="89">
        <v>144.9</v>
      </c>
      <c r="C970" s="90">
        <f t="shared" si="67"/>
        <v>1.2000000000000171</v>
      </c>
      <c r="D970" s="90">
        <f t="shared" si="66"/>
        <v>32.402611000000022</v>
      </c>
      <c r="E970" s="89">
        <v>57.95</v>
      </c>
      <c r="F970" s="89">
        <v>20</v>
      </c>
      <c r="G970" s="89">
        <v>148.84</v>
      </c>
      <c r="H970" s="90">
        <f t="shared" si="68"/>
        <v>1.3600000000000136</v>
      </c>
      <c r="I970" s="90">
        <f t="shared" si="65"/>
        <v>31.563343000000003</v>
      </c>
      <c r="J970" s="89">
        <v>57.95</v>
      </c>
      <c r="K970" s="89">
        <v>20</v>
      </c>
    </row>
    <row r="971" spans="1:11" x14ac:dyDescent="0.25">
      <c r="A971" s="92">
        <v>44515</v>
      </c>
      <c r="B971" s="89">
        <v>145.87</v>
      </c>
      <c r="C971" s="90">
        <f t="shared" si="67"/>
        <v>0.96999999999999886</v>
      </c>
      <c r="D971" s="90">
        <f t="shared" si="66"/>
        <v>33.523826</v>
      </c>
      <c r="E971" s="89">
        <v>57.95</v>
      </c>
      <c r="F971" s="89">
        <v>20</v>
      </c>
      <c r="G971" s="89">
        <v>149.76</v>
      </c>
      <c r="H971" s="90">
        <f t="shared" si="68"/>
        <v>0.91999999999998749</v>
      </c>
      <c r="I971" s="90">
        <f t="shared" si="65"/>
        <v>32.693427999999983</v>
      </c>
      <c r="J971" s="89">
        <v>57.95</v>
      </c>
      <c r="K971" s="89">
        <v>20</v>
      </c>
    </row>
    <row r="972" spans="1:11" x14ac:dyDescent="0.25">
      <c r="A972" s="92">
        <v>44522</v>
      </c>
      <c r="B972" s="89">
        <v>146.88896</v>
      </c>
      <c r="C972" s="90">
        <f t="shared" si="67"/>
        <v>1.0189599999999928</v>
      </c>
      <c r="D972" s="90">
        <f t="shared" si="66"/>
        <v>34.468310000000017</v>
      </c>
      <c r="E972" s="89">
        <v>57.95</v>
      </c>
      <c r="F972" s="89">
        <v>20</v>
      </c>
      <c r="G972" s="89">
        <v>150.73128299999999</v>
      </c>
      <c r="H972" s="90">
        <f t="shared" si="68"/>
        <v>0.97128299999999967</v>
      </c>
      <c r="I972" s="90">
        <f t="shared" si="65"/>
        <v>33.596851999999984</v>
      </c>
      <c r="J972" s="89">
        <v>57.95</v>
      </c>
      <c r="K972" s="89">
        <v>20</v>
      </c>
    </row>
    <row r="973" spans="1:11" x14ac:dyDescent="0.25">
      <c r="A973" s="92">
        <v>44529</v>
      </c>
      <c r="B973" s="89">
        <v>147.53</v>
      </c>
      <c r="C973" s="90">
        <f t="shared" si="67"/>
        <v>0.64104000000000383</v>
      </c>
      <c r="D973" s="90">
        <f t="shared" si="66"/>
        <v>34.924588</v>
      </c>
      <c r="E973" s="89">
        <v>57.95</v>
      </c>
      <c r="F973" s="89">
        <v>20</v>
      </c>
      <c r="G973" s="89">
        <v>151.31</v>
      </c>
      <c r="H973" s="90">
        <f t="shared" si="68"/>
        <v>0.57871700000001169</v>
      </c>
      <c r="I973" s="90">
        <f t="shared" si="65"/>
        <v>33.901960000000003</v>
      </c>
      <c r="J973" s="89">
        <v>57.95</v>
      </c>
      <c r="K973" s="89">
        <v>20</v>
      </c>
    </row>
    <row r="974" spans="1:11" x14ac:dyDescent="0.25">
      <c r="A974" s="92">
        <v>44536</v>
      </c>
      <c r="B974" s="89">
        <v>146.88999999999999</v>
      </c>
      <c r="C974" s="90">
        <f t="shared" si="67"/>
        <v>-0.64000000000001478</v>
      </c>
      <c r="D974" s="90">
        <f t="shared" si="66"/>
        <v>33.724303999999989</v>
      </c>
      <c r="E974" s="89">
        <v>57.95</v>
      </c>
      <c r="F974" s="89">
        <v>20</v>
      </c>
      <c r="G974" s="89">
        <v>150.61000000000001</v>
      </c>
      <c r="H974" s="90">
        <f t="shared" si="68"/>
        <v>-0.69999999999998863</v>
      </c>
      <c r="I974" s="90">
        <f t="shared" si="65"/>
        <v>32.62436900000003</v>
      </c>
      <c r="J974" s="89">
        <v>57.95</v>
      </c>
      <c r="K974" s="89">
        <v>20</v>
      </c>
    </row>
    <row r="975" spans="1:11" x14ac:dyDescent="0.25">
      <c r="A975" s="92">
        <v>44543</v>
      </c>
      <c r="B975" s="89">
        <v>146.22</v>
      </c>
      <c r="C975" s="90">
        <f t="shared" si="67"/>
        <v>-0.66999999999998749</v>
      </c>
      <c r="D975" s="90">
        <f t="shared" si="66"/>
        <v>32.402714000000003</v>
      </c>
      <c r="E975" s="89">
        <v>57.95</v>
      </c>
      <c r="F975" s="89">
        <v>20</v>
      </c>
      <c r="G975" s="89">
        <v>149.88</v>
      </c>
      <c r="H975" s="90">
        <f t="shared" si="68"/>
        <v>-0.73000000000001819</v>
      </c>
      <c r="I975" s="90">
        <f t="shared" si="65"/>
        <v>31.305800000000005</v>
      </c>
      <c r="J975" s="89">
        <v>57.95</v>
      </c>
      <c r="K975" s="89">
        <v>20</v>
      </c>
    </row>
    <row r="976" spans="1:11" x14ac:dyDescent="0.25">
      <c r="A976" s="92">
        <v>44550</v>
      </c>
      <c r="B976" s="89">
        <v>145.16</v>
      </c>
      <c r="C976" s="90">
        <f t="shared" si="67"/>
        <v>-1.0600000000000023</v>
      </c>
      <c r="D976" s="90">
        <f t="shared" si="66"/>
        <v>30.727679999999992</v>
      </c>
      <c r="E976" s="89">
        <v>57.95</v>
      </c>
      <c r="F976" s="89">
        <v>20</v>
      </c>
      <c r="G976" s="89">
        <v>148.88999999999999</v>
      </c>
      <c r="H976" s="90">
        <f t="shared" si="68"/>
        <v>-0.99000000000000909</v>
      </c>
      <c r="I976" s="90">
        <f t="shared" si="65"/>
        <v>29.71856099999998</v>
      </c>
      <c r="J976" s="89">
        <v>57.95</v>
      </c>
      <c r="K976" s="89">
        <v>20</v>
      </c>
    </row>
    <row r="977" spans="1:11" x14ac:dyDescent="0.25">
      <c r="A977" s="92">
        <v>44557</v>
      </c>
      <c r="B977" s="89">
        <v>144.91999999999999</v>
      </c>
      <c r="C977" s="90">
        <f t="shared" si="67"/>
        <v>-0.24000000000000909</v>
      </c>
      <c r="D977" s="90">
        <f t="shared" si="66"/>
        <v>30.008839999999992</v>
      </c>
      <c r="E977" s="89">
        <v>57.95</v>
      </c>
      <c r="F977" s="89">
        <v>20</v>
      </c>
      <c r="G977" s="89">
        <v>148.82</v>
      </c>
      <c r="H977" s="90">
        <f t="shared" si="68"/>
        <v>-6.9999999999993179E-2</v>
      </c>
      <c r="I977" s="90">
        <f t="shared" si="65"/>
        <v>29.165349999999989</v>
      </c>
      <c r="J977" s="89">
        <v>57.95</v>
      </c>
      <c r="K977" s="89">
        <v>20</v>
      </c>
    </row>
    <row r="978" spans="1:11" x14ac:dyDescent="0.25">
      <c r="A978" s="92">
        <v>44564</v>
      </c>
      <c r="B978" s="89">
        <v>145.04</v>
      </c>
      <c r="C978" s="90">
        <f t="shared" si="67"/>
        <v>0.12000000000000455</v>
      </c>
      <c r="D978" s="90">
        <f t="shared" si="66"/>
        <v>29.654594999999986</v>
      </c>
      <c r="E978" s="89">
        <v>57.95</v>
      </c>
      <c r="F978" s="89">
        <v>20</v>
      </c>
      <c r="G978" s="89">
        <v>148.85</v>
      </c>
      <c r="H978" s="90">
        <f t="shared" si="68"/>
        <v>0</v>
      </c>
      <c r="I978" s="90">
        <f t="shared" si="65"/>
        <v>28.88253499999999</v>
      </c>
      <c r="J978" s="89">
        <v>57.95</v>
      </c>
      <c r="K978" s="89">
        <v>20</v>
      </c>
    </row>
    <row r="979" spans="1:11" x14ac:dyDescent="0.25">
      <c r="A979" s="92">
        <v>44571</v>
      </c>
      <c r="B979" s="89">
        <v>144.82</v>
      </c>
      <c r="C979" s="90">
        <f t="shared" si="67"/>
        <v>-0.21999999999999886</v>
      </c>
      <c r="D979" s="90">
        <f t="shared" si="66"/>
        <v>28.679337999999987</v>
      </c>
      <c r="E979" s="89">
        <v>57.95</v>
      </c>
      <c r="F979" s="89">
        <v>20</v>
      </c>
      <c r="G979" s="89">
        <v>148.65</v>
      </c>
      <c r="H979" s="90">
        <f t="shared" si="68"/>
        <v>-0.19999999999998863</v>
      </c>
      <c r="I979" s="90">
        <f t="shared" si="65"/>
        <v>28.035495999999995</v>
      </c>
      <c r="J979" s="89">
        <v>57.95</v>
      </c>
      <c r="K979" s="89">
        <v>20</v>
      </c>
    </row>
    <row r="980" spans="1:11" x14ac:dyDescent="0.25">
      <c r="A980" s="92">
        <v>44578</v>
      </c>
      <c r="B980" s="89">
        <v>144.80000000000001</v>
      </c>
      <c r="C980" s="90">
        <f t="shared" si="67"/>
        <v>0</v>
      </c>
      <c r="D980" s="90">
        <f t="shared" si="66"/>
        <v>27.86985700000001</v>
      </c>
      <c r="E980" s="89">
        <v>57.95</v>
      </c>
      <c r="F980" s="89">
        <v>20</v>
      </c>
      <c r="G980" s="89">
        <v>148.69999999999999</v>
      </c>
      <c r="H980" s="90">
        <f t="shared" si="68"/>
        <v>0</v>
      </c>
      <c r="I980" s="90">
        <f t="shared" si="65"/>
        <v>27.181854999999999</v>
      </c>
      <c r="J980" s="89">
        <v>57.95</v>
      </c>
      <c r="K980" s="89">
        <v>20</v>
      </c>
    </row>
    <row r="981" spans="1:11" x14ac:dyDescent="0.25">
      <c r="A981" s="92">
        <v>44585</v>
      </c>
      <c r="B981" s="89">
        <v>144.87</v>
      </c>
      <c r="C981" s="90">
        <f t="shared" si="67"/>
        <v>6.9999999999993179E-2</v>
      </c>
      <c r="D981" s="90">
        <f t="shared" si="66"/>
        <v>26.767006999999992</v>
      </c>
      <c r="E981" s="89">
        <v>57.95</v>
      </c>
      <c r="F981" s="89">
        <v>20</v>
      </c>
      <c r="G981" s="89">
        <v>148.81</v>
      </c>
      <c r="H981" s="90">
        <f t="shared" si="68"/>
        <v>0.11000000000001364</v>
      </c>
      <c r="I981" s="90">
        <f t="shared" si="65"/>
        <v>26.105754000000005</v>
      </c>
      <c r="J981" s="89">
        <v>57.95</v>
      </c>
      <c r="K981" s="89">
        <v>20</v>
      </c>
    </row>
    <row r="982" spans="1:11" x14ac:dyDescent="0.25">
      <c r="A982" s="92">
        <v>44592</v>
      </c>
      <c r="B982" s="89">
        <v>145.74</v>
      </c>
      <c r="C982" s="90">
        <f t="shared" si="67"/>
        <v>0.87000000000000455</v>
      </c>
      <c r="D982" s="90">
        <f t="shared" si="66"/>
        <v>26.602246000000022</v>
      </c>
      <c r="E982" s="89">
        <v>57.95</v>
      </c>
      <c r="F982" s="89">
        <v>20</v>
      </c>
      <c r="G982" s="89">
        <v>149.68</v>
      </c>
      <c r="H982" s="90">
        <f t="shared" si="68"/>
        <v>0.87000000000000455</v>
      </c>
      <c r="I982" s="90">
        <f t="shared" si="65"/>
        <v>25.979564000000011</v>
      </c>
      <c r="J982" s="89">
        <v>57.95</v>
      </c>
      <c r="K982" s="89">
        <v>20</v>
      </c>
    </row>
    <row r="983" spans="1:11" x14ac:dyDescent="0.25">
      <c r="A983" s="92">
        <v>44599</v>
      </c>
      <c r="B983" s="89">
        <v>146.33000000000001</v>
      </c>
      <c r="C983" s="90">
        <f t="shared" si="67"/>
        <v>0.59000000000000341</v>
      </c>
      <c r="D983" s="90">
        <f t="shared" si="66"/>
        <v>26.662363000000013</v>
      </c>
      <c r="E983" s="89">
        <v>57.95</v>
      </c>
      <c r="F983" s="89">
        <v>20</v>
      </c>
      <c r="G983" s="89">
        <v>150.30000000000001</v>
      </c>
      <c r="H983" s="90">
        <f t="shared" si="68"/>
        <v>0.62000000000000455</v>
      </c>
      <c r="I983" s="90">
        <f t="shared" si="65"/>
        <v>26.212476000000009</v>
      </c>
      <c r="J983" s="89">
        <v>57.95</v>
      </c>
      <c r="K983" s="89">
        <v>20</v>
      </c>
    </row>
    <row r="984" spans="1:11" x14ac:dyDescent="0.25">
      <c r="A984" s="92">
        <v>44606</v>
      </c>
      <c r="B984" s="89">
        <v>146.94999999999999</v>
      </c>
      <c r="C984" s="90">
        <f t="shared" si="67"/>
        <v>0.61999999999997613</v>
      </c>
      <c r="D984" s="90">
        <f t="shared" si="66"/>
        <v>26.421394999999976</v>
      </c>
      <c r="E984" s="89">
        <v>57.95</v>
      </c>
      <c r="F984" s="89">
        <v>20</v>
      </c>
      <c r="G984" s="89">
        <v>151.1</v>
      </c>
      <c r="H984" s="90">
        <f t="shared" si="68"/>
        <v>0.79999999999998295</v>
      </c>
      <c r="I984" s="90">
        <f t="shared" si="65"/>
        <v>26.094180999999992</v>
      </c>
      <c r="J984" s="89">
        <v>57.95</v>
      </c>
      <c r="K984" s="89">
        <v>20</v>
      </c>
    </row>
    <row r="985" spans="1:11" x14ac:dyDescent="0.25">
      <c r="A985" s="92">
        <v>44613</v>
      </c>
      <c r="B985" s="89">
        <v>147.77000000000001</v>
      </c>
      <c r="C985" s="90">
        <f t="shared" si="67"/>
        <v>0.8200000000000216</v>
      </c>
      <c r="D985" s="90">
        <f t="shared" si="66"/>
        <v>26.495214000000018</v>
      </c>
      <c r="E985" s="89">
        <v>57.95</v>
      </c>
      <c r="F985" s="89">
        <v>20</v>
      </c>
      <c r="G985" s="89">
        <v>151.94999999999999</v>
      </c>
      <c r="H985" s="90">
        <f t="shared" si="68"/>
        <v>0.84999999999999432</v>
      </c>
      <c r="I985" s="90">
        <f t="shared" si="65"/>
        <v>26.236945999999975</v>
      </c>
      <c r="J985" s="89">
        <v>57.95</v>
      </c>
      <c r="K985" s="89">
        <v>20</v>
      </c>
    </row>
    <row r="986" spans="1:11" x14ac:dyDescent="0.25">
      <c r="A986" s="92">
        <v>44620</v>
      </c>
      <c r="B986" s="89">
        <v>149.22</v>
      </c>
      <c r="C986" s="90">
        <f t="shared" si="67"/>
        <v>1.4499999999999886</v>
      </c>
      <c r="D986" s="90">
        <f t="shared" si="66"/>
        <v>27.046800999999974</v>
      </c>
      <c r="E986" s="89">
        <v>57.95</v>
      </c>
      <c r="F986" s="89">
        <v>20</v>
      </c>
      <c r="G986" s="89">
        <v>153.36000000000001</v>
      </c>
      <c r="H986" s="90">
        <f t="shared" si="68"/>
        <v>1.410000000000025</v>
      </c>
      <c r="I986" s="90">
        <f t="shared" si="65"/>
        <v>26.739196000000007</v>
      </c>
      <c r="J986" s="89">
        <v>57.95</v>
      </c>
      <c r="K986" s="89">
        <v>20</v>
      </c>
    </row>
    <row r="987" spans="1:11" x14ac:dyDescent="0.25">
      <c r="A987" s="92">
        <v>44627</v>
      </c>
      <c r="B987" s="89">
        <v>152.94999999999999</v>
      </c>
      <c r="C987" s="90">
        <f t="shared" si="67"/>
        <v>3.7299999999999898</v>
      </c>
      <c r="D987" s="90">
        <f t="shared" si="66"/>
        <v>30.007499999999993</v>
      </c>
      <c r="E987" s="89">
        <v>57.95</v>
      </c>
      <c r="F987" s="89">
        <v>20</v>
      </c>
      <c r="G987" s="89">
        <v>158.56</v>
      </c>
      <c r="H987" s="90">
        <f t="shared" si="68"/>
        <v>5.1999999999999886</v>
      </c>
      <c r="I987" s="90">
        <f t="shared" si="65"/>
        <v>31.161350999999996</v>
      </c>
      <c r="J987" s="89">
        <v>57.95</v>
      </c>
      <c r="K987" s="89">
        <v>20</v>
      </c>
    </row>
    <row r="988" spans="1:11" x14ac:dyDescent="0.25">
      <c r="A988" s="92">
        <v>44634</v>
      </c>
      <c r="B988" s="89">
        <v>159.96</v>
      </c>
      <c r="C988" s="90">
        <f t="shared" si="67"/>
        <v>7.0100000000000193</v>
      </c>
      <c r="D988" s="90">
        <f t="shared" si="66"/>
        <v>36.059117000000001</v>
      </c>
      <c r="E988" s="89">
        <v>57.95</v>
      </c>
      <c r="F988" s="89">
        <v>20</v>
      </c>
      <c r="G988" s="89">
        <v>169.48</v>
      </c>
      <c r="H988" s="90">
        <f t="shared" si="68"/>
        <v>10.919999999999987</v>
      </c>
      <c r="I988" s="90">
        <f t="shared" si="65"/>
        <v>41.236275000000006</v>
      </c>
      <c r="J988" s="89">
        <v>57.95</v>
      </c>
      <c r="K988" s="89">
        <v>20</v>
      </c>
    </row>
    <row r="989" spans="1:11" x14ac:dyDescent="0.25">
      <c r="A989" s="92">
        <v>44641</v>
      </c>
      <c r="B989" s="89">
        <v>165.37</v>
      </c>
      <c r="C989" s="90">
        <f t="shared" si="67"/>
        <v>5.4099999999999966</v>
      </c>
      <c r="D989" s="90">
        <f t="shared" si="66"/>
        <v>40.801752999999991</v>
      </c>
      <c r="E989" s="89">
        <v>57.95</v>
      </c>
      <c r="F989" s="89">
        <v>20</v>
      </c>
      <c r="G989" s="89">
        <v>177.47</v>
      </c>
      <c r="H989" s="90">
        <f t="shared" si="68"/>
        <v>7.9900000000000091</v>
      </c>
      <c r="I989" s="90">
        <f t="shared" si="65"/>
        <v>48.450879000000015</v>
      </c>
      <c r="J989" s="89">
        <v>57.95</v>
      </c>
      <c r="K989" s="89">
        <v>20</v>
      </c>
    </row>
    <row r="990" spans="1:11" x14ac:dyDescent="0.25">
      <c r="A990" s="92">
        <v>44648</v>
      </c>
      <c r="B990" s="89">
        <v>162.65176899999997</v>
      </c>
      <c r="C990" s="90">
        <f t="shared" si="67"/>
        <v>-2.7182310000000314</v>
      </c>
      <c r="D990" s="90">
        <f t="shared" si="66"/>
        <v>37.524792999999974</v>
      </c>
      <c r="E990" s="89">
        <v>52.95</v>
      </c>
      <c r="F990" s="89">
        <v>20</v>
      </c>
      <c r="G990" s="89">
        <v>176.44240299999998</v>
      </c>
      <c r="H990" s="90">
        <f t="shared" si="68"/>
        <v>-1.0275970000000143</v>
      </c>
      <c r="I990" s="90">
        <f t="shared" si="65"/>
        <v>47.127294999999975</v>
      </c>
      <c r="J990" s="89">
        <v>52.95</v>
      </c>
      <c r="K990" s="89">
        <v>20</v>
      </c>
    </row>
    <row r="991" spans="1:11" x14ac:dyDescent="0.25">
      <c r="A991" s="92">
        <v>44655</v>
      </c>
      <c r="B991" s="89">
        <v>161.91</v>
      </c>
      <c r="C991" s="90">
        <f t="shared" si="67"/>
        <v>-0.74176899999997659</v>
      </c>
      <c r="D991" s="90">
        <f t="shared" si="66"/>
        <v>36.669577000000004</v>
      </c>
      <c r="E991" s="89">
        <v>52.95</v>
      </c>
      <c r="F991" s="89">
        <v>20</v>
      </c>
      <c r="G991" s="89">
        <v>176</v>
      </c>
      <c r="H991" s="90">
        <f t="shared" si="68"/>
        <v>-0.44240299999998456</v>
      </c>
      <c r="I991" s="90">
        <f t="shared" si="65"/>
        <v>46.649254999999982</v>
      </c>
      <c r="J991" s="89">
        <v>52.95</v>
      </c>
      <c r="K991" s="89">
        <v>20</v>
      </c>
    </row>
    <row r="992" spans="1:11" x14ac:dyDescent="0.25">
      <c r="A992" s="92">
        <v>44662</v>
      </c>
      <c r="B992" s="89">
        <v>161.78</v>
      </c>
      <c r="C992" s="90">
        <f t="shared" si="67"/>
        <v>-0.12999999999999545</v>
      </c>
      <c r="D992" s="90">
        <f t="shared" si="66"/>
        <v>36.38180100000001</v>
      </c>
      <c r="E992" s="89">
        <v>52.95</v>
      </c>
      <c r="F992" s="89">
        <v>20</v>
      </c>
      <c r="G992" s="89">
        <v>176.22</v>
      </c>
      <c r="H992" s="90">
        <f t="shared" si="68"/>
        <v>0.21999999999999886</v>
      </c>
      <c r="I992" s="90">
        <f t="shared" si="65"/>
        <v>46.832594</v>
      </c>
      <c r="J992" s="89">
        <v>52.95</v>
      </c>
      <c r="K992" s="89">
        <v>20</v>
      </c>
    </row>
    <row r="993" spans="1:11" x14ac:dyDescent="0.25">
      <c r="A993" s="92">
        <v>44669</v>
      </c>
      <c r="B993" s="89">
        <v>161.67102399999996</v>
      </c>
      <c r="C993" s="90">
        <f t="shared" si="67"/>
        <v>-0.10897600000004104</v>
      </c>
      <c r="D993" s="90">
        <f t="shared" si="66"/>
        <v>36.193006999999952</v>
      </c>
      <c r="E993" s="89">
        <v>52.95</v>
      </c>
      <c r="F993" s="89">
        <v>20</v>
      </c>
      <c r="G993" s="89">
        <v>175.92927700000001</v>
      </c>
      <c r="H993" s="90">
        <f t="shared" si="68"/>
        <v>-0.29072299999998563</v>
      </c>
      <c r="I993" s="90">
        <f t="shared" si="65"/>
        <v>46.435689000000025</v>
      </c>
      <c r="J993" s="89">
        <v>52.95</v>
      </c>
      <c r="K993" s="89">
        <v>20</v>
      </c>
    </row>
    <row r="994" spans="1:11" x14ac:dyDescent="0.25">
      <c r="A994" s="92">
        <v>44676</v>
      </c>
      <c r="B994" s="89">
        <v>161.83973200000003</v>
      </c>
      <c r="C994" s="90">
        <f t="shared" si="67"/>
        <v>0.16870800000006625</v>
      </c>
      <c r="D994" s="90">
        <f t="shared" si="66"/>
        <v>36.040820268000019</v>
      </c>
      <c r="E994" s="89">
        <v>52.95</v>
      </c>
      <c r="F994" s="89">
        <v>20</v>
      </c>
      <c r="G994" s="89">
        <v>176.33440100000001</v>
      </c>
      <c r="H994" s="90">
        <f t="shared" si="68"/>
        <v>0.40512400000000071</v>
      </c>
      <c r="I994" s="90">
        <f t="shared" si="65"/>
        <v>46.568926656000031</v>
      </c>
      <c r="J994" s="89">
        <v>52.95</v>
      </c>
      <c r="K994" s="89">
        <v>20</v>
      </c>
    </row>
    <row r="995" spans="1:11" x14ac:dyDescent="0.25">
      <c r="A995" s="92">
        <v>44683</v>
      </c>
      <c r="B995" s="89">
        <v>162.47569400000003</v>
      </c>
      <c r="C995" s="90">
        <f t="shared" si="67"/>
        <v>0.63596200000000636</v>
      </c>
      <c r="D995" s="90">
        <f t="shared" si="66"/>
        <v>36.382385000000042</v>
      </c>
      <c r="E995" s="89">
        <v>52.95</v>
      </c>
      <c r="F995" s="89">
        <v>20</v>
      </c>
      <c r="G995" s="89">
        <v>177.06366299999999</v>
      </c>
      <c r="H995" s="90">
        <f t="shared" si="68"/>
        <v>0.72926199999997721</v>
      </c>
      <c r="I995" s="90">
        <f t="shared" si="65"/>
        <v>47.061264999999963</v>
      </c>
      <c r="J995" s="89">
        <v>52.95</v>
      </c>
      <c r="K995" s="89">
        <v>20</v>
      </c>
    </row>
    <row r="996" spans="1:11" x14ac:dyDescent="0.25">
      <c r="A996" s="92">
        <v>44690</v>
      </c>
      <c r="B996" s="89">
        <v>163.67961200000002</v>
      </c>
      <c r="C996" s="90">
        <f t="shared" si="67"/>
        <v>1.2039179999999874</v>
      </c>
      <c r="D996" s="90">
        <f t="shared" si="66"/>
        <v>37.153120999999999</v>
      </c>
      <c r="E996" s="89">
        <v>52.95</v>
      </c>
      <c r="F996" s="89">
        <v>20</v>
      </c>
      <c r="G996" s="89">
        <v>178.39</v>
      </c>
      <c r="H996" s="90">
        <f t="shared" si="68"/>
        <v>1.3263369999999952</v>
      </c>
      <c r="I996" s="90">
        <f t="shared" si="65"/>
        <v>47.962558000000001</v>
      </c>
      <c r="J996" s="89">
        <v>52.95</v>
      </c>
      <c r="K996" s="89">
        <v>20</v>
      </c>
    </row>
    <row r="997" spans="1:11" x14ac:dyDescent="0.25">
      <c r="A997" s="92">
        <v>44697</v>
      </c>
      <c r="B997" s="89">
        <v>165.090406</v>
      </c>
      <c r="C997" s="90">
        <f t="shared" si="67"/>
        <v>1.4107939999999815</v>
      </c>
      <c r="D997" s="90">
        <f t="shared" si="66"/>
        <v>37.899445999999998</v>
      </c>
      <c r="E997" s="89">
        <v>52.95</v>
      </c>
      <c r="F997" s="89">
        <v>20</v>
      </c>
      <c r="G997" s="89">
        <v>179.67</v>
      </c>
      <c r="H997" s="90">
        <f t="shared" si="68"/>
        <v>1.2800000000000011</v>
      </c>
      <c r="I997" s="90">
        <f t="shared" si="65"/>
        <v>48.642504999999971</v>
      </c>
      <c r="J997" s="89">
        <v>52.95</v>
      </c>
      <c r="K997" s="89">
        <v>20</v>
      </c>
    </row>
    <row r="998" spans="1:11" x14ac:dyDescent="0.25">
      <c r="A998" s="92">
        <v>44704</v>
      </c>
      <c r="B998" s="89">
        <v>167.58508</v>
      </c>
      <c r="C998" s="90">
        <f t="shared" si="67"/>
        <v>2.4946740000000034</v>
      </c>
      <c r="D998" s="90">
        <f t="shared" si="66"/>
        <v>39.693781000000001</v>
      </c>
      <c r="E998" s="89">
        <v>52.95</v>
      </c>
      <c r="F998" s="89">
        <v>20</v>
      </c>
      <c r="G998" s="89">
        <v>181.162485</v>
      </c>
      <c r="H998" s="90">
        <f t="shared" si="68"/>
        <v>1.4924850000000163</v>
      </c>
      <c r="I998" s="90">
        <f t="shared" si="65"/>
        <v>49.637719000000004</v>
      </c>
      <c r="J998" s="89">
        <v>52.95</v>
      </c>
      <c r="K998" s="89">
        <v>20</v>
      </c>
    </row>
    <row r="999" spans="1:11" x14ac:dyDescent="0.25">
      <c r="A999" s="92">
        <v>44711</v>
      </c>
      <c r="B999" s="89">
        <v>170.35609500000001</v>
      </c>
      <c r="C999" s="90">
        <f t="shared" si="67"/>
        <v>2.7710150000000056</v>
      </c>
      <c r="D999" s="90">
        <f t="shared" si="66"/>
        <v>42.203480572000018</v>
      </c>
      <c r="E999" s="89">
        <v>52.95</v>
      </c>
      <c r="F999" s="89">
        <v>20</v>
      </c>
      <c r="G999" s="89">
        <v>182.24970200000001</v>
      </c>
      <c r="H999" s="90">
        <f t="shared" si="68"/>
        <v>1.0872170000000096</v>
      </c>
      <c r="I999" s="90">
        <f t="shared" si="65"/>
        <v>50.432281464000027</v>
      </c>
      <c r="J999" s="89">
        <v>52.95</v>
      </c>
      <c r="K999" s="89">
        <v>20</v>
      </c>
    </row>
    <row r="1000" spans="1:11" x14ac:dyDescent="0.25">
      <c r="A1000" s="92">
        <v>44718</v>
      </c>
      <c r="B1000" s="89">
        <v>174.994575</v>
      </c>
      <c r="C1000" s="90">
        <f t="shared" si="67"/>
        <v>4.6384799999999871</v>
      </c>
      <c r="D1000" s="90">
        <f t="shared" si="66"/>
        <v>46.304810558999975</v>
      </c>
      <c r="E1000" s="89">
        <v>52.95</v>
      </c>
      <c r="F1000" s="89">
        <v>20</v>
      </c>
      <c r="G1000" s="89">
        <v>184.94319000000002</v>
      </c>
      <c r="H1000" s="90">
        <f t="shared" si="68"/>
        <v>2.6934880000000021</v>
      </c>
      <c r="I1000" s="90">
        <f t="shared" si="65"/>
        <v>52.563025976000006</v>
      </c>
      <c r="J1000" s="89">
        <v>52.95</v>
      </c>
      <c r="K1000" s="89">
        <v>20</v>
      </c>
    </row>
    <row r="1001" spans="1:11" x14ac:dyDescent="0.25">
      <c r="A1001" s="92">
        <v>44725</v>
      </c>
      <c r="B1001" s="89">
        <v>182.53120700000002</v>
      </c>
      <c r="C1001" s="90">
        <f t="shared" si="67"/>
        <v>7.5366320000000258</v>
      </c>
      <c r="D1001" s="90">
        <f t="shared" si="66"/>
        <v>53.06234372000003</v>
      </c>
      <c r="E1001" s="89">
        <v>52.95</v>
      </c>
      <c r="F1001" s="89">
        <v>20</v>
      </c>
      <c r="G1001" s="89">
        <v>190.43459200000001</v>
      </c>
      <c r="H1001" s="90">
        <f t="shared" si="68"/>
        <v>5.4914019999999937</v>
      </c>
      <c r="I1001" s="90">
        <f t="shared" si="65"/>
        <v>57.262897600000031</v>
      </c>
      <c r="J1001" s="89">
        <v>52.95</v>
      </c>
      <c r="K1001" s="89">
        <v>20</v>
      </c>
    </row>
    <row r="1002" spans="1:11" x14ac:dyDescent="0.25">
      <c r="A1002" s="92">
        <v>44732</v>
      </c>
      <c r="B1002" s="89">
        <v>186.84526099999999</v>
      </c>
      <c r="C1002" s="90">
        <f t="shared" si="67"/>
        <v>4.3140539999999703</v>
      </c>
      <c r="D1002" s="90">
        <f t="shared" si="66"/>
        <v>56.745238110999992</v>
      </c>
      <c r="E1002" s="89">
        <v>52.95</v>
      </c>
      <c r="F1002" s="89">
        <v>20</v>
      </c>
      <c r="G1002" s="89">
        <v>194.87</v>
      </c>
      <c r="H1002" s="90">
        <f t="shared" si="68"/>
        <v>4.4354079999999954</v>
      </c>
      <c r="I1002" s="90">
        <f t="shared" si="65"/>
        <v>61.179096496000028</v>
      </c>
      <c r="J1002" s="89">
        <v>52.95</v>
      </c>
      <c r="K1002" s="89">
        <v>20</v>
      </c>
    </row>
    <row r="1003" spans="1:11" ht="14.85" customHeight="1" x14ac:dyDescent="0.25">
      <c r="A1003" s="92">
        <v>44739</v>
      </c>
      <c r="B1003" s="89">
        <v>190.92684500000004</v>
      </c>
      <c r="C1003" s="90">
        <f t="shared" si="67"/>
        <v>4.0815840000000492</v>
      </c>
      <c r="D1003" s="90">
        <f t="shared" si="66"/>
        <v>60.201250507000026</v>
      </c>
      <c r="E1003" s="89">
        <v>52.95</v>
      </c>
      <c r="F1003" s="89">
        <v>20</v>
      </c>
      <c r="G1003" s="89">
        <v>198.93</v>
      </c>
      <c r="H1003" s="90">
        <f t="shared" si="68"/>
        <v>4.0600000000000023</v>
      </c>
      <c r="I1003" s="90">
        <f t="shared" si="65"/>
        <v>64.655465816000003</v>
      </c>
      <c r="J1003" s="89">
        <v>52.95</v>
      </c>
      <c r="K1003" s="89">
        <v>20</v>
      </c>
    </row>
    <row r="1004" spans="1:11" x14ac:dyDescent="0.25">
      <c r="A1004" s="92">
        <v>44746</v>
      </c>
      <c r="B1004" s="89">
        <v>191.546629</v>
      </c>
      <c r="C1004" s="90">
        <f t="shared" si="67"/>
        <v>0.61978399999995304</v>
      </c>
      <c r="D1004" s="90">
        <f t="shared" si="66"/>
        <v>59.84796399999999</v>
      </c>
      <c r="E1004" s="89">
        <v>52.95</v>
      </c>
      <c r="F1004" s="89">
        <v>20</v>
      </c>
      <c r="G1004" s="89">
        <v>199.22</v>
      </c>
      <c r="H1004" s="90">
        <f t="shared" si="68"/>
        <v>0.28999999999999204</v>
      </c>
      <c r="I1004" s="90">
        <f t="shared" si="65"/>
        <v>65.094951666666645</v>
      </c>
      <c r="J1004" s="89">
        <v>52.95</v>
      </c>
      <c r="K1004" s="89">
        <v>20</v>
      </c>
    </row>
    <row r="1005" spans="1:11" x14ac:dyDescent="0.25">
      <c r="A1005" s="92">
        <v>44753</v>
      </c>
      <c r="B1005" s="89">
        <v>190.62513000000001</v>
      </c>
      <c r="C1005" s="90">
        <f t="shared" si="67"/>
        <v>-0.92149899999998297</v>
      </c>
      <c r="D1005" s="90">
        <f t="shared" si="66"/>
        <v>58.155432979000011</v>
      </c>
      <c r="E1005" s="89">
        <v>52.95</v>
      </c>
      <c r="F1005" s="89">
        <v>20</v>
      </c>
      <c r="G1005" s="89">
        <v>198.74</v>
      </c>
      <c r="H1005" s="90">
        <f t="shared" si="68"/>
        <v>-0.47999999999998977</v>
      </c>
      <c r="I1005" s="90">
        <f t="shared" si="65"/>
        <v>63.452727232000001</v>
      </c>
      <c r="J1005" s="89">
        <v>52.95</v>
      </c>
      <c r="K1005" s="89">
        <v>20</v>
      </c>
    </row>
    <row r="1006" spans="1:11" x14ac:dyDescent="0.25">
      <c r="A1006" s="92">
        <v>44760</v>
      </c>
      <c r="B1006" s="89">
        <v>188.91708299999999</v>
      </c>
      <c r="C1006" s="90">
        <f t="shared" si="67"/>
        <v>-1.7080470000000219</v>
      </c>
      <c r="D1006" s="90">
        <f t="shared" si="66"/>
        <v>55.71496864300002</v>
      </c>
      <c r="E1006" s="89">
        <v>52.95</v>
      </c>
      <c r="F1006" s="89">
        <v>20</v>
      </c>
      <c r="G1006" s="89">
        <v>197.53</v>
      </c>
      <c r="H1006" s="90">
        <f t="shared" si="68"/>
        <v>-1.210000000000008</v>
      </c>
      <c r="I1006" s="90">
        <f t="shared" si="65"/>
        <v>61.581298152000016</v>
      </c>
      <c r="J1006" s="89">
        <v>52.95</v>
      </c>
      <c r="K1006" s="89">
        <v>20</v>
      </c>
    </row>
    <row r="1007" spans="1:11" x14ac:dyDescent="0.25">
      <c r="A1007" s="92">
        <v>44767</v>
      </c>
      <c r="B1007" s="89">
        <v>186.60049500000002</v>
      </c>
      <c r="C1007" s="90">
        <f t="shared" si="67"/>
        <v>-2.3165879999999675</v>
      </c>
      <c r="D1007" s="90">
        <f t="shared" si="66"/>
        <v>53.117970750000012</v>
      </c>
      <c r="E1007" s="89">
        <v>52.95</v>
      </c>
      <c r="F1007" s="89">
        <v>20</v>
      </c>
      <c r="G1007" s="89">
        <v>195.88</v>
      </c>
      <c r="H1007" s="90">
        <f t="shared" si="68"/>
        <v>-1.6500000000000057</v>
      </c>
      <c r="I1007" s="90">
        <f t="shared" si="65"/>
        <v>59.676066359999993</v>
      </c>
      <c r="J1007" s="89">
        <v>52.95</v>
      </c>
      <c r="K1007" s="89">
        <v>20</v>
      </c>
    </row>
    <row r="1008" spans="1:11" x14ac:dyDescent="0.25">
      <c r="A1008" s="92">
        <v>44774</v>
      </c>
      <c r="B1008" s="89">
        <v>182.76847199999997</v>
      </c>
      <c r="C1008" s="90">
        <f t="shared" si="67"/>
        <v>-3.8320230000000493</v>
      </c>
      <c r="D1008" s="90">
        <f t="shared" si="66"/>
        <v>48.56019699999996</v>
      </c>
      <c r="E1008" s="89">
        <v>52.95</v>
      </c>
      <c r="F1008" s="89">
        <v>20</v>
      </c>
      <c r="G1008" s="89">
        <v>193.04</v>
      </c>
      <c r="H1008" s="90">
        <f t="shared" si="68"/>
        <v>-2.8400000000000034</v>
      </c>
      <c r="I1008" s="90">
        <f t="shared" si="65"/>
        <v>56.150000000000006</v>
      </c>
      <c r="J1008" s="89">
        <v>52.95</v>
      </c>
      <c r="K1008" s="89">
        <v>20</v>
      </c>
    </row>
    <row r="1009" spans="1:11" x14ac:dyDescent="0.25">
      <c r="A1009" s="92">
        <v>44781</v>
      </c>
      <c r="B1009" s="89">
        <v>177.64077200000003</v>
      </c>
      <c r="C1009" s="90">
        <f t="shared" si="67"/>
        <v>-5.1276999999999475</v>
      </c>
      <c r="D1009" s="90">
        <f t="shared" si="66"/>
        <v>42.942060390000023</v>
      </c>
      <c r="E1009" s="89">
        <v>52.95</v>
      </c>
      <c r="F1009" s="89">
        <v>20</v>
      </c>
      <c r="G1009" s="89">
        <v>188.49</v>
      </c>
      <c r="H1009" s="90">
        <f t="shared" si="68"/>
        <v>-4.5499999999999829</v>
      </c>
      <c r="I1009" s="90">
        <f t="shared" si="65"/>
        <v>51.180000000000007</v>
      </c>
      <c r="J1009" s="89">
        <v>52.95</v>
      </c>
      <c r="K1009" s="89">
        <v>20</v>
      </c>
    </row>
    <row r="1010" spans="1:11" x14ac:dyDescent="0.25">
      <c r="A1010" s="92">
        <v>44788</v>
      </c>
      <c r="B1010" s="89">
        <v>174.18753099999998</v>
      </c>
      <c r="C1010" s="90">
        <f t="shared" si="67"/>
        <v>-3.4532410000000482</v>
      </c>
      <c r="D1010" s="90">
        <f t="shared" si="66"/>
        <v>39.483469999999954</v>
      </c>
      <c r="E1010" s="89">
        <v>52.95</v>
      </c>
      <c r="F1010" s="89">
        <v>20</v>
      </c>
      <c r="G1010" s="89">
        <v>185.16</v>
      </c>
      <c r="H1010" s="90">
        <f t="shared" si="68"/>
        <v>-3.3300000000000125</v>
      </c>
      <c r="I1010" s="90">
        <f t="shared" si="65"/>
        <v>48.389999999999986</v>
      </c>
      <c r="J1010" s="89">
        <v>52.95</v>
      </c>
      <c r="K1010" s="89">
        <v>20</v>
      </c>
    </row>
    <row r="1011" spans="1:11" x14ac:dyDescent="0.25">
      <c r="A1011" s="92">
        <v>44795</v>
      </c>
      <c r="B1011" s="89">
        <v>171.14228399999999</v>
      </c>
      <c r="C1011" s="90">
        <f t="shared" si="67"/>
        <v>-3.0452469999999892</v>
      </c>
      <c r="D1011" s="90">
        <f t="shared" si="66"/>
        <v>36.463697999999994</v>
      </c>
      <c r="E1011" s="89">
        <v>52.95</v>
      </c>
      <c r="F1011" s="89">
        <v>20</v>
      </c>
      <c r="G1011" s="89">
        <v>182.92</v>
      </c>
      <c r="H1011" s="90">
        <f t="shared" si="68"/>
        <v>-2.2400000000000091</v>
      </c>
      <c r="I1011" s="90">
        <f t="shared" si="65"/>
        <v>45.769999999999982</v>
      </c>
      <c r="J1011" s="89">
        <v>52.95</v>
      </c>
      <c r="K1011" s="89">
        <v>20</v>
      </c>
    </row>
    <row r="1012" spans="1:11" x14ac:dyDescent="0.25">
      <c r="A1012" s="92">
        <v>44802</v>
      </c>
      <c r="B1012" s="89">
        <v>170.11870199999998</v>
      </c>
      <c r="C1012" s="90">
        <f t="shared" si="67"/>
        <v>-1.0235820000000047</v>
      </c>
      <c r="D1012" s="90">
        <f t="shared" si="66"/>
        <v>35.458701999999988</v>
      </c>
      <c r="E1012" s="89">
        <v>52.95</v>
      </c>
      <c r="F1012" s="89">
        <v>20</v>
      </c>
      <c r="G1012" s="89">
        <v>183.2</v>
      </c>
      <c r="H1012" s="90">
        <f t="shared" si="68"/>
        <v>0.28000000000000114</v>
      </c>
      <c r="I1012" s="90">
        <f t="shared" si="65"/>
        <v>46.089999999999975</v>
      </c>
      <c r="J1012" s="89">
        <v>52.95</v>
      </c>
      <c r="K1012" s="89">
        <v>20</v>
      </c>
    </row>
    <row r="1013" spans="1:11" x14ac:dyDescent="0.25">
      <c r="A1013" s="92">
        <v>44809</v>
      </c>
      <c r="B1013" s="89">
        <v>168.92694599999999</v>
      </c>
      <c r="C1013" s="90">
        <f t="shared" si="67"/>
        <v>-1.191755999999998</v>
      </c>
      <c r="D1013" s="90">
        <f t="shared" si="66"/>
        <v>34.166945999999996</v>
      </c>
      <c r="E1013" s="89">
        <v>52.95</v>
      </c>
      <c r="F1013" s="89">
        <v>20</v>
      </c>
      <c r="G1013" s="91">
        <v>182.82</v>
      </c>
      <c r="H1013" s="90">
        <f t="shared" si="68"/>
        <v>-0.37999999999999545</v>
      </c>
      <c r="I1013" s="90">
        <f t="shared" si="65"/>
        <v>45.629999999999995</v>
      </c>
      <c r="J1013" s="89">
        <v>52.95</v>
      </c>
      <c r="K1013" s="89">
        <v>20</v>
      </c>
    </row>
    <row r="1014" spans="1:11" x14ac:dyDescent="0.25">
      <c r="A1014" s="92">
        <v>44816</v>
      </c>
      <c r="B1014" s="89">
        <v>167.60933499999999</v>
      </c>
      <c r="C1014" s="90">
        <f t="shared" si="67"/>
        <v>-1.3176109999999994</v>
      </c>
      <c r="D1014" s="90">
        <f t="shared" si="66"/>
        <v>32.859334999999987</v>
      </c>
      <c r="E1014" s="89">
        <v>52.95</v>
      </c>
      <c r="F1014" s="89">
        <v>20</v>
      </c>
      <c r="G1014" s="89">
        <v>182.22</v>
      </c>
      <c r="H1014" s="90">
        <f t="shared" si="68"/>
        <v>-0.59999999999999432</v>
      </c>
      <c r="I1014" s="90">
        <f t="shared" si="65"/>
        <v>45.03</v>
      </c>
      <c r="J1014" s="89">
        <v>52.95</v>
      </c>
      <c r="K1014" s="89">
        <v>20</v>
      </c>
    </row>
    <row r="1015" spans="1:11" x14ac:dyDescent="0.25">
      <c r="A1015" s="92">
        <v>44823</v>
      </c>
      <c r="B1015" s="89">
        <v>165.47258199999999</v>
      </c>
      <c r="C1015" s="90">
        <f t="shared" si="67"/>
        <v>-2.1367529999999988</v>
      </c>
      <c r="D1015" s="90">
        <f t="shared" si="66"/>
        <v>30.612581999999975</v>
      </c>
      <c r="E1015" s="89">
        <v>52.95</v>
      </c>
      <c r="F1015" s="89">
        <v>20</v>
      </c>
      <c r="G1015" s="89">
        <v>181.13</v>
      </c>
      <c r="H1015" s="90">
        <f t="shared" si="68"/>
        <v>-1.0900000000000034</v>
      </c>
      <c r="I1015" s="90">
        <f t="shared" si="65"/>
        <v>43.78</v>
      </c>
      <c r="J1015" s="89">
        <v>52.95</v>
      </c>
      <c r="K1015" s="89">
        <v>20</v>
      </c>
    </row>
    <row r="1016" spans="1:11" x14ac:dyDescent="0.25">
      <c r="A1016" s="92">
        <v>44830</v>
      </c>
      <c r="B1016" s="91">
        <v>164.00275900000003</v>
      </c>
      <c r="C1016" s="90">
        <f t="shared" si="67"/>
        <v>-1.4698229999999626</v>
      </c>
      <c r="D1016" s="90">
        <f t="shared" si="66"/>
        <v>28.809745000000049</v>
      </c>
      <c r="E1016" s="89">
        <v>52.95</v>
      </c>
      <c r="F1016" s="89">
        <v>20</v>
      </c>
      <c r="G1016" s="91">
        <v>180.46</v>
      </c>
      <c r="H1016" s="90">
        <f t="shared" si="68"/>
        <v>-0.66999999999998749</v>
      </c>
      <c r="I1016" s="90">
        <f t="shared" si="65"/>
        <v>42.508753000000013</v>
      </c>
      <c r="J1016" s="89">
        <v>52.95</v>
      </c>
      <c r="K1016" s="89">
        <v>20</v>
      </c>
    </row>
    <row r="1017" spans="1:11" x14ac:dyDescent="0.25">
      <c r="A1017" s="92">
        <v>44837</v>
      </c>
      <c r="B1017" s="89">
        <v>162.66685200000001</v>
      </c>
      <c r="C1017" s="90">
        <f t="shared" si="67"/>
        <v>-1.3359070000000202</v>
      </c>
      <c r="D1017" s="90">
        <f t="shared" si="66"/>
        <v>26.566852000000011</v>
      </c>
      <c r="E1017" s="89">
        <v>52.95</v>
      </c>
      <c r="F1017" s="89">
        <v>20</v>
      </c>
      <c r="G1017" s="89">
        <v>180.04</v>
      </c>
      <c r="H1017" s="90">
        <f t="shared" si="68"/>
        <v>-0.42000000000001592</v>
      </c>
      <c r="I1017" s="90">
        <f t="shared" ref="I1017:I1042" si="69">IF(ABS(G1017-G965)&lt;0.05,0,G1017-G965)</f>
        <v>40.840000000000003</v>
      </c>
      <c r="J1017" s="89">
        <v>52.95</v>
      </c>
      <c r="K1017" s="89">
        <v>20</v>
      </c>
    </row>
    <row r="1018" spans="1:11" x14ac:dyDescent="0.25">
      <c r="A1018" s="92">
        <v>44844</v>
      </c>
      <c r="B1018" s="89">
        <v>162.08613500000001</v>
      </c>
      <c r="C1018" s="90">
        <f t="shared" si="67"/>
        <v>-0.58071699999999282</v>
      </c>
      <c r="D1018" s="90">
        <f t="shared" si="66"/>
        <v>24.916135000000025</v>
      </c>
      <c r="E1018" s="89">
        <v>52.95</v>
      </c>
      <c r="F1018" s="89">
        <v>20</v>
      </c>
      <c r="G1018" s="89">
        <v>180.76</v>
      </c>
      <c r="H1018" s="90">
        <f t="shared" si="68"/>
        <v>0.71999999999999886</v>
      </c>
      <c r="I1018" s="90">
        <f t="shared" si="69"/>
        <v>40.099999999999994</v>
      </c>
      <c r="J1018" s="89">
        <v>52.95</v>
      </c>
      <c r="K1018" s="89">
        <v>20</v>
      </c>
    </row>
    <row r="1019" spans="1:11" x14ac:dyDescent="0.25">
      <c r="A1019" s="92">
        <v>44851</v>
      </c>
      <c r="B1019" s="89">
        <v>162.80595600000004</v>
      </c>
      <c r="C1019" s="90">
        <f t="shared" si="67"/>
        <v>0.71982100000002447</v>
      </c>
      <c r="D1019" s="90">
        <f t="shared" si="66"/>
        <v>23.345956000000029</v>
      </c>
      <c r="E1019" s="89">
        <v>52.95</v>
      </c>
      <c r="F1019" s="89">
        <v>20</v>
      </c>
      <c r="G1019" s="89">
        <v>181.85817400000002</v>
      </c>
      <c r="H1019" s="90">
        <f t="shared" si="68"/>
        <v>1.0981740000000286</v>
      </c>
      <c r="I1019" s="90">
        <f t="shared" si="69"/>
        <v>38.668174000000022</v>
      </c>
      <c r="J1019" s="89">
        <v>52.95</v>
      </c>
      <c r="K1019" s="89">
        <v>20</v>
      </c>
    </row>
    <row r="1020" spans="1:11" x14ac:dyDescent="0.25">
      <c r="A1020" s="92">
        <v>44858</v>
      </c>
      <c r="B1020" s="89">
        <v>164.619148</v>
      </c>
      <c r="C1020" s="90">
        <f t="shared" si="67"/>
        <v>1.8131919999999582</v>
      </c>
      <c r="D1020" s="90">
        <f t="shared" si="66"/>
        <v>22.809147999999993</v>
      </c>
      <c r="E1020" s="89">
        <v>52.95</v>
      </c>
      <c r="F1020" s="89">
        <v>20</v>
      </c>
      <c r="G1020" s="89">
        <v>187.29633800000002</v>
      </c>
      <c r="H1020" s="90">
        <f t="shared" si="68"/>
        <v>5.4381640000000004</v>
      </c>
      <c r="I1020" s="90">
        <f t="shared" si="69"/>
        <v>41.396338000000014</v>
      </c>
      <c r="J1020" s="89">
        <v>52.95</v>
      </c>
      <c r="K1020" s="89">
        <v>20</v>
      </c>
    </row>
    <row r="1021" spans="1:11" x14ac:dyDescent="0.25">
      <c r="A1021" s="92">
        <v>44865</v>
      </c>
      <c r="B1021" s="89">
        <v>165.87190800000002</v>
      </c>
      <c r="C1021" s="90">
        <f t="shared" si="67"/>
        <v>1.2527600000000234</v>
      </c>
      <c r="D1021" s="90">
        <f t="shared" ref="D1021:D1042" si="70">IF(ABS(B1021-B969)&lt;0.05,0,B1021-B969)</f>
        <v>22.17190800000003</v>
      </c>
      <c r="E1021" s="89">
        <v>52.95</v>
      </c>
      <c r="F1021" s="89">
        <v>20</v>
      </c>
      <c r="G1021" s="89">
        <v>189.76706999999999</v>
      </c>
      <c r="H1021" s="90">
        <f t="shared" si="68"/>
        <v>2.4707319999999697</v>
      </c>
      <c r="I1021" s="90">
        <f t="shared" si="69"/>
        <v>42.28707</v>
      </c>
      <c r="J1021" s="89">
        <v>52.95</v>
      </c>
      <c r="K1021" s="89">
        <v>20</v>
      </c>
    </row>
    <row r="1022" spans="1:11" x14ac:dyDescent="0.25">
      <c r="A1022" s="92">
        <v>44872</v>
      </c>
      <c r="B1022" s="89">
        <v>165.61696999999998</v>
      </c>
      <c r="C1022" s="90">
        <f t="shared" si="67"/>
        <v>-0.2549380000000383</v>
      </c>
      <c r="D1022" s="90">
        <f t="shared" si="70"/>
        <v>20.716969999999975</v>
      </c>
      <c r="E1022" s="89">
        <v>52.95</v>
      </c>
      <c r="F1022" s="89">
        <v>20</v>
      </c>
      <c r="G1022" s="89">
        <v>189.794085</v>
      </c>
      <c r="H1022" s="90">
        <f t="shared" si="68"/>
        <v>0</v>
      </c>
      <c r="I1022" s="90">
        <f t="shared" si="69"/>
        <v>40.954084999999992</v>
      </c>
      <c r="J1022" s="89">
        <v>52.95</v>
      </c>
      <c r="K1022" s="89">
        <v>20</v>
      </c>
    </row>
    <row r="1023" spans="1:11" x14ac:dyDescent="0.25">
      <c r="A1023" s="92">
        <v>44879</v>
      </c>
      <c r="B1023" s="89">
        <v>164.40395599999999</v>
      </c>
      <c r="C1023" s="90">
        <f t="shared" si="67"/>
        <v>-1.2130139999999869</v>
      </c>
      <c r="D1023" s="90">
        <f t="shared" si="70"/>
        <v>18.533955999999989</v>
      </c>
      <c r="E1023" s="89">
        <v>52.95</v>
      </c>
      <c r="F1023" s="89">
        <v>20</v>
      </c>
      <c r="G1023" s="89">
        <v>188.85</v>
      </c>
      <c r="H1023" s="90">
        <f t="shared" si="68"/>
        <v>-0.94408500000000117</v>
      </c>
      <c r="I1023" s="90">
        <f t="shared" si="69"/>
        <v>39.090000000000003</v>
      </c>
      <c r="J1023" s="89">
        <v>52.95</v>
      </c>
      <c r="K1023" s="89">
        <v>20</v>
      </c>
    </row>
    <row r="1024" spans="1:11" x14ac:dyDescent="0.25">
      <c r="A1024" s="92">
        <v>44886</v>
      </c>
      <c r="B1024" s="89">
        <v>163.27625800000001</v>
      </c>
      <c r="C1024" s="90">
        <f t="shared" si="67"/>
        <v>-1.127697999999981</v>
      </c>
      <c r="D1024" s="90">
        <f t="shared" si="70"/>
        <v>16.387298000000015</v>
      </c>
      <c r="E1024" s="89">
        <v>52.95</v>
      </c>
      <c r="F1024" s="89">
        <v>20</v>
      </c>
      <c r="G1024" s="89">
        <v>187.57</v>
      </c>
      <c r="H1024" s="90">
        <f t="shared" si="68"/>
        <v>-1.2800000000000011</v>
      </c>
      <c r="I1024" s="90">
        <f t="shared" si="69"/>
        <v>36.838717000000003</v>
      </c>
      <c r="J1024" s="89">
        <v>52.95</v>
      </c>
      <c r="K1024" s="89">
        <v>20</v>
      </c>
    </row>
    <row r="1025" spans="1:11" x14ac:dyDescent="0.25">
      <c r="A1025" s="92">
        <v>44893</v>
      </c>
      <c r="B1025" s="89">
        <v>161.133037</v>
      </c>
      <c r="C1025" s="90">
        <f t="shared" si="67"/>
        <v>-2.1432210000000111</v>
      </c>
      <c r="D1025" s="90">
        <f t="shared" si="70"/>
        <v>13.603037</v>
      </c>
      <c r="E1025" s="89">
        <v>52.95</v>
      </c>
      <c r="F1025" s="89">
        <v>20</v>
      </c>
      <c r="G1025" s="89">
        <v>185.57</v>
      </c>
      <c r="H1025" s="90">
        <f t="shared" si="68"/>
        <v>-2</v>
      </c>
      <c r="I1025" s="90">
        <f t="shared" si="69"/>
        <v>34.259999999999991</v>
      </c>
      <c r="J1025" s="89">
        <v>52.95</v>
      </c>
      <c r="K1025" s="89">
        <v>20</v>
      </c>
    </row>
    <row r="1026" spans="1:11" x14ac:dyDescent="0.25">
      <c r="A1026" s="92">
        <v>44900</v>
      </c>
      <c r="B1026" s="89">
        <v>159.19547500000002</v>
      </c>
      <c r="C1026" s="90">
        <f t="shared" si="67"/>
        <v>-1.9375619999999856</v>
      </c>
      <c r="D1026" s="90">
        <f t="shared" si="70"/>
        <v>12.30547500000003</v>
      </c>
      <c r="E1026" s="89">
        <v>52.95</v>
      </c>
      <c r="F1026" s="89">
        <v>20</v>
      </c>
      <c r="G1026" s="89">
        <v>183.56</v>
      </c>
      <c r="H1026" s="90">
        <f t="shared" si="68"/>
        <v>-2.0099999999999909</v>
      </c>
      <c r="I1026" s="90">
        <f t="shared" si="69"/>
        <v>32.949999999999989</v>
      </c>
      <c r="J1026" s="89">
        <v>52.95</v>
      </c>
      <c r="K1026" s="89">
        <v>20</v>
      </c>
    </row>
    <row r="1027" spans="1:11" x14ac:dyDescent="0.25">
      <c r="A1027" s="92">
        <v>44907</v>
      </c>
      <c r="B1027" s="89">
        <v>155.97079499999998</v>
      </c>
      <c r="C1027" s="90">
        <f t="shared" si="67"/>
        <v>-3.2246800000000349</v>
      </c>
      <c r="D1027" s="90">
        <f t="shared" si="70"/>
        <v>9.7507949999999823</v>
      </c>
      <c r="E1027" s="89">
        <v>52.95</v>
      </c>
      <c r="F1027" s="89">
        <v>20</v>
      </c>
      <c r="G1027" s="89">
        <v>179.91</v>
      </c>
      <c r="H1027" s="90">
        <f t="shared" si="68"/>
        <v>-3.6500000000000057</v>
      </c>
      <c r="I1027" s="90">
        <f t="shared" si="69"/>
        <v>30.03</v>
      </c>
      <c r="J1027" s="89">
        <v>52.95</v>
      </c>
      <c r="K1027" s="89">
        <v>20</v>
      </c>
    </row>
    <row r="1028" spans="1:11" x14ac:dyDescent="0.25">
      <c r="A1028" s="92">
        <v>44914</v>
      </c>
      <c r="B1028" s="93">
        <v>154.06553500000001</v>
      </c>
      <c r="C1028" s="90">
        <f t="shared" si="67"/>
        <v>-1.90525999999997</v>
      </c>
      <c r="D1028" s="90">
        <f t="shared" si="70"/>
        <v>8.9055350000000146</v>
      </c>
      <c r="E1028" s="89">
        <v>52.95</v>
      </c>
      <c r="F1028" s="89">
        <v>20</v>
      </c>
      <c r="G1028" s="89">
        <v>177.62</v>
      </c>
      <c r="H1028" s="90">
        <f t="shared" si="68"/>
        <v>-2.289999999999992</v>
      </c>
      <c r="I1028" s="90">
        <f t="shared" si="69"/>
        <v>28.730000000000018</v>
      </c>
      <c r="J1028" s="89">
        <v>52.95</v>
      </c>
      <c r="K1028" s="89">
        <v>20</v>
      </c>
    </row>
    <row r="1029" spans="1:11" x14ac:dyDescent="0.25">
      <c r="A1029" s="92">
        <v>44921</v>
      </c>
      <c r="B1029" s="89">
        <v>151.93957299999997</v>
      </c>
      <c r="C1029" s="90">
        <f t="shared" si="67"/>
        <v>-2.1259620000000439</v>
      </c>
      <c r="D1029" s="90">
        <f t="shared" si="70"/>
        <v>7.0195729999999799</v>
      </c>
      <c r="E1029" s="89">
        <v>52.95</v>
      </c>
      <c r="F1029" s="89">
        <v>20</v>
      </c>
      <c r="G1029" s="89">
        <v>175.52</v>
      </c>
      <c r="H1029" s="90">
        <f t="shared" si="68"/>
        <v>-2.0999999999999943</v>
      </c>
      <c r="I1029" s="90">
        <f t="shared" si="69"/>
        <v>26.700000000000017</v>
      </c>
      <c r="J1029" s="89">
        <v>52.95</v>
      </c>
      <c r="K1029" s="89">
        <v>20</v>
      </c>
    </row>
    <row r="1030" spans="1:11" x14ac:dyDescent="0.25">
      <c r="A1030" s="92">
        <v>44928</v>
      </c>
      <c r="B1030" s="89">
        <v>150.89909733333337</v>
      </c>
      <c r="C1030" s="90">
        <f t="shared" si="67"/>
        <v>-1.0404756666665946</v>
      </c>
      <c r="D1030" s="90">
        <f t="shared" si="70"/>
        <v>5.8590973333333807</v>
      </c>
      <c r="E1030" s="89">
        <v>52.95</v>
      </c>
      <c r="F1030" s="89">
        <v>20</v>
      </c>
      <c r="G1030" s="89">
        <v>174.16</v>
      </c>
      <c r="H1030" s="90">
        <f t="shared" si="68"/>
        <v>-1.3600000000000136</v>
      </c>
      <c r="I1030" s="90">
        <f t="shared" si="69"/>
        <v>25.310000000000002</v>
      </c>
      <c r="J1030" s="89">
        <v>52.95</v>
      </c>
      <c r="K1030" s="89">
        <v>20</v>
      </c>
    </row>
    <row r="1031" spans="1:11" x14ac:dyDescent="0.25">
      <c r="A1031" s="92">
        <v>44935</v>
      </c>
      <c r="B1031" s="89">
        <v>149.96984200000003</v>
      </c>
      <c r="C1031" s="90">
        <f t="shared" si="67"/>
        <v>-0.92925533333334442</v>
      </c>
      <c r="D1031" s="90">
        <f t="shared" si="70"/>
        <v>5.1498420000000351</v>
      </c>
      <c r="E1031" s="89">
        <v>52.95</v>
      </c>
      <c r="F1031" s="89">
        <v>20</v>
      </c>
      <c r="G1031" s="89">
        <v>173.16</v>
      </c>
      <c r="H1031" s="90">
        <f t="shared" si="68"/>
        <v>-1</v>
      </c>
      <c r="I1031" s="90">
        <f t="shared" si="69"/>
        <v>24.509999999999991</v>
      </c>
      <c r="J1031" s="89">
        <v>52.95</v>
      </c>
      <c r="K1031" s="89">
        <v>20</v>
      </c>
    </row>
    <row r="1032" spans="1:11" x14ac:dyDescent="0.25">
      <c r="A1032" s="92">
        <v>44942</v>
      </c>
      <c r="B1032" s="89">
        <v>148.791121</v>
      </c>
      <c r="C1032" s="90">
        <f t="shared" si="67"/>
        <v>-1.1787210000000243</v>
      </c>
      <c r="D1032" s="90">
        <f t="shared" si="70"/>
        <v>3.9911209999999926</v>
      </c>
      <c r="E1032" s="89">
        <v>52.95</v>
      </c>
      <c r="F1032" s="89">
        <v>20</v>
      </c>
      <c r="G1032" s="89">
        <v>171.64</v>
      </c>
      <c r="H1032" s="90">
        <f t="shared" si="68"/>
        <v>-1.5200000000000102</v>
      </c>
      <c r="I1032" s="90">
        <f t="shared" si="69"/>
        <v>22.939999999999998</v>
      </c>
      <c r="J1032" s="89">
        <v>52.95</v>
      </c>
      <c r="K1032" s="89">
        <v>20</v>
      </c>
    </row>
    <row r="1033" spans="1:11" x14ac:dyDescent="0.25">
      <c r="A1033" s="92">
        <v>44949</v>
      </c>
      <c r="B1033" s="89">
        <v>148.20896099999999</v>
      </c>
      <c r="C1033" s="90">
        <f t="shared" ref="C1033:C1044" si="71">IF(ABS(B1033-B1032)&lt;0.05,0,B1033-B1032)</f>
        <v>-0.582160000000016</v>
      </c>
      <c r="D1033" s="90">
        <f t="shared" si="70"/>
        <v>3.3389609999999834</v>
      </c>
      <c r="E1033" s="89">
        <v>52.95</v>
      </c>
      <c r="F1033" s="89">
        <v>20</v>
      </c>
      <c r="G1033" s="89">
        <v>170.86224199999998</v>
      </c>
      <c r="H1033" s="90">
        <f t="shared" ref="H1033:H1043" si="72">IF(ABS(G1033-G1032)&lt;0.05,0,G1033-G1032)</f>
        <v>-0.77775800000000572</v>
      </c>
      <c r="I1033" s="90">
        <f t="shared" si="69"/>
        <v>22.052241999999978</v>
      </c>
      <c r="J1033" s="89">
        <v>52.95</v>
      </c>
      <c r="K1033" s="89">
        <v>20</v>
      </c>
    </row>
    <row r="1034" spans="1:11" x14ac:dyDescent="0.25">
      <c r="A1034" s="92">
        <v>44956</v>
      </c>
      <c r="B1034" s="89">
        <v>148.17582400000001</v>
      </c>
      <c r="C1034" s="90">
        <f t="shared" si="71"/>
        <v>0</v>
      </c>
      <c r="D1034" s="90">
        <f t="shared" si="70"/>
        <v>2.4358239999999967</v>
      </c>
      <c r="E1034" s="89">
        <v>52.95</v>
      </c>
      <c r="F1034" s="89">
        <v>20</v>
      </c>
      <c r="G1034" s="89">
        <v>170.56</v>
      </c>
      <c r="H1034" s="90">
        <f t="shared" si="72"/>
        <v>-0.30224199999997836</v>
      </c>
      <c r="I1034" s="90">
        <f t="shared" si="69"/>
        <v>20.879999999999995</v>
      </c>
      <c r="J1034" s="89">
        <v>52.95</v>
      </c>
      <c r="K1034" s="89">
        <v>20</v>
      </c>
    </row>
    <row r="1035" spans="1:11" x14ac:dyDescent="0.25">
      <c r="A1035" s="92">
        <v>44963</v>
      </c>
      <c r="B1035" s="89">
        <v>148.34358199999997</v>
      </c>
      <c r="C1035" s="90">
        <f t="shared" si="71"/>
        <v>0.16775799999996366</v>
      </c>
      <c r="D1035" s="90">
        <f t="shared" si="70"/>
        <v>2.0135819999999569</v>
      </c>
      <c r="E1035" s="89">
        <v>52.95</v>
      </c>
      <c r="F1035" s="89">
        <v>20</v>
      </c>
      <c r="G1035" s="89">
        <v>170.36031899999998</v>
      </c>
      <c r="H1035" s="90">
        <f t="shared" si="72"/>
        <v>-0.19968100000002664</v>
      </c>
      <c r="I1035" s="90">
        <f t="shared" si="69"/>
        <v>20.060318999999964</v>
      </c>
      <c r="J1035" s="89">
        <v>52.95</v>
      </c>
      <c r="K1035" s="89">
        <v>20</v>
      </c>
    </row>
    <row r="1036" spans="1:11" x14ac:dyDescent="0.25">
      <c r="A1036" s="92">
        <v>44970</v>
      </c>
      <c r="B1036" s="89">
        <v>147.97802100000001</v>
      </c>
      <c r="C1036" s="90">
        <f t="shared" si="71"/>
        <v>-0.36556099999995695</v>
      </c>
      <c r="D1036" s="90">
        <f t="shared" si="70"/>
        <v>1.0280210000000238</v>
      </c>
      <c r="E1036" s="89">
        <v>52.95</v>
      </c>
      <c r="F1036" s="89">
        <v>20</v>
      </c>
      <c r="G1036" s="89">
        <v>169.65982100000002</v>
      </c>
      <c r="H1036" s="90">
        <f t="shared" si="72"/>
        <v>-0.70049799999995344</v>
      </c>
      <c r="I1036" s="90">
        <f t="shared" si="69"/>
        <v>18.559821000000028</v>
      </c>
      <c r="J1036" s="89">
        <v>52.95</v>
      </c>
      <c r="K1036" s="89">
        <v>20</v>
      </c>
    </row>
    <row r="1037" spans="1:11" x14ac:dyDescent="0.25">
      <c r="A1037" s="92">
        <v>44977</v>
      </c>
      <c r="B1037" s="89">
        <v>147.860219</v>
      </c>
      <c r="C1037" s="90">
        <f t="shared" si="71"/>
        <v>-0.11780200000001173</v>
      </c>
      <c r="D1037" s="90">
        <f t="shared" si="70"/>
        <v>9.0218999999990501E-2</v>
      </c>
      <c r="E1037" s="89">
        <v>52.95</v>
      </c>
      <c r="F1037" s="89">
        <v>20</v>
      </c>
      <c r="G1037" s="89">
        <v>169.3</v>
      </c>
      <c r="H1037" s="90">
        <f t="shared" si="72"/>
        <v>-0.35982100000001083</v>
      </c>
      <c r="I1037" s="90">
        <f t="shared" si="69"/>
        <v>17.350000000000023</v>
      </c>
      <c r="J1037" s="89">
        <v>52.95</v>
      </c>
      <c r="K1037" s="89">
        <v>20</v>
      </c>
    </row>
    <row r="1038" spans="1:11" x14ac:dyDescent="0.25">
      <c r="A1038" s="92">
        <v>44984</v>
      </c>
      <c r="B1038" s="89">
        <v>147.545378</v>
      </c>
      <c r="C1038" s="90">
        <f t="shared" si="71"/>
        <v>-0.31484100000000126</v>
      </c>
      <c r="D1038" s="90">
        <f t="shared" si="70"/>
        <v>-1.6746219999999994</v>
      </c>
      <c r="E1038" s="89">
        <v>52.95</v>
      </c>
      <c r="F1038" s="89">
        <v>20</v>
      </c>
      <c r="G1038" s="89">
        <v>168.56</v>
      </c>
      <c r="H1038" s="90">
        <f t="shared" si="72"/>
        <v>-0.74000000000000909</v>
      </c>
      <c r="I1038" s="90">
        <f t="shared" si="69"/>
        <v>15.199999999999989</v>
      </c>
      <c r="J1038" s="89">
        <v>52.95</v>
      </c>
      <c r="K1038" s="89">
        <v>20</v>
      </c>
    </row>
    <row r="1039" spans="1:11" x14ac:dyDescent="0.25">
      <c r="A1039" s="92">
        <v>44991</v>
      </c>
      <c r="B1039" s="89">
        <v>147.12277600000002</v>
      </c>
      <c r="C1039" s="90">
        <f t="shared" si="71"/>
        <v>-0.42260199999998349</v>
      </c>
      <c r="D1039" s="90">
        <f t="shared" si="70"/>
        <v>-5.8272239999999726</v>
      </c>
      <c r="E1039" s="89">
        <v>52.95</v>
      </c>
      <c r="F1039" s="89">
        <v>20</v>
      </c>
      <c r="G1039" s="89">
        <v>167.33</v>
      </c>
      <c r="H1039" s="90">
        <f t="shared" si="72"/>
        <v>-1.2299999999999898</v>
      </c>
      <c r="I1039" s="90">
        <f t="shared" si="69"/>
        <v>8.7700000000000102</v>
      </c>
      <c r="J1039" s="89">
        <v>52.95</v>
      </c>
      <c r="K1039" s="89">
        <v>20</v>
      </c>
    </row>
    <row r="1040" spans="1:11" x14ac:dyDescent="0.25">
      <c r="A1040" s="92">
        <v>44998</v>
      </c>
      <c r="B1040" s="89">
        <v>146.97366000000002</v>
      </c>
      <c r="C1040" s="90">
        <f t="shared" si="71"/>
        <v>-0.14911599999999225</v>
      </c>
      <c r="D1040" s="90">
        <f t="shared" si="70"/>
        <v>-12.986339999999984</v>
      </c>
      <c r="E1040" s="89">
        <v>52.95</v>
      </c>
      <c r="F1040" s="89">
        <v>20</v>
      </c>
      <c r="G1040" s="89">
        <v>167.04</v>
      </c>
      <c r="H1040" s="90">
        <f t="shared" si="72"/>
        <v>-0.29000000000002046</v>
      </c>
      <c r="I1040" s="90">
        <f t="shared" si="69"/>
        <v>-2.4399999999999977</v>
      </c>
      <c r="J1040" s="89">
        <v>52.95</v>
      </c>
      <c r="K1040" s="89">
        <v>20</v>
      </c>
    </row>
    <row r="1041" spans="1:11" x14ac:dyDescent="0.25">
      <c r="A1041" s="92">
        <v>45005</v>
      </c>
      <c r="B1041" s="89">
        <v>146.61631199999999</v>
      </c>
      <c r="C1041" s="90">
        <f t="shared" si="71"/>
        <v>-0.3573480000000302</v>
      </c>
      <c r="D1041" s="90">
        <f t="shared" si="70"/>
        <v>-18.753688000000011</v>
      </c>
      <c r="E1041" s="89">
        <v>52.95</v>
      </c>
      <c r="F1041" s="89">
        <v>20</v>
      </c>
      <c r="G1041" s="89">
        <v>166.26</v>
      </c>
      <c r="H1041" s="90">
        <f t="shared" si="72"/>
        <v>-0.78000000000000114</v>
      </c>
      <c r="I1041" s="90">
        <f t="shared" si="69"/>
        <v>-11.210000000000008</v>
      </c>
      <c r="J1041" s="89">
        <v>52.95</v>
      </c>
      <c r="K1041" s="89">
        <v>20</v>
      </c>
    </row>
    <row r="1042" spans="1:11" x14ac:dyDescent="0.25">
      <c r="A1042" s="92">
        <v>45012</v>
      </c>
      <c r="B1042" s="89">
        <v>146.21293899999998</v>
      </c>
      <c r="C1042" s="90">
        <f t="shared" si="71"/>
        <v>-0.40337300000001619</v>
      </c>
      <c r="D1042" s="90">
        <f t="shared" si="70"/>
        <v>-16.438829999999996</v>
      </c>
      <c r="E1042" s="89">
        <v>52.95</v>
      </c>
      <c r="F1042" s="89">
        <v>20</v>
      </c>
      <c r="G1042" s="89">
        <v>165.18</v>
      </c>
      <c r="H1042" s="90">
        <f t="shared" si="72"/>
        <v>-1.0799999999999841</v>
      </c>
      <c r="I1042" s="90">
        <f t="shared" si="69"/>
        <v>-11.262402999999978</v>
      </c>
      <c r="J1042" s="89">
        <v>52.95</v>
      </c>
      <c r="K1042" s="89">
        <v>20</v>
      </c>
    </row>
    <row r="1043" spans="1:11" x14ac:dyDescent="0.25">
      <c r="A1043" s="92">
        <v>45019</v>
      </c>
      <c r="B1043" s="89">
        <v>145.72476</v>
      </c>
      <c r="C1043" s="90">
        <f t="shared" si="71"/>
        <v>-0.48817899999997394</v>
      </c>
      <c r="D1043" s="90">
        <f t="shared" ref="D1043:D1046" si="73">IF(ABS(B1043-B991)&lt;0.05,0,B1043-B991)</f>
        <v>-16.185239999999993</v>
      </c>
      <c r="E1043" s="89">
        <v>52.95</v>
      </c>
      <c r="F1043" s="89">
        <v>20</v>
      </c>
      <c r="G1043" s="89">
        <v>163.71</v>
      </c>
      <c r="H1043" s="90">
        <f t="shared" si="72"/>
        <v>-1.4699999999999989</v>
      </c>
      <c r="I1043" s="90">
        <f t="shared" ref="I1043:I1046" si="74">IF(ABS(G1043-G991)&lt;0.05,0,G1043-G991)</f>
        <v>-12.289999999999992</v>
      </c>
      <c r="J1043" s="89">
        <v>52.95</v>
      </c>
      <c r="K1043" s="89">
        <v>20</v>
      </c>
    </row>
    <row r="1044" spans="1:11" x14ac:dyDescent="0.25">
      <c r="A1044" s="92">
        <v>45026</v>
      </c>
      <c r="B1044" s="89">
        <v>145.82</v>
      </c>
      <c r="C1044" s="90">
        <f t="shared" si="71"/>
        <v>9.5239999999989777E-2</v>
      </c>
      <c r="D1044" s="90">
        <f t="shared" si="73"/>
        <v>-15.960000000000008</v>
      </c>
      <c r="E1044" s="89">
        <v>52.95</v>
      </c>
      <c r="F1044" s="89">
        <v>20</v>
      </c>
      <c r="G1044" s="89">
        <v>162.71</v>
      </c>
      <c r="H1044" s="90">
        <f>IF(ABS(G1044-G1043)&lt;0.05,0,G1044-G1043)</f>
        <v>-1</v>
      </c>
      <c r="I1044" s="90">
        <f t="shared" si="74"/>
        <v>-13.509999999999991</v>
      </c>
      <c r="J1044" s="89">
        <v>52.95</v>
      </c>
      <c r="K1044" s="89">
        <v>20</v>
      </c>
    </row>
    <row r="1045" spans="1:11" x14ac:dyDescent="0.25">
      <c r="A1045" s="92">
        <v>45033</v>
      </c>
      <c r="B1045" s="94">
        <v>145.93</v>
      </c>
      <c r="C1045" s="90">
        <f>IF(ABS(B1045-B1044)&lt;0.05,0,B1045-B1044)</f>
        <v>0.11000000000001364</v>
      </c>
      <c r="D1045" s="90">
        <f t="shared" si="73"/>
        <v>-15.741023999999953</v>
      </c>
      <c r="E1045" s="89">
        <v>52.95</v>
      </c>
      <c r="F1045" s="89">
        <v>20</v>
      </c>
      <c r="G1045" s="94">
        <v>162.11000000000001</v>
      </c>
      <c r="H1045" s="90">
        <f>IF(ABS(G1045-G1044)&lt;0.05,0,G1045-G1044)</f>
        <v>-0.59999999999999432</v>
      </c>
      <c r="I1045" s="90">
        <f t="shared" si="74"/>
        <v>-13.819277</v>
      </c>
      <c r="J1045" s="89">
        <v>52.95</v>
      </c>
      <c r="K1045" s="89">
        <v>20</v>
      </c>
    </row>
    <row r="1046" spans="1:11" x14ac:dyDescent="0.25">
      <c r="A1046" s="92">
        <v>45040</v>
      </c>
      <c r="B1046" s="89">
        <v>145.84</v>
      </c>
      <c r="C1046" s="90">
        <f>IF(ABS(B1046-B1045)&lt;0.05,0,B1046-B1045)</f>
        <v>-9.0000000000003411E-2</v>
      </c>
      <c r="D1046" s="90">
        <f t="shared" si="73"/>
        <v>-15.999732000000023</v>
      </c>
      <c r="E1046" s="89">
        <v>52.95</v>
      </c>
      <c r="F1046" s="89">
        <v>20</v>
      </c>
      <c r="G1046" s="89">
        <v>161.34</v>
      </c>
      <c r="H1046" s="90">
        <f>IF(ABS(G1046-G1045)&lt;0.05,0,G1046-G1045)</f>
        <v>-0.77000000000001023</v>
      </c>
      <c r="I1046" s="90">
        <f t="shared" si="74"/>
        <v>-14.994401000000011</v>
      </c>
      <c r="J1046" s="89">
        <v>52.95</v>
      </c>
      <c r="K1046" s="89">
        <v>20</v>
      </c>
    </row>
  </sheetData>
  <phoneticPr fontId="3" type="noConversion"/>
  <pageMargins left="0.75" right="0.75" top="1" bottom="1" header="0.5" footer="0.5"/>
  <pageSetup paperSize="9" orientation="portrait" r:id="rId1"/>
  <headerFooter alignWithMargins="0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4">
    <tabColor theme="1" tint="0.499984740745262"/>
  </sheetPr>
  <dimension ref="A1:T592"/>
  <sheetViews>
    <sheetView topLeftCell="A523" zoomScale="61" zoomScaleNormal="90" workbookViewId="0">
      <selection activeCell="J596" sqref="J596"/>
    </sheetView>
  </sheetViews>
  <sheetFormatPr defaultRowHeight="15" x14ac:dyDescent="0.25"/>
  <cols>
    <col min="1" max="1" width="26.7265625" bestFit="1" customWidth="1"/>
    <col min="2" max="3" width="10.7265625" customWidth="1"/>
    <col min="6" max="6" width="22.453125" bestFit="1" customWidth="1"/>
    <col min="7" max="7" width="21.54296875" bestFit="1" customWidth="1"/>
    <col min="8" max="11" width="10" customWidth="1"/>
    <col min="12" max="12" width="23.7265625" bestFit="1" customWidth="1"/>
    <col min="13" max="13" width="23.08984375" bestFit="1" customWidth="1"/>
    <col min="14" max="14" width="10" customWidth="1"/>
    <col min="15" max="16" width="22.26953125" bestFit="1" customWidth="1"/>
    <col min="19" max="19" width="49.08984375" bestFit="1" customWidth="1"/>
    <col min="20" max="20" width="38.54296875" bestFit="1" customWidth="1"/>
  </cols>
  <sheetData>
    <row r="1" spans="1:20" ht="15.6" x14ac:dyDescent="0.3">
      <c r="A1" s="7" t="s">
        <v>86</v>
      </c>
      <c r="B1" s="8"/>
      <c r="C1" s="8"/>
      <c r="F1" s="8" t="s">
        <v>87</v>
      </c>
      <c r="K1" s="8" t="s">
        <v>88</v>
      </c>
      <c r="L1" s="8"/>
      <c r="M1" s="8"/>
      <c r="N1" s="6"/>
      <c r="O1" s="6"/>
      <c r="P1" s="6"/>
      <c r="Q1" s="6"/>
      <c r="S1" s="8" t="s">
        <v>89</v>
      </c>
    </row>
    <row r="2" spans="1:20" ht="15.6" x14ac:dyDescent="0.3">
      <c r="A2" s="31"/>
      <c r="B2" s="8" t="s">
        <v>90</v>
      </c>
      <c r="C2" s="9"/>
      <c r="D2" s="8" t="s">
        <v>91</v>
      </c>
      <c r="E2" s="8"/>
      <c r="F2" s="8" t="s">
        <v>92</v>
      </c>
      <c r="G2" s="7" t="s">
        <v>93</v>
      </c>
      <c r="H2" s="8" t="s">
        <v>90</v>
      </c>
      <c r="I2" s="9"/>
      <c r="J2" s="9"/>
      <c r="K2" s="8" t="s">
        <v>90</v>
      </c>
      <c r="L2" s="8"/>
      <c r="M2" s="8"/>
      <c r="N2" s="6"/>
      <c r="O2" s="6"/>
      <c r="P2" s="6"/>
      <c r="Q2" s="6"/>
      <c r="S2" s="8" t="s">
        <v>94</v>
      </c>
    </row>
    <row r="3" spans="1:20" ht="15.6" x14ac:dyDescent="0.3">
      <c r="A3" s="7" t="s">
        <v>5</v>
      </c>
      <c r="B3" s="10" t="s">
        <v>42</v>
      </c>
      <c r="C3" s="10" t="s">
        <v>44</v>
      </c>
      <c r="G3" s="7"/>
      <c r="H3" s="10" t="s">
        <v>42</v>
      </c>
      <c r="I3" s="10" t="s">
        <v>44</v>
      </c>
      <c r="J3" s="10"/>
      <c r="K3" s="10" t="s">
        <v>42</v>
      </c>
      <c r="L3" s="10" t="s">
        <v>95</v>
      </c>
      <c r="M3" s="10" t="s">
        <v>96</v>
      </c>
      <c r="N3" s="10" t="s">
        <v>44</v>
      </c>
      <c r="O3" s="10" t="s">
        <v>95</v>
      </c>
      <c r="P3" s="10" t="s">
        <v>96</v>
      </c>
      <c r="Q3" s="6"/>
    </row>
    <row r="4" spans="1:20" x14ac:dyDescent="0.25">
      <c r="A4" s="12">
        <f>INDEX('All years'!A:A,MATCH(MAX('All years'!$A:$A),'All years'!$A:$A,0)-$D4)</f>
        <v>44676</v>
      </c>
      <c r="B4" s="11">
        <f>INDEX('All years'!B:B,MATCH(MAX('All years'!$A:$A),'All years'!$A:$A,0)-$D4)</f>
        <v>161.83973200000003</v>
      </c>
      <c r="C4" s="11">
        <f>INDEX('All years'!G:G,MATCH(MAX('All years'!$A:$A),'All years'!$A:$A,0)-$D4)</f>
        <v>176.33440100000001</v>
      </c>
      <c r="D4">
        <v>52</v>
      </c>
      <c r="F4" s="14">
        <v>40910</v>
      </c>
      <c r="G4" s="12">
        <f>IF(AND(ISNUMBER('All years'!A456),ISNUMBER('All years'!A455)),'All years'!A456,NA())</f>
        <v>40910</v>
      </c>
      <c r="H4" s="11">
        <f>IF(AND(ISNUMBER('All years'!B456),ISNUMBER('All years'!B455)),'All years'!B456,NA())</f>
        <v>132.40250900000001</v>
      </c>
      <c r="I4" s="11">
        <f>IF(AND(ISNUMBER('All years'!G456),ISNUMBER('All years'!G455)),'All years'!G456,NA())</f>
        <v>140.83631</v>
      </c>
      <c r="J4" s="11"/>
      <c r="K4" s="18">
        <f>INDEX('All years'!B:B,MATCH(MAX('All years'!$A:$A),'All years'!$A:$A,0))</f>
        <v>145.84</v>
      </c>
      <c r="L4" s="20">
        <f>INDEX('All years'!C:C,MATCH(MAX('All years'!$A:$A),'All years'!$A:$A,0))</f>
        <v>-9.0000000000003411E-2</v>
      </c>
      <c r="M4" s="20">
        <f>INDEX('All years'!D:D,MATCH(MAX('All years'!$A:$A),'All years'!$A:$A,0))</f>
        <v>-15.999732000000023</v>
      </c>
      <c r="N4" s="18">
        <f>INDEX('All years'!G:G,MATCH(MAX('All years'!$A:$A),'All years'!$A:$A,0))</f>
        <v>161.34</v>
      </c>
      <c r="O4" s="20">
        <f>INDEX('All years'!H:H,MATCH(MAX('All years'!$A:$A),'All years'!$A:$A,0))</f>
        <v>-0.77000000000001023</v>
      </c>
      <c r="P4" s="20">
        <f>INDEX('All years'!I:I,MATCH(MAX('All years'!$A:$A),'All years'!$A:$A,0))</f>
        <v>-14.994401000000011</v>
      </c>
      <c r="Q4" s="6"/>
      <c r="S4" s="16" t="s">
        <v>97</v>
      </c>
      <c r="T4" s="16" t="s">
        <v>98</v>
      </c>
    </row>
    <row r="5" spans="1:20" x14ac:dyDescent="0.25">
      <c r="A5" s="12">
        <f>INDEX('All years'!A:A,MATCH(MAX('All years'!$A:$A),'All years'!$A:$A,0)-$D5)</f>
        <v>44683</v>
      </c>
      <c r="B5" s="11">
        <f>INDEX('All years'!B:B,MATCH(MAX('All years'!$A:$A),'All years'!$A:$A,0)-$D5)</f>
        <v>162.47569400000003</v>
      </c>
      <c r="C5" s="11">
        <f>INDEX('All years'!G:G,MATCH(MAX('All years'!$A:$A),'All years'!$A:$A,0)-$D5)</f>
        <v>177.06366299999999</v>
      </c>
      <c r="D5">
        <v>51</v>
      </c>
      <c r="F5" s="14">
        <v>40917</v>
      </c>
      <c r="G5" s="12">
        <f>IF(AND(ISNUMBER('All years'!A457),ISNUMBER(G4)),'All years'!A457,NA())</f>
        <v>40917</v>
      </c>
      <c r="H5" s="11">
        <f>IF(AND(ISNUMBER('All years'!B457),ISNUMBER(H4)),'All years'!B457,NA())</f>
        <v>132.68147999999999</v>
      </c>
      <c r="I5" s="11">
        <f>IF(AND(ISNUMBER('All years'!G457),ISNUMBER(I4)),'All years'!G457,NA())</f>
        <v>141.00463500000001</v>
      </c>
      <c r="J5" s="11"/>
      <c r="K5" s="5"/>
      <c r="L5" s="5"/>
      <c r="M5" s="5"/>
      <c r="Q5" s="6"/>
      <c r="S5" s="16" t="s">
        <v>99</v>
      </c>
      <c r="T5" s="16" t="s">
        <v>100</v>
      </c>
    </row>
    <row r="6" spans="1:20" x14ac:dyDescent="0.25">
      <c r="A6" s="12">
        <f>INDEX('All years'!A:A,MATCH(MAX('All years'!$A:$A),'All years'!$A:$A,0)-$D6)</f>
        <v>44690</v>
      </c>
      <c r="B6" s="11">
        <f>INDEX('All years'!B:B,MATCH(MAX('All years'!$A:$A),'All years'!$A:$A,0)-$D6)</f>
        <v>163.67961200000002</v>
      </c>
      <c r="C6" s="11">
        <f>INDEX('All years'!G:G,MATCH(MAX('All years'!$A:$A),'All years'!$A:$A,0)-$D6)</f>
        <v>178.39</v>
      </c>
      <c r="D6">
        <v>50</v>
      </c>
      <c r="F6" s="14">
        <v>40924</v>
      </c>
      <c r="G6" s="12">
        <f>IF(AND(ISNUMBER('All years'!A458),ISNUMBER(G5)),'All years'!A458,NA())</f>
        <v>40924</v>
      </c>
      <c r="H6" s="11">
        <f>IF(AND(ISNUMBER('All years'!B458),ISNUMBER(H5)),'All years'!B458,NA())</f>
        <v>133.29412600000001</v>
      </c>
      <c r="I6" s="11">
        <f>IF(AND(ISNUMBER('All years'!G458),ISNUMBER(I5)),'All years'!G458,NA())</f>
        <v>141.6858805</v>
      </c>
      <c r="J6" s="11"/>
      <c r="K6" s="13"/>
      <c r="L6" s="13"/>
      <c r="M6" s="13"/>
      <c r="N6" s="6"/>
      <c r="O6" s="6"/>
      <c r="P6" s="6"/>
      <c r="Q6" s="6"/>
      <c r="S6" s="16" t="s">
        <v>101</v>
      </c>
      <c r="T6" s="16" t="str">
        <f>INDEX($T$17:$T$28,MONTH(MIN(A:A)))</f>
        <v>April</v>
      </c>
    </row>
    <row r="7" spans="1:20" x14ac:dyDescent="0.25">
      <c r="A7" s="12">
        <f>INDEX('All years'!A:A,MATCH(MAX('All years'!$A:$A),'All years'!$A:$A,0)-$D7)</f>
        <v>44697</v>
      </c>
      <c r="B7" s="11">
        <f>INDEX('All years'!B:B,MATCH(MAX('All years'!$A:$A),'All years'!$A:$A,0)-$D7)</f>
        <v>165.090406</v>
      </c>
      <c r="C7" s="11">
        <f>INDEX('All years'!G:G,MATCH(MAX('All years'!$A:$A),'All years'!$A:$A,0)-$D7)</f>
        <v>179.67</v>
      </c>
      <c r="D7">
        <v>49</v>
      </c>
      <c r="F7" s="14">
        <v>40931</v>
      </c>
      <c r="G7" s="12">
        <f>IF(AND(ISNUMBER('All years'!A459),ISNUMBER(G6)),'All years'!A459,NA())</f>
        <v>40931</v>
      </c>
      <c r="H7" s="11">
        <f>IF(AND(ISNUMBER('All years'!B459),ISNUMBER(H6)),'All years'!B459,NA())</f>
        <v>133.72112100000001</v>
      </c>
      <c r="I7" s="11">
        <f>IF(AND(ISNUMBER('All years'!G459),ISNUMBER(I6)),'All years'!G459,NA())</f>
        <v>142.06083399999997</v>
      </c>
      <c r="J7" s="11"/>
      <c r="K7" s="11"/>
      <c r="L7" s="11"/>
      <c r="M7" s="11"/>
      <c r="N7" s="4"/>
      <c r="O7" s="6"/>
      <c r="P7" s="6"/>
      <c r="Q7" s="6"/>
      <c r="S7" s="16" t="s">
        <v>99</v>
      </c>
      <c r="T7" s="16"/>
    </row>
    <row r="8" spans="1:20" x14ac:dyDescent="0.25">
      <c r="A8" s="12">
        <f>INDEX('All years'!A:A,MATCH(MAX('All years'!$A:$A),'All years'!$A:$A,0)-$D8)</f>
        <v>44704</v>
      </c>
      <c r="B8" s="11">
        <f>INDEX('All years'!B:B,MATCH(MAX('All years'!$A:$A),'All years'!$A:$A,0)-$D8)</f>
        <v>167.58508</v>
      </c>
      <c r="C8" s="11">
        <f>INDEX('All years'!G:G,MATCH(MAX('All years'!$A:$A),'All years'!$A:$A,0)-$D8)</f>
        <v>181.162485</v>
      </c>
      <c r="D8">
        <v>48</v>
      </c>
      <c r="F8" s="14">
        <v>40938</v>
      </c>
      <c r="G8" s="12">
        <f>IF(AND(ISNUMBER('All years'!A460),ISNUMBER(G7)),'All years'!A460,NA())</f>
        <v>40938</v>
      </c>
      <c r="H8" s="11">
        <f>IF(AND(ISNUMBER('All years'!B460),ISNUMBER(H7)),'All years'!B460,NA())</f>
        <v>134.101384</v>
      </c>
      <c r="I8" s="11">
        <f>IF(AND(ISNUMBER('All years'!G460),ISNUMBER(I7)),'All years'!G460,NA())</f>
        <v>142.44726200000002</v>
      </c>
      <c r="J8" s="11"/>
      <c r="K8" s="11"/>
      <c r="L8" s="11"/>
      <c r="M8" s="11"/>
      <c r="N8" s="4"/>
      <c r="O8" s="6"/>
      <c r="P8" s="6"/>
      <c r="Q8" s="6"/>
      <c r="S8" s="16" t="s">
        <v>102</v>
      </c>
      <c r="T8" s="16">
        <f>YEAR(MIN(A:A))</f>
        <v>2022</v>
      </c>
    </row>
    <row r="9" spans="1:20" x14ac:dyDescent="0.25">
      <c r="A9" s="12">
        <f>INDEX('All years'!A:A,MATCH(MAX('All years'!$A:$A),'All years'!$A:$A,0)-$D9)</f>
        <v>44711</v>
      </c>
      <c r="B9" s="11">
        <f>INDEX('All years'!B:B,MATCH(MAX('All years'!$A:$A),'All years'!$A:$A,0)-$D9)</f>
        <v>170.35609500000001</v>
      </c>
      <c r="C9" s="11">
        <f>INDEX('All years'!G:G,MATCH(MAX('All years'!$A:$A),'All years'!$A:$A,0)-$D9)</f>
        <v>182.24970200000001</v>
      </c>
      <c r="D9">
        <v>47</v>
      </c>
      <c r="F9" s="14">
        <v>40945</v>
      </c>
      <c r="G9" s="12">
        <f>IF(AND(ISNUMBER('All years'!A461),ISNUMBER(G8)),'All years'!A461,NA())</f>
        <v>40945</v>
      </c>
      <c r="H9" s="11">
        <f>IF(AND(ISNUMBER('All years'!B461),ISNUMBER(H8)),'All years'!B461,NA())</f>
        <v>134.253016</v>
      </c>
      <c r="I9" s="11">
        <f>IF(AND(ISNUMBER('All years'!G461),ISNUMBER(I8)),'All years'!G461,NA())</f>
        <v>142.23780000000002</v>
      </c>
      <c r="J9" s="11"/>
      <c r="K9" s="11"/>
      <c r="L9" s="11"/>
      <c r="M9" s="11"/>
      <c r="N9" s="4"/>
      <c r="O9" s="4"/>
      <c r="P9" s="4"/>
      <c r="Q9" s="4"/>
      <c r="S9" s="16" t="s">
        <v>103</v>
      </c>
      <c r="T9" s="16"/>
    </row>
    <row r="10" spans="1:20" x14ac:dyDescent="0.25">
      <c r="A10" s="12">
        <f>INDEX('All years'!A:A,MATCH(MAX('All years'!$A:$A),'All years'!$A:$A,0)-$D10)</f>
        <v>44718</v>
      </c>
      <c r="B10" s="11">
        <f>INDEX('All years'!B:B,MATCH(MAX('All years'!$A:$A),'All years'!$A:$A,0)-$D10)</f>
        <v>174.994575</v>
      </c>
      <c r="C10" s="11">
        <f>INDEX('All years'!G:G,MATCH(MAX('All years'!$A:$A),'All years'!$A:$A,0)-$D10)</f>
        <v>184.94319000000002</v>
      </c>
      <c r="D10">
        <v>46</v>
      </c>
      <c r="F10" s="14">
        <v>40952</v>
      </c>
      <c r="G10" s="12">
        <f>IF(AND(ISNUMBER('All years'!A462),ISNUMBER(G9)),'All years'!A462,NA())</f>
        <v>40952</v>
      </c>
      <c r="H10" s="11">
        <f>IF(AND(ISNUMBER('All years'!B462),ISNUMBER(H9)),'All years'!B462,NA())</f>
        <v>134.89741099999998</v>
      </c>
      <c r="I10" s="11">
        <f>IF(AND(ISNUMBER('All years'!G462),ISNUMBER(I9)),'All years'!G462,NA())</f>
        <v>142.8253785</v>
      </c>
      <c r="J10" s="11"/>
      <c r="K10" s="11"/>
      <c r="L10" s="11"/>
      <c r="M10" s="11"/>
      <c r="N10" s="6"/>
      <c r="O10" s="6"/>
      <c r="P10" s="6"/>
      <c r="Q10" s="6"/>
      <c r="S10" s="16" t="s">
        <v>101</v>
      </c>
      <c r="T10" s="16" t="str">
        <f>INDEX($T$17:$T$28,MONTH(MAX(A:A)))</f>
        <v>April</v>
      </c>
    </row>
    <row r="11" spans="1:20" x14ac:dyDescent="0.25">
      <c r="A11" s="12">
        <f>INDEX('All years'!A:A,MATCH(MAX('All years'!$A:$A),'All years'!$A:$A,0)-$D11)</f>
        <v>44725</v>
      </c>
      <c r="B11" s="11">
        <f>INDEX('All years'!B:B,MATCH(MAX('All years'!$A:$A),'All years'!$A:$A,0)-$D11)</f>
        <v>182.53120700000002</v>
      </c>
      <c r="C11" s="11">
        <f>INDEX('All years'!G:G,MATCH(MAX('All years'!$A:$A),'All years'!$A:$A,0)-$D11)</f>
        <v>190.43459200000001</v>
      </c>
      <c r="D11">
        <v>45</v>
      </c>
      <c r="F11" s="14">
        <v>40959</v>
      </c>
      <c r="G11" s="12">
        <f>IF(AND(ISNUMBER('All years'!A463),ISNUMBER(G10)),'All years'!A463,NA())</f>
        <v>40959</v>
      </c>
      <c r="H11" s="11">
        <f>IF(AND(ISNUMBER('All years'!B463),ISNUMBER(H10)),'All years'!B463,NA())</f>
        <v>135.211436268</v>
      </c>
      <c r="I11" s="11">
        <f>IF(AND(ISNUMBER('All years'!G463),ISNUMBER(I10)),'All years'!G463,NA())</f>
        <v>143.15210815500001</v>
      </c>
      <c r="J11" s="11"/>
      <c r="K11" s="13"/>
      <c r="L11" s="13"/>
      <c r="M11" s="13"/>
      <c r="N11" s="6"/>
      <c r="O11" s="6"/>
      <c r="P11" s="6"/>
      <c r="Q11" s="6"/>
      <c r="S11" s="16" t="s">
        <v>99</v>
      </c>
      <c r="T11" s="16" t="s">
        <v>100</v>
      </c>
    </row>
    <row r="12" spans="1:20" x14ac:dyDescent="0.25">
      <c r="A12" s="12">
        <f>INDEX('All years'!A:A,MATCH(MAX('All years'!$A:$A),'All years'!$A:$A,0)-$D12)</f>
        <v>44732</v>
      </c>
      <c r="B12" s="11">
        <f>INDEX('All years'!B:B,MATCH(MAX('All years'!$A:$A),'All years'!$A:$A,0)-$D12)</f>
        <v>186.84526099999999</v>
      </c>
      <c r="C12" s="11">
        <f>INDEX('All years'!G:G,MATCH(MAX('All years'!$A:$A),'All years'!$A:$A,0)-$D12)</f>
        <v>194.87</v>
      </c>
      <c r="D12">
        <v>44</v>
      </c>
      <c r="F12" s="14">
        <v>40966</v>
      </c>
      <c r="G12" s="12">
        <f>IF(AND(ISNUMBER('All years'!A464),ISNUMBER(G11)),'All years'!A464,NA())</f>
        <v>40966</v>
      </c>
      <c r="H12" s="11">
        <f>IF(AND(ISNUMBER('All years'!B464),ISNUMBER(H11)),'All years'!B464,NA())</f>
        <v>136.21234999999999</v>
      </c>
      <c r="I12" s="11">
        <f>IF(AND(ISNUMBER('All years'!G464),ISNUMBER(I11)),'All years'!G464,NA())</f>
        <v>143.92049050000003</v>
      </c>
      <c r="J12" s="11"/>
      <c r="K12" s="13"/>
      <c r="L12" s="13"/>
      <c r="M12" s="13"/>
      <c r="N12" s="6"/>
      <c r="O12" s="6"/>
      <c r="P12" s="6"/>
      <c r="Q12" s="6"/>
      <c r="S12" s="16" t="s">
        <v>102</v>
      </c>
      <c r="T12" s="16">
        <f>YEAR(MAX(A:A))</f>
        <v>2023</v>
      </c>
    </row>
    <row r="13" spans="1:20" x14ac:dyDescent="0.25">
      <c r="A13" s="12">
        <f>INDEX('All years'!A:A,MATCH(MAX('All years'!$A:$A),'All years'!$A:$A,0)-$D13)</f>
        <v>44739</v>
      </c>
      <c r="B13" s="11">
        <f>INDEX('All years'!B:B,MATCH(MAX('All years'!$A:$A),'All years'!$A:$A,0)-$D13)</f>
        <v>190.92684500000004</v>
      </c>
      <c r="C13" s="11">
        <f>INDEX('All years'!G:G,MATCH(MAX('All years'!$A:$A),'All years'!$A:$A,0)-$D13)</f>
        <v>198.93</v>
      </c>
      <c r="D13">
        <v>43</v>
      </c>
      <c r="F13" s="14">
        <v>40973</v>
      </c>
      <c r="G13" s="12">
        <f>IF(AND(ISNUMBER('All years'!A465),ISNUMBER(G12)),'All years'!A465,NA())</f>
        <v>40973</v>
      </c>
      <c r="H13" s="11">
        <f>IF(AND(ISNUMBER('All years'!B465),ISNUMBER(H12)),'All years'!B465,NA())</f>
        <v>137.30326199999999</v>
      </c>
      <c r="I13" s="11">
        <f>IF(AND(ISNUMBER('All years'!G465),ISNUMBER(I12)),'All years'!G465,NA())</f>
        <v>144.71150549999999</v>
      </c>
      <c r="J13" s="11"/>
      <c r="K13" s="13"/>
      <c r="L13" s="13"/>
      <c r="M13" s="13"/>
      <c r="N13" s="6"/>
      <c r="O13" s="6"/>
      <c r="P13" s="6"/>
      <c r="Q13" s="6"/>
      <c r="T13" s="5"/>
    </row>
    <row r="14" spans="1:20" x14ac:dyDescent="0.25">
      <c r="A14" s="12">
        <f>INDEX('All years'!A:A,MATCH(MAX('All years'!$A:$A),'All years'!$A:$A,0)-$D14)</f>
        <v>44746</v>
      </c>
      <c r="B14" s="11">
        <f>INDEX('All years'!B:B,MATCH(MAX('All years'!$A:$A),'All years'!$A:$A,0)-$D14)</f>
        <v>191.546629</v>
      </c>
      <c r="C14" s="11">
        <f>INDEX('All years'!G:G,MATCH(MAX('All years'!$A:$A),'All years'!$A:$A,0)-$D14)</f>
        <v>199.22</v>
      </c>
      <c r="D14">
        <v>42</v>
      </c>
      <c r="F14" s="14">
        <v>40980</v>
      </c>
      <c r="G14" s="12">
        <f>IF(AND(ISNUMBER('All years'!A466),ISNUMBER(G13)),'All years'!A466,NA())</f>
        <v>40980</v>
      </c>
      <c r="H14" s="11">
        <f>IF(AND(ISNUMBER('All years'!B466),ISNUMBER(H13)),'All years'!B466,NA())</f>
        <v>137.90142400000002</v>
      </c>
      <c r="I14" s="11">
        <f>IF(AND(ISNUMBER('All years'!G466),ISNUMBER(I13)),'All years'!G466,NA())</f>
        <v>145.146128</v>
      </c>
      <c r="J14" s="11"/>
      <c r="K14" s="13"/>
      <c r="L14" s="13"/>
      <c r="M14" s="13"/>
      <c r="N14" s="6"/>
      <c r="O14" s="6"/>
      <c r="P14" s="6"/>
      <c r="Q14" s="6"/>
      <c r="S14" s="17" t="str">
        <f>CONCATENATE(T4,T5,T7,T9,T10,T11,T12)</f>
        <v>Weekly road fuel prices over the 12 months to April 2023</v>
      </c>
      <c r="T14" s="5"/>
    </row>
    <row r="15" spans="1:20" x14ac:dyDescent="0.25">
      <c r="A15" s="12">
        <f>INDEX('All years'!A:A,MATCH(MAX('All years'!$A:$A),'All years'!$A:$A,0)-$D15)</f>
        <v>44753</v>
      </c>
      <c r="B15" s="11">
        <f>INDEX('All years'!B:B,MATCH(MAX('All years'!$A:$A),'All years'!$A:$A,0)-$D15)</f>
        <v>190.62513000000001</v>
      </c>
      <c r="C15" s="11">
        <f>INDEX('All years'!G:G,MATCH(MAX('All years'!$A:$A),'All years'!$A:$A,0)-$D15)</f>
        <v>198.74</v>
      </c>
      <c r="D15">
        <v>41</v>
      </c>
      <c r="F15" s="14">
        <v>40987</v>
      </c>
      <c r="G15" s="12">
        <f>IF(AND(ISNUMBER('All years'!A467),ISNUMBER(G14)),'All years'!A467,NA())</f>
        <v>40987</v>
      </c>
      <c r="H15" s="11">
        <f>IF(AND(ISNUMBER('All years'!B467),ISNUMBER(H14)),'All years'!B467,NA())</f>
        <v>138.95736600000001</v>
      </c>
      <c r="I15" s="11">
        <f>IF(AND(ISNUMBER('All years'!G467),ISNUMBER(I14)),'All years'!G467,NA())</f>
        <v>146.16103549999997</v>
      </c>
      <c r="J15" s="11"/>
      <c r="K15" s="13"/>
      <c r="L15" s="13"/>
      <c r="M15" s="13"/>
      <c r="N15" s="6"/>
      <c r="O15" s="6"/>
      <c r="P15" s="6"/>
      <c r="Q15" s="6"/>
      <c r="S15" s="5"/>
      <c r="T15" s="5"/>
    </row>
    <row r="16" spans="1:20" x14ac:dyDescent="0.25">
      <c r="A16" s="12">
        <f>INDEX('All years'!A:A,MATCH(MAX('All years'!$A:$A),'All years'!$A:$A,0)-$D16)</f>
        <v>44760</v>
      </c>
      <c r="B16" s="11">
        <f>INDEX('All years'!B:B,MATCH(MAX('All years'!$A:$A),'All years'!$A:$A,0)-$D16)</f>
        <v>188.91708299999999</v>
      </c>
      <c r="C16" s="11">
        <f>INDEX('All years'!G:G,MATCH(MAX('All years'!$A:$A),'All years'!$A:$A,0)-$D16)</f>
        <v>197.53</v>
      </c>
      <c r="D16">
        <v>40</v>
      </c>
      <c r="F16" s="14">
        <v>40994</v>
      </c>
      <c r="G16" s="12">
        <f>IF(AND(ISNUMBER('All years'!A468),ISNUMBER(G15)),'All years'!A468,NA())</f>
        <v>40994</v>
      </c>
      <c r="H16" s="11">
        <f>IF(AND(ISNUMBER('All years'!B468),ISNUMBER(H15)),'All years'!B468,NA())</f>
        <v>139.480164</v>
      </c>
      <c r="I16" s="11">
        <f>IF(AND(ISNUMBER('All years'!G468),ISNUMBER(I15)),'All years'!G468,NA())</f>
        <v>146.5582655</v>
      </c>
      <c r="J16" s="11"/>
      <c r="K16" s="13"/>
      <c r="L16" s="13"/>
      <c r="M16" s="13"/>
      <c r="N16" s="6"/>
      <c r="O16" s="6"/>
      <c r="P16" s="6"/>
      <c r="Q16" s="6"/>
      <c r="S16" t="s">
        <v>104</v>
      </c>
      <c r="T16" s="5"/>
    </row>
    <row r="17" spans="1:20" x14ac:dyDescent="0.25">
      <c r="A17" s="12">
        <f>INDEX('All years'!A:A,MATCH(MAX('All years'!$A:$A),'All years'!$A:$A,0)-$D17)</f>
        <v>44767</v>
      </c>
      <c r="B17" s="11">
        <f>INDEX('All years'!B:B,MATCH(MAX('All years'!$A:$A),'All years'!$A:$A,0)-$D17)</f>
        <v>186.60049500000002</v>
      </c>
      <c r="C17" s="11">
        <f>INDEX('All years'!G:G,MATCH(MAX('All years'!$A:$A),'All years'!$A:$A,0)-$D17)</f>
        <v>195.88</v>
      </c>
      <c r="D17">
        <v>39</v>
      </c>
      <c r="F17" s="14">
        <v>41001</v>
      </c>
      <c r="G17" s="12">
        <f>IF(AND(ISNUMBER('All years'!A469),ISNUMBER(G16)),'All years'!A469,NA())</f>
        <v>41001</v>
      </c>
      <c r="H17" s="11">
        <f>IF(AND(ISNUMBER('All years'!B469),ISNUMBER(H16)),'All years'!B469,NA())</f>
        <v>140.99301899999998</v>
      </c>
      <c r="I17" s="11">
        <f>IF(AND(ISNUMBER('All years'!G469),ISNUMBER(I16)),'All years'!G469,NA())</f>
        <v>147.67977500000001</v>
      </c>
      <c r="J17" s="11"/>
      <c r="K17" s="13"/>
      <c r="L17" s="13"/>
      <c r="M17" s="13"/>
      <c r="N17" s="6"/>
      <c r="O17" s="6"/>
      <c r="P17" s="6"/>
      <c r="Q17" s="6"/>
      <c r="S17" s="15">
        <v>1</v>
      </c>
      <c r="T17" s="16" t="s">
        <v>105</v>
      </c>
    </row>
    <row r="18" spans="1:20" x14ac:dyDescent="0.25">
      <c r="A18" s="12">
        <f>INDEX('All years'!A:A,MATCH(MAX('All years'!$A:$A),'All years'!$A:$A,0)-$D18)</f>
        <v>44774</v>
      </c>
      <c r="B18" s="11">
        <f>INDEX('All years'!B:B,MATCH(MAX('All years'!$A:$A),'All years'!$A:$A,0)-$D18)</f>
        <v>182.76847199999997</v>
      </c>
      <c r="C18" s="11">
        <f>INDEX('All years'!G:G,MATCH(MAX('All years'!$A:$A),'All years'!$A:$A,0)-$D18)</f>
        <v>193.04</v>
      </c>
      <c r="D18">
        <v>38</v>
      </c>
      <c r="F18" s="14">
        <v>41008</v>
      </c>
      <c r="G18" s="12">
        <f>IF(AND(ISNUMBER('All years'!A470),ISNUMBER(G17)),'All years'!A470,NA())</f>
        <v>41008</v>
      </c>
      <c r="H18" s="11">
        <f>IF(AND(ISNUMBER('All years'!B470),ISNUMBER(H17)),'All years'!B470,NA())</f>
        <v>141.97154399999999</v>
      </c>
      <c r="I18" s="11">
        <f>IF(AND(ISNUMBER('All years'!G470),ISNUMBER(I17)),'All years'!G470,NA())</f>
        <v>148.00345150000001</v>
      </c>
      <c r="J18" s="11"/>
      <c r="K18" s="13"/>
      <c r="L18" s="13"/>
      <c r="M18" s="13"/>
      <c r="N18" s="6"/>
      <c r="O18" s="6"/>
      <c r="P18" s="6"/>
      <c r="Q18" s="6"/>
      <c r="S18" s="15">
        <v>2</v>
      </c>
      <c r="T18" s="16" t="s">
        <v>106</v>
      </c>
    </row>
    <row r="19" spans="1:20" x14ac:dyDescent="0.25">
      <c r="A19" s="12">
        <f>INDEX('All years'!A:A,MATCH(MAX('All years'!$A:$A),'All years'!$A:$A,0)-$D19)</f>
        <v>44781</v>
      </c>
      <c r="B19" s="11">
        <f>INDEX('All years'!B:B,MATCH(MAX('All years'!$A:$A),'All years'!$A:$A,0)-$D19)</f>
        <v>177.64077200000003</v>
      </c>
      <c r="C19" s="11">
        <f>INDEX('All years'!G:G,MATCH(MAX('All years'!$A:$A),'All years'!$A:$A,0)-$D19)</f>
        <v>188.49</v>
      </c>
      <c r="D19">
        <v>37</v>
      </c>
      <c r="F19" s="14">
        <v>41015</v>
      </c>
      <c r="G19" s="12">
        <f>IF(AND(ISNUMBER('All years'!A471),ISNUMBER(G18)),'All years'!A471,NA())</f>
        <v>41015</v>
      </c>
      <c r="H19" s="11">
        <f>IF(AND(ISNUMBER('All years'!B471),ISNUMBER(H18)),'All years'!B471,NA())</f>
        <v>142.172754</v>
      </c>
      <c r="I19" s="11">
        <f>IF(AND(ISNUMBER('All years'!G471),ISNUMBER(I18)),'All years'!G471,NA())</f>
        <v>148.03770950000001</v>
      </c>
      <c r="J19" s="11"/>
      <c r="K19" s="13"/>
      <c r="L19" s="13"/>
      <c r="M19" s="13"/>
      <c r="N19" s="6"/>
      <c r="O19" s="6"/>
      <c r="P19" s="6"/>
      <c r="Q19" s="6"/>
      <c r="S19" s="15">
        <v>3</v>
      </c>
      <c r="T19" s="16" t="s">
        <v>107</v>
      </c>
    </row>
    <row r="20" spans="1:20" x14ac:dyDescent="0.25">
      <c r="A20" s="12">
        <f>INDEX('All years'!A:A,MATCH(MAX('All years'!$A:$A),'All years'!$A:$A,0)-$D20)</f>
        <v>44788</v>
      </c>
      <c r="B20" s="11">
        <f>INDEX('All years'!B:B,MATCH(MAX('All years'!$A:$A),'All years'!$A:$A,0)-$D20)</f>
        <v>174.18753099999998</v>
      </c>
      <c r="C20" s="11">
        <f>INDEX('All years'!G:G,MATCH(MAX('All years'!$A:$A),'All years'!$A:$A,0)-$D20)</f>
        <v>185.16</v>
      </c>
      <c r="D20">
        <v>36</v>
      </c>
      <c r="F20" s="14">
        <v>41022</v>
      </c>
      <c r="G20" s="12">
        <f>IF(AND(ISNUMBER('All years'!A472),ISNUMBER(G19)),'All years'!A472,NA())</f>
        <v>41022</v>
      </c>
      <c r="H20" s="11">
        <f>IF(AND(ISNUMBER('All years'!B472),ISNUMBER(H19)),'All years'!B472,NA())</f>
        <v>141.75901999999999</v>
      </c>
      <c r="I20" s="11">
        <f>IF(AND(ISNUMBER('All years'!G472),ISNUMBER(I19)),'All years'!G472,NA())</f>
        <v>147.96124350000002</v>
      </c>
      <c r="J20" s="11"/>
      <c r="K20" s="13"/>
      <c r="L20" s="13"/>
      <c r="M20" s="13"/>
      <c r="N20" s="6"/>
      <c r="O20" s="6"/>
      <c r="P20" s="6"/>
      <c r="Q20" s="6"/>
      <c r="S20" s="15">
        <v>4</v>
      </c>
      <c r="T20" s="16" t="s">
        <v>108</v>
      </c>
    </row>
    <row r="21" spans="1:20" x14ac:dyDescent="0.25">
      <c r="A21" s="12">
        <f>INDEX('All years'!A:A,MATCH(MAX('All years'!$A:$A),'All years'!$A:$A,0)-$D21)</f>
        <v>44795</v>
      </c>
      <c r="B21" s="11">
        <f>INDEX('All years'!B:B,MATCH(MAX('All years'!$A:$A),'All years'!$A:$A,0)-$D21)</f>
        <v>171.14228399999999</v>
      </c>
      <c r="C21" s="11">
        <f>INDEX('All years'!G:G,MATCH(MAX('All years'!$A:$A),'All years'!$A:$A,0)-$D21)</f>
        <v>182.92</v>
      </c>
      <c r="D21">
        <v>35</v>
      </c>
      <c r="F21" s="14">
        <v>41029</v>
      </c>
      <c r="G21" s="12">
        <f>IF(AND(ISNUMBER('All years'!A473),ISNUMBER(G20)),'All years'!A473,NA())</f>
        <v>41029</v>
      </c>
      <c r="H21" s="11">
        <f>IF(AND(ISNUMBER('All years'!B473),ISNUMBER(H20)),'All years'!B473,NA())</f>
        <v>141.004212</v>
      </c>
      <c r="I21" s="11">
        <f>IF(AND(ISNUMBER('All years'!G473),ISNUMBER(I20)),'All years'!G473,NA())</f>
        <v>147.0520665</v>
      </c>
      <c r="J21" s="11"/>
      <c r="K21" s="13"/>
      <c r="L21" s="13"/>
      <c r="M21" s="13"/>
      <c r="N21" s="6"/>
      <c r="O21" s="6"/>
      <c r="P21" s="6"/>
      <c r="Q21" s="6"/>
      <c r="S21" s="15">
        <v>5</v>
      </c>
      <c r="T21" s="16" t="s">
        <v>109</v>
      </c>
    </row>
    <row r="22" spans="1:20" x14ac:dyDescent="0.25">
      <c r="A22" s="12">
        <f>INDEX('All years'!A:A,MATCH(MAX('All years'!$A:$A),'All years'!$A:$A,0)-$D22)</f>
        <v>44802</v>
      </c>
      <c r="B22" s="11">
        <f>INDEX('All years'!B:B,MATCH(MAX('All years'!$A:$A),'All years'!$A:$A,0)-$D22)</f>
        <v>170.11870199999998</v>
      </c>
      <c r="C22" s="11">
        <f>INDEX('All years'!G:G,MATCH(MAX('All years'!$A:$A),'All years'!$A:$A,0)-$D22)</f>
        <v>183.2</v>
      </c>
      <c r="D22">
        <v>34</v>
      </c>
      <c r="F22" s="14">
        <v>41036</v>
      </c>
      <c r="G22" s="12">
        <f>IF(AND(ISNUMBER('All years'!A474),ISNUMBER(G21)),'All years'!A474,NA())</f>
        <v>41036</v>
      </c>
      <c r="H22" s="11">
        <f>IF(AND(ISNUMBER('All years'!B474),ISNUMBER(H21)),'All years'!B474,NA())</f>
        <v>140.13650200000001</v>
      </c>
      <c r="I22" s="11">
        <f>IF(AND(ISNUMBER('All years'!G474),ISNUMBER(I21)),'All years'!G474,NA())</f>
        <v>146.39621200000002</v>
      </c>
      <c r="J22" s="11"/>
      <c r="K22" s="13"/>
      <c r="L22" s="13"/>
      <c r="M22" s="13"/>
      <c r="N22" s="6"/>
      <c r="O22" s="6"/>
      <c r="P22" s="6"/>
      <c r="Q22" s="6"/>
      <c r="S22" s="15">
        <v>6</v>
      </c>
      <c r="T22" s="16" t="s">
        <v>110</v>
      </c>
    </row>
    <row r="23" spans="1:20" x14ac:dyDescent="0.25">
      <c r="A23" s="12">
        <f>INDEX('All years'!A:A,MATCH(MAX('All years'!$A:$A),'All years'!$A:$A,0)-$D23)</f>
        <v>44809</v>
      </c>
      <c r="B23" s="11">
        <f>INDEX('All years'!B:B,MATCH(MAX('All years'!$A:$A),'All years'!$A:$A,0)-$D23)</f>
        <v>168.92694599999999</v>
      </c>
      <c r="C23" s="11">
        <f>INDEX('All years'!G:G,MATCH(MAX('All years'!$A:$A),'All years'!$A:$A,0)-$D23)</f>
        <v>182.82</v>
      </c>
      <c r="D23">
        <v>33</v>
      </c>
      <c r="F23" s="14">
        <v>41043</v>
      </c>
      <c r="G23" s="12">
        <f>IF(AND(ISNUMBER('All years'!A475),ISNUMBER(G22)),'All years'!A475,NA())</f>
        <v>41043</v>
      </c>
      <c r="H23" s="11">
        <f>IF(AND(ISNUMBER('All years'!B475),ISNUMBER(H22)),'All years'!B475,NA())</f>
        <v>138.28657399999997</v>
      </c>
      <c r="I23" s="11">
        <f>IF(AND(ISNUMBER('All years'!G475),ISNUMBER(I22)),'All years'!G475,NA())</f>
        <v>144.51881</v>
      </c>
      <c r="J23" s="11"/>
      <c r="K23" s="13"/>
      <c r="L23" s="13"/>
      <c r="M23" s="13"/>
      <c r="N23" s="6"/>
      <c r="O23" s="6"/>
      <c r="P23" s="6"/>
      <c r="Q23" s="6"/>
      <c r="S23" s="15">
        <v>7</v>
      </c>
      <c r="T23" s="16" t="s">
        <v>111</v>
      </c>
    </row>
    <row r="24" spans="1:20" x14ac:dyDescent="0.25">
      <c r="A24" s="12">
        <f>INDEX('All years'!A:A,MATCH(MAX('All years'!$A:$A),'All years'!$A:$A,0)-$D24)</f>
        <v>44816</v>
      </c>
      <c r="B24" s="11">
        <f>INDEX('All years'!B:B,MATCH(MAX('All years'!$A:$A),'All years'!$A:$A,0)-$D24)</f>
        <v>167.60933499999999</v>
      </c>
      <c r="C24" s="11">
        <f>INDEX('All years'!G:G,MATCH(MAX('All years'!$A:$A),'All years'!$A:$A,0)-$D24)</f>
        <v>182.22</v>
      </c>
      <c r="D24">
        <v>32</v>
      </c>
      <c r="F24" s="14">
        <v>41050</v>
      </c>
      <c r="G24" s="12">
        <f>IF(AND(ISNUMBER('All years'!A476),ISNUMBER(G23)),'All years'!A476,NA())</f>
        <v>41050</v>
      </c>
      <c r="H24" s="11">
        <f>IF(AND(ISNUMBER('All years'!B476),ISNUMBER(H23)),'All years'!B476,NA())</f>
        <v>135.77142000000001</v>
      </c>
      <c r="I24" s="11">
        <f>IF(AND(ISNUMBER('All years'!G476),ISNUMBER(I23)),'All years'!G476,NA())</f>
        <v>141.746612</v>
      </c>
      <c r="J24" s="11"/>
      <c r="K24" s="13"/>
      <c r="L24" s="13"/>
      <c r="M24" s="13"/>
      <c r="N24" s="6"/>
      <c r="O24" s="6"/>
      <c r="P24" s="6"/>
      <c r="Q24" s="6"/>
      <c r="S24" s="15">
        <v>8</v>
      </c>
      <c r="T24" s="16" t="s">
        <v>112</v>
      </c>
    </row>
    <row r="25" spans="1:20" x14ac:dyDescent="0.25">
      <c r="A25" s="12">
        <f>INDEX('All years'!A:A,MATCH(MAX('All years'!$A:$A),'All years'!$A:$A,0)-$D25)</f>
        <v>44823</v>
      </c>
      <c r="B25" s="11">
        <f>INDEX('All years'!B:B,MATCH(MAX('All years'!$A:$A),'All years'!$A:$A,0)-$D25)</f>
        <v>165.47258199999999</v>
      </c>
      <c r="C25" s="11">
        <f>INDEX('All years'!G:G,MATCH(MAX('All years'!$A:$A),'All years'!$A:$A,0)-$D25)</f>
        <v>181.13</v>
      </c>
      <c r="D25">
        <v>31</v>
      </c>
      <c r="F25" s="14">
        <v>41057</v>
      </c>
      <c r="G25" s="12">
        <f>IF(AND(ISNUMBER('All years'!A477),ISNUMBER(G24)),'All years'!A477,NA())</f>
        <v>41057</v>
      </c>
      <c r="H25" s="11">
        <f>IF(AND(ISNUMBER('All years'!B477),ISNUMBER(H24)),'All years'!B477,NA())</f>
        <v>134.37459400000003</v>
      </c>
      <c r="I25" s="11">
        <f>IF(AND(ISNUMBER('All years'!G477),ISNUMBER(I24)),'All years'!G477,NA())</f>
        <v>140.49399399999999</v>
      </c>
      <c r="J25" s="11"/>
      <c r="K25" s="13"/>
      <c r="L25" s="13"/>
      <c r="M25" s="13"/>
      <c r="N25" s="6"/>
      <c r="O25" s="6"/>
      <c r="P25" s="6"/>
      <c r="Q25" s="6"/>
      <c r="S25" s="15">
        <v>9</v>
      </c>
      <c r="T25" s="16" t="s">
        <v>113</v>
      </c>
    </row>
    <row r="26" spans="1:20" x14ac:dyDescent="0.25">
      <c r="A26" s="12">
        <f>INDEX('All years'!A:A,MATCH(MAX('All years'!$A:$A),'All years'!$A:$A,0)-$D26)</f>
        <v>44830</v>
      </c>
      <c r="B26" s="11">
        <f>INDEX('All years'!B:B,MATCH(MAX('All years'!$A:$A),'All years'!$A:$A,0)-$D26)</f>
        <v>164.00275900000003</v>
      </c>
      <c r="C26" s="11">
        <f>INDEX('All years'!G:G,MATCH(MAX('All years'!$A:$A),'All years'!$A:$A,0)-$D26)</f>
        <v>180.46</v>
      </c>
      <c r="D26">
        <v>30</v>
      </c>
      <c r="F26" s="14">
        <v>41064</v>
      </c>
      <c r="G26" s="12">
        <f>IF(AND(ISNUMBER('All years'!A478),ISNUMBER(G25)),'All years'!A478,NA())</f>
        <v>41064</v>
      </c>
      <c r="H26" s="11">
        <f>IF(AND(ISNUMBER('All years'!B478),ISNUMBER(H25)),'All years'!B478,NA())</f>
        <v>134.05828600000001</v>
      </c>
      <c r="I26" s="11">
        <f>IF(AND(ISNUMBER('All years'!G478),ISNUMBER(I25)),'All years'!G478,NA())</f>
        <v>139.958044</v>
      </c>
      <c r="J26" s="11"/>
      <c r="K26" s="13"/>
      <c r="L26" s="13"/>
      <c r="M26" s="13"/>
      <c r="N26" s="6"/>
      <c r="O26" s="6"/>
      <c r="P26" s="6"/>
      <c r="Q26" s="6"/>
      <c r="S26" s="15">
        <v>10</v>
      </c>
      <c r="T26" s="16" t="s">
        <v>114</v>
      </c>
    </row>
    <row r="27" spans="1:20" x14ac:dyDescent="0.25">
      <c r="A27" s="12">
        <f>INDEX('All years'!A:A,MATCH(MAX('All years'!$A:$A),'All years'!$A:$A,0)-$D27)</f>
        <v>44837</v>
      </c>
      <c r="B27" s="11">
        <f>INDEX('All years'!B:B,MATCH(MAX('All years'!$A:$A),'All years'!$A:$A,0)-$D27)</f>
        <v>162.66685200000001</v>
      </c>
      <c r="C27" s="11">
        <f>INDEX('All years'!G:G,MATCH(MAX('All years'!$A:$A),'All years'!$A:$A,0)-$D27)</f>
        <v>180.04</v>
      </c>
      <c r="D27">
        <v>29</v>
      </c>
      <c r="F27" s="14">
        <v>41071</v>
      </c>
      <c r="G27" s="12">
        <f>IF(AND(ISNUMBER('All years'!A479),ISNUMBER(G26)),'All years'!A479,NA())</f>
        <v>41071</v>
      </c>
      <c r="H27" s="11">
        <f>IF(AND(ISNUMBER('All years'!B479),ISNUMBER(H26)),'All years'!B479,NA())</f>
        <v>133.66761399999999</v>
      </c>
      <c r="I27" s="11">
        <f>IF(AND(ISNUMBER('All years'!G479),ISNUMBER(I26)),'All years'!G479,NA())</f>
        <v>139.582426</v>
      </c>
      <c r="J27" s="11"/>
      <c r="K27" s="13"/>
      <c r="L27" s="13"/>
      <c r="M27" s="13"/>
      <c r="N27" s="6"/>
      <c r="O27" s="6"/>
      <c r="P27" s="6"/>
      <c r="Q27" s="6"/>
      <c r="S27" s="15">
        <v>11</v>
      </c>
      <c r="T27" s="16" t="s">
        <v>115</v>
      </c>
    </row>
    <row r="28" spans="1:20" x14ac:dyDescent="0.25">
      <c r="A28" s="12">
        <f>INDEX('All years'!A:A,MATCH(MAX('All years'!$A:$A),'All years'!$A:$A,0)-$D28)</f>
        <v>44844</v>
      </c>
      <c r="B28" s="11">
        <f>INDEX('All years'!B:B,MATCH(MAX('All years'!$A:$A),'All years'!$A:$A,0)-$D28)</f>
        <v>162.08613500000001</v>
      </c>
      <c r="C28" s="11">
        <f>INDEX('All years'!G:G,MATCH(MAX('All years'!$A:$A),'All years'!$A:$A,0)-$D28)</f>
        <v>180.76</v>
      </c>
      <c r="D28">
        <v>28</v>
      </c>
      <c r="F28" s="14">
        <v>41078</v>
      </c>
      <c r="G28" s="12">
        <f>IF(AND(ISNUMBER('All years'!A480),ISNUMBER(G27)),'All years'!A480,NA())</f>
        <v>41078</v>
      </c>
      <c r="H28" s="11">
        <f>IF(AND(ISNUMBER('All years'!B480),ISNUMBER(H27)),'All years'!B480,NA())</f>
        <v>131.99095</v>
      </c>
      <c r="I28" s="11">
        <f>IF(AND(ISNUMBER('All years'!G480),ISNUMBER(I27)),'All years'!G480,NA())</f>
        <v>137.710644</v>
      </c>
      <c r="J28" s="11"/>
      <c r="K28" s="13"/>
      <c r="L28" s="13"/>
      <c r="M28" s="13"/>
      <c r="N28" s="6"/>
      <c r="O28" s="6"/>
      <c r="P28" s="6"/>
      <c r="Q28" s="6"/>
      <c r="S28" s="15">
        <v>12</v>
      </c>
      <c r="T28" s="15" t="s">
        <v>116</v>
      </c>
    </row>
    <row r="29" spans="1:20" x14ac:dyDescent="0.25">
      <c r="A29" s="12">
        <f>INDEX('All years'!A:A,MATCH(MAX('All years'!$A:$A),'All years'!$A:$A,0)-$D29)</f>
        <v>44851</v>
      </c>
      <c r="B29" s="11">
        <f>INDEX('All years'!B:B,MATCH(MAX('All years'!$A:$A),'All years'!$A:$A,0)-$D29)</f>
        <v>162.80595600000004</v>
      </c>
      <c r="C29" s="11">
        <f>INDEX('All years'!G:G,MATCH(MAX('All years'!$A:$A),'All years'!$A:$A,0)-$D29)</f>
        <v>181.85817400000002</v>
      </c>
      <c r="D29">
        <v>27</v>
      </c>
      <c r="F29" s="14">
        <v>41085</v>
      </c>
      <c r="G29" s="12">
        <f>IF(AND(ISNUMBER('All years'!A481),ISNUMBER(G28)),'All years'!A481,NA())</f>
        <v>41085</v>
      </c>
      <c r="H29" s="11">
        <f>IF(AND(ISNUMBER('All years'!B481),ISNUMBER(H28)),'All years'!B481,NA())</f>
        <v>131.54592000000002</v>
      </c>
      <c r="I29" s="11">
        <f>IF(AND(ISNUMBER('All years'!G481),ISNUMBER(I28)),'All years'!G481,NA())</f>
        <v>137.20447600000003</v>
      </c>
      <c r="J29" s="11"/>
      <c r="K29" s="13"/>
      <c r="L29" s="13"/>
      <c r="M29" s="13"/>
      <c r="N29" s="6"/>
      <c r="O29" s="6"/>
      <c r="P29" s="6"/>
      <c r="Q29" s="6"/>
    </row>
    <row r="30" spans="1:20" x14ac:dyDescent="0.25">
      <c r="A30" s="12">
        <f>INDEX('All years'!A:A,MATCH(MAX('All years'!$A:$A),'All years'!$A:$A,0)-$D30)</f>
        <v>44858</v>
      </c>
      <c r="B30" s="11">
        <f>INDEX('All years'!B:B,MATCH(MAX('All years'!$A:$A),'All years'!$A:$A,0)-$D30)</f>
        <v>164.619148</v>
      </c>
      <c r="C30" s="11">
        <f>INDEX('All years'!G:G,MATCH(MAX('All years'!$A:$A),'All years'!$A:$A,0)-$D30)</f>
        <v>187.29633800000002</v>
      </c>
      <c r="D30">
        <v>26</v>
      </c>
      <c r="F30" s="14">
        <v>41092</v>
      </c>
      <c r="G30" s="12">
        <f>IF(AND(ISNUMBER('All years'!A482),ISNUMBER(G29)),'All years'!A482,NA())</f>
        <v>41092</v>
      </c>
      <c r="H30" s="11">
        <f>IF(AND(ISNUMBER('All years'!B482),ISNUMBER(H29)),'All years'!B482,NA())</f>
        <v>130.49736200000001</v>
      </c>
      <c r="I30" s="11">
        <f>IF(AND(ISNUMBER('All years'!G482),ISNUMBER(I29)),'All years'!G482,NA())</f>
        <v>135.90737000000001</v>
      </c>
      <c r="J30" s="11"/>
      <c r="K30" s="13"/>
      <c r="L30" s="13"/>
      <c r="M30" s="13"/>
      <c r="N30" s="6"/>
      <c r="O30" s="6"/>
      <c r="P30" s="6"/>
      <c r="Q30" s="6"/>
    </row>
    <row r="31" spans="1:20" x14ac:dyDescent="0.25">
      <c r="A31" s="12">
        <f>INDEX('All years'!A:A,MATCH(MAX('All years'!$A:$A),'All years'!$A:$A,0)-$D31)</f>
        <v>44865</v>
      </c>
      <c r="B31" s="11">
        <f>INDEX('All years'!B:B,MATCH(MAX('All years'!$A:$A),'All years'!$A:$A,0)-$D31)</f>
        <v>165.87190800000002</v>
      </c>
      <c r="C31" s="11">
        <f>INDEX('All years'!G:G,MATCH(MAX('All years'!$A:$A),'All years'!$A:$A,0)-$D31)</f>
        <v>189.76706999999999</v>
      </c>
      <c r="D31">
        <v>25</v>
      </c>
      <c r="F31" s="14">
        <v>41099</v>
      </c>
      <c r="G31" s="12">
        <f>IF(AND(ISNUMBER('All years'!A483),ISNUMBER(G30)),'All years'!A483,NA())</f>
        <v>41099</v>
      </c>
      <c r="H31" s="11">
        <f>IF(AND(ISNUMBER('All years'!B483),ISNUMBER(H30)),'All years'!B483,NA())</f>
        <v>131.05671599999999</v>
      </c>
      <c r="I31" s="11">
        <f>IF(AND(ISNUMBER('All years'!G483),ISNUMBER(I30)),'All years'!G483,NA())</f>
        <v>136.43673799999999</v>
      </c>
      <c r="J31" s="11"/>
      <c r="K31" s="13"/>
      <c r="L31" s="13"/>
      <c r="M31" s="13"/>
      <c r="N31" s="6"/>
      <c r="O31" s="6"/>
      <c r="P31" s="6"/>
      <c r="Q31" s="6"/>
    </row>
    <row r="32" spans="1:20" x14ac:dyDescent="0.25">
      <c r="A32" s="12">
        <f>INDEX('All years'!A:A,MATCH(MAX('All years'!$A:$A),'All years'!$A:$A,0)-$D32)</f>
        <v>44872</v>
      </c>
      <c r="B32" s="11">
        <f>INDEX('All years'!B:B,MATCH(MAX('All years'!$A:$A),'All years'!$A:$A,0)-$D32)</f>
        <v>165.61696999999998</v>
      </c>
      <c r="C32" s="11">
        <f>INDEX('All years'!G:G,MATCH(MAX('All years'!$A:$A),'All years'!$A:$A,0)-$D32)</f>
        <v>189.794085</v>
      </c>
      <c r="D32">
        <v>24</v>
      </c>
      <c r="F32" s="14">
        <v>41106</v>
      </c>
      <c r="G32" s="12">
        <f>IF(AND(ISNUMBER('All years'!A484),ISNUMBER(G31)),'All years'!A484,NA())</f>
        <v>41106</v>
      </c>
      <c r="H32" s="11">
        <f>IF(AND(ISNUMBER('All years'!B484),ISNUMBER(H31)),'All years'!B484,NA())</f>
        <v>131.490128</v>
      </c>
      <c r="I32" s="11">
        <f>IF(AND(ISNUMBER('All years'!G484),ISNUMBER(I31)),'All years'!G484,NA())</f>
        <v>136.84723399999999</v>
      </c>
      <c r="J32" s="11"/>
      <c r="K32" s="13"/>
      <c r="L32" s="13"/>
      <c r="M32" s="13"/>
      <c r="N32" s="6"/>
      <c r="O32" s="6"/>
      <c r="P32" s="6"/>
      <c r="Q32" s="6"/>
    </row>
    <row r="33" spans="1:17" x14ac:dyDescent="0.25">
      <c r="A33" s="12">
        <f>INDEX('All years'!A:A,MATCH(MAX('All years'!$A:$A),'All years'!$A:$A,0)-$D33)</f>
        <v>44879</v>
      </c>
      <c r="B33" s="11">
        <f>INDEX('All years'!B:B,MATCH(MAX('All years'!$A:$A),'All years'!$A:$A,0)-$D33)</f>
        <v>164.40395599999999</v>
      </c>
      <c r="C33" s="11">
        <f>INDEX('All years'!G:G,MATCH(MAX('All years'!$A:$A),'All years'!$A:$A,0)-$D33)</f>
        <v>188.85</v>
      </c>
      <c r="D33">
        <v>23</v>
      </c>
      <c r="F33" s="14">
        <v>41113</v>
      </c>
      <c r="G33" s="12">
        <f>IF(AND(ISNUMBER('All years'!A485),ISNUMBER(G32)),'All years'!A485,NA())</f>
        <v>41113</v>
      </c>
      <c r="H33" s="11">
        <f>IF(AND(ISNUMBER('All years'!B485),ISNUMBER(H32)),'All years'!B485,NA())</f>
        <v>132.21420599999999</v>
      </c>
      <c r="I33" s="11">
        <f>IF(AND(ISNUMBER('All years'!G485),ISNUMBER(I32)),'All years'!G485,NA())</f>
        <v>137.72045800000001</v>
      </c>
      <c r="J33" s="11"/>
      <c r="K33" s="13"/>
      <c r="L33" s="13"/>
      <c r="M33" s="13"/>
      <c r="N33" s="6"/>
      <c r="O33" s="6"/>
      <c r="P33" s="6"/>
      <c r="Q33" s="6"/>
    </row>
    <row r="34" spans="1:17" x14ac:dyDescent="0.25">
      <c r="A34" s="12">
        <f>INDEX('All years'!A:A,MATCH(MAX('All years'!$A:$A),'All years'!$A:$A,0)-$D34)</f>
        <v>44886</v>
      </c>
      <c r="B34" s="11">
        <f>INDEX('All years'!B:B,MATCH(MAX('All years'!$A:$A),'All years'!$A:$A,0)-$D34)</f>
        <v>163.27625800000001</v>
      </c>
      <c r="C34" s="11">
        <f>INDEX('All years'!G:G,MATCH(MAX('All years'!$A:$A),'All years'!$A:$A,0)-$D34)</f>
        <v>187.57</v>
      </c>
      <c r="D34">
        <v>22</v>
      </c>
      <c r="F34" s="14">
        <v>41120</v>
      </c>
      <c r="G34" s="12">
        <f>IF(AND(ISNUMBER('All years'!A486),ISNUMBER(G33)),'All years'!A486,NA())</f>
        <v>41120</v>
      </c>
      <c r="H34" s="11">
        <f>IF(AND(ISNUMBER('All years'!B486),ISNUMBER(H33)),'All years'!B486,NA())</f>
        <v>132.77736899999999</v>
      </c>
      <c r="I34" s="11">
        <f>IF(AND(ISNUMBER('All years'!G486),ISNUMBER(I33)),'All years'!G486,NA())</f>
        <v>138.251048</v>
      </c>
      <c r="J34" s="11"/>
      <c r="K34" s="13"/>
      <c r="L34" s="13"/>
      <c r="M34" s="13"/>
      <c r="N34" s="6"/>
      <c r="O34" s="6"/>
      <c r="P34" s="6"/>
      <c r="Q34" s="6"/>
    </row>
    <row r="35" spans="1:17" x14ac:dyDescent="0.25">
      <c r="A35" s="12">
        <f>INDEX('All years'!A:A,MATCH(MAX('All years'!$A:$A),'All years'!$A:$A,0)-$D35)</f>
        <v>44893</v>
      </c>
      <c r="B35" s="11">
        <f>INDEX('All years'!B:B,MATCH(MAX('All years'!$A:$A),'All years'!$A:$A,0)-$D35)</f>
        <v>161.133037</v>
      </c>
      <c r="C35" s="11">
        <f>INDEX('All years'!G:G,MATCH(MAX('All years'!$A:$A),'All years'!$A:$A,0)-$D35)</f>
        <v>185.57</v>
      </c>
      <c r="D35">
        <v>21</v>
      </c>
      <c r="F35" s="14">
        <v>41127</v>
      </c>
      <c r="G35" s="12">
        <f>IF(AND(ISNUMBER('All years'!A487),ISNUMBER(G34)),'All years'!A487,NA())</f>
        <v>41127</v>
      </c>
      <c r="H35" s="11">
        <f>IF(AND(ISNUMBER('All years'!B487),ISNUMBER(H34)),'All years'!B487,NA())</f>
        <v>133.38968599999998</v>
      </c>
      <c r="I35" s="11">
        <f>IF(AND(ISNUMBER('All years'!G487),ISNUMBER(I34)),'All years'!G487,NA())</f>
        <v>138.7893</v>
      </c>
      <c r="J35" s="11"/>
      <c r="K35" s="13"/>
      <c r="L35" s="13"/>
      <c r="M35" s="13"/>
      <c r="N35" s="6"/>
      <c r="O35" s="6"/>
      <c r="P35" s="6"/>
      <c r="Q35" s="6"/>
    </row>
    <row r="36" spans="1:17" x14ac:dyDescent="0.25">
      <c r="A36" s="12">
        <f>INDEX('All years'!A:A,MATCH(MAX('All years'!$A:$A),'All years'!$A:$A,0)-$D36)</f>
        <v>44900</v>
      </c>
      <c r="B36" s="11">
        <f>INDEX('All years'!B:B,MATCH(MAX('All years'!$A:$A),'All years'!$A:$A,0)-$D36)</f>
        <v>159.19547500000002</v>
      </c>
      <c r="C36" s="11">
        <f>INDEX('All years'!G:G,MATCH(MAX('All years'!$A:$A),'All years'!$A:$A,0)-$D36)</f>
        <v>183.56</v>
      </c>
      <c r="D36">
        <v>20</v>
      </c>
      <c r="F36" s="14">
        <v>41134</v>
      </c>
      <c r="G36" s="12">
        <f>IF(AND(ISNUMBER('All years'!A488),ISNUMBER(G35)),'All years'!A488,NA())</f>
        <v>41134</v>
      </c>
      <c r="H36" s="11">
        <f>IF(AND(ISNUMBER('All years'!B488),ISNUMBER(H35)),'All years'!B488,NA())</f>
        <v>134.268494</v>
      </c>
      <c r="I36" s="11">
        <f>IF(AND(ISNUMBER('All years'!G488),ISNUMBER(I35)),'All years'!G488,NA())</f>
        <v>139.46056200000001</v>
      </c>
      <c r="J36" s="11"/>
      <c r="K36" s="13"/>
      <c r="L36" s="13"/>
      <c r="M36" s="13"/>
      <c r="N36" s="6"/>
      <c r="O36" s="6"/>
      <c r="P36" s="6"/>
      <c r="Q36" s="6"/>
    </row>
    <row r="37" spans="1:17" x14ac:dyDescent="0.25">
      <c r="A37" s="12">
        <f>INDEX('All years'!A:A,MATCH(MAX('All years'!$A:$A),'All years'!$A:$A,0)-$D37)</f>
        <v>44907</v>
      </c>
      <c r="B37" s="11">
        <f>INDEX('All years'!B:B,MATCH(MAX('All years'!$A:$A),'All years'!$A:$A,0)-$D37)</f>
        <v>155.97079499999998</v>
      </c>
      <c r="C37" s="11">
        <f>INDEX('All years'!G:G,MATCH(MAX('All years'!$A:$A),'All years'!$A:$A,0)-$D37)</f>
        <v>179.91</v>
      </c>
      <c r="D37">
        <v>19</v>
      </c>
      <c r="F37" s="14">
        <v>41141</v>
      </c>
      <c r="G37" s="12">
        <f>IF(AND(ISNUMBER('All years'!A489),ISNUMBER(G36)),'All years'!A489,NA())</f>
        <v>41141</v>
      </c>
      <c r="H37" s="11">
        <f>IF(AND(ISNUMBER('All years'!B489),ISNUMBER(H36)),'All years'!B489,NA())</f>
        <v>135.72391199999998</v>
      </c>
      <c r="I37" s="11">
        <f>IF(AND(ISNUMBER('All years'!G489),ISNUMBER(I36)),'All years'!G489,NA())</f>
        <v>140.78570600000003</v>
      </c>
      <c r="J37" s="11"/>
      <c r="K37" s="13"/>
      <c r="L37" s="13"/>
      <c r="M37" s="13"/>
      <c r="N37" s="6"/>
      <c r="O37" s="6"/>
      <c r="P37" s="6"/>
      <c r="Q37" s="6"/>
    </row>
    <row r="38" spans="1:17" x14ac:dyDescent="0.25">
      <c r="A38" s="12">
        <f>INDEX('All years'!A:A,MATCH(MAX('All years'!$A:$A),'All years'!$A:$A,0)-$D38)</f>
        <v>44914</v>
      </c>
      <c r="B38" s="11">
        <f>INDEX('All years'!B:B,MATCH(MAX('All years'!$A:$A),'All years'!$A:$A,0)-$D38)</f>
        <v>154.06553500000001</v>
      </c>
      <c r="C38" s="11">
        <f>INDEX('All years'!G:G,MATCH(MAX('All years'!$A:$A),'All years'!$A:$A,0)-$D38)</f>
        <v>177.62</v>
      </c>
      <c r="D38">
        <v>18</v>
      </c>
      <c r="F38" s="14">
        <v>41148</v>
      </c>
      <c r="G38" s="12">
        <f>IF(AND(ISNUMBER('All years'!A490),ISNUMBER(G37)),'All years'!A490,NA())</f>
        <v>41148</v>
      </c>
      <c r="H38" s="11">
        <f>IF(AND(ISNUMBER('All years'!B490),ISNUMBER(H37)),'All years'!B490,NA())</f>
        <v>137.09820200000001</v>
      </c>
      <c r="I38" s="11">
        <f>IF(AND(ISNUMBER('All years'!G490),ISNUMBER(I37)),'All years'!G490,NA())</f>
        <v>142.168836</v>
      </c>
      <c r="J38" s="11"/>
      <c r="K38" s="13"/>
      <c r="L38" s="13"/>
      <c r="M38" s="13"/>
      <c r="N38" s="6"/>
      <c r="O38" s="6"/>
      <c r="P38" s="6"/>
      <c r="Q38" s="6"/>
    </row>
    <row r="39" spans="1:17" x14ac:dyDescent="0.25">
      <c r="A39" s="12">
        <f>INDEX('All years'!A:A,MATCH(MAX('All years'!$A:$A),'All years'!$A:$A,0)-$D39)</f>
        <v>44921</v>
      </c>
      <c r="B39" s="11">
        <f>INDEX('All years'!B:B,MATCH(MAX('All years'!$A:$A),'All years'!$A:$A,0)-$D39)</f>
        <v>151.93957299999997</v>
      </c>
      <c r="C39" s="11">
        <f>INDEX('All years'!G:G,MATCH(MAX('All years'!$A:$A),'All years'!$A:$A,0)-$D39)</f>
        <v>175.52</v>
      </c>
      <c r="D39">
        <v>17</v>
      </c>
      <c r="F39" s="14">
        <v>41155</v>
      </c>
      <c r="G39" s="12">
        <f>IF(AND(ISNUMBER('All years'!A491),ISNUMBER(G38)),'All years'!A491,NA())</f>
        <v>41155</v>
      </c>
      <c r="H39" s="11">
        <f>IF(AND(ISNUMBER('All years'!B491),ISNUMBER(H38)),'All years'!B491,NA())</f>
        <v>138.02894799999999</v>
      </c>
      <c r="I39" s="11">
        <f>IF(AND(ISNUMBER('All years'!G491),ISNUMBER(I38)),'All years'!G491,NA())</f>
        <v>142.87187200000002</v>
      </c>
      <c r="J39" s="11"/>
      <c r="K39" s="13"/>
      <c r="L39" s="13"/>
      <c r="M39" s="13"/>
      <c r="N39" s="6"/>
      <c r="O39" s="6"/>
      <c r="P39" s="6"/>
      <c r="Q39" s="6"/>
    </row>
    <row r="40" spans="1:17" x14ac:dyDescent="0.25">
      <c r="A40" s="12">
        <f>INDEX('All years'!A:A,MATCH(MAX('All years'!$A:$A),'All years'!$A:$A,0)-$D40)</f>
        <v>44928</v>
      </c>
      <c r="B40" s="11">
        <f>INDEX('All years'!B:B,MATCH(MAX('All years'!$A:$A),'All years'!$A:$A,0)-$D40)</f>
        <v>150.89909733333337</v>
      </c>
      <c r="C40" s="11">
        <f>INDEX('All years'!G:G,MATCH(MAX('All years'!$A:$A),'All years'!$A:$A,0)-$D40)</f>
        <v>174.16</v>
      </c>
      <c r="D40">
        <v>16</v>
      </c>
      <c r="F40" s="14">
        <v>41162</v>
      </c>
      <c r="G40" s="12">
        <f>IF(AND(ISNUMBER('All years'!A492),ISNUMBER(G39)),'All years'!A492,NA())</f>
        <v>41162</v>
      </c>
      <c r="H40" s="11">
        <f>IF(AND(ISNUMBER('All years'!B492),ISNUMBER(H39)),'All years'!B492,NA())</f>
        <v>138.90583600000002</v>
      </c>
      <c r="I40" s="11">
        <f>IF(AND(ISNUMBER('All years'!G492),ISNUMBER(I39)),'All years'!G492,NA())</f>
        <v>143.655124</v>
      </c>
      <c r="J40" s="11"/>
      <c r="K40" s="13"/>
      <c r="L40" s="13"/>
      <c r="M40" s="13"/>
      <c r="N40" s="6"/>
      <c r="O40" s="6"/>
      <c r="P40" s="6"/>
      <c r="Q40" s="6"/>
    </row>
    <row r="41" spans="1:17" x14ac:dyDescent="0.25">
      <c r="A41" s="12">
        <f>INDEX('All years'!A:A,MATCH(MAX('All years'!$A:$A),'All years'!$A:$A,0)-$D41)</f>
        <v>44935</v>
      </c>
      <c r="B41" s="11">
        <f>INDEX('All years'!B:B,MATCH(MAX('All years'!$A:$A),'All years'!$A:$A,0)-$D41)</f>
        <v>149.96984200000003</v>
      </c>
      <c r="C41" s="11">
        <f>INDEX('All years'!G:G,MATCH(MAX('All years'!$A:$A),'All years'!$A:$A,0)-$D41)</f>
        <v>173.16</v>
      </c>
      <c r="D41">
        <v>15</v>
      </c>
      <c r="F41" s="14">
        <v>41169</v>
      </c>
      <c r="G41" s="12">
        <f>IF(AND(ISNUMBER('All years'!A493),ISNUMBER(G40)),'All years'!A493,NA())</f>
        <v>41169</v>
      </c>
      <c r="H41" s="11">
        <f>IF(AND(ISNUMBER('All years'!B493),ISNUMBER(H40)),'All years'!B493,NA())</f>
        <v>139.42084</v>
      </c>
      <c r="I41" s="11">
        <f>IF(AND(ISNUMBER('All years'!G493),ISNUMBER(I40)),'All years'!G493,NA())</f>
        <v>144.17528600000003</v>
      </c>
      <c r="J41" s="11"/>
      <c r="K41" s="13"/>
      <c r="L41" s="13"/>
      <c r="M41" s="13"/>
      <c r="N41" s="6"/>
      <c r="O41" s="6"/>
      <c r="P41" s="6"/>
      <c r="Q41" s="6"/>
    </row>
    <row r="42" spans="1:17" x14ac:dyDescent="0.25">
      <c r="A42" s="12">
        <f>INDEX('All years'!A:A,MATCH(MAX('All years'!$A:$A),'All years'!$A:$A,0)-$D42)</f>
        <v>44942</v>
      </c>
      <c r="B42" s="11">
        <f>INDEX('All years'!B:B,MATCH(MAX('All years'!$A:$A),'All years'!$A:$A,0)-$D42)</f>
        <v>148.791121</v>
      </c>
      <c r="C42" s="11">
        <f>INDEX('All years'!G:G,MATCH(MAX('All years'!$A:$A),'All years'!$A:$A,0)-$D42)</f>
        <v>171.64</v>
      </c>
      <c r="D42">
        <v>14</v>
      </c>
      <c r="F42" s="14">
        <v>41176</v>
      </c>
      <c r="G42" s="12">
        <f>IF(AND(ISNUMBER('All years'!A494),ISNUMBER(G41)),'All years'!A494,NA())</f>
        <v>41176</v>
      </c>
      <c r="H42" s="11">
        <f>IF(AND(ISNUMBER('All years'!B494),ISNUMBER(H41)),'All years'!B494,NA())</f>
        <v>139.53570199999999</v>
      </c>
      <c r="I42" s="11">
        <f>IF(AND(ISNUMBER('All years'!G494),ISNUMBER(I41)),'All years'!G494,NA())</f>
        <v>144.35665399999999</v>
      </c>
      <c r="J42" s="11"/>
      <c r="K42" s="13"/>
      <c r="L42" s="13"/>
      <c r="M42" s="13"/>
      <c r="N42" s="6"/>
      <c r="O42" s="6"/>
      <c r="P42" s="6"/>
      <c r="Q42" s="6"/>
    </row>
    <row r="43" spans="1:17" x14ac:dyDescent="0.25">
      <c r="A43" s="12">
        <f>INDEX('All years'!A:A,MATCH(MAX('All years'!$A:$A),'All years'!$A:$A,0)-$D43)</f>
        <v>44949</v>
      </c>
      <c r="B43" s="11">
        <f>INDEX('All years'!B:B,MATCH(MAX('All years'!$A:$A),'All years'!$A:$A,0)-$D43)</f>
        <v>148.20896099999999</v>
      </c>
      <c r="C43" s="11">
        <f>INDEX('All years'!G:G,MATCH(MAX('All years'!$A:$A),'All years'!$A:$A,0)-$D43)</f>
        <v>170.86224199999998</v>
      </c>
      <c r="D43">
        <v>13</v>
      </c>
      <c r="F43" s="14">
        <v>41183</v>
      </c>
      <c r="G43" s="12">
        <f>IF(AND(ISNUMBER('All years'!A495),ISNUMBER(G42)),'All years'!A495,NA())</f>
        <v>41183</v>
      </c>
      <c r="H43" s="11">
        <f>IF(AND(ISNUMBER('All years'!B495),ISNUMBER(H42)),'All years'!B495,NA())</f>
        <v>138.432863</v>
      </c>
      <c r="I43" s="11">
        <f>IF(AND(ISNUMBER('All years'!G495),ISNUMBER(I42)),'All years'!G495,NA())</f>
        <v>143.28373400000001</v>
      </c>
      <c r="J43" s="11"/>
      <c r="K43" s="13"/>
      <c r="L43" s="13"/>
      <c r="M43" s="13"/>
      <c r="N43" s="6"/>
      <c r="O43" s="6"/>
      <c r="P43" s="6"/>
      <c r="Q43" s="6"/>
    </row>
    <row r="44" spans="1:17" x14ac:dyDescent="0.25">
      <c r="A44" s="12">
        <f>INDEX('All years'!A:A,MATCH(MAX('All years'!$A:$A),'All years'!$A:$A,0)-$D44)</f>
        <v>44956</v>
      </c>
      <c r="B44" s="11">
        <f>INDEX('All years'!B:B,MATCH(MAX('All years'!$A:$A),'All years'!$A:$A,0)-$D44)</f>
        <v>148.17582400000001</v>
      </c>
      <c r="C44" s="11">
        <f>INDEX('All years'!G:G,MATCH(MAX('All years'!$A:$A),'All years'!$A:$A,0)-$D44)</f>
        <v>170.56</v>
      </c>
      <c r="D44">
        <v>12</v>
      </c>
      <c r="F44" s="14">
        <v>41190</v>
      </c>
      <c r="G44" s="12">
        <f>IF(AND(ISNUMBER('All years'!A496),ISNUMBER(G43)),'All years'!A496,NA())</f>
        <v>41190</v>
      </c>
      <c r="H44" s="11">
        <f>IF(AND(ISNUMBER('All years'!B496),ISNUMBER(H43)),'All years'!B496,NA())</f>
        <v>138.236786</v>
      </c>
      <c r="I44" s="11">
        <f>IF(AND(ISNUMBER('All years'!G496),ISNUMBER(I43)),'All years'!G496,NA())</f>
        <v>143.04659800000002</v>
      </c>
      <c r="J44" s="11"/>
      <c r="K44" s="13"/>
      <c r="L44" s="13"/>
      <c r="M44" s="13"/>
      <c r="N44" s="6"/>
      <c r="O44" s="6"/>
      <c r="P44" s="6"/>
      <c r="Q44" s="6"/>
    </row>
    <row r="45" spans="1:17" x14ac:dyDescent="0.25">
      <c r="A45" s="12">
        <f>INDEX('All years'!A:A,MATCH(MAX('All years'!$A:$A),'All years'!$A:$A,0)-$D45)</f>
        <v>44963</v>
      </c>
      <c r="B45" s="11">
        <f>INDEX('All years'!B:B,MATCH(MAX('All years'!$A:$A),'All years'!$A:$A,0)-$D45)</f>
        <v>148.34358199999997</v>
      </c>
      <c r="C45" s="11">
        <f>INDEX('All years'!G:G,MATCH(MAX('All years'!$A:$A),'All years'!$A:$A,0)-$D45)</f>
        <v>170.36031899999998</v>
      </c>
      <c r="D45">
        <v>11</v>
      </c>
      <c r="F45" s="14">
        <v>41197</v>
      </c>
      <c r="G45" s="12">
        <f>IF(AND(ISNUMBER('All years'!A497),ISNUMBER(G44)),'All years'!A497,NA())</f>
        <v>41197</v>
      </c>
      <c r="H45" s="11">
        <f>IF(AND(ISNUMBER('All years'!B497),ISNUMBER(H44)),'All years'!B497,NA())</f>
        <v>138.34782000000001</v>
      </c>
      <c r="I45" s="11">
        <f>IF(AND(ISNUMBER('All years'!G497),ISNUMBER(I44)),'All years'!G497,NA())</f>
        <v>143.23495600000001</v>
      </c>
      <c r="J45" s="11"/>
      <c r="K45" s="13"/>
      <c r="L45" s="13"/>
      <c r="M45" s="13"/>
      <c r="N45" s="6"/>
      <c r="O45" s="6"/>
      <c r="P45" s="6"/>
      <c r="Q45" s="6"/>
    </row>
    <row r="46" spans="1:17" x14ac:dyDescent="0.25">
      <c r="A46" s="12">
        <f>INDEX('All years'!A:A,MATCH(MAX('All years'!$A:$A),'All years'!$A:$A,0)-$D46)</f>
        <v>44970</v>
      </c>
      <c r="B46" s="11">
        <f>INDEX('All years'!B:B,MATCH(MAX('All years'!$A:$A),'All years'!$A:$A,0)-$D46)</f>
        <v>147.97802100000001</v>
      </c>
      <c r="C46" s="11">
        <f>INDEX('All years'!G:G,MATCH(MAX('All years'!$A:$A),'All years'!$A:$A,0)-$D46)</f>
        <v>169.65982100000002</v>
      </c>
      <c r="D46">
        <v>10</v>
      </c>
      <c r="F46" s="14">
        <v>41204</v>
      </c>
      <c r="G46" s="12">
        <f>IF(AND(ISNUMBER('All years'!A498),ISNUMBER(G45)),'All years'!A498,NA())</f>
        <v>41204</v>
      </c>
      <c r="H46" s="11">
        <f>IF(AND(ISNUMBER('All years'!B498),ISNUMBER(H45)),'All years'!B498,NA())</f>
        <v>138.29239100000001</v>
      </c>
      <c r="I46" s="11">
        <f>IF(AND(ISNUMBER('All years'!G498),ISNUMBER(I45)),'All years'!G498,NA())</f>
        <v>143.226978</v>
      </c>
      <c r="J46" s="11"/>
      <c r="K46" s="13"/>
      <c r="L46" s="13"/>
      <c r="M46" s="13"/>
      <c r="N46" s="6"/>
      <c r="O46" s="6"/>
      <c r="P46" s="6"/>
      <c r="Q46" s="6"/>
    </row>
    <row r="47" spans="1:17" x14ac:dyDescent="0.25">
      <c r="A47" s="12">
        <f>INDEX('All years'!A:A,MATCH(MAX('All years'!$A:$A),'All years'!$A:$A,0)-$D47)</f>
        <v>44977</v>
      </c>
      <c r="B47" s="11">
        <f>INDEX('All years'!B:B,MATCH(MAX('All years'!$A:$A),'All years'!$A:$A,0)-$D47)</f>
        <v>147.860219</v>
      </c>
      <c r="C47" s="11">
        <f>INDEX('All years'!G:G,MATCH(MAX('All years'!$A:$A),'All years'!$A:$A,0)-$D47)</f>
        <v>169.3</v>
      </c>
      <c r="D47">
        <v>9</v>
      </c>
      <c r="F47" s="14">
        <v>41211</v>
      </c>
      <c r="G47" s="12">
        <f>IF(AND(ISNUMBER('All years'!A499),ISNUMBER(G46)),'All years'!A499,NA())</f>
        <v>41211</v>
      </c>
      <c r="H47" s="11">
        <f>IF(AND(ISNUMBER('All years'!B499),ISNUMBER(H46)),'All years'!B499,NA())</f>
        <v>136.983599</v>
      </c>
      <c r="I47" s="11">
        <f>IF(AND(ISNUMBER('All years'!G499),ISNUMBER(I46)),'All years'!G499,NA())</f>
        <v>142.99806599999999</v>
      </c>
      <c r="J47" s="11"/>
      <c r="K47" s="13"/>
      <c r="L47" s="13"/>
      <c r="M47" s="13"/>
      <c r="N47" s="6"/>
      <c r="O47" s="6"/>
      <c r="P47" s="6"/>
      <c r="Q47" s="6"/>
    </row>
    <row r="48" spans="1:17" x14ac:dyDescent="0.25">
      <c r="A48" s="12">
        <f>INDEX('All years'!A:A,MATCH(MAX('All years'!$A:$A),'All years'!$A:$A,0)-$D48)</f>
        <v>44984</v>
      </c>
      <c r="B48" s="11">
        <f>INDEX('All years'!B:B,MATCH(MAX('All years'!$A:$A),'All years'!$A:$A,0)-$D48)</f>
        <v>147.545378</v>
      </c>
      <c r="C48" s="11">
        <f>INDEX('All years'!G:G,MATCH(MAX('All years'!$A:$A),'All years'!$A:$A,0)-$D48)</f>
        <v>168.56</v>
      </c>
      <c r="D48">
        <v>8</v>
      </c>
      <c r="F48" s="14">
        <v>41218</v>
      </c>
      <c r="G48" s="12">
        <f>IF(AND(ISNUMBER('All years'!A500),ISNUMBER(G47)),'All years'!A500,NA())</f>
        <v>41218</v>
      </c>
      <c r="H48" s="11">
        <f>IF(AND(ISNUMBER('All years'!B500),ISNUMBER(H47)),'All years'!B500,NA())</f>
        <v>136.43301499999998</v>
      </c>
      <c r="I48" s="11">
        <f>IF(AND(ISNUMBER('All years'!G500),ISNUMBER(I47)),'All years'!G500,NA())</f>
        <v>142.753433</v>
      </c>
      <c r="J48" s="11"/>
      <c r="K48" s="13"/>
      <c r="L48" s="13"/>
      <c r="M48" s="13"/>
      <c r="N48" s="6"/>
      <c r="O48" s="6"/>
      <c r="P48" s="6"/>
      <c r="Q48" s="6"/>
    </row>
    <row r="49" spans="1:17" x14ac:dyDescent="0.25">
      <c r="A49" s="12">
        <f>INDEX('All years'!A:A,MATCH(MAX('All years'!$A:$A),'All years'!$A:$A,0)-$D49)</f>
        <v>44991</v>
      </c>
      <c r="B49" s="11">
        <f>INDEX('All years'!B:B,MATCH(MAX('All years'!$A:$A),'All years'!$A:$A,0)-$D49)</f>
        <v>147.12277600000002</v>
      </c>
      <c r="C49" s="11">
        <f>INDEX('All years'!G:G,MATCH(MAX('All years'!$A:$A),'All years'!$A:$A,0)-$D49)</f>
        <v>167.33</v>
      </c>
      <c r="D49">
        <v>7</v>
      </c>
      <c r="F49" s="14">
        <v>41225</v>
      </c>
      <c r="G49" s="12">
        <f>IF(AND(ISNUMBER('All years'!A501),ISNUMBER(G48)),'All years'!A501,NA())</f>
        <v>41225</v>
      </c>
      <c r="H49" s="11">
        <f>IF(AND(ISNUMBER('All years'!B501),ISNUMBER(H48)),'All years'!B501,NA())</f>
        <v>135.086015</v>
      </c>
      <c r="I49" s="11">
        <f>IF(AND(ISNUMBER('All years'!G501),ISNUMBER(I48)),'All years'!G501,NA())</f>
        <v>141.74304000000001</v>
      </c>
      <c r="J49" s="11"/>
      <c r="K49" s="13"/>
      <c r="L49" s="13"/>
      <c r="M49" s="13"/>
      <c r="N49" s="6"/>
      <c r="O49" s="6"/>
      <c r="P49" s="6"/>
      <c r="Q49" s="6"/>
    </row>
    <row r="50" spans="1:17" x14ac:dyDescent="0.25">
      <c r="A50" s="12">
        <f>INDEX('All years'!A:A,MATCH(MAX('All years'!$A:$A),'All years'!$A:$A,0)-$D50)</f>
        <v>44998</v>
      </c>
      <c r="B50" s="11">
        <f>INDEX('All years'!B:B,MATCH(MAX('All years'!$A:$A),'All years'!$A:$A,0)-$D50)</f>
        <v>146.97366000000002</v>
      </c>
      <c r="C50" s="11">
        <f>INDEX('All years'!G:G,MATCH(MAX('All years'!$A:$A),'All years'!$A:$A,0)-$D50)</f>
        <v>167.04</v>
      </c>
      <c r="D50">
        <v>6</v>
      </c>
      <c r="F50" s="14">
        <v>41232</v>
      </c>
      <c r="G50" s="12">
        <f>IF(AND(ISNUMBER('All years'!A502),ISNUMBER(G49)),'All years'!A502,NA())</f>
        <v>41232</v>
      </c>
      <c r="H50" s="11">
        <f>IF(AND(ISNUMBER('All years'!B502),ISNUMBER(H49)),'All years'!B502,NA())</f>
        <v>134.561207</v>
      </c>
      <c r="I50" s="11">
        <f>IF(AND(ISNUMBER('All years'!G502),ISNUMBER(I49)),'All years'!G502,NA())</f>
        <v>141.32775599999999</v>
      </c>
      <c r="J50" s="11"/>
      <c r="K50" s="13"/>
      <c r="L50" s="13"/>
      <c r="M50" s="13"/>
      <c r="N50" s="6"/>
      <c r="O50" s="6"/>
      <c r="P50" s="6"/>
      <c r="Q50" s="6"/>
    </row>
    <row r="51" spans="1:17" x14ac:dyDescent="0.25">
      <c r="A51" s="12">
        <f>INDEX('All years'!A:A,MATCH(MAX('All years'!$A:$A),'All years'!$A:$A,0)-$D51)</f>
        <v>45005</v>
      </c>
      <c r="B51" s="11">
        <f>INDEX('All years'!B:B,MATCH(MAX('All years'!$A:$A),'All years'!$A:$A,0)-$D51)</f>
        <v>146.61631199999999</v>
      </c>
      <c r="C51" s="11">
        <f>INDEX('All years'!G:G,MATCH(MAX('All years'!$A:$A),'All years'!$A:$A,0)-$D51)</f>
        <v>166.26</v>
      </c>
      <c r="D51">
        <v>5</v>
      </c>
      <c r="F51" s="14">
        <v>41239</v>
      </c>
      <c r="G51" s="12">
        <f>IF(AND(ISNUMBER('All years'!A503),ISNUMBER(G50)),'All years'!A503,NA())</f>
        <v>41239</v>
      </c>
      <c r="H51" s="11">
        <f>IF(AND(ISNUMBER('All years'!B503),ISNUMBER(H50)),'All years'!B503,NA())</f>
        <v>134.37590900000001</v>
      </c>
      <c r="I51" s="11">
        <f>IF(AND(ISNUMBER('All years'!G503),ISNUMBER(I50)),'All years'!G503,NA())</f>
        <v>141.12770800000001</v>
      </c>
      <c r="J51" s="11"/>
      <c r="K51" s="13"/>
      <c r="L51" s="13"/>
      <c r="M51" s="13"/>
      <c r="N51" s="6"/>
      <c r="O51" s="6"/>
      <c r="P51" s="6"/>
      <c r="Q51" s="6"/>
    </row>
    <row r="52" spans="1:17" x14ac:dyDescent="0.25">
      <c r="A52" s="12">
        <f>INDEX('All years'!A:A,MATCH(MAX('All years'!$A:$A),'All years'!$A:$A,0)-$D52)</f>
        <v>45012</v>
      </c>
      <c r="B52" s="11">
        <f>INDEX('All years'!B:B,MATCH(MAX('All years'!$A:$A),'All years'!$A:$A,0)-$D52)</f>
        <v>146.21293899999998</v>
      </c>
      <c r="C52" s="11">
        <f>INDEX('All years'!G:G,MATCH(MAX('All years'!$A:$A),'All years'!$A:$A,0)-$D52)</f>
        <v>165.18</v>
      </c>
      <c r="D52">
        <v>4</v>
      </c>
      <c r="F52" s="14">
        <v>41246</v>
      </c>
      <c r="G52" s="12">
        <f>IF(AND(ISNUMBER('All years'!A504),ISNUMBER(G51)),'All years'!A504,NA())</f>
        <v>41246</v>
      </c>
      <c r="H52" s="11">
        <f>IF(AND(ISNUMBER('All years'!B504),ISNUMBER(H51)),'All years'!B504,NA())</f>
        <v>133.049633</v>
      </c>
      <c r="I52" s="11">
        <f>IF(AND(ISNUMBER('All years'!G504),ISNUMBER(I51)),'All years'!G504,NA())</f>
        <v>140.90526399999999</v>
      </c>
      <c r="J52" s="11"/>
      <c r="K52" s="13"/>
      <c r="L52" s="13"/>
      <c r="M52" s="13"/>
      <c r="N52" s="6"/>
      <c r="O52" s="6"/>
      <c r="P52" s="6"/>
      <c r="Q52" s="6"/>
    </row>
    <row r="53" spans="1:17" x14ac:dyDescent="0.25">
      <c r="A53" s="12">
        <f>INDEX('All years'!A:A,MATCH(MAX('All years'!$A:$A),'All years'!$A:$A,0)-$D53)</f>
        <v>45019</v>
      </c>
      <c r="B53" s="11">
        <f>INDEX('All years'!B:B,MATCH(MAX('All years'!$A:$A),'All years'!$A:$A,0)-$D53)</f>
        <v>145.72476</v>
      </c>
      <c r="C53" s="11">
        <f>INDEX('All years'!G:G,MATCH(MAX('All years'!$A:$A),'All years'!$A:$A,0)-$D53)</f>
        <v>163.71</v>
      </c>
      <c r="D53">
        <v>3</v>
      </c>
      <c r="F53" s="14">
        <v>41253</v>
      </c>
      <c r="G53" s="12">
        <f>IF(AND(ISNUMBER('All years'!A505),ISNUMBER(G52)),'All years'!A505,NA())</f>
        <v>41253</v>
      </c>
      <c r="H53" s="11">
        <f>IF(AND(ISNUMBER('All years'!B505),ISNUMBER(H52)),'All years'!B505,NA())</f>
        <v>132.548633</v>
      </c>
      <c r="I53" s="11">
        <f>IF(AND(ISNUMBER('All years'!G505),ISNUMBER(I52)),'All years'!G505,NA())</f>
        <v>140.76424</v>
      </c>
      <c r="J53" s="11"/>
      <c r="K53" s="13"/>
      <c r="L53" s="13"/>
      <c r="M53" s="13"/>
      <c r="N53" s="6"/>
      <c r="O53" s="6"/>
      <c r="P53" s="6"/>
      <c r="Q53" s="6"/>
    </row>
    <row r="54" spans="1:17" x14ac:dyDescent="0.25">
      <c r="A54" s="12">
        <f>INDEX('All years'!A:A,MATCH(MAX('All years'!$A:$A),'All years'!$A:$A,0)-$D54)</f>
        <v>45026</v>
      </c>
      <c r="B54" s="11">
        <f>INDEX('All years'!B:B,MATCH(MAX('All years'!$A:$A),'All years'!$A:$A,0)-$D54)</f>
        <v>145.82</v>
      </c>
      <c r="C54" s="11">
        <f>INDEX('All years'!G:G,MATCH(MAX('All years'!$A:$A),'All years'!$A:$A,0)-$D54)</f>
        <v>162.71</v>
      </c>
      <c r="D54">
        <v>2</v>
      </c>
      <c r="F54" s="14">
        <v>41260</v>
      </c>
      <c r="G54" s="12">
        <f>IF(AND(ISNUMBER('All years'!A506),ISNUMBER(G53)),'All years'!A506,NA())</f>
        <v>41260</v>
      </c>
      <c r="H54" s="11">
        <f>IF(AND(ISNUMBER('All years'!B506),ISNUMBER(H53)),'All years'!B506,NA())</f>
        <v>131.97664700000001</v>
      </c>
      <c r="I54" s="11">
        <f>IF(AND(ISNUMBER('All years'!G506),ISNUMBER(I53)),'All years'!G506,NA())</f>
        <v>140.07936999999998</v>
      </c>
      <c r="J54" s="11"/>
      <c r="K54" s="13"/>
      <c r="L54" s="13"/>
      <c r="M54" s="13"/>
      <c r="N54" s="6"/>
      <c r="O54" s="6"/>
      <c r="P54" s="6"/>
      <c r="Q54" s="6"/>
    </row>
    <row r="55" spans="1:17" x14ac:dyDescent="0.25">
      <c r="A55" s="12">
        <f>INDEX('All years'!A:A,MATCH(MAX('All years'!$A:$A),'All years'!$A:$A,0)-$D55)</f>
        <v>45033</v>
      </c>
      <c r="B55" s="11">
        <f>INDEX('All years'!B:B,MATCH(MAX('All years'!$A:$A),'All years'!$A:$A,0)-$D55)</f>
        <v>145.93</v>
      </c>
      <c r="C55" s="11">
        <f>INDEX('All years'!G:G,MATCH(MAX('All years'!$A:$A),'All years'!$A:$A,0)-$D55)</f>
        <v>162.11000000000001</v>
      </c>
      <c r="D55">
        <v>1</v>
      </c>
      <c r="F55" s="14">
        <v>41267</v>
      </c>
      <c r="G55" s="12">
        <f>IF(AND(ISNUMBER('All years'!A507),ISNUMBER(G54)),'All years'!A507,NA())</f>
        <v>41267</v>
      </c>
      <c r="H55" s="11">
        <f>IF(AND(ISNUMBER('All years'!B507),ISNUMBER(H54)),'All years'!B507,NA())</f>
        <v>131.95196300000001</v>
      </c>
      <c r="I55" s="11">
        <f>IF(AND(ISNUMBER('All years'!G507),ISNUMBER(I54)),'All years'!G507,NA())</f>
        <v>139.838594</v>
      </c>
      <c r="J55" s="11"/>
      <c r="K55" s="13"/>
      <c r="L55" s="13"/>
      <c r="M55" s="13"/>
      <c r="N55" s="6"/>
      <c r="O55" s="6"/>
      <c r="P55" s="6"/>
      <c r="Q55" s="6"/>
    </row>
    <row r="56" spans="1:17" x14ac:dyDescent="0.25">
      <c r="A56" s="12">
        <f>INDEX('All years'!A:A,MATCH(MAX('All years'!$A:$A),'All years'!$A:$A,0)-$D56)</f>
        <v>45040</v>
      </c>
      <c r="B56" s="11">
        <f>INDEX('All years'!B:B,MATCH(MAX('All years'!$A:$A),'All years'!$A:$A,0)-$D56)</f>
        <v>145.84</v>
      </c>
      <c r="C56" s="11">
        <f>INDEX('All years'!G:G,MATCH(MAX('All years'!$A:$A),'All years'!$A:$A,0)-$D56)</f>
        <v>161.34</v>
      </c>
      <c r="D56">
        <v>0</v>
      </c>
      <c r="F56" s="14">
        <v>41274</v>
      </c>
      <c r="G56" s="12">
        <f>IF(AND(ISNUMBER('All years'!A508),ISNUMBER(G55)),'All years'!A508,NA())</f>
        <v>41274</v>
      </c>
      <c r="H56" s="11">
        <f>IF(AND(ISNUMBER('All years'!B508),ISNUMBER(H55)),'All years'!B508,NA())</f>
        <v>131.91955799999999</v>
      </c>
      <c r="I56" s="11">
        <f>IF(AND(ISNUMBER('All years'!G508),ISNUMBER(I55)),'All years'!G508,NA())</f>
        <v>139.81163000000001</v>
      </c>
      <c r="J56" s="11"/>
      <c r="K56" s="13"/>
      <c r="L56" s="13"/>
      <c r="M56" s="13"/>
      <c r="N56" s="6"/>
      <c r="O56" s="6"/>
      <c r="P56" s="6"/>
      <c r="Q56" s="6"/>
    </row>
    <row r="57" spans="1:17" x14ac:dyDescent="0.25">
      <c r="A57" s="12"/>
      <c r="B57" s="11"/>
      <c r="C57" s="11"/>
      <c r="F57" s="14">
        <v>41281</v>
      </c>
      <c r="G57" s="12">
        <f>IF(AND(ISNUMBER('All years'!A509),ISNUMBER(G56)),'All years'!A509,NA())</f>
        <v>41281</v>
      </c>
      <c r="H57" s="11">
        <f>IF(AND(ISNUMBER('All years'!B509),ISNUMBER(H56)),'All years'!B509,NA())</f>
        <v>131.86071500000003</v>
      </c>
      <c r="I57" s="11">
        <f>IF(AND(ISNUMBER('All years'!G509),ISNUMBER(I56)),'All years'!G509,NA())</f>
        <v>139.75267300000002</v>
      </c>
      <c r="J57" s="11"/>
      <c r="K57" s="13"/>
      <c r="L57" s="13"/>
      <c r="M57" s="13"/>
      <c r="N57" s="6"/>
      <c r="O57" s="6"/>
      <c r="P57" s="6"/>
      <c r="Q57" s="6"/>
    </row>
    <row r="58" spans="1:17" x14ac:dyDescent="0.25">
      <c r="F58" s="14">
        <v>41288</v>
      </c>
      <c r="G58" s="12">
        <f>IF(AND(ISNUMBER('All years'!A510),ISNUMBER(G57)),'All years'!A510,NA())</f>
        <v>41288</v>
      </c>
      <c r="H58" s="11">
        <f>IF(AND(ISNUMBER('All years'!B510),ISNUMBER(H57)),'All years'!B510,NA())</f>
        <v>132.000415</v>
      </c>
      <c r="I58" s="11">
        <f>IF(AND(ISNUMBER('All years'!G510),ISNUMBER(I57)),'All years'!G510,NA())</f>
        <v>139.67838</v>
      </c>
      <c r="J58" s="11"/>
      <c r="K58" s="13"/>
      <c r="L58" s="13"/>
      <c r="M58" s="13"/>
      <c r="N58" s="6"/>
      <c r="O58" s="6"/>
      <c r="P58" s="6"/>
      <c r="Q58" s="6"/>
    </row>
    <row r="59" spans="1:17" ht="15.6" x14ac:dyDescent="0.3">
      <c r="A59" s="8"/>
      <c r="F59" s="14">
        <v>41295</v>
      </c>
      <c r="G59" s="12">
        <f>IF(AND(ISNUMBER('All years'!A511),ISNUMBER(G58)),'All years'!A511,NA())</f>
        <v>41295</v>
      </c>
      <c r="H59" s="11">
        <f>IF(AND(ISNUMBER('All years'!B511),ISNUMBER(H58)),'All years'!B511,NA())</f>
        <v>132.21391</v>
      </c>
      <c r="I59" s="11">
        <f>IF(AND(ISNUMBER('All years'!G511),ISNUMBER(I58)),'All years'!G511,NA())</f>
        <v>139.952684</v>
      </c>
      <c r="J59" s="11"/>
      <c r="K59" s="13"/>
      <c r="L59" s="13"/>
      <c r="M59" s="13"/>
      <c r="N59" s="6"/>
      <c r="O59" s="6"/>
      <c r="P59" s="6"/>
      <c r="Q59" s="6"/>
    </row>
    <row r="60" spans="1:17" x14ac:dyDescent="0.25">
      <c r="F60" s="14">
        <v>41302</v>
      </c>
      <c r="G60" s="12">
        <f>IF(AND(ISNUMBER('All years'!A512),ISNUMBER(G59)),'All years'!A512,NA())</f>
        <v>41302</v>
      </c>
      <c r="H60" s="11">
        <f>IF(AND(ISNUMBER('All years'!B512),ISNUMBER(H59)),'All years'!B512,NA())</f>
        <v>132.9495</v>
      </c>
      <c r="I60" s="11">
        <f>IF(AND(ISNUMBER('All years'!G512),ISNUMBER(I59)),'All years'!G512,NA())</f>
        <v>140.766412</v>
      </c>
      <c r="J60" s="11"/>
      <c r="K60" s="13"/>
      <c r="L60" s="13"/>
      <c r="M60" s="13"/>
      <c r="N60" s="6"/>
      <c r="O60" s="6"/>
      <c r="P60" s="6"/>
      <c r="Q60" s="6"/>
    </row>
    <row r="61" spans="1:17" x14ac:dyDescent="0.25">
      <c r="F61" s="14">
        <v>41309</v>
      </c>
      <c r="G61" s="12">
        <f>IF(AND(ISNUMBER('All years'!A513),ISNUMBER(G60)),'All years'!A513,NA())</f>
        <v>41309</v>
      </c>
      <c r="H61" s="11">
        <f>IF(AND(ISNUMBER('All years'!B513),ISNUMBER(H60)),'All years'!B513,NA())</f>
        <v>134.380516</v>
      </c>
      <c r="I61" s="11">
        <f>IF(AND(ISNUMBER('All years'!G513),ISNUMBER(I60)),'All years'!G513,NA())</f>
        <v>141.91007200000001</v>
      </c>
      <c r="J61" s="11"/>
      <c r="K61" s="13"/>
      <c r="L61" s="13"/>
      <c r="M61" s="13"/>
      <c r="N61" s="6"/>
      <c r="O61" s="6"/>
      <c r="P61" s="6"/>
      <c r="Q61" s="6"/>
    </row>
    <row r="62" spans="1:17" ht="15.6" x14ac:dyDescent="0.3">
      <c r="A62" s="8"/>
      <c r="F62" s="14">
        <v>41316</v>
      </c>
      <c r="G62" s="12">
        <f>IF(AND(ISNUMBER('All years'!A514),ISNUMBER(G61)),'All years'!A514,NA())</f>
        <v>41316</v>
      </c>
      <c r="H62" s="11">
        <f>IF(AND(ISNUMBER('All years'!B514),ISNUMBER(H61)),'All years'!B514,NA())</f>
        <v>135.560969</v>
      </c>
      <c r="I62" s="11">
        <f>IF(AND(ISNUMBER('All years'!G514),ISNUMBER(I61)),'All years'!G514,NA())</f>
        <v>143.02667200000002</v>
      </c>
      <c r="J62" s="11"/>
      <c r="K62" s="13"/>
      <c r="L62" s="13"/>
      <c r="M62" s="13"/>
      <c r="N62" s="6"/>
      <c r="O62" s="6"/>
      <c r="P62" s="6"/>
      <c r="Q62" s="6"/>
    </row>
    <row r="63" spans="1:17" x14ac:dyDescent="0.25">
      <c r="F63" s="14">
        <v>41323</v>
      </c>
      <c r="G63" s="12">
        <f>IF(AND(ISNUMBER('All years'!A515),ISNUMBER(G62)),'All years'!A515,NA())</f>
        <v>41323</v>
      </c>
      <c r="H63" s="11">
        <f>IF(AND(ISNUMBER('All years'!B515),ISNUMBER(H62)),'All years'!B515,NA())</f>
        <v>136.858936</v>
      </c>
      <c r="I63" s="11">
        <f>IF(AND(ISNUMBER('All years'!G515),ISNUMBER(I62)),'All years'!G515,NA())</f>
        <v>144.170064</v>
      </c>
      <c r="J63" s="11"/>
      <c r="K63" s="13"/>
      <c r="L63" s="13"/>
      <c r="M63" s="13"/>
      <c r="N63" s="6"/>
      <c r="O63" s="6"/>
      <c r="P63" s="6"/>
      <c r="Q63" s="6"/>
    </row>
    <row r="64" spans="1:17" x14ac:dyDescent="0.25">
      <c r="F64" s="14">
        <v>41330</v>
      </c>
      <c r="G64" s="12">
        <f>IF(AND(ISNUMBER('All years'!A516),ISNUMBER(G63)),'All years'!A516,NA())</f>
        <v>41330</v>
      </c>
      <c r="H64" s="11">
        <f>IF(AND(ISNUMBER('All years'!B516),ISNUMBER(H63)),'All years'!B516,NA())</f>
        <v>138.49662400000003</v>
      </c>
      <c r="I64" s="11">
        <f>IF(AND(ISNUMBER('All years'!G516),ISNUMBER(I63)),'All years'!G516,NA())</f>
        <v>145.54502000000002</v>
      </c>
      <c r="J64" s="11"/>
      <c r="K64" s="13"/>
      <c r="L64" s="13"/>
      <c r="M64" s="13"/>
      <c r="N64" s="6"/>
      <c r="O64" s="6"/>
      <c r="P64" s="6"/>
      <c r="Q64" s="6"/>
    </row>
    <row r="65" spans="6:17" x14ac:dyDescent="0.25">
      <c r="F65" s="14">
        <v>41337</v>
      </c>
      <c r="G65" s="12">
        <f>IF(AND(ISNUMBER('All years'!A517),ISNUMBER(G64)),'All years'!A517,NA())</f>
        <v>41337</v>
      </c>
      <c r="H65" s="11">
        <f>IF(AND(ISNUMBER('All years'!B517),ISNUMBER(H64)),'All years'!B517,NA())</f>
        <v>139.47330600000001</v>
      </c>
      <c r="I65" s="11">
        <f>IF(AND(ISNUMBER('All years'!G517),ISNUMBER(I64)),'All years'!G517,NA())</f>
        <v>146.34438</v>
      </c>
      <c r="J65" s="11"/>
      <c r="K65" s="13"/>
      <c r="L65" s="13"/>
      <c r="M65" s="13"/>
      <c r="N65" s="6"/>
      <c r="O65" s="6"/>
      <c r="P65" s="6"/>
      <c r="Q65" s="6"/>
    </row>
    <row r="66" spans="6:17" x14ac:dyDescent="0.25">
      <c r="F66" s="14">
        <v>41344</v>
      </c>
      <c r="G66" s="12">
        <f>IF(AND(ISNUMBER('All years'!A518),ISNUMBER(G65)),'All years'!A518,NA())</f>
        <v>41344</v>
      </c>
      <c r="H66" s="11">
        <f>IF(AND(ISNUMBER('All years'!B518),ISNUMBER(H65)),'All years'!B518,NA())</f>
        <v>139.99731299999999</v>
      </c>
      <c r="I66" s="11">
        <f>IF(AND(ISNUMBER('All years'!G518),ISNUMBER(I65)),'All years'!G518,NA())</f>
        <v>146.71072000000001</v>
      </c>
      <c r="J66" s="11"/>
      <c r="K66" s="13"/>
      <c r="L66" s="13"/>
      <c r="M66" s="13"/>
      <c r="N66" s="6"/>
      <c r="O66" s="6"/>
      <c r="P66" s="6"/>
      <c r="Q66" s="6"/>
    </row>
    <row r="67" spans="6:17" x14ac:dyDescent="0.25">
      <c r="F67" s="14">
        <v>41351</v>
      </c>
      <c r="G67" s="12">
        <f>IF(AND(ISNUMBER('All years'!A519),ISNUMBER(G66)),'All years'!A519,NA())</f>
        <v>41351</v>
      </c>
      <c r="H67" s="11">
        <f>IF(AND(ISNUMBER('All years'!B519),ISNUMBER(H66)),'All years'!B519,NA())</f>
        <v>137.58264399999999</v>
      </c>
      <c r="I67" s="11">
        <f>IF(AND(ISNUMBER('All years'!G519),ISNUMBER(I66)),'All years'!G519,NA())</f>
        <v>144.84169600000001</v>
      </c>
      <c r="J67" s="11"/>
      <c r="K67" s="13"/>
      <c r="L67" s="13"/>
      <c r="M67" s="13"/>
      <c r="N67" s="6"/>
      <c r="O67" s="6"/>
      <c r="P67" s="6"/>
      <c r="Q67" s="6"/>
    </row>
    <row r="68" spans="6:17" x14ac:dyDescent="0.25">
      <c r="F68" s="14">
        <v>41358</v>
      </c>
      <c r="G68" s="12">
        <f>IF(AND(ISNUMBER('All years'!A520),ISNUMBER(G67)),'All years'!A520,NA())</f>
        <v>41358</v>
      </c>
      <c r="H68" s="11">
        <f>IF(AND(ISNUMBER('All years'!B520),ISNUMBER(H67)),'All years'!B520,NA())</f>
        <v>137.08594400000001</v>
      </c>
      <c r="I68" s="11">
        <f>IF(AND(ISNUMBER('All years'!G520),ISNUMBER(I67)),'All years'!G520,NA())</f>
        <v>144.33430200000001</v>
      </c>
      <c r="J68" s="11"/>
      <c r="K68" s="13"/>
      <c r="L68" s="13"/>
      <c r="M68" s="13"/>
      <c r="N68" s="6"/>
      <c r="O68" s="6"/>
      <c r="P68" s="6"/>
      <c r="Q68" s="6"/>
    </row>
    <row r="69" spans="6:17" x14ac:dyDescent="0.25">
      <c r="F69" s="14">
        <v>41365</v>
      </c>
      <c r="G69" s="12">
        <f>IF(AND(ISNUMBER('All years'!A521),ISNUMBER(G68)),'All years'!A521,NA())</f>
        <v>41365</v>
      </c>
      <c r="H69" s="11">
        <f>IF(AND(ISNUMBER('All years'!B521),ISNUMBER(H68)),'All years'!B521,NA())</f>
        <v>137.29717400000001</v>
      </c>
      <c r="I69" s="11">
        <f>IF(AND(ISNUMBER('All years'!G521),ISNUMBER(I68)),'All years'!G521,NA())</f>
        <v>143.506238</v>
      </c>
      <c r="J69" s="11"/>
      <c r="K69" s="13"/>
      <c r="L69" s="13"/>
      <c r="M69" s="13"/>
      <c r="N69" s="6"/>
      <c r="O69" s="6"/>
      <c r="P69" s="6"/>
      <c r="Q69" s="6"/>
    </row>
    <row r="70" spans="6:17" x14ac:dyDescent="0.25">
      <c r="F70" s="14">
        <v>41372</v>
      </c>
      <c r="G70" s="12">
        <f>IF(AND(ISNUMBER('All years'!A522),ISNUMBER(G69)),'All years'!A522,NA())</f>
        <v>41372</v>
      </c>
      <c r="H70" s="11">
        <f>IF(AND(ISNUMBER('All years'!B522),ISNUMBER(H69)),'All years'!B522,NA())</f>
        <v>137.30526600000002</v>
      </c>
      <c r="I70" s="11">
        <f>IF(AND(ISNUMBER('All years'!G522),ISNUMBER(I69)),'All years'!G522,NA())</f>
        <v>143.13313399999998</v>
      </c>
      <c r="J70" s="11"/>
      <c r="K70" s="13"/>
      <c r="L70" s="13"/>
      <c r="M70" s="13"/>
      <c r="N70" s="6"/>
      <c r="O70" s="6"/>
      <c r="P70" s="6"/>
      <c r="Q70" s="6"/>
    </row>
    <row r="71" spans="6:17" x14ac:dyDescent="0.25">
      <c r="F71" s="14">
        <v>41379</v>
      </c>
      <c r="G71" s="12">
        <f>IF(AND(ISNUMBER('All years'!A523),ISNUMBER(G70)),'All years'!A523,NA())</f>
        <v>41379</v>
      </c>
      <c r="H71" s="11">
        <f>IF(AND(ISNUMBER('All years'!B523),ISNUMBER(H70)),'All years'!B523,NA())</f>
        <v>137.10880200000003</v>
      </c>
      <c r="I71" s="11">
        <f>IF(AND(ISNUMBER('All years'!G523),ISNUMBER(I70)),'All years'!G523,NA())</f>
        <v>141.66509600000001</v>
      </c>
      <c r="J71" s="11"/>
      <c r="K71" s="13"/>
      <c r="L71" s="13"/>
      <c r="M71" s="13"/>
      <c r="N71" s="6"/>
      <c r="O71" s="6"/>
      <c r="P71" s="6"/>
      <c r="Q71" s="6"/>
    </row>
    <row r="72" spans="6:17" x14ac:dyDescent="0.25">
      <c r="F72" s="14">
        <v>41386</v>
      </c>
      <c r="G72" s="12">
        <f>IF(AND(ISNUMBER('All years'!A524),ISNUMBER(G71)),'All years'!A524,NA())</f>
        <v>41386</v>
      </c>
      <c r="H72" s="11">
        <f>IF(AND(ISNUMBER('All years'!B524),ISNUMBER(H71)),'All years'!B524,NA())</f>
        <v>135.680712</v>
      </c>
      <c r="I72" s="11">
        <f>IF(AND(ISNUMBER('All years'!G524),ISNUMBER(I71)),'All years'!G524,NA())</f>
        <v>140.63922599999998</v>
      </c>
      <c r="J72" s="11"/>
      <c r="K72" s="13"/>
      <c r="L72" s="13"/>
      <c r="M72" s="13"/>
      <c r="N72" s="6"/>
      <c r="O72" s="6"/>
      <c r="P72" s="6"/>
      <c r="Q72" s="6"/>
    </row>
    <row r="73" spans="6:17" x14ac:dyDescent="0.25">
      <c r="F73" s="14">
        <v>41393</v>
      </c>
      <c r="G73" s="12">
        <f>IF(AND(ISNUMBER('All years'!A525),ISNUMBER(G72)),'All years'!A525,NA())</f>
        <v>41393</v>
      </c>
      <c r="H73" s="11">
        <f>IF(AND(ISNUMBER('All years'!B525),ISNUMBER(H72)),'All years'!B525,NA())</f>
        <v>134.66240100000002</v>
      </c>
      <c r="I73" s="11">
        <f>IF(AND(ISNUMBER('All years'!G525),ISNUMBER(I72)),'All years'!G525,NA())</f>
        <v>139.59394400000002</v>
      </c>
      <c r="J73" s="11"/>
      <c r="K73" s="13"/>
      <c r="L73" s="13"/>
      <c r="M73" s="13"/>
      <c r="N73" s="6"/>
      <c r="O73" s="6"/>
      <c r="P73" s="6"/>
      <c r="Q73" s="6"/>
    </row>
    <row r="74" spans="6:17" x14ac:dyDescent="0.25">
      <c r="F74" s="14">
        <v>41400</v>
      </c>
      <c r="G74" s="12">
        <f>IF(AND(ISNUMBER('All years'!A526),ISNUMBER(G73)),'All years'!A526,NA())</f>
        <v>41400</v>
      </c>
      <c r="H74" s="11">
        <f>IF(AND(ISNUMBER('All years'!B526),ISNUMBER(H73)),'All years'!B526,NA())</f>
        <v>133.41651199999998</v>
      </c>
      <c r="I74" s="11">
        <f>IF(AND(ISNUMBER('All years'!G526),ISNUMBER(I73)),'All years'!G526,NA())</f>
        <v>138.54057800000001</v>
      </c>
      <c r="J74" s="11"/>
      <c r="K74" s="13"/>
      <c r="L74" s="13"/>
      <c r="M74" s="13"/>
      <c r="N74" s="6"/>
      <c r="O74" s="6"/>
      <c r="P74" s="6"/>
      <c r="Q74" s="6"/>
    </row>
    <row r="75" spans="6:17" x14ac:dyDescent="0.25">
      <c r="F75" s="14">
        <v>41407</v>
      </c>
      <c r="G75" s="12">
        <f>IF(AND(ISNUMBER('All years'!A527),ISNUMBER(G74)),'All years'!A527,NA())</f>
        <v>41407</v>
      </c>
      <c r="H75" s="11">
        <f>IF(AND(ISNUMBER('All years'!B527),ISNUMBER(H74)),'All years'!B527,NA())</f>
        <v>133.11905999999999</v>
      </c>
      <c r="I75" s="11">
        <f>IF(AND(ISNUMBER('All years'!G527),ISNUMBER(I74)),'All years'!G527,NA())</f>
        <v>138.26707199999998</v>
      </c>
      <c r="J75" s="11"/>
      <c r="K75" s="13"/>
      <c r="L75" s="13"/>
      <c r="M75" s="13"/>
      <c r="N75" s="6"/>
      <c r="O75" s="6"/>
      <c r="P75" s="6"/>
      <c r="Q75" s="6"/>
    </row>
    <row r="76" spans="6:17" x14ac:dyDescent="0.25">
      <c r="F76" s="14">
        <v>41414</v>
      </c>
      <c r="G76" s="12">
        <f>IF(AND(ISNUMBER('All years'!A528),ISNUMBER(G75)),'All years'!A528,NA())</f>
        <v>41414</v>
      </c>
      <c r="H76" s="11">
        <f>IF(AND(ISNUMBER('All years'!B528),ISNUMBER(H75)),'All years'!B528,NA())</f>
        <v>133.17174200000002</v>
      </c>
      <c r="I76" s="11">
        <f>IF(AND(ISNUMBER('All years'!G528),ISNUMBER(I75)),'All years'!G528,NA())</f>
        <v>138.424342</v>
      </c>
      <c r="J76" s="11"/>
      <c r="K76" s="13"/>
      <c r="L76" s="13"/>
      <c r="M76" s="13"/>
      <c r="N76" s="6"/>
      <c r="O76" s="6"/>
      <c r="P76" s="6"/>
      <c r="Q76" s="6"/>
    </row>
    <row r="77" spans="6:17" x14ac:dyDescent="0.25">
      <c r="F77" s="14">
        <v>41421</v>
      </c>
      <c r="G77" s="12">
        <f>IF(AND(ISNUMBER('All years'!A529),ISNUMBER(G76)),'All years'!A529,NA())</f>
        <v>41421</v>
      </c>
      <c r="H77" s="11">
        <f>IF(AND(ISNUMBER('All years'!B529),ISNUMBER(H76)),'All years'!B529,NA())</f>
        <v>133.63792799999999</v>
      </c>
      <c r="I77" s="11">
        <f>IF(AND(ISNUMBER('All years'!G529),ISNUMBER(I76)),'All years'!G529,NA())</f>
        <v>138.81604299999998</v>
      </c>
      <c r="J77" s="11"/>
      <c r="K77" s="13"/>
      <c r="L77" s="13"/>
      <c r="M77" s="13"/>
      <c r="N77" s="6"/>
      <c r="O77" s="6"/>
      <c r="P77" s="6"/>
      <c r="Q77" s="6"/>
    </row>
    <row r="78" spans="6:17" x14ac:dyDescent="0.25">
      <c r="F78" s="14">
        <v>41428</v>
      </c>
      <c r="G78" s="12">
        <f>IF(AND(ISNUMBER('All years'!A530),ISNUMBER(G77)),'All years'!A530,NA())</f>
        <v>41428</v>
      </c>
      <c r="H78" s="11">
        <f>IF(AND(ISNUMBER('All years'!B530),ISNUMBER(H77)),'All years'!B530,NA())</f>
        <v>134.04443800000001</v>
      </c>
      <c r="I78" s="11">
        <f>IF(AND(ISNUMBER('All years'!G530),ISNUMBER(I77)),'All years'!G530,NA())</f>
        <v>139.17138699999998</v>
      </c>
      <c r="J78" s="11"/>
      <c r="K78" s="13"/>
      <c r="L78" s="13"/>
      <c r="M78" s="13"/>
      <c r="N78" s="6"/>
      <c r="O78" s="6"/>
      <c r="P78" s="6"/>
      <c r="Q78" s="6"/>
    </row>
    <row r="79" spans="6:17" x14ac:dyDescent="0.25">
      <c r="F79" s="14">
        <v>41435</v>
      </c>
      <c r="G79" s="12">
        <f>IF(AND(ISNUMBER('All years'!A531),ISNUMBER(G78)),'All years'!A531,NA())</f>
        <v>41435</v>
      </c>
      <c r="H79" s="11">
        <f>IF(AND(ISNUMBER('All years'!B531),ISNUMBER(H78)),'All years'!B531,NA())</f>
        <v>134.29900899999998</v>
      </c>
      <c r="I79" s="11">
        <f>IF(AND(ISNUMBER('All years'!G531),ISNUMBER(I78)),'All years'!G531,NA())</f>
        <v>139.433402</v>
      </c>
      <c r="J79" s="11"/>
      <c r="K79" s="13"/>
      <c r="L79" s="13"/>
      <c r="M79" s="13"/>
      <c r="N79" s="6"/>
      <c r="O79" s="6"/>
      <c r="P79" s="6"/>
      <c r="Q79" s="6"/>
    </row>
    <row r="80" spans="6:17" x14ac:dyDescent="0.25">
      <c r="F80" s="14">
        <v>41442</v>
      </c>
      <c r="G80" s="12">
        <f>IF(AND(ISNUMBER('All years'!A532),ISNUMBER(G79)),'All years'!A532,NA())</f>
        <v>41442</v>
      </c>
      <c r="H80" s="11">
        <f>IF(AND(ISNUMBER('All years'!B532),ISNUMBER(H79)),'All years'!B532,NA())</f>
        <v>134.45768799999999</v>
      </c>
      <c r="I80" s="11">
        <f>IF(AND(ISNUMBER('All years'!G532),ISNUMBER(I79)),'All years'!G532,NA())</f>
        <v>139.536798</v>
      </c>
      <c r="J80" s="11"/>
      <c r="K80" s="13"/>
      <c r="L80" s="13"/>
      <c r="M80" s="13"/>
      <c r="N80" s="6"/>
      <c r="O80" s="6"/>
      <c r="P80" s="6"/>
      <c r="Q80" s="6"/>
    </row>
    <row r="81" spans="6:17" x14ac:dyDescent="0.25">
      <c r="F81" s="14">
        <v>41449</v>
      </c>
      <c r="G81" s="12">
        <f>IF(AND(ISNUMBER('All years'!A533),ISNUMBER(G80)),'All years'!A533,NA())</f>
        <v>41449</v>
      </c>
      <c r="H81" s="11">
        <f>IF(AND(ISNUMBER('All years'!B533),ISNUMBER(H80)),'All years'!B533,NA())</f>
        <v>134.52005800000001</v>
      </c>
      <c r="I81" s="11">
        <f>IF(AND(ISNUMBER('All years'!G533),ISNUMBER(I80)),'All years'!G533,NA())</f>
        <v>139.636392</v>
      </c>
      <c r="J81" s="11"/>
      <c r="K81" s="13"/>
      <c r="L81" s="13"/>
      <c r="M81" s="13"/>
      <c r="N81" s="6"/>
      <c r="O81" s="6"/>
      <c r="P81" s="6"/>
      <c r="Q81" s="6"/>
    </row>
    <row r="82" spans="6:17" x14ac:dyDescent="0.25">
      <c r="F82" s="14">
        <v>41456</v>
      </c>
      <c r="G82" s="12">
        <f>IF(AND(ISNUMBER('All years'!A534),ISNUMBER(G81)),'All years'!A534,NA())</f>
        <v>41456</v>
      </c>
      <c r="H82" s="11">
        <f>IF(AND(ISNUMBER('All years'!B534),ISNUMBER(H81)),'All years'!B534,NA())</f>
        <v>133.44030800000002</v>
      </c>
      <c r="I82" s="11">
        <f>IF(AND(ISNUMBER('All years'!G534),ISNUMBER(I81)),'All years'!G534,NA())</f>
        <v>138.514228</v>
      </c>
      <c r="J82" s="11"/>
      <c r="K82" s="13"/>
      <c r="L82" s="13"/>
      <c r="M82" s="13"/>
      <c r="N82" s="6"/>
      <c r="O82" s="6"/>
      <c r="P82" s="6"/>
      <c r="Q82" s="6"/>
    </row>
    <row r="83" spans="6:17" x14ac:dyDescent="0.25">
      <c r="F83" s="14">
        <v>41463</v>
      </c>
      <c r="G83" s="12">
        <f>IF(AND(ISNUMBER('All years'!A535),ISNUMBER(G82)),'All years'!A535,NA())</f>
        <v>41463</v>
      </c>
      <c r="H83" s="11">
        <f>IF(AND(ISNUMBER('All years'!B535),ISNUMBER(H82)),'All years'!B535,NA())</f>
        <v>133.76930400000001</v>
      </c>
      <c r="I83" s="11">
        <f>IF(AND(ISNUMBER('All years'!G535),ISNUMBER(I82)),'All years'!G535,NA())</f>
        <v>138.730852</v>
      </c>
      <c r="J83" s="11"/>
      <c r="K83" s="13"/>
      <c r="L83" s="13"/>
      <c r="M83" s="13"/>
      <c r="N83" s="6"/>
      <c r="O83" s="6"/>
      <c r="P83" s="6"/>
      <c r="Q83" s="6"/>
    </row>
    <row r="84" spans="6:17" x14ac:dyDescent="0.25">
      <c r="F84" s="14">
        <v>41470</v>
      </c>
      <c r="G84" s="12">
        <f>IF(AND(ISNUMBER('All years'!A536),ISNUMBER(G83)),'All years'!A536,NA())</f>
        <v>41470</v>
      </c>
      <c r="H84" s="11">
        <f>IF(AND(ISNUMBER('All years'!B536),ISNUMBER(H83)),'All years'!B536,NA())</f>
        <v>134.94647799999998</v>
      </c>
      <c r="I84" s="11">
        <f>IF(AND(ISNUMBER('All years'!G536),ISNUMBER(I83)),'All years'!G536,NA())</f>
        <v>139.83587</v>
      </c>
      <c r="J84" s="11"/>
      <c r="K84" s="13"/>
      <c r="L84" s="13"/>
      <c r="M84" s="13"/>
      <c r="N84" s="6"/>
      <c r="O84" s="6"/>
      <c r="P84" s="6"/>
      <c r="Q84" s="6"/>
    </row>
    <row r="85" spans="6:17" x14ac:dyDescent="0.25">
      <c r="F85" s="14">
        <v>41477</v>
      </c>
      <c r="G85" s="12">
        <f>IF(AND(ISNUMBER('All years'!A537),ISNUMBER(G84)),'All years'!A537,NA())</f>
        <v>41477</v>
      </c>
      <c r="H85" s="11">
        <f>IF(AND(ISNUMBER('All years'!B537),ISNUMBER(H84)),'All years'!B537,NA())</f>
        <v>136.036168</v>
      </c>
      <c r="I85" s="11">
        <f>IF(AND(ISNUMBER('All years'!G537),ISNUMBER(I84)),'All years'!G537,NA())</f>
        <v>140.72110600000002</v>
      </c>
      <c r="J85" s="11"/>
      <c r="K85" s="13"/>
      <c r="L85" s="13"/>
      <c r="M85" s="13"/>
      <c r="N85" s="6"/>
      <c r="O85" s="6"/>
      <c r="P85" s="6"/>
      <c r="Q85" s="6"/>
    </row>
    <row r="86" spans="6:17" x14ac:dyDescent="0.25">
      <c r="F86" s="14">
        <v>41484</v>
      </c>
      <c r="G86" s="12">
        <f>IF(AND(ISNUMBER('All years'!A538),ISNUMBER(G85)),'All years'!A538,NA())</f>
        <v>41484</v>
      </c>
      <c r="H86" s="11">
        <f>IF(AND(ISNUMBER('All years'!B538),ISNUMBER(H85)),'All years'!B538,NA())</f>
        <v>136.86846699999998</v>
      </c>
      <c r="I86" s="11">
        <f>IF(AND(ISNUMBER('All years'!G538),ISNUMBER(I85)),'All years'!G538,NA())</f>
        <v>141.4359</v>
      </c>
      <c r="J86" s="11"/>
      <c r="K86" s="13"/>
      <c r="L86" s="13"/>
      <c r="M86" s="13"/>
      <c r="N86" s="6"/>
      <c r="O86" s="6"/>
      <c r="P86" s="6"/>
      <c r="Q86" s="6"/>
    </row>
    <row r="87" spans="6:17" x14ac:dyDescent="0.25">
      <c r="F87" s="14">
        <v>41491</v>
      </c>
      <c r="G87" s="12">
        <f>IF(AND(ISNUMBER('All years'!A539),ISNUMBER(G86)),'All years'!A539,NA())</f>
        <v>41491</v>
      </c>
      <c r="H87" s="11">
        <f>IF(AND(ISNUMBER('All years'!B539),ISNUMBER(H86)),'All years'!B539,NA())</f>
        <v>137.015534</v>
      </c>
      <c r="I87" s="11">
        <f>IF(AND(ISNUMBER('All years'!G539),ISNUMBER(I86)),'All years'!G539,NA())</f>
        <v>141.67454000000001</v>
      </c>
      <c r="J87" s="11"/>
      <c r="K87" s="13"/>
      <c r="L87" s="13"/>
      <c r="M87" s="13"/>
      <c r="N87" s="6"/>
      <c r="O87" s="6"/>
      <c r="P87" s="6"/>
      <c r="Q87" s="6"/>
    </row>
    <row r="88" spans="6:17" x14ac:dyDescent="0.25">
      <c r="F88" s="14">
        <v>41498</v>
      </c>
      <c r="G88" s="12">
        <f>IF(AND(ISNUMBER('All years'!A540),ISNUMBER(G87)),'All years'!A540,NA())</f>
        <v>41498</v>
      </c>
      <c r="H88" s="11">
        <f>IF(AND(ISNUMBER('All years'!B540),ISNUMBER(H87)),'All years'!B540,NA())</f>
        <v>137.13020200000003</v>
      </c>
      <c r="I88" s="11">
        <f>IF(AND(ISNUMBER('All years'!G540),ISNUMBER(I87)),'All years'!G540,NA())</f>
        <v>141.822056</v>
      </c>
      <c r="J88" s="11"/>
      <c r="K88" s="13"/>
      <c r="L88" s="13"/>
      <c r="M88" s="13"/>
      <c r="N88" s="6"/>
      <c r="O88" s="6"/>
      <c r="P88" s="6"/>
      <c r="Q88" s="6"/>
    </row>
    <row r="89" spans="6:17" x14ac:dyDescent="0.25">
      <c r="F89" s="14">
        <v>41505</v>
      </c>
      <c r="G89" s="12">
        <f>IF(AND(ISNUMBER('All years'!A541),ISNUMBER(G88)),'All years'!A541,NA())</f>
        <v>41505</v>
      </c>
      <c r="H89" s="11">
        <f>IF(AND(ISNUMBER('All years'!B541),ISNUMBER(H88)),'All years'!B541,NA())</f>
        <v>136.998616</v>
      </c>
      <c r="I89" s="11">
        <f>IF(AND(ISNUMBER('All years'!G541),ISNUMBER(I88)),'All years'!G541,NA())</f>
        <v>141.73261600000004</v>
      </c>
      <c r="J89" s="11"/>
      <c r="K89" s="13"/>
      <c r="L89" s="13"/>
      <c r="M89" s="13"/>
      <c r="N89" s="6"/>
      <c r="O89" s="6"/>
      <c r="P89" s="6"/>
      <c r="Q89" s="6"/>
    </row>
    <row r="90" spans="6:17" x14ac:dyDescent="0.25">
      <c r="F90" s="14">
        <v>41512</v>
      </c>
      <c r="G90" s="12">
        <f>IF(AND(ISNUMBER('All years'!A542),ISNUMBER(G89)),'All years'!A542,NA())</f>
        <v>41514</v>
      </c>
      <c r="H90" s="11">
        <f>IF(AND(ISNUMBER('All years'!B542),ISNUMBER(H89)),'All years'!B542,NA())</f>
        <v>136.82743200000002</v>
      </c>
      <c r="I90" s="11">
        <f>IF(AND(ISNUMBER('All years'!G542),ISNUMBER(I89)),'All years'!G542,NA())</f>
        <v>141.777568</v>
      </c>
      <c r="J90" s="11"/>
      <c r="K90" s="13"/>
      <c r="L90" s="13"/>
      <c r="M90" s="13"/>
      <c r="N90" s="6"/>
      <c r="O90" s="6"/>
      <c r="P90" s="6"/>
      <c r="Q90" s="6"/>
    </row>
    <row r="91" spans="6:17" x14ac:dyDescent="0.25">
      <c r="F91" s="14">
        <v>41519</v>
      </c>
      <c r="G91" s="12">
        <f>IF(AND(ISNUMBER('All years'!A543),ISNUMBER(G90)),'All years'!A543,NA())</f>
        <v>41519</v>
      </c>
      <c r="H91" s="11">
        <f>IF(AND(ISNUMBER('All years'!B543),ISNUMBER(H90)),'All years'!B543,NA())</f>
        <v>137.13656</v>
      </c>
      <c r="I91" s="11">
        <f>IF(AND(ISNUMBER('All years'!G543),ISNUMBER(I90)),'All years'!G543,NA())</f>
        <v>142.09303799999998</v>
      </c>
      <c r="J91" s="11"/>
      <c r="K91" s="13"/>
      <c r="L91" s="13"/>
      <c r="M91" s="13"/>
      <c r="N91" s="6"/>
      <c r="O91" s="6"/>
      <c r="P91" s="6"/>
      <c r="Q91" s="6"/>
    </row>
    <row r="92" spans="6:17" x14ac:dyDescent="0.25">
      <c r="F92" s="14">
        <v>41526</v>
      </c>
      <c r="G92" s="12">
        <f>IF(AND(ISNUMBER('All years'!A544),ISNUMBER(G91)),'All years'!A544,NA())</f>
        <v>41526</v>
      </c>
      <c r="H92" s="11">
        <f>IF(AND(ISNUMBER('All years'!B544),ISNUMBER(H91)),'All years'!B544,NA())</f>
        <v>137.60209899999998</v>
      </c>
      <c r="I92" s="11">
        <f>IF(AND(ISNUMBER('All years'!G544),ISNUMBER(I91)),'All years'!G544,NA())</f>
        <v>142.67081200000001</v>
      </c>
      <c r="J92" s="11"/>
      <c r="K92" s="13"/>
      <c r="L92" s="13"/>
      <c r="M92" s="13"/>
      <c r="N92" s="6"/>
      <c r="O92" s="6"/>
      <c r="P92" s="6"/>
      <c r="Q92" s="6"/>
    </row>
    <row r="93" spans="6:17" x14ac:dyDescent="0.25">
      <c r="F93" s="14">
        <v>41533</v>
      </c>
      <c r="G93" s="12">
        <f>IF(AND(ISNUMBER('All years'!A545),ISNUMBER(G92)),'All years'!A545,NA())</f>
        <v>41533</v>
      </c>
      <c r="H93" s="11">
        <f>IF(AND(ISNUMBER('All years'!B545),ISNUMBER(H92)),'All years'!B545,NA())</f>
        <v>137.47292899999999</v>
      </c>
      <c r="I93" s="11">
        <f>IF(AND(ISNUMBER('All years'!G545),ISNUMBER(I92)),'All years'!G545,NA())</f>
        <v>142.52039400000001</v>
      </c>
      <c r="J93" s="11"/>
      <c r="K93" s="13"/>
      <c r="L93" s="13"/>
      <c r="M93" s="13"/>
      <c r="N93" s="6"/>
      <c r="O93" s="6"/>
      <c r="P93" s="6"/>
      <c r="Q93" s="6"/>
    </row>
    <row r="94" spans="6:17" x14ac:dyDescent="0.25">
      <c r="F94" s="14">
        <v>41540</v>
      </c>
      <c r="G94" s="12">
        <f>IF(AND(ISNUMBER('All years'!A546),ISNUMBER(G93)),'All years'!A546,NA())</f>
        <v>41540</v>
      </c>
      <c r="H94" s="11">
        <f>IF(AND(ISNUMBER('All years'!B546),ISNUMBER(H93)),'All years'!B546,NA())</f>
        <v>136.95380399999999</v>
      </c>
      <c r="I94" s="11">
        <f>IF(AND(ISNUMBER('All years'!G546),ISNUMBER(I93)),'All years'!G546,NA())</f>
        <v>142.08849599999999</v>
      </c>
      <c r="J94" s="11"/>
      <c r="K94" s="13"/>
      <c r="L94" s="13"/>
      <c r="M94" s="13"/>
      <c r="N94" s="6"/>
      <c r="O94" s="6"/>
      <c r="P94" s="6"/>
      <c r="Q94" s="6"/>
    </row>
    <row r="95" spans="6:17" x14ac:dyDescent="0.25">
      <c r="F95" s="14">
        <v>41547</v>
      </c>
      <c r="G95" s="12">
        <f>IF(AND(ISNUMBER('All years'!A547),ISNUMBER(G94)),'All years'!A547,NA())</f>
        <v>41547</v>
      </c>
      <c r="H95" s="11">
        <f>IF(AND(ISNUMBER('All years'!B547),ISNUMBER(H94)),'All years'!B547,NA())</f>
        <v>133.40168199999999</v>
      </c>
      <c r="I95" s="11">
        <f>IF(AND(ISNUMBER('All years'!G547),ISNUMBER(I94)),'All years'!G547,NA())</f>
        <v>140.19415999999998</v>
      </c>
      <c r="J95" s="11"/>
      <c r="K95" s="13"/>
      <c r="L95" s="13"/>
      <c r="M95" s="13"/>
      <c r="N95" s="6"/>
      <c r="O95" s="6"/>
      <c r="P95" s="6"/>
      <c r="Q95" s="6"/>
    </row>
    <row r="96" spans="6:17" x14ac:dyDescent="0.25">
      <c r="F96" s="14">
        <v>41554</v>
      </c>
      <c r="G96" s="12">
        <f>IF(AND(ISNUMBER('All years'!A548),ISNUMBER(G95)),'All years'!A548,NA())</f>
        <v>41554</v>
      </c>
      <c r="H96" s="11">
        <f>IF(AND(ISNUMBER('All years'!B548),ISNUMBER(H95)),'All years'!B548,NA())</f>
        <v>131.620834</v>
      </c>
      <c r="I96" s="11">
        <f>IF(AND(ISNUMBER('All years'!G548),ISNUMBER(I95)),'All years'!G548,NA())</f>
        <v>138.833854</v>
      </c>
      <c r="J96" s="11"/>
      <c r="K96" s="13"/>
      <c r="L96" s="13"/>
      <c r="M96" s="13"/>
      <c r="N96" s="6"/>
      <c r="O96" s="6"/>
      <c r="P96" s="6"/>
      <c r="Q96" s="6"/>
    </row>
    <row r="97" spans="6:17" x14ac:dyDescent="0.25">
      <c r="F97" s="14">
        <v>41561</v>
      </c>
      <c r="G97" s="12">
        <f>IF(AND(ISNUMBER('All years'!A549),ISNUMBER(G96)),'All years'!A549,NA())</f>
        <v>41561</v>
      </c>
      <c r="H97" s="11">
        <f>IF(AND(ISNUMBER('All years'!B549),ISNUMBER(H96)),'All years'!B549,NA())</f>
        <v>131.674207</v>
      </c>
      <c r="I97" s="11">
        <f>IF(AND(ISNUMBER('All years'!G549),ISNUMBER(I96)),'All years'!G549,NA())</f>
        <v>139.15173300000004</v>
      </c>
      <c r="J97" s="11"/>
      <c r="K97" s="13"/>
      <c r="L97" s="13"/>
      <c r="M97" s="13"/>
      <c r="N97" s="6"/>
      <c r="O97" s="6"/>
      <c r="P97" s="6"/>
      <c r="Q97" s="6"/>
    </row>
    <row r="98" spans="6:17" x14ac:dyDescent="0.25">
      <c r="F98" s="14">
        <v>41568</v>
      </c>
      <c r="G98" s="12">
        <f>IF(AND(ISNUMBER('All years'!A550),ISNUMBER(G97)),'All years'!A550,NA())</f>
        <v>41568</v>
      </c>
      <c r="H98" s="11">
        <f>IF(AND(ISNUMBER('All years'!B550),ISNUMBER(H97)),'All years'!B550,NA())</f>
        <v>131.533006</v>
      </c>
      <c r="I98" s="11">
        <f>IF(AND(ISNUMBER('All years'!G550),ISNUMBER(I97)),'All years'!G550,NA())</f>
        <v>138.99436399999999</v>
      </c>
      <c r="J98" s="11"/>
      <c r="K98" s="13"/>
      <c r="L98" s="13"/>
      <c r="M98" s="13"/>
      <c r="N98" s="6"/>
      <c r="O98" s="6"/>
      <c r="P98" s="6"/>
      <c r="Q98" s="6"/>
    </row>
    <row r="99" spans="6:17" x14ac:dyDescent="0.25">
      <c r="F99" s="14">
        <v>41575</v>
      </c>
      <c r="G99" s="12">
        <f>IF(AND(ISNUMBER('All years'!A551),ISNUMBER(G98)),'All years'!A551,NA())</f>
        <v>41575</v>
      </c>
      <c r="H99" s="11">
        <f>IF(AND(ISNUMBER('All years'!B551),ISNUMBER(H98)),'All years'!B551,NA())</f>
        <v>131.41811599999997</v>
      </c>
      <c r="I99" s="11">
        <f>IF(AND(ISNUMBER('All years'!G551),ISNUMBER(I98)),'All years'!G551,NA())</f>
        <v>138.87785500000001</v>
      </c>
      <c r="J99" s="11"/>
      <c r="K99" s="13"/>
      <c r="L99" s="13"/>
      <c r="M99" s="13"/>
      <c r="N99" s="6"/>
      <c r="O99" s="6"/>
      <c r="P99" s="6"/>
      <c r="Q99" s="6"/>
    </row>
    <row r="100" spans="6:17" x14ac:dyDescent="0.25">
      <c r="F100" s="14">
        <v>41582</v>
      </c>
      <c r="G100" s="12">
        <f>IF(AND(ISNUMBER('All years'!A552),ISNUMBER(G99)),'All years'!A552,NA())</f>
        <v>41582</v>
      </c>
      <c r="H100" s="11">
        <f>IF(AND(ISNUMBER('All years'!B552),ISNUMBER(H99)),'All years'!B552,NA())</f>
        <v>129.92194499999999</v>
      </c>
      <c r="I100" s="11">
        <f>IF(AND(ISNUMBER('All years'!G552),ISNUMBER(I99)),'All years'!G552,NA())</f>
        <v>137.51446800000002</v>
      </c>
      <c r="J100" s="11"/>
      <c r="K100" s="13"/>
      <c r="L100" s="13"/>
      <c r="M100" s="13"/>
      <c r="N100" s="6"/>
      <c r="O100" s="6"/>
      <c r="P100" s="6"/>
      <c r="Q100" s="6"/>
    </row>
    <row r="101" spans="6:17" x14ac:dyDescent="0.25">
      <c r="F101" s="14">
        <v>41589</v>
      </c>
      <c r="G101" s="12">
        <f>IF(AND(ISNUMBER('All years'!A553),ISNUMBER(G100)),'All years'!A553,NA())</f>
        <v>41589</v>
      </c>
      <c r="H101" s="11">
        <f>IF(AND(ISNUMBER('All years'!B553),ISNUMBER(H100)),'All years'!B553,NA())</f>
        <v>129.705026</v>
      </c>
      <c r="I101" s="11">
        <f>IF(AND(ISNUMBER('All years'!G553),ISNUMBER(I100)),'All years'!G553,NA())</f>
        <v>137.32368400000001</v>
      </c>
      <c r="J101" s="11"/>
      <c r="K101" s="13"/>
      <c r="L101" s="13"/>
      <c r="M101" s="13"/>
      <c r="N101" s="6"/>
      <c r="O101" s="6"/>
      <c r="P101" s="6"/>
      <c r="Q101" s="6"/>
    </row>
    <row r="102" spans="6:17" x14ac:dyDescent="0.25">
      <c r="F102" s="14">
        <v>41596</v>
      </c>
      <c r="G102" s="12">
        <f>IF(AND(ISNUMBER('All years'!A554),ISNUMBER(G101)),'All years'!A554,NA())</f>
        <v>41596</v>
      </c>
      <c r="H102" s="11">
        <f>IF(AND(ISNUMBER('All years'!B554),ISNUMBER(H101)),'All years'!B554,NA())</f>
        <v>129.88799799999998</v>
      </c>
      <c r="I102" s="11">
        <f>IF(AND(ISNUMBER('All years'!G554),ISNUMBER(I101)),'All years'!G554,NA())</f>
        <v>137.47142200000002</v>
      </c>
      <c r="J102" s="11"/>
      <c r="K102" s="13"/>
      <c r="L102" s="13"/>
      <c r="M102" s="13"/>
      <c r="N102" s="6"/>
      <c r="O102" s="6"/>
      <c r="P102" s="6"/>
      <c r="Q102" s="6"/>
    </row>
    <row r="103" spans="6:17" x14ac:dyDescent="0.25">
      <c r="F103" s="14">
        <v>41603</v>
      </c>
      <c r="G103" s="12">
        <f>IF(AND(ISNUMBER('All years'!A555),ISNUMBER(G102)),'All years'!A555,NA())</f>
        <v>41603</v>
      </c>
      <c r="H103" s="11">
        <f>IF(AND(ISNUMBER('All years'!B555),ISNUMBER(H102)),'All years'!B555,NA())</f>
        <v>130.03340399999999</v>
      </c>
      <c r="I103" s="11">
        <f>IF(AND(ISNUMBER('All years'!G555),ISNUMBER(I102)),'All years'!G555,NA())</f>
        <v>137.72114300000001</v>
      </c>
      <c r="J103" s="11"/>
      <c r="K103" s="13"/>
      <c r="L103" s="13"/>
      <c r="M103" s="13"/>
      <c r="N103" s="6"/>
      <c r="O103" s="6"/>
      <c r="P103" s="6"/>
      <c r="Q103" s="6"/>
    </row>
    <row r="104" spans="6:17" x14ac:dyDescent="0.25">
      <c r="F104" s="14">
        <v>41610</v>
      </c>
      <c r="G104" s="12">
        <f>IF(AND(ISNUMBER('All years'!A556),ISNUMBER(G103)),'All years'!A556,NA())</f>
        <v>41610</v>
      </c>
      <c r="H104" s="11">
        <f>IF(AND(ISNUMBER('All years'!B556),ISNUMBER(H103)),'All years'!B556,NA())</f>
        <v>130.253998</v>
      </c>
      <c r="I104" s="11">
        <f>IF(AND(ISNUMBER('All years'!G556),ISNUMBER(I103)),'All years'!G556,NA())</f>
        <v>137.89805999999999</v>
      </c>
      <c r="J104" s="11"/>
      <c r="K104" s="13"/>
      <c r="L104" s="13"/>
      <c r="M104" s="13"/>
      <c r="N104" s="6"/>
      <c r="O104" s="6"/>
      <c r="P104" s="6"/>
      <c r="Q104" s="6"/>
    </row>
    <row r="105" spans="6:17" x14ac:dyDescent="0.25">
      <c r="F105" s="14">
        <v>41617</v>
      </c>
      <c r="G105" s="12">
        <f>IF(AND(ISNUMBER('All years'!A557),ISNUMBER(G104)),'All years'!A557,NA())</f>
        <v>41617</v>
      </c>
      <c r="H105" s="11">
        <f>IF(AND(ISNUMBER('All years'!B557),ISNUMBER(H104)),'All years'!B557,NA())</f>
        <v>130.76437099999998</v>
      </c>
      <c r="I105" s="11">
        <f>IF(AND(ISNUMBER('All years'!G557),ISNUMBER(I104)),'All years'!G557,NA())</f>
        <v>138.55344100000002</v>
      </c>
      <c r="J105" s="11"/>
      <c r="K105" s="13"/>
      <c r="L105" s="13"/>
      <c r="M105" s="13"/>
      <c r="N105" s="6"/>
      <c r="O105" s="6"/>
      <c r="P105" s="6"/>
      <c r="Q105" s="6"/>
    </row>
    <row r="106" spans="6:17" x14ac:dyDescent="0.25">
      <c r="F106" s="14">
        <v>41624</v>
      </c>
      <c r="G106" s="12">
        <f>IF(AND(ISNUMBER('All years'!A558),ISNUMBER(G105)),'All years'!A558,NA())</f>
        <v>41624</v>
      </c>
      <c r="H106" s="11">
        <f>IF(AND(ISNUMBER('All years'!B558),ISNUMBER(H105)),'All years'!B558,NA())</f>
        <v>130.96074199999998</v>
      </c>
      <c r="I106" s="11">
        <f>IF(AND(ISNUMBER('All years'!G558),ISNUMBER(I105)),'All years'!G558,NA())</f>
        <v>138.84163799999999</v>
      </c>
      <c r="J106" s="11"/>
      <c r="K106" s="13"/>
      <c r="L106" s="13"/>
      <c r="M106" s="13"/>
      <c r="N106" s="6"/>
      <c r="O106" s="6"/>
      <c r="P106" s="6"/>
      <c r="Q106" s="6"/>
    </row>
    <row r="107" spans="6:17" x14ac:dyDescent="0.25">
      <c r="F107" s="14">
        <v>41631</v>
      </c>
      <c r="G107" s="12">
        <f>IF(AND(ISNUMBER('All years'!A559),ISNUMBER(G106)),'All years'!A559,NA())</f>
        <v>41631</v>
      </c>
      <c r="H107" s="11">
        <f>IF(AND(ISNUMBER('All years'!B559),ISNUMBER(H106)),'All years'!B559,NA())</f>
        <v>130.05188100000001</v>
      </c>
      <c r="I107" s="11">
        <f>IF(AND(ISNUMBER('All years'!G559),ISNUMBER(I106)),'All years'!G559,NA())</f>
        <v>138.16987</v>
      </c>
      <c r="J107" s="11"/>
      <c r="K107" s="13"/>
      <c r="L107" s="13"/>
      <c r="M107" s="13"/>
      <c r="N107" s="6"/>
      <c r="O107" s="6"/>
      <c r="P107" s="6"/>
      <c r="Q107" s="6"/>
    </row>
    <row r="108" spans="6:17" x14ac:dyDescent="0.25">
      <c r="F108" s="14">
        <v>41638</v>
      </c>
      <c r="G108" s="12">
        <f>IF(AND(ISNUMBER('All years'!A560),ISNUMBER(G107)),'All years'!A560,NA())</f>
        <v>41638</v>
      </c>
      <c r="H108" s="11">
        <f>IF(AND(ISNUMBER('All years'!B560),ISNUMBER(H107)),'All years'!B560,NA())</f>
        <v>130.03394499999999</v>
      </c>
      <c r="I108" s="11">
        <f>IF(AND(ISNUMBER('All years'!G560),ISNUMBER(I107)),'All years'!G560,NA())</f>
        <v>137.97954800000002</v>
      </c>
      <c r="J108" s="11"/>
      <c r="K108" s="13"/>
      <c r="L108" s="13"/>
      <c r="M108" s="13"/>
      <c r="N108" s="6"/>
      <c r="O108" s="6"/>
      <c r="P108" s="6"/>
      <c r="Q108" s="6"/>
    </row>
    <row r="109" spans="6:17" x14ac:dyDescent="0.25">
      <c r="F109" s="14">
        <v>41645</v>
      </c>
      <c r="G109" s="12">
        <f>IF(AND(ISNUMBER('All years'!A561),ISNUMBER(G108)),'All years'!A561,NA())</f>
        <v>41645</v>
      </c>
      <c r="H109" s="11">
        <f>IF(AND(ISNUMBER('All years'!B561),ISNUMBER(H108)),'All years'!B561,NA())</f>
        <v>130.256192</v>
      </c>
      <c r="I109" s="11">
        <f>IF(AND(ISNUMBER('All years'!G561),ISNUMBER(I108)),'All years'!G561,NA())</f>
        <v>138.114304</v>
      </c>
      <c r="J109" s="11"/>
      <c r="K109" s="13"/>
      <c r="L109" s="13"/>
      <c r="M109" s="13"/>
      <c r="N109" s="6"/>
      <c r="O109" s="6"/>
      <c r="P109" s="6"/>
      <c r="Q109" s="6"/>
    </row>
    <row r="110" spans="6:17" x14ac:dyDescent="0.25">
      <c r="F110" s="14">
        <v>41652</v>
      </c>
      <c r="G110" s="12">
        <f>IF(AND(ISNUMBER('All years'!A562),ISNUMBER(G109)),'All years'!A562,NA())</f>
        <v>41652</v>
      </c>
      <c r="H110" s="11">
        <f>IF(AND(ISNUMBER('All years'!B562),ISNUMBER(H109)),'All years'!B562,NA())</f>
        <v>130.35634899999999</v>
      </c>
      <c r="I110" s="11">
        <f>IF(AND(ISNUMBER('All years'!G562),ISNUMBER(I109)),'All years'!G562,NA())</f>
        <v>138.33954900000001</v>
      </c>
      <c r="J110" s="11"/>
      <c r="K110" s="13"/>
      <c r="L110" s="13"/>
      <c r="M110" s="13"/>
      <c r="N110" s="6"/>
      <c r="O110" s="6"/>
      <c r="P110" s="6"/>
      <c r="Q110" s="6"/>
    </row>
    <row r="111" spans="6:17" x14ac:dyDescent="0.25">
      <c r="F111" s="14">
        <v>41659</v>
      </c>
      <c r="G111" s="12">
        <f>IF(AND(ISNUMBER('All years'!A563),ISNUMBER(G110)),'All years'!A563,NA())</f>
        <v>41659</v>
      </c>
      <c r="H111" s="11">
        <f>IF(AND(ISNUMBER('All years'!B563),ISNUMBER(H110)),'All years'!B563,NA())</f>
        <v>129.36717099999998</v>
      </c>
      <c r="I111" s="11">
        <f>IF(AND(ISNUMBER('All years'!G563),ISNUMBER(I110)),'All years'!G563,NA())</f>
        <v>137.23146600000001</v>
      </c>
      <c r="J111" s="11"/>
      <c r="K111" s="13"/>
      <c r="L111" s="13"/>
      <c r="M111" s="13"/>
      <c r="N111" s="6"/>
      <c r="O111" s="6"/>
      <c r="P111" s="6"/>
      <c r="Q111" s="6"/>
    </row>
    <row r="112" spans="6:17" x14ac:dyDescent="0.25">
      <c r="F112" s="14">
        <v>41666</v>
      </c>
      <c r="G112" s="12">
        <f>IF(AND(ISNUMBER('All years'!A564),ISNUMBER(G111)),'All years'!A564,NA())</f>
        <v>41666</v>
      </c>
      <c r="H112" s="11">
        <f>IF(AND(ISNUMBER('All years'!B564),ISNUMBER(H111)),'All years'!B564,NA())</f>
        <v>129.02084399999998</v>
      </c>
      <c r="I112" s="11">
        <f>IF(AND(ISNUMBER('All years'!G564),ISNUMBER(I111)),'All years'!G564,NA())</f>
        <v>136.93848</v>
      </c>
      <c r="J112" s="11"/>
      <c r="K112" s="13"/>
      <c r="L112" s="13"/>
      <c r="M112" s="13"/>
      <c r="N112" s="6"/>
      <c r="O112" s="6"/>
      <c r="P112" s="6"/>
      <c r="Q112" s="6"/>
    </row>
    <row r="113" spans="6:17" x14ac:dyDescent="0.25">
      <c r="F113" s="14">
        <v>41673</v>
      </c>
      <c r="G113" s="12">
        <f>IF(AND(ISNUMBER('All years'!A565),ISNUMBER(G112)),'All years'!A565,NA())</f>
        <v>41673</v>
      </c>
      <c r="H113" s="11">
        <f>IF(AND(ISNUMBER('All years'!B565),ISNUMBER(H112)),'All years'!B565,NA())</f>
        <v>128.854164</v>
      </c>
      <c r="I113" s="11">
        <f>IF(AND(ISNUMBER('All years'!G565),ISNUMBER(I112)),'All years'!G565,NA())</f>
        <v>136.843692</v>
      </c>
      <c r="J113" s="11"/>
      <c r="K113" s="13"/>
      <c r="L113" s="13"/>
      <c r="M113" s="13"/>
      <c r="N113" s="6"/>
      <c r="O113" s="6"/>
      <c r="P113" s="6"/>
      <c r="Q113" s="6"/>
    </row>
    <row r="114" spans="6:17" x14ac:dyDescent="0.25">
      <c r="F114" s="14">
        <v>41680</v>
      </c>
      <c r="G114" s="12">
        <f>IF(AND(ISNUMBER('All years'!A566),ISNUMBER(G113)),'All years'!A566,NA())</f>
        <v>41680</v>
      </c>
      <c r="H114" s="11">
        <f>IF(AND(ISNUMBER('All years'!B566),ISNUMBER(H113)),'All years'!B566,NA())</f>
        <v>128.813028</v>
      </c>
      <c r="I114" s="11">
        <f>IF(AND(ISNUMBER('All years'!G566),ISNUMBER(I113)),'All years'!G566,NA())</f>
        <v>136.84497999999999</v>
      </c>
      <c r="J114" s="11"/>
      <c r="K114" s="13"/>
      <c r="L114" s="13"/>
      <c r="M114" s="13"/>
      <c r="N114" s="6"/>
      <c r="O114" s="6"/>
      <c r="P114" s="6"/>
      <c r="Q114" s="6"/>
    </row>
    <row r="115" spans="6:17" x14ac:dyDescent="0.25">
      <c r="F115" s="14">
        <v>41687</v>
      </c>
      <c r="G115" s="12">
        <f>IF(AND(ISNUMBER('All years'!A567),ISNUMBER(G114)),'All years'!A567,NA())</f>
        <v>41687</v>
      </c>
      <c r="H115" s="11">
        <f>IF(AND(ISNUMBER('All years'!B567),ISNUMBER(H114)),'All years'!B567,NA())</f>
        <v>129.156083</v>
      </c>
      <c r="I115" s="11">
        <f>IF(AND(ISNUMBER('All years'!G567),ISNUMBER(I114)),'All years'!G567,NA())</f>
        <v>136.80595300000002</v>
      </c>
      <c r="J115" s="11"/>
      <c r="K115" s="13"/>
      <c r="L115" s="13"/>
      <c r="M115" s="13"/>
      <c r="N115" s="6"/>
      <c r="O115" s="6"/>
      <c r="P115" s="6"/>
      <c r="Q115" s="6"/>
    </row>
    <row r="116" spans="6:17" x14ac:dyDescent="0.25">
      <c r="F116" s="14">
        <v>41694</v>
      </c>
      <c r="G116" s="12">
        <f>IF(AND(ISNUMBER('All years'!A568),ISNUMBER(G115)),'All years'!A568,NA())</f>
        <v>41694</v>
      </c>
      <c r="H116" s="11">
        <f>IF(AND(ISNUMBER('All years'!B568),ISNUMBER(H115)),'All years'!B568,NA())</f>
        <v>129.20190500000001</v>
      </c>
      <c r="I116" s="11">
        <f>IF(AND(ISNUMBER('All years'!G568),ISNUMBER(I115)),'All years'!G568,NA())</f>
        <v>136.94979799999999</v>
      </c>
      <c r="J116" s="11"/>
      <c r="K116" s="13"/>
      <c r="L116" s="13"/>
      <c r="M116" s="13"/>
      <c r="N116" s="6"/>
      <c r="O116" s="6"/>
      <c r="P116" s="6"/>
      <c r="Q116" s="6"/>
    </row>
    <row r="117" spans="6:17" x14ac:dyDescent="0.25">
      <c r="F117" s="14">
        <v>41701</v>
      </c>
      <c r="G117" s="12">
        <f>IF(AND(ISNUMBER('All years'!A569),ISNUMBER(G116)),'All years'!A569,NA())</f>
        <v>41701</v>
      </c>
      <c r="H117" s="11">
        <f>IF(AND(ISNUMBER('All years'!B569),ISNUMBER(H116)),'All years'!B569,NA())</f>
        <v>129.35819599999999</v>
      </c>
      <c r="I117" s="11">
        <f>IF(AND(ISNUMBER('All years'!G569),ISNUMBER(I116)),'All years'!G569,NA())</f>
        <v>137.15048899999999</v>
      </c>
      <c r="J117" s="11"/>
      <c r="K117" s="13"/>
      <c r="L117" s="13"/>
      <c r="M117" s="13"/>
      <c r="N117" s="6"/>
      <c r="O117" s="6"/>
      <c r="P117" s="6"/>
      <c r="Q117" s="6"/>
    </row>
    <row r="118" spans="6:17" x14ac:dyDescent="0.25">
      <c r="F118" s="14">
        <v>41708</v>
      </c>
      <c r="G118" s="12">
        <f>IF(AND(ISNUMBER('All years'!A570),ISNUMBER(G117)),'All years'!A570,NA())</f>
        <v>41708</v>
      </c>
      <c r="H118" s="11">
        <f>IF(AND(ISNUMBER('All years'!B570),ISNUMBER(H117)),'All years'!B570,NA())</f>
        <v>129.385392</v>
      </c>
      <c r="I118" s="11">
        <f>IF(AND(ISNUMBER('All years'!G570),ISNUMBER(I117)),'All years'!G570,NA())</f>
        <v>137.07808700000001</v>
      </c>
      <c r="J118" s="11"/>
      <c r="K118" s="13"/>
      <c r="L118" s="13"/>
      <c r="M118" s="13"/>
      <c r="N118" s="6"/>
      <c r="O118" s="6"/>
      <c r="P118" s="6"/>
      <c r="Q118" s="6"/>
    </row>
    <row r="119" spans="6:17" x14ac:dyDescent="0.25">
      <c r="F119" s="14">
        <v>41715</v>
      </c>
      <c r="G119" s="12">
        <f>IF(AND(ISNUMBER('All years'!A571),ISNUMBER(G118)),'All years'!A571,NA())</f>
        <v>41715</v>
      </c>
      <c r="H119" s="11">
        <f>IF(AND(ISNUMBER('All years'!B571),ISNUMBER(H118)),'All years'!B571,NA())</f>
        <v>128.75718499999999</v>
      </c>
      <c r="I119" s="11">
        <f>IF(AND(ISNUMBER('All years'!G571),ISNUMBER(I118)),'All years'!G571,NA())</f>
        <v>136.26726400000001</v>
      </c>
      <c r="J119" s="11"/>
      <c r="K119" s="13"/>
      <c r="L119" s="13"/>
      <c r="M119" s="13"/>
      <c r="N119" s="6"/>
      <c r="O119" s="6"/>
      <c r="P119" s="6"/>
      <c r="Q119" s="6"/>
    </row>
    <row r="120" spans="6:17" x14ac:dyDescent="0.25">
      <c r="F120" s="14">
        <v>41722</v>
      </c>
      <c r="G120" s="12">
        <f>IF(AND(ISNUMBER('All years'!A572),ISNUMBER(G119)),'All years'!A572,NA())</f>
        <v>41722</v>
      </c>
      <c r="H120" s="11">
        <f>IF(AND(ISNUMBER('All years'!B572),ISNUMBER(H119)),'All years'!B572,NA())</f>
        <v>128.57118199999999</v>
      </c>
      <c r="I120" s="11">
        <f>IF(AND(ISNUMBER('All years'!G572),ISNUMBER(I119)),'All years'!G572,NA())</f>
        <v>135.99780400000003</v>
      </c>
      <c r="J120" s="11"/>
      <c r="K120" s="13"/>
      <c r="L120" s="13"/>
      <c r="M120" s="13"/>
      <c r="N120" s="6"/>
      <c r="O120" s="6"/>
      <c r="P120" s="6"/>
      <c r="Q120" s="6"/>
    </row>
    <row r="121" spans="6:17" x14ac:dyDescent="0.25">
      <c r="F121" s="14">
        <v>41729</v>
      </c>
      <c r="G121" s="12">
        <f>IF(AND(ISNUMBER('All years'!A573),ISNUMBER(G120)),'All years'!A573,NA())</f>
        <v>41729</v>
      </c>
      <c r="H121" s="11">
        <f>IF(AND(ISNUMBER('All years'!B573),ISNUMBER(H120)),'All years'!B573,NA())</f>
        <v>128.76130999999998</v>
      </c>
      <c r="I121" s="11">
        <f>IF(AND(ISNUMBER('All years'!G573),ISNUMBER(I120)),'All years'!G573,NA())</f>
        <v>135.886517</v>
      </c>
      <c r="J121" s="11"/>
      <c r="K121" s="13"/>
      <c r="L121" s="13"/>
      <c r="M121" s="13"/>
      <c r="N121" s="6"/>
      <c r="O121" s="6"/>
      <c r="P121" s="6"/>
      <c r="Q121" s="6"/>
    </row>
    <row r="122" spans="6:17" x14ac:dyDescent="0.25">
      <c r="F122" s="14">
        <v>41736</v>
      </c>
      <c r="G122" s="12">
        <f>IF(AND(ISNUMBER('All years'!A574),ISNUMBER(G121)),'All years'!A574,NA())</f>
        <v>41736</v>
      </c>
      <c r="H122" s="11">
        <f>IF(AND(ISNUMBER('All years'!B574),ISNUMBER(H121)),'All years'!B574,NA())</f>
        <v>128.71284299999999</v>
      </c>
      <c r="I122" s="11">
        <f>IF(AND(ISNUMBER('All years'!G574),ISNUMBER(I121)),'All years'!G574,NA())</f>
        <v>136.00898599999999</v>
      </c>
      <c r="J122" s="11"/>
      <c r="K122" s="13"/>
      <c r="L122" s="13"/>
      <c r="M122" s="13"/>
      <c r="N122" s="6"/>
      <c r="O122" s="6"/>
      <c r="P122" s="6"/>
      <c r="Q122" s="6"/>
    </row>
    <row r="123" spans="6:17" x14ac:dyDescent="0.25">
      <c r="F123" s="14">
        <v>41743</v>
      </c>
      <c r="G123" s="12">
        <f>IF(AND(ISNUMBER('All years'!A575),ISNUMBER(G122)),'All years'!A575,NA())</f>
        <v>41743</v>
      </c>
      <c r="H123" s="11">
        <f>IF(AND(ISNUMBER('All years'!B575),ISNUMBER(H122)),'All years'!B575,NA())</f>
        <v>128.89086800000001</v>
      </c>
      <c r="I123" s="11">
        <f>IF(AND(ISNUMBER('All years'!G575),ISNUMBER(I122)),'All years'!G575,NA())</f>
        <v>136.05353000000002</v>
      </c>
      <c r="J123" s="11"/>
      <c r="K123" s="13"/>
      <c r="L123" s="13"/>
      <c r="M123" s="13"/>
      <c r="N123" s="6"/>
      <c r="O123" s="6"/>
      <c r="P123" s="6"/>
      <c r="Q123" s="6"/>
    </row>
    <row r="124" spans="6:17" x14ac:dyDescent="0.25">
      <c r="F124" s="14">
        <v>41750</v>
      </c>
      <c r="G124" s="12">
        <f>IF(AND(ISNUMBER('All years'!A576),ISNUMBER(G123)),'All years'!A576,NA())</f>
        <v>41750</v>
      </c>
      <c r="H124" s="11">
        <f>IF(AND(ISNUMBER('All years'!B576),ISNUMBER(H123)),'All years'!B576,NA())</f>
        <v>129.11240000000001</v>
      </c>
      <c r="I124" s="11">
        <f>IF(AND(ISNUMBER('All years'!G576),ISNUMBER(I123)),'All years'!G576,NA())</f>
        <v>136.11527100000001</v>
      </c>
      <c r="J124" s="11"/>
      <c r="K124" s="13"/>
      <c r="L124" s="13"/>
      <c r="M124" s="13"/>
      <c r="N124" s="6"/>
      <c r="O124" s="6"/>
      <c r="P124" s="6"/>
      <c r="Q124" s="6"/>
    </row>
    <row r="125" spans="6:17" x14ac:dyDescent="0.25">
      <c r="F125" s="14">
        <v>41757</v>
      </c>
      <c r="G125" s="12">
        <f>IF(AND(ISNUMBER('All years'!A577),ISNUMBER(G124)),'All years'!A577,NA())</f>
        <v>41757</v>
      </c>
      <c r="H125" s="11">
        <f>IF(AND(ISNUMBER('All years'!B577),ISNUMBER(H124)),'All years'!B577,NA())</f>
        <v>129.09442099999998</v>
      </c>
      <c r="I125" s="11">
        <f>IF(AND(ISNUMBER('All years'!G577),ISNUMBER(I124)),'All years'!G577,NA())</f>
        <v>135.93039400000001</v>
      </c>
      <c r="J125" s="11"/>
      <c r="K125" s="13"/>
      <c r="L125" s="13"/>
      <c r="M125" s="13"/>
      <c r="N125" s="6"/>
      <c r="O125" s="6"/>
      <c r="P125" s="6"/>
      <c r="Q125" s="6"/>
    </row>
    <row r="126" spans="6:17" x14ac:dyDescent="0.25">
      <c r="F126" s="14">
        <v>41764</v>
      </c>
      <c r="G126" s="12">
        <f>IF(AND(ISNUMBER('All years'!A578),ISNUMBER(G125)),'All years'!A578,NA())</f>
        <v>41764</v>
      </c>
      <c r="H126" s="11">
        <f>IF(AND(ISNUMBER('All years'!B578),ISNUMBER(H125)),'All years'!B578,NA())</f>
        <v>129.26613199999997</v>
      </c>
      <c r="I126" s="11">
        <f>IF(AND(ISNUMBER('All years'!G578),ISNUMBER(I125)),'All years'!G578,NA())</f>
        <v>136.16088500000001</v>
      </c>
      <c r="J126" s="11"/>
      <c r="K126" s="13"/>
      <c r="L126" s="13"/>
      <c r="M126" s="13"/>
      <c r="N126" s="6"/>
      <c r="O126" s="6"/>
      <c r="P126" s="6"/>
      <c r="Q126" s="6"/>
    </row>
    <row r="127" spans="6:17" x14ac:dyDescent="0.25">
      <c r="F127" s="14">
        <v>41771</v>
      </c>
      <c r="G127" s="12">
        <f>IF(AND(ISNUMBER('All years'!A579),ISNUMBER(G126)),'All years'!A579,NA())</f>
        <v>41771</v>
      </c>
      <c r="H127" s="11">
        <f>IF(AND(ISNUMBER('All years'!B579),ISNUMBER(H126)),'All years'!B579,NA())</f>
        <v>129.49770899999999</v>
      </c>
      <c r="I127" s="11">
        <f>IF(AND(ISNUMBER('All years'!G579),ISNUMBER(I126)),'All years'!G579,NA())</f>
        <v>136.36838600000002</v>
      </c>
      <c r="J127" s="11"/>
      <c r="K127" s="13"/>
      <c r="L127" s="13"/>
      <c r="M127" s="13"/>
      <c r="N127" s="6"/>
      <c r="O127" s="6"/>
      <c r="P127" s="6"/>
      <c r="Q127" s="6"/>
    </row>
    <row r="128" spans="6:17" x14ac:dyDescent="0.25">
      <c r="F128" s="14">
        <v>41778</v>
      </c>
      <c r="G128" s="12">
        <f>IF(AND(ISNUMBER('All years'!A580),ISNUMBER(G127)),'All years'!A580,NA())</f>
        <v>41778</v>
      </c>
      <c r="H128" s="11">
        <f>IF(AND(ISNUMBER('All years'!B580),ISNUMBER(H127)),'All years'!B580,NA())</f>
        <v>129.41837900000002</v>
      </c>
      <c r="I128" s="11">
        <f>IF(AND(ISNUMBER('All years'!G580),ISNUMBER(I127)),'All years'!G580,NA())</f>
        <v>136.16587900000002</v>
      </c>
      <c r="J128" s="11"/>
      <c r="K128" s="13"/>
      <c r="L128" s="13"/>
      <c r="M128" s="13"/>
      <c r="N128" s="6"/>
      <c r="O128" s="6"/>
      <c r="P128" s="6"/>
      <c r="Q128" s="6"/>
    </row>
    <row r="129" spans="6:17" x14ac:dyDescent="0.25">
      <c r="F129" s="14">
        <v>41785</v>
      </c>
      <c r="G129" s="12">
        <f>IF(AND(ISNUMBER('All years'!A581),ISNUMBER(G128)),'All years'!A581,NA())</f>
        <v>41785</v>
      </c>
      <c r="H129" s="11">
        <f>IF(AND(ISNUMBER('All years'!B581),ISNUMBER(H128)),'All years'!B581,NA())</f>
        <v>129.51083600000001</v>
      </c>
      <c r="I129" s="11">
        <f>IF(AND(ISNUMBER('All years'!G581),ISNUMBER(I128)),'All years'!G581,NA())</f>
        <v>136.35768300000001</v>
      </c>
      <c r="J129" s="11"/>
      <c r="K129" s="13"/>
      <c r="L129" s="13"/>
      <c r="M129" s="13"/>
      <c r="N129" s="6"/>
      <c r="O129" s="6"/>
      <c r="P129" s="6"/>
      <c r="Q129" s="6"/>
    </row>
    <row r="130" spans="6:17" x14ac:dyDescent="0.25">
      <c r="F130" s="14">
        <v>41792</v>
      </c>
      <c r="G130" s="12">
        <f>IF(AND(ISNUMBER('All years'!A582),ISNUMBER(G129)),'All years'!A582,NA())</f>
        <v>41792</v>
      </c>
      <c r="H130" s="11">
        <f>IF(AND(ISNUMBER('All years'!B582),ISNUMBER(H129)),'All years'!B582,NA())</f>
        <v>129.63180999999997</v>
      </c>
      <c r="I130" s="11">
        <f>IF(AND(ISNUMBER('All years'!G582),ISNUMBER(I129)),'All years'!G582,NA())</f>
        <v>136.37573</v>
      </c>
      <c r="J130" s="11"/>
      <c r="K130" s="13"/>
      <c r="L130" s="13"/>
      <c r="M130" s="13"/>
      <c r="N130" s="6"/>
      <c r="O130" s="6"/>
      <c r="P130" s="6"/>
      <c r="Q130" s="6"/>
    </row>
    <row r="131" spans="6:17" x14ac:dyDescent="0.25">
      <c r="F131" s="14">
        <v>41799</v>
      </c>
      <c r="G131" s="12">
        <f>IF(AND(ISNUMBER('All years'!A583),ISNUMBER(G130)),'All years'!A583,NA())</f>
        <v>41799</v>
      </c>
      <c r="H131" s="11">
        <f>IF(AND(ISNUMBER('All years'!B583),ISNUMBER(H130)),'All years'!B583,NA())</f>
        <v>129.69266399999998</v>
      </c>
      <c r="I131" s="11">
        <f>IF(AND(ISNUMBER('All years'!G583),ISNUMBER(I130)),'All years'!G583,NA())</f>
        <v>136.040524</v>
      </c>
      <c r="J131" s="11"/>
      <c r="K131" s="13"/>
      <c r="L131" s="13"/>
      <c r="M131" s="13"/>
      <c r="N131" s="6"/>
      <c r="O131" s="6"/>
      <c r="P131" s="6"/>
      <c r="Q131" s="6"/>
    </row>
    <row r="132" spans="6:17" x14ac:dyDescent="0.25">
      <c r="F132" s="14">
        <v>41806</v>
      </c>
      <c r="G132" s="12">
        <f>IF(AND(ISNUMBER('All years'!A584),ISNUMBER(G131)),'All years'!A584,NA())</f>
        <v>41806</v>
      </c>
      <c r="H132" s="11">
        <f>IF(AND(ISNUMBER('All years'!B584),ISNUMBER(H131)),'All years'!B584,NA())</f>
        <v>129.880144</v>
      </c>
      <c r="I132" s="11">
        <f>IF(AND(ISNUMBER('All years'!G584),ISNUMBER(I131)),'All years'!G584,NA())</f>
        <v>135.54180200000002</v>
      </c>
      <c r="J132" s="11"/>
      <c r="K132" s="13"/>
      <c r="L132" s="13"/>
      <c r="M132" s="13"/>
      <c r="N132" s="6"/>
      <c r="O132" s="6"/>
      <c r="P132" s="6"/>
      <c r="Q132" s="6"/>
    </row>
    <row r="133" spans="6:17" x14ac:dyDescent="0.25">
      <c r="F133" s="14">
        <v>41813</v>
      </c>
      <c r="G133" s="12">
        <f>IF(AND(ISNUMBER('All years'!A585),ISNUMBER(G132)),'All years'!A585,NA())</f>
        <v>41813</v>
      </c>
      <c r="H133" s="11">
        <f>IF(AND(ISNUMBER('All years'!B585),ISNUMBER(H132)),'All years'!B585,NA())</f>
        <v>130.142156</v>
      </c>
      <c r="I133" s="11">
        <f>IF(AND(ISNUMBER('All years'!G585),ISNUMBER(I132)),'All years'!G585,NA())</f>
        <v>135.500857</v>
      </c>
      <c r="J133" s="11"/>
      <c r="K133" s="13"/>
      <c r="L133" s="13"/>
      <c r="M133" s="13"/>
      <c r="N133" s="6"/>
      <c r="O133" s="6"/>
      <c r="P133" s="6"/>
      <c r="Q133" s="6"/>
    </row>
    <row r="134" spans="6:17" x14ac:dyDescent="0.25">
      <c r="F134" s="14">
        <v>41820</v>
      </c>
      <c r="G134" s="12">
        <f>IF(AND(ISNUMBER('All years'!A586),ISNUMBER(G133)),'All years'!A586,NA())</f>
        <v>41820</v>
      </c>
      <c r="H134" s="11">
        <f>IF(AND(ISNUMBER('All years'!B586),ISNUMBER(H133)),'All years'!B586,NA())</f>
        <v>130.68705</v>
      </c>
      <c r="I134" s="11">
        <f>IF(AND(ISNUMBER('All years'!G586),ISNUMBER(I133)),'All years'!G586,NA())</f>
        <v>136.03758400000001</v>
      </c>
      <c r="J134" s="11"/>
      <c r="K134" s="13"/>
      <c r="L134" s="13"/>
      <c r="M134" s="13"/>
      <c r="N134" s="6"/>
      <c r="O134" s="6"/>
      <c r="P134" s="6"/>
      <c r="Q134" s="6"/>
    </row>
    <row r="135" spans="6:17" x14ac:dyDescent="0.25">
      <c r="F135" s="14">
        <v>41827</v>
      </c>
      <c r="G135" s="12">
        <f>IF(AND(ISNUMBER('All years'!A587),ISNUMBER(G134)),'All years'!A587,NA())</f>
        <v>41827</v>
      </c>
      <c r="H135" s="11">
        <f>IF(AND(ISNUMBER('All years'!B587),ISNUMBER(H134)),'All years'!B587,NA())</f>
        <v>131.099919</v>
      </c>
      <c r="I135" s="11">
        <f>IF(AND(ISNUMBER('All years'!G587),ISNUMBER(I134)),'All years'!G587,NA())</f>
        <v>136.21809500000001</v>
      </c>
      <c r="J135" s="11"/>
      <c r="K135" s="13"/>
      <c r="L135" s="13"/>
      <c r="M135" s="13"/>
      <c r="N135" s="6"/>
      <c r="O135" s="6"/>
      <c r="P135" s="6"/>
      <c r="Q135" s="6"/>
    </row>
    <row r="136" spans="6:17" x14ac:dyDescent="0.25">
      <c r="F136" s="14">
        <v>41834</v>
      </c>
      <c r="G136" s="12">
        <f>IF(AND(ISNUMBER('All years'!A588),ISNUMBER(G135)),'All years'!A588,NA())</f>
        <v>41834</v>
      </c>
      <c r="H136" s="11">
        <f>IF(AND(ISNUMBER('All years'!B588),ISNUMBER(H135)),'All years'!B588,NA())</f>
        <v>131.11149700000001</v>
      </c>
      <c r="I136" s="11">
        <f>IF(AND(ISNUMBER('All years'!G588),ISNUMBER(I135)),'All years'!G588,NA())</f>
        <v>136.17090200000001</v>
      </c>
      <c r="J136" s="11"/>
      <c r="K136" s="13"/>
      <c r="L136" s="13"/>
      <c r="M136" s="13"/>
      <c r="N136" s="6"/>
      <c r="O136" s="6"/>
      <c r="P136" s="6"/>
      <c r="Q136" s="6"/>
    </row>
    <row r="137" spans="6:17" x14ac:dyDescent="0.25">
      <c r="F137" s="14">
        <v>41841</v>
      </c>
      <c r="G137" s="12">
        <f>IF(AND(ISNUMBER('All years'!A589),ISNUMBER(G136)),'All years'!A589,NA())</f>
        <v>41841</v>
      </c>
      <c r="H137" s="11">
        <f>IF(AND(ISNUMBER('All years'!B589),ISNUMBER(H136)),'All years'!B589,NA())</f>
        <v>131.04472099999998</v>
      </c>
      <c r="I137" s="11">
        <f>IF(AND(ISNUMBER('All years'!G589),ISNUMBER(I136)),'All years'!G589,NA())</f>
        <v>135.68729200000001</v>
      </c>
      <c r="J137" s="11"/>
      <c r="K137" s="13"/>
      <c r="L137" s="13"/>
      <c r="M137" s="13"/>
      <c r="N137" s="6"/>
      <c r="O137" s="6"/>
      <c r="P137" s="6"/>
      <c r="Q137" s="6"/>
    </row>
    <row r="138" spans="6:17" x14ac:dyDescent="0.25">
      <c r="F138" s="14">
        <v>41848</v>
      </c>
      <c r="G138" s="12">
        <f>IF(AND(ISNUMBER('All years'!A590),ISNUMBER(G137)),'All years'!A590,NA())</f>
        <v>41848</v>
      </c>
      <c r="H138" s="11">
        <f>IF(AND(ISNUMBER('All years'!B590),ISNUMBER(H137)),'All years'!B590,NA())</f>
        <v>130.829579</v>
      </c>
      <c r="I138" s="11">
        <f>IF(AND(ISNUMBER('All years'!G590),ISNUMBER(I137)),'All years'!G590,NA())</f>
        <v>135.504648</v>
      </c>
      <c r="J138" s="11"/>
      <c r="K138" s="13"/>
      <c r="L138" s="13"/>
      <c r="M138" s="13"/>
      <c r="N138" s="6"/>
      <c r="O138" s="6"/>
      <c r="P138" s="6"/>
      <c r="Q138" s="6"/>
    </row>
    <row r="139" spans="6:17" x14ac:dyDescent="0.25">
      <c r="F139" s="14">
        <v>41855</v>
      </c>
      <c r="G139" s="12">
        <f>IF(AND(ISNUMBER('All years'!A591),ISNUMBER(G138)),'All years'!A591,NA())</f>
        <v>41855</v>
      </c>
      <c r="H139" s="11">
        <f>IF(AND(ISNUMBER('All years'!B591),ISNUMBER(H138)),'All years'!B591,NA())</f>
        <v>129.62610100000001</v>
      </c>
      <c r="I139" s="11">
        <f>IF(AND(ISNUMBER('All years'!G591),ISNUMBER(I138)),'All years'!G591,NA())</f>
        <v>134.30514200000002</v>
      </c>
      <c r="J139" s="11"/>
      <c r="K139" s="13"/>
      <c r="L139" s="13"/>
      <c r="M139" s="13"/>
      <c r="N139" s="6"/>
      <c r="O139" s="6"/>
      <c r="P139" s="6"/>
      <c r="Q139" s="6"/>
    </row>
    <row r="140" spans="6:17" x14ac:dyDescent="0.25">
      <c r="F140" s="14">
        <v>41862</v>
      </c>
      <c r="G140" s="12">
        <f>IF(AND(ISNUMBER('All years'!A592),ISNUMBER(G139)),'All years'!A592,NA())</f>
        <v>41862</v>
      </c>
      <c r="H140" s="11">
        <f>IF(AND(ISNUMBER('All years'!B592),ISNUMBER(H139)),'All years'!B592,NA())</f>
        <v>129.41438299999999</v>
      </c>
      <c r="I140" s="11">
        <f>IF(AND(ISNUMBER('All years'!G592),ISNUMBER(I139)),'All years'!G592,NA())</f>
        <v>133.851055</v>
      </c>
      <c r="J140" s="11"/>
      <c r="K140" s="13"/>
      <c r="L140" s="13"/>
      <c r="M140" s="13"/>
      <c r="N140" s="6"/>
      <c r="O140" s="6"/>
      <c r="P140" s="6"/>
      <c r="Q140" s="6"/>
    </row>
    <row r="141" spans="6:17" x14ac:dyDescent="0.25">
      <c r="F141" s="14">
        <v>41869</v>
      </c>
      <c r="G141" s="12">
        <f>IF(AND(ISNUMBER('All years'!A593),ISNUMBER(G140)),'All years'!A593,NA())</f>
        <v>41869</v>
      </c>
      <c r="H141" s="11">
        <f>IF(AND(ISNUMBER('All years'!B593),ISNUMBER(H140)),'All years'!B593,NA())</f>
        <v>129.291968</v>
      </c>
      <c r="I141" s="11">
        <f>IF(AND(ISNUMBER('All years'!G593),ISNUMBER(I140)),'All years'!G593,NA())</f>
        <v>133.74293299999999</v>
      </c>
      <c r="J141" s="11"/>
      <c r="K141" s="13"/>
      <c r="L141" s="13"/>
      <c r="M141" s="13"/>
      <c r="N141" s="6"/>
      <c r="O141" s="6"/>
      <c r="P141" s="6"/>
      <c r="Q141" s="6"/>
    </row>
    <row r="142" spans="6:17" x14ac:dyDescent="0.25">
      <c r="F142" s="14">
        <v>41876</v>
      </c>
      <c r="G142" s="12">
        <f>IF(AND(ISNUMBER('All years'!A594),ISNUMBER(G141)),'All years'!A594,NA())</f>
        <v>41876</v>
      </c>
      <c r="H142" s="11">
        <f>IF(AND(ISNUMBER('All years'!B594),ISNUMBER(H141)),'All years'!B594,NA())</f>
        <v>128.342308078489</v>
      </c>
      <c r="I142" s="11">
        <f>IF(AND(ISNUMBER('All years'!G594),ISNUMBER(I141)),'All years'!G594,NA())</f>
        <v>133.1618836912464</v>
      </c>
      <c r="J142" s="11"/>
      <c r="K142" s="13"/>
      <c r="L142" s="13"/>
      <c r="M142" s="13"/>
      <c r="N142" s="6"/>
      <c r="O142" s="6"/>
      <c r="P142" s="6"/>
      <c r="Q142" s="6"/>
    </row>
    <row r="143" spans="6:17" x14ac:dyDescent="0.25">
      <c r="F143" s="14">
        <v>41883</v>
      </c>
      <c r="G143" s="12">
        <f>IF(AND(ISNUMBER('All years'!A595),ISNUMBER(G142)),'All years'!A595,NA())</f>
        <v>41883</v>
      </c>
      <c r="H143" s="11">
        <f>IF(AND(ISNUMBER('All years'!B595),ISNUMBER(H142)),'All years'!B595,NA())</f>
        <v>128.00941659328362</v>
      </c>
      <c r="I143" s="11">
        <f>IF(AND(ISNUMBER('All years'!G595),ISNUMBER(I142)),'All years'!G595,NA())</f>
        <v>132.76814251684459</v>
      </c>
      <c r="J143" s="11"/>
      <c r="K143" s="13"/>
      <c r="L143" s="13"/>
      <c r="M143" s="13"/>
      <c r="N143" s="6"/>
      <c r="O143" s="6"/>
      <c r="P143" s="6"/>
      <c r="Q143" s="6"/>
    </row>
    <row r="144" spans="6:17" x14ac:dyDescent="0.25">
      <c r="F144" s="14">
        <v>41890</v>
      </c>
      <c r="G144" s="12">
        <f>IF(AND(ISNUMBER('All years'!A596),ISNUMBER(G143)),'All years'!A596,NA())</f>
        <v>41890</v>
      </c>
      <c r="H144" s="11">
        <f>IF(AND(ISNUMBER('All years'!B596),ISNUMBER(H143)),'All years'!B596,NA())</f>
        <v>128.34305732556072</v>
      </c>
      <c r="I144" s="11">
        <f>IF(AND(ISNUMBER('All years'!G596),ISNUMBER(I143)),'All years'!G596,NA())</f>
        <v>133.09017074232111</v>
      </c>
      <c r="J144" s="11"/>
      <c r="K144" s="13"/>
      <c r="L144" s="13"/>
      <c r="M144" s="13"/>
      <c r="N144" s="6"/>
      <c r="O144" s="6"/>
      <c r="P144" s="6"/>
      <c r="Q144" s="6"/>
    </row>
    <row r="145" spans="6:17" x14ac:dyDescent="0.25">
      <c r="F145" s="14">
        <v>41897</v>
      </c>
      <c r="G145" s="12">
        <f>IF(AND(ISNUMBER('All years'!A597),ISNUMBER(G144)),'All years'!A597,NA())</f>
        <v>41897</v>
      </c>
      <c r="H145" s="11">
        <f>IF(AND(ISNUMBER('All years'!B597),ISNUMBER(H144)),'All years'!B597,NA())</f>
        <v>128.43335735216516</v>
      </c>
      <c r="I145" s="11">
        <f>IF(AND(ISNUMBER('All years'!G597),ISNUMBER(I144)),'All years'!G597,NA())</f>
        <v>133.13145405940608</v>
      </c>
      <c r="J145" s="11"/>
      <c r="K145" s="13"/>
      <c r="L145" s="13"/>
      <c r="M145" s="13"/>
      <c r="N145" s="6"/>
      <c r="O145" s="6"/>
      <c r="P145" s="6"/>
      <c r="Q145" s="6"/>
    </row>
    <row r="146" spans="6:17" x14ac:dyDescent="0.25">
      <c r="F146" s="14">
        <v>41904</v>
      </c>
      <c r="G146" s="12">
        <f>IF(AND(ISNUMBER('All years'!A598),ISNUMBER(G145)),'All years'!A598,NA())</f>
        <v>41904</v>
      </c>
      <c r="H146" s="11">
        <f>IF(AND(ISNUMBER('All years'!B598),ISNUMBER(H145)),'All years'!B598,NA())</f>
        <v>128.61695035375567</v>
      </c>
      <c r="I146" s="11">
        <f>IF(AND(ISNUMBER('All years'!G598),ISNUMBER(I145)),'All years'!G598,NA())</f>
        <v>133.31890915296231</v>
      </c>
      <c r="J146" s="11"/>
      <c r="K146" s="13"/>
      <c r="L146" s="13"/>
      <c r="M146" s="13"/>
      <c r="N146" s="6"/>
      <c r="O146" s="6"/>
      <c r="P146" s="6"/>
      <c r="Q146" s="6"/>
    </row>
    <row r="147" spans="6:17" x14ac:dyDescent="0.25">
      <c r="F147" s="14">
        <v>41911</v>
      </c>
      <c r="G147" s="12">
        <f>IF(AND(ISNUMBER('All years'!A599),ISNUMBER(G146)),'All years'!A599,NA())</f>
        <v>41911</v>
      </c>
      <c r="H147" s="11">
        <f>IF(AND(ISNUMBER('All years'!B599),ISNUMBER(H146)),'All years'!B599,NA())</f>
        <v>128.59320006130426</v>
      </c>
      <c r="I147" s="11">
        <f>IF(AND(ISNUMBER('All years'!G599),ISNUMBER(I146)),'All years'!G599,NA())</f>
        <v>133.23312085690392</v>
      </c>
      <c r="J147" s="11"/>
      <c r="K147" s="13"/>
      <c r="L147" s="13"/>
      <c r="M147" s="13"/>
      <c r="N147" s="6"/>
      <c r="O147" s="6"/>
      <c r="P147" s="6"/>
      <c r="Q147" s="6"/>
    </row>
    <row r="148" spans="6:17" x14ac:dyDescent="0.25">
      <c r="F148" s="14">
        <v>41918</v>
      </c>
      <c r="G148" s="12">
        <f>IF(AND(ISNUMBER('All years'!A600),ISNUMBER(G147)),'All years'!A600,NA())</f>
        <v>41918</v>
      </c>
      <c r="H148" s="11">
        <f>IF(AND(ISNUMBER('All years'!B600),ISNUMBER(H147)),'All years'!B600,NA())</f>
        <v>126.78491776759481</v>
      </c>
      <c r="I148" s="11">
        <f>IF(AND(ISNUMBER('All years'!G600),ISNUMBER(I147)),'All years'!G600,NA())</f>
        <v>131.43183198251728</v>
      </c>
      <c r="J148" s="11"/>
      <c r="K148" s="13"/>
      <c r="L148" s="13"/>
      <c r="M148" s="13"/>
      <c r="N148" s="6"/>
      <c r="O148" s="6"/>
      <c r="P148" s="6"/>
      <c r="Q148" s="6"/>
    </row>
    <row r="149" spans="6:17" x14ac:dyDescent="0.25">
      <c r="F149" s="14">
        <v>41925</v>
      </c>
      <c r="G149" s="12">
        <f>IF(AND(ISNUMBER('All years'!A601),ISNUMBER(G148)),'All years'!A601,NA())</f>
        <v>41925</v>
      </c>
      <c r="H149" s="11">
        <f>IF(AND(ISNUMBER('All years'!B601),ISNUMBER(H148)),'All years'!B601,NA())</f>
        <v>126.49926711709757</v>
      </c>
      <c r="I149" s="11">
        <f>IF(AND(ISNUMBER('All years'!G601),ISNUMBER(I148)),'All years'!G601,NA())</f>
        <v>131.0819765451586</v>
      </c>
      <c r="J149" s="11"/>
      <c r="K149" s="13"/>
      <c r="L149" s="13"/>
      <c r="M149" s="13"/>
      <c r="N149" s="6"/>
      <c r="O149" s="6"/>
      <c r="P149" s="6"/>
      <c r="Q149" s="6"/>
    </row>
    <row r="150" spans="6:17" x14ac:dyDescent="0.25">
      <c r="F150" s="14">
        <v>41932</v>
      </c>
      <c r="G150" s="12">
        <f>IF(AND(ISNUMBER('All years'!A602),ISNUMBER(G149)),'All years'!A602,NA())</f>
        <v>41932</v>
      </c>
      <c r="H150" s="11">
        <f>IF(AND(ISNUMBER('All years'!B602),ISNUMBER(H149)),'All years'!B602,NA())</f>
        <v>125.40349229072044</v>
      </c>
      <c r="I150" s="11">
        <f>IF(AND(ISNUMBER('All years'!G602),ISNUMBER(I149)),'All years'!G602,NA())</f>
        <v>129.99717782692747</v>
      </c>
      <c r="J150" s="11"/>
      <c r="K150" s="13"/>
      <c r="L150" s="13"/>
      <c r="M150" s="13"/>
      <c r="N150" s="6"/>
      <c r="O150" s="6"/>
      <c r="P150" s="6"/>
      <c r="Q150" s="6"/>
    </row>
    <row r="151" spans="6:17" x14ac:dyDescent="0.25">
      <c r="F151" s="14">
        <v>41939</v>
      </c>
      <c r="G151" s="12">
        <f>IF(AND(ISNUMBER('All years'!A603),ISNUMBER(G150)),'All years'!A603,NA())</f>
        <v>41939</v>
      </c>
      <c r="H151" s="11">
        <f>IF(AND(ISNUMBER('All years'!B603),ISNUMBER(H150)),'All years'!B603,NA())</f>
        <v>125.11373542785068</v>
      </c>
      <c r="I151" s="11">
        <f>IF(AND(ISNUMBER('All years'!G603),ISNUMBER(I150)),'All years'!G603,NA())</f>
        <v>129.71674404436067</v>
      </c>
      <c r="J151" s="11"/>
      <c r="K151" s="13"/>
      <c r="L151" s="13"/>
      <c r="M151" s="13"/>
      <c r="N151" s="6"/>
      <c r="O151" s="6"/>
      <c r="P151" s="6"/>
      <c r="Q151" s="6"/>
    </row>
    <row r="152" spans="6:17" x14ac:dyDescent="0.25">
      <c r="F152" s="14">
        <v>41946</v>
      </c>
      <c r="G152" s="12">
        <f>IF(AND(ISNUMBER('All years'!A604),ISNUMBER(G151)),'All years'!A604,NA())</f>
        <v>41946</v>
      </c>
      <c r="H152" s="11">
        <f>IF(AND(ISNUMBER('All years'!B604),ISNUMBER(H151)),'All years'!B604,NA())</f>
        <v>123.93878706354707</v>
      </c>
      <c r="I152" s="11">
        <f>IF(AND(ISNUMBER('All years'!G604),ISNUMBER(I151)),'All years'!G604,NA())</f>
        <v>128.55709969866805</v>
      </c>
      <c r="J152" s="11"/>
      <c r="K152" s="13"/>
      <c r="L152" s="13"/>
      <c r="M152" s="13"/>
      <c r="N152" s="6"/>
      <c r="O152" s="6"/>
      <c r="P152" s="6"/>
      <c r="Q152" s="6"/>
    </row>
    <row r="153" spans="6:17" x14ac:dyDescent="0.25">
      <c r="F153" s="14">
        <v>41953</v>
      </c>
      <c r="G153" s="12">
        <f>IF(AND(ISNUMBER('All years'!A605),ISNUMBER(G152)),'All years'!A605,NA())</f>
        <v>41953</v>
      </c>
      <c r="H153" s="11">
        <f>IF(AND(ISNUMBER('All years'!B605),ISNUMBER(H152)),'All years'!B605,NA())</f>
        <v>122.94293023483374</v>
      </c>
      <c r="I153" s="11">
        <f>IF(AND(ISNUMBER('All years'!G605),ISNUMBER(I152)),'All years'!G605,NA())</f>
        <v>127.59488314642692</v>
      </c>
      <c r="J153" s="11"/>
      <c r="K153" s="13"/>
      <c r="L153" s="13"/>
      <c r="M153" s="13"/>
      <c r="N153" s="6"/>
      <c r="O153" s="6"/>
      <c r="P153" s="6"/>
      <c r="Q153" s="6"/>
    </row>
    <row r="154" spans="6:17" x14ac:dyDescent="0.25">
      <c r="F154" s="14">
        <v>41960</v>
      </c>
      <c r="G154" s="12">
        <f>IF(AND(ISNUMBER('All years'!A606),ISNUMBER(G153)),'All years'!A606,NA())</f>
        <v>41960</v>
      </c>
      <c r="H154" s="11">
        <f>IF(AND(ISNUMBER('All years'!B606),ISNUMBER(H153)),'All years'!B606,NA())</f>
        <v>122.50137777603679</v>
      </c>
      <c r="I154" s="11">
        <f>IF(AND(ISNUMBER('All years'!G606),ISNUMBER(I153)),'All years'!G606,NA())</f>
        <v>127.30886460251439</v>
      </c>
      <c r="J154" s="11"/>
      <c r="K154" s="13"/>
      <c r="L154" s="13"/>
      <c r="M154" s="13"/>
      <c r="N154" s="6"/>
      <c r="O154" s="6"/>
      <c r="P154" s="6"/>
      <c r="Q154" s="6"/>
    </row>
    <row r="155" spans="6:17" x14ac:dyDescent="0.25">
      <c r="F155" s="14">
        <v>41967</v>
      </c>
      <c r="G155" s="12">
        <f>IF(AND(ISNUMBER('All years'!A607),ISNUMBER(G154)),'All years'!A607,NA())</f>
        <v>41967</v>
      </c>
      <c r="H155" s="11">
        <f>IF(AND(ISNUMBER('All years'!B607),ISNUMBER(H154)),'All years'!B607,NA())</f>
        <v>122.29458215198052</v>
      </c>
      <c r="I155" s="11">
        <f>IF(AND(ISNUMBER('All years'!G607),ISNUMBER(I154)),'All years'!G607,NA())</f>
        <v>127.16689626675107</v>
      </c>
      <c r="J155" s="11"/>
      <c r="K155" s="13"/>
      <c r="L155" s="13"/>
      <c r="M155" s="13"/>
      <c r="N155" s="6"/>
      <c r="O155" s="6"/>
      <c r="P155" s="6"/>
      <c r="Q155" s="6"/>
    </row>
    <row r="156" spans="6:17" x14ac:dyDescent="0.25">
      <c r="F156" s="14">
        <v>41974</v>
      </c>
      <c r="G156" s="12">
        <f>IF(AND(ISNUMBER('All years'!A608),ISNUMBER(G155)),'All years'!A608,NA())</f>
        <v>41974</v>
      </c>
      <c r="H156" s="11">
        <f>IF(AND(ISNUMBER('All years'!B608),ISNUMBER(H155)),'All years'!B608,NA())</f>
        <v>121.17819332596842</v>
      </c>
      <c r="I156" s="11">
        <f>IF(AND(ISNUMBER('All years'!G608),ISNUMBER(I155)),'All years'!G608,NA())</f>
        <v>126.11136628651238</v>
      </c>
      <c r="J156" s="11"/>
      <c r="K156" s="13"/>
      <c r="L156" s="13"/>
      <c r="M156" s="13"/>
      <c r="N156" s="6"/>
      <c r="O156" s="6"/>
      <c r="P156" s="6"/>
      <c r="Q156" s="6"/>
    </row>
    <row r="157" spans="6:17" x14ac:dyDescent="0.25">
      <c r="F157" s="14">
        <v>41981</v>
      </c>
      <c r="G157" s="12">
        <f>IF(AND(ISNUMBER('All years'!A609),ISNUMBER(G156)),'All years'!A609,NA())</f>
        <v>41981</v>
      </c>
      <c r="H157" s="11">
        <f>IF(AND(ISNUMBER('All years'!B609),ISNUMBER(H156)),'All years'!B609,NA())</f>
        <v>119.83314859532217</v>
      </c>
      <c r="I157" s="11">
        <f>IF(AND(ISNUMBER('All years'!G609),ISNUMBER(I156)),'All years'!G609,NA())</f>
        <v>124.78581491139718</v>
      </c>
      <c r="J157" s="11"/>
      <c r="K157" s="13"/>
      <c r="L157" s="13"/>
      <c r="M157" s="13"/>
      <c r="N157" s="6"/>
      <c r="O157" s="6"/>
      <c r="P157" s="6"/>
      <c r="Q157" s="6"/>
    </row>
    <row r="158" spans="6:17" x14ac:dyDescent="0.25">
      <c r="F158" s="14">
        <v>41988</v>
      </c>
      <c r="G158" s="12">
        <f>IF(AND(ISNUMBER('All years'!A610),ISNUMBER(G157)),'All years'!A610,NA())</f>
        <v>41988</v>
      </c>
      <c r="H158" s="11">
        <f>IF(AND(ISNUMBER('All years'!B610),ISNUMBER(H157)),'All years'!B610,NA())</f>
        <v>116.30130202079251</v>
      </c>
      <c r="I158" s="11">
        <f>IF(AND(ISNUMBER('All years'!G610),ISNUMBER(I157)),'All years'!G610,NA())</f>
        <v>122.43040990582345</v>
      </c>
      <c r="J158" s="11"/>
      <c r="K158" s="13"/>
      <c r="L158" s="13"/>
      <c r="M158" s="13"/>
      <c r="N158" s="6"/>
      <c r="O158" s="6"/>
      <c r="P158" s="6"/>
      <c r="Q158" s="6"/>
    </row>
    <row r="159" spans="6:17" x14ac:dyDescent="0.25">
      <c r="F159" s="14">
        <v>41995</v>
      </c>
      <c r="G159" s="12">
        <f>IF(AND(ISNUMBER('All years'!A611),ISNUMBER(G158)),'All years'!A611,NA())</f>
        <v>41995</v>
      </c>
      <c r="H159" s="11">
        <f>IF(AND(ISNUMBER('All years'!B611),ISNUMBER(H158)),'All years'!B611,NA())</f>
        <v>113.66277198261409</v>
      </c>
      <c r="I159" s="11">
        <f>IF(AND(ISNUMBER('All years'!G611),ISNUMBER(I158)),'All years'!G611,NA())</f>
        <v>120.81395354935341</v>
      </c>
      <c r="J159" s="11"/>
      <c r="K159" s="13"/>
      <c r="L159" s="13"/>
      <c r="M159" s="13"/>
      <c r="N159" s="6"/>
      <c r="O159" s="6"/>
      <c r="P159" s="6"/>
      <c r="Q159" s="6"/>
    </row>
    <row r="160" spans="6:17" x14ac:dyDescent="0.25">
      <c r="F160" s="14">
        <v>42002</v>
      </c>
      <c r="G160" s="12">
        <f>IF(AND(ISNUMBER('All years'!A612),ISNUMBER(G159)),'All years'!A612,NA())</f>
        <v>42002</v>
      </c>
      <c r="H160" s="11">
        <f>IF(AND(ISNUMBER('All years'!B612),ISNUMBER(H159)),'All years'!B612,NA())</f>
        <v>113.16029904817108</v>
      </c>
      <c r="I160" s="11">
        <f>IF(AND(ISNUMBER('All years'!G612),ISNUMBER(I159)),'All years'!G612,NA())</f>
        <v>120.36327337434955</v>
      </c>
      <c r="J160" s="11"/>
      <c r="K160" s="13"/>
      <c r="L160" s="13"/>
      <c r="M160" s="13"/>
      <c r="N160" s="6"/>
      <c r="O160" s="6"/>
      <c r="P160" s="6"/>
      <c r="Q160" s="6"/>
    </row>
    <row r="161" spans="6:17" x14ac:dyDescent="0.25">
      <c r="F161" s="14">
        <v>42009</v>
      </c>
      <c r="G161" s="12">
        <f>IF(AND(ISNUMBER('All years'!A613),ISNUMBER(G160)),'All years'!A613,NA())</f>
        <v>42009</v>
      </c>
      <c r="H161" s="11">
        <f>IF(AND(ISNUMBER('All years'!B613),ISNUMBER(H160)),'All years'!B613,NA())</f>
        <v>111.06263896516052</v>
      </c>
      <c r="I161" s="11">
        <f>IF(AND(ISNUMBER('All years'!G613),ISNUMBER(I160)),'All years'!G613,NA())</f>
        <v>117.93335943095734</v>
      </c>
      <c r="J161" s="11"/>
      <c r="K161" s="13"/>
      <c r="L161" s="13"/>
      <c r="M161" s="13"/>
      <c r="N161" s="6"/>
      <c r="O161" s="6"/>
      <c r="P161" s="6"/>
      <c r="Q161" s="6"/>
    </row>
    <row r="162" spans="6:17" x14ac:dyDescent="0.25">
      <c r="F162" s="14">
        <v>42016</v>
      </c>
      <c r="G162" s="12">
        <f>IF(AND(ISNUMBER('All years'!A614),ISNUMBER(G161)),'All years'!A614,NA())</f>
        <v>42016</v>
      </c>
      <c r="H162" s="11">
        <f>IF(AND(ISNUMBER('All years'!B614),ISNUMBER(H161)),'All years'!B614,NA())</f>
        <v>108.86588767255694</v>
      </c>
      <c r="I162" s="11">
        <f>IF(AND(ISNUMBER('All years'!G614),ISNUMBER(I161)),'All years'!G614,NA())</f>
        <v>116.22067961428183</v>
      </c>
      <c r="J162" s="11"/>
      <c r="K162" s="13"/>
      <c r="L162" s="13"/>
      <c r="M162" s="13"/>
      <c r="N162" s="6"/>
      <c r="O162" s="6"/>
      <c r="P162" s="6"/>
      <c r="Q162" s="6"/>
    </row>
    <row r="163" spans="6:17" x14ac:dyDescent="0.25">
      <c r="F163" s="14">
        <v>42023</v>
      </c>
      <c r="G163" s="12">
        <f>IF(AND(ISNUMBER('All years'!A615),ISNUMBER(G162)),'All years'!A615,NA())</f>
        <v>42023</v>
      </c>
      <c r="H163" s="11">
        <f>IF(AND(ISNUMBER('All years'!B615),ISNUMBER(H162)),'All years'!B615,NA())</f>
        <v>106.82572363792367</v>
      </c>
      <c r="I163" s="11">
        <f>IF(AND(ISNUMBER('All years'!G615),ISNUMBER(I162)),'All years'!G615,NA())</f>
        <v>114.32765419282902</v>
      </c>
      <c r="J163" s="11"/>
      <c r="K163" s="13"/>
      <c r="L163" s="13"/>
      <c r="M163" s="13"/>
      <c r="N163" s="6"/>
      <c r="O163" s="6"/>
      <c r="P163" s="6"/>
      <c r="Q163" s="6"/>
    </row>
    <row r="164" spans="6:17" x14ac:dyDescent="0.25">
      <c r="F164" s="14">
        <v>42030</v>
      </c>
      <c r="G164" s="12">
        <f>IF(AND(ISNUMBER('All years'!A616),ISNUMBER(G163)),'All years'!A616,NA())</f>
        <v>42030</v>
      </c>
      <c r="H164" s="11">
        <f>IF(AND(ISNUMBER('All years'!B616),ISNUMBER(H163)),'All years'!B616,NA())</f>
        <v>106.31989007720998</v>
      </c>
      <c r="I164" s="11">
        <f>IF(AND(ISNUMBER('All years'!G616),ISNUMBER(I163)),'All years'!G616,NA())</f>
        <v>113.76040358721184</v>
      </c>
      <c r="J164" s="11"/>
      <c r="K164" s="13"/>
      <c r="L164" s="13"/>
      <c r="M164" s="13"/>
      <c r="N164" s="6"/>
      <c r="O164" s="6"/>
      <c r="P164" s="6"/>
      <c r="Q164" s="6"/>
    </row>
    <row r="165" spans="6:17" x14ac:dyDescent="0.25">
      <c r="F165" s="14">
        <v>42037</v>
      </c>
      <c r="G165" s="12">
        <f>IF(AND(ISNUMBER('All years'!A617),ISNUMBER(G164)),'All years'!A617,NA())</f>
        <v>42037</v>
      </c>
      <c r="H165" s="11">
        <f>IF(AND(ISNUMBER('All years'!B617),ISNUMBER(H164)),'All years'!B617,NA())</f>
        <v>106.04228537981643</v>
      </c>
      <c r="I165" s="11">
        <f>IF(AND(ISNUMBER('All years'!G617),ISNUMBER(I164)),'All years'!G617,NA())</f>
        <v>113.6131025055633</v>
      </c>
      <c r="J165" s="11"/>
      <c r="K165" s="13"/>
      <c r="L165" s="13"/>
      <c r="M165" s="13"/>
      <c r="N165" s="6"/>
      <c r="O165" s="6"/>
      <c r="P165" s="6"/>
      <c r="Q165" s="6"/>
    </row>
    <row r="166" spans="6:17" x14ac:dyDescent="0.25">
      <c r="F166" s="14">
        <v>42044</v>
      </c>
      <c r="G166" s="12">
        <f>IF(AND(ISNUMBER('All years'!A618),ISNUMBER(G165)),'All years'!A618,NA())</f>
        <v>42044</v>
      </c>
      <c r="H166" s="11">
        <f>IF(AND(ISNUMBER('All years'!B618),ISNUMBER(H165)),'All years'!B618,NA())</f>
        <v>106.35479458348546</v>
      </c>
      <c r="I166" s="11">
        <f>IF(AND(ISNUMBER('All years'!G618),ISNUMBER(I165)),'All years'!G618,NA())</f>
        <v>113.90980522702691</v>
      </c>
      <c r="J166" s="11"/>
      <c r="K166" s="13"/>
      <c r="L166" s="13"/>
      <c r="M166" s="13"/>
      <c r="N166" s="6"/>
      <c r="O166" s="6"/>
      <c r="P166" s="6"/>
      <c r="Q166" s="6"/>
    </row>
    <row r="167" spans="6:17" x14ac:dyDescent="0.25">
      <c r="F167" s="14">
        <v>42051</v>
      </c>
      <c r="G167" s="12">
        <f>IF(AND(ISNUMBER('All years'!A619),ISNUMBER(G166)),'All years'!A619,NA())</f>
        <v>42051</v>
      </c>
      <c r="H167" s="11">
        <f>IF(AND(ISNUMBER('All years'!B619),ISNUMBER(H166)),'All years'!B619,NA())</f>
        <v>107.26008264293782</v>
      </c>
      <c r="I167" s="11">
        <f>IF(AND(ISNUMBER('All years'!G619),ISNUMBER(I166)),'All years'!G619,NA())</f>
        <v>114.72561351904383</v>
      </c>
      <c r="J167" s="11"/>
      <c r="K167" s="13"/>
      <c r="L167" s="13"/>
      <c r="M167" s="13"/>
      <c r="N167" s="6"/>
      <c r="O167" s="6"/>
      <c r="P167" s="6"/>
      <c r="Q167" s="6"/>
    </row>
    <row r="168" spans="6:17" x14ac:dyDescent="0.25">
      <c r="F168" s="14">
        <v>42058</v>
      </c>
      <c r="G168" s="12">
        <f>IF(AND(ISNUMBER('All years'!A620),ISNUMBER(G167)),'All years'!A620,NA())</f>
        <v>42058</v>
      </c>
      <c r="H168" s="11">
        <f>IF(AND(ISNUMBER('All years'!B620),ISNUMBER(H167)),'All years'!B620,NA())</f>
        <v>108.34400623996967</v>
      </c>
      <c r="I168" s="11">
        <f>IF(AND(ISNUMBER('All years'!G620),ISNUMBER(I167)),'All years'!G620,NA())</f>
        <v>115.73850957400292</v>
      </c>
      <c r="J168" s="11"/>
      <c r="K168" s="13"/>
      <c r="L168" s="13"/>
      <c r="M168" s="13"/>
      <c r="N168" s="6"/>
      <c r="O168" s="6"/>
      <c r="P168" s="6"/>
      <c r="Q168" s="6"/>
    </row>
    <row r="169" spans="6:17" x14ac:dyDescent="0.25">
      <c r="F169" s="14">
        <v>42065</v>
      </c>
      <c r="G169" s="12">
        <f>IF(AND(ISNUMBER('All years'!A621),ISNUMBER(G168)),'All years'!A621,NA())</f>
        <v>42065</v>
      </c>
      <c r="H169" s="11">
        <f>IF(AND(ISNUMBER('All years'!B621),ISNUMBER(H168)),'All years'!B621,NA())</f>
        <v>109.19915790626507</v>
      </c>
      <c r="I169" s="11">
        <f>IF(AND(ISNUMBER('All years'!G621),ISNUMBER(I168)),'All years'!G621,NA())</f>
        <v>116.6354767356095</v>
      </c>
      <c r="J169" s="11"/>
      <c r="K169" s="13"/>
      <c r="L169" s="13"/>
      <c r="M169" s="13"/>
      <c r="N169" s="6"/>
      <c r="O169" s="6"/>
      <c r="P169" s="6"/>
      <c r="Q169" s="6"/>
    </row>
    <row r="170" spans="6:17" x14ac:dyDescent="0.25">
      <c r="F170" s="14">
        <v>42072</v>
      </c>
      <c r="G170" s="12">
        <f>IF(AND(ISNUMBER('All years'!A622),ISNUMBER(G169)),'All years'!A622,NA())</f>
        <v>42072</v>
      </c>
      <c r="H170" s="11">
        <f>IF(AND(ISNUMBER('All years'!B622),ISNUMBER(H169)),'All years'!B622,NA())</f>
        <v>110.07092717790935</v>
      </c>
      <c r="I170" s="11">
        <f>IF(AND(ISNUMBER('All years'!G622),ISNUMBER(I169)),'All years'!G622,NA())</f>
        <v>117.51039038501291</v>
      </c>
      <c r="J170" s="11"/>
      <c r="K170" s="13"/>
      <c r="L170" s="13"/>
      <c r="M170" s="13"/>
      <c r="N170" s="6"/>
      <c r="O170" s="6"/>
      <c r="P170" s="6"/>
      <c r="Q170" s="6"/>
    </row>
    <row r="171" spans="6:17" x14ac:dyDescent="0.25">
      <c r="F171" s="14">
        <v>42079</v>
      </c>
      <c r="G171" s="12">
        <f>IF(AND(ISNUMBER('All years'!A623),ISNUMBER(G170)),'All years'!A623,NA())</f>
        <v>42079</v>
      </c>
      <c r="H171" s="11">
        <f>IF(AND(ISNUMBER('All years'!B623),ISNUMBER(H170)),'All years'!B623,NA())</f>
        <v>111.03681412344369</v>
      </c>
      <c r="I171" s="11">
        <f>IF(AND(ISNUMBER('All years'!G623),ISNUMBER(I170)),'All years'!G623,NA())</f>
        <v>118.26367215065976</v>
      </c>
      <c r="J171" s="11"/>
      <c r="K171" s="13"/>
      <c r="L171" s="13"/>
      <c r="M171" s="13"/>
      <c r="N171" s="6"/>
      <c r="O171" s="6"/>
      <c r="P171" s="6"/>
      <c r="Q171" s="6"/>
    </row>
    <row r="172" spans="6:17" x14ac:dyDescent="0.25">
      <c r="F172" s="14">
        <v>42086</v>
      </c>
      <c r="G172" s="12">
        <f>IF(AND(ISNUMBER('All years'!A624),ISNUMBER(G171)),'All years'!A624,NA())</f>
        <v>42086</v>
      </c>
      <c r="H172" s="11">
        <f>IF(AND(ISNUMBER('All years'!B624),ISNUMBER(H171)),'All years'!B624,NA())</f>
        <v>111.6473828102704</v>
      </c>
      <c r="I172" s="11">
        <f>IF(AND(ISNUMBER('All years'!G624),ISNUMBER(I171)),'All years'!G624,NA())</f>
        <v>118.71027965878702</v>
      </c>
      <c r="J172" s="11"/>
      <c r="K172" s="13"/>
      <c r="L172" s="13"/>
      <c r="M172" s="13"/>
      <c r="N172" s="6"/>
      <c r="O172" s="6"/>
      <c r="P172" s="6"/>
      <c r="Q172" s="6"/>
    </row>
    <row r="173" spans="6:17" x14ac:dyDescent="0.25">
      <c r="F173" s="14">
        <v>42093</v>
      </c>
      <c r="G173" s="12">
        <f>IF(AND(ISNUMBER('All years'!A625),ISNUMBER(G172)),'All years'!A625,NA())</f>
        <v>42093</v>
      </c>
      <c r="H173" s="11">
        <f>IF(AND(ISNUMBER('All years'!B625),ISNUMBER(H172)),'All years'!B625,NA())</f>
        <v>112.06053744198424</v>
      </c>
      <c r="I173" s="11">
        <f>IF(AND(ISNUMBER('All years'!G625),ISNUMBER(I172)),'All years'!G625,NA())</f>
        <v>118.97182870497286</v>
      </c>
      <c r="J173" s="11"/>
      <c r="K173" s="13"/>
      <c r="L173" s="13"/>
      <c r="M173" s="13"/>
      <c r="N173" s="6"/>
      <c r="O173" s="6"/>
      <c r="P173" s="6"/>
      <c r="Q173" s="6"/>
    </row>
    <row r="174" spans="6:17" x14ac:dyDescent="0.25">
      <c r="F174" s="14">
        <v>42100</v>
      </c>
      <c r="G174" s="12">
        <f>IF(AND(ISNUMBER('All years'!A626),ISNUMBER(G173)),'All years'!A626,NA())</f>
        <v>42100</v>
      </c>
      <c r="H174" s="11">
        <f>IF(AND(ISNUMBER('All years'!B626),ISNUMBER(H173)),'All years'!B626,NA())</f>
        <v>112.37431970848152</v>
      </c>
      <c r="I174" s="11">
        <f>IF(AND(ISNUMBER('All years'!G626),ISNUMBER(I173)),'All years'!G626,NA())</f>
        <v>119.08711266078592</v>
      </c>
      <c r="J174" s="11"/>
      <c r="K174" s="13"/>
      <c r="L174" s="13"/>
      <c r="M174" s="13"/>
      <c r="N174" s="6"/>
      <c r="O174" s="6"/>
      <c r="P174" s="6"/>
      <c r="Q174" s="6"/>
    </row>
    <row r="175" spans="6:17" x14ac:dyDescent="0.25">
      <c r="F175" s="14">
        <v>42107</v>
      </c>
      <c r="G175" s="12">
        <f>IF(AND(ISNUMBER('All years'!A627),ISNUMBER(G174)),'All years'!A627,NA())</f>
        <v>42107</v>
      </c>
      <c r="H175" s="11">
        <f>IF(AND(ISNUMBER('All years'!B627),ISNUMBER(H174)),'All years'!B627,NA())</f>
        <v>112.52205799606996</v>
      </c>
      <c r="I175" s="11">
        <f>IF(AND(ISNUMBER('All years'!G627),ISNUMBER(I174)),'All years'!G627,NA())</f>
        <v>119.14610841678709</v>
      </c>
      <c r="J175" s="11"/>
      <c r="K175" s="13"/>
      <c r="L175" s="13"/>
      <c r="M175" s="13"/>
      <c r="N175" s="6"/>
      <c r="O175" s="6"/>
      <c r="P175" s="6"/>
      <c r="Q175" s="6"/>
    </row>
    <row r="176" spans="6:17" x14ac:dyDescent="0.25">
      <c r="F176" s="14">
        <v>42114</v>
      </c>
      <c r="G176" s="12">
        <f>IF(AND(ISNUMBER('All years'!A628),ISNUMBER(G175)),'All years'!A628,NA())</f>
        <v>42114</v>
      </c>
      <c r="H176" s="11">
        <f>IF(AND(ISNUMBER('All years'!B628),ISNUMBER(H175)),'All years'!B628,NA())</f>
        <v>112.87172797910024</v>
      </c>
      <c r="I176" s="11">
        <f>IF(AND(ISNUMBER('All years'!G628),ISNUMBER(I175)),'All years'!G628,NA())</f>
        <v>119.13872069858513</v>
      </c>
      <c r="J176" s="11"/>
      <c r="K176" s="13"/>
      <c r="L176" s="13"/>
      <c r="M176" s="13"/>
      <c r="N176" s="6"/>
      <c r="O176" s="6"/>
      <c r="P176" s="6"/>
      <c r="Q176" s="6"/>
    </row>
    <row r="177" spans="6:17" x14ac:dyDescent="0.25">
      <c r="F177" s="14">
        <v>42121</v>
      </c>
      <c r="G177" s="12">
        <f>IF(AND(ISNUMBER('All years'!A629),ISNUMBER(G176)),'All years'!A629,NA())</f>
        <v>42121</v>
      </c>
      <c r="H177" s="11">
        <f>IF(AND(ISNUMBER('All years'!B629),ISNUMBER(H176)),'All years'!B629,NA())</f>
        <v>113.55083442185972</v>
      </c>
      <c r="I177" s="11">
        <f>IF(AND(ISNUMBER('All years'!G629),ISNUMBER(I176)),'All years'!G629,NA())</f>
        <v>119.57730631659689</v>
      </c>
      <c r="J177" s="11"/>
      <c r="K177" s="13"/>
      <c r="L177" s="13"/>
      <c r="M177" s="13"/>
      <c r="N177" s="6"/>
      <c r="O177" s="6"/>
      <c r="P177" s="6"/>
      <c r="Q177" s="6"/>
    </row>
    <row r="178" spans="6:17" x14ac:dyDescent="0.25">
      <c r="F178" s="14">
        <v>42128</v>
      </c>
      <c r="G178" s="12">
        <f>IF(AND(ISNUMBER('All years'!A630),ISNUMBER(G177)),'All years'!A630,NA())</f>
        <v>42128</v>
      </c>
      <c r="H178" s="11">
        <f>IF(AND(ISNUMBER('All years'!B630),ISNUMBER(H177)),'All years'!B630,NA())</f>
        <v>114.27048613743514</v>
      </c>
      <c r="I178" s="11">
        <f>IF(AND(ISNUMBER('All years'!G630),ISNUMBER(I177)),'All years'!G630,NA())</f>
        <v>119.99644286750025</v>
      </c>
      <c r="J178" s="11"/>
      <c r="K178" s="13"/>
      <c r="L178" s="13"/>
      <c r="M178" s="13"/>
      <c r="N178" s="6"/>
      <c r="O178" s="6"/>
      <c r="P178" s="6"/>
      <c r="Q178" s="6"/>
    </row>
    <row r="179" spans="6:17" x14ac:dyDescent="0.25">
      <c r="F179" s="14">
        <v>42135</v>
      </c>
      <c r="G179" s="12">
        <f>IF(AND(ISNUMBER('All years'!A631),ISNUMBER(G178)),'All years'!A631,NA())</f>
        <v>42135</v>
      </c>
      <c r="H179" s="11">
        <f>IF(AND(ISNUMBER('All years'!B631),ISNUMBER(H178)),'All years'!B631,NA())</f>
        <v>115.09808401144393</v>
      </c>
      <c r="I179" s="11">
        <f>IF(AND(ISNUMBER('All years'!G631),ISNUMBER(I178)),'All years'!G631,NA())</f>
        <v>120.59334734839467</v>
      </c>
      <c r="J179" s="11"/>
      <c r="K179" s="13"/>
      <c r="L179" s="13"/>
      <c r="M179" s="13"/>
      <c r="N179" s="6"/>
      <c r="O179" s="6"/>
      <c r="P179" s="6"/>
      <c r="Q179" s="6"/>
    </row>
    <row r="180" spans="6:17" x14ac:dyDescent="0.25">
      <c r="F180" s="14">
        <v>42142</v>
      </c>
      <c r="G180" s="12">
        <f>IF(AND(ISNUMBER('All years'!A632),ISNUMBER(G179)),'All years'!A632,NA())</f>
        <v>42142</v>
      </c>
      <c r="H180" s="11">
        <f>IF(AND(ISNUMBER('All years'!B632),ISNUMBER(H179)),'All years'!B632,NA())</f>
        <v>115.73924360687818</v>
      </c>
      <c r="I180" s="11">
        <f>IF(AND(ISNUMBER('All years'!G632),ISNUMBER(I179)),'All years'!G632,NA())</f>
        <v>121.03637913317567</v>
      </c>
      <c r="J180" s="11"/>
      <c r="K180" s="13"/>
      <c r="L180" s="13"/>
      <c r="M180" s="13"/>
      <c r="N180" s="6"/>
      <c r="O180" s="6"/>
      <c r="P180" s="6"/>
      <c r="Q180" s="6"/>
    </row>
    <row r="181" spans="6:17" x14ac:dyDescent="0.25">
      <c r="F181" s="14">
        <v>42149</v>
      </c>
      <c r="G181" s="12">
        <f>IF(AND(ISNUMBER('All years'!A633),ISNUMBER(G180)),'All years'!A633,NA())</f>
        <v>42149</v>
      </c>
      <c r="H181" s="11">
        <f>IF(AND(ISNUMBER('All years'!B633),ISNUMBER(H180)),'All years'!B633,NA())</f>
        <v>116.02439211158249</v>
      </c>
      <c r="I181" s="11">
        <f>IF(AND(ISNUMBER('All years'!G633),ISNUMBER(I180)),'All years'!G633,NA())</f>
        <v>121.31895591605726</v>
      </c>
      <c r="J181" s="11"/>
      <c r="K181" s="13"/>
      <c r="L181" s="13"/>
      <c r="M181" s="13"/>
      <c r="N181" s="6"/>
      <c r="O181" s="6"/>
      <c r="P181" s="6"/>
      <c r="Q181" s="6"/>
    </row>
    <row r="182" spans="6:17" x14ac:dyDescent="0.25">
      <c r="F182" s="14">
        <v>42156</v>
      </c>
      <c r="G182" s="12">
        <f>IF(AND(ISNUMBER('All years'!A634),ISNUMBER(G181)),'All years'!A634,NA())</f>
        <v>42156</v>
      </c>
      <c r="H182" s="11">
        <f>IF(AND(ISNUMBER('All years'!B634),ISNUMBER(H181)),'All years'!B634,NA())</f>
        <v>116.13139585692821</v>
      </c>
      <c r="I182" s="11">
        <f>IF(AND(ISNUMBER('All years'!G634),ISNUMBER(I181)),'All years'!G634,NA())</f>
        <v>121.30045011742648</v>
      </c>
      <c r="J182" s="11"/>
      <c r="K182" s="13"/>
      <c r="L182" s="13"/>
      <c r="M182" s="13"/>
      <c r="N182" s="6"/>
      <c r="O182" s="6"/>
      <c r="P182" s="6"/>
      <c r="Q182" s="6"/>
    </row>
    <row r="183" spans="6:17" x14ac:dyDescent="0.25">
      <c r="F183" s="14">
        <v>42163</v>
      </c>
      <c r="G183" s="12">
        <f>IF(AND(ISNUMBER('All years'!A635),ISNUMBER(G182)),'All years'!A635,NA())</f>
        <v>42163</v>
      </c>
      <c r="H183" s="11">
        <f>IF(AND(ISNUMBER('All years'!B635),ISNUMBER(H182)),'All years'!B635,NA())</f>
        <v>116.25539498811986</v>
      </c>
      <c r="I183" s="11">
        <f>IF(AND(ISNUMBER('All years'!G635),ISNUMBER(I182)),'All years'!G635,NA())</f>
        <v>121.33792309333279</v>
      </c>
      <c r="J183" s="11"/>
      <c r="K183" s="13"/>
      <c r="L183" s="13"/>
      <c r="M183" s="13"/>
      <c r="N183" s="6"/>
      <c r="O183" s="6"/>
      <c r="P183" s="6"/>
      <c r="Q183" s="6"/>
    </row>
    <row r="184" spans="6:17" x14ac:dyDescent="0.25">
      <c r="F184" s="14">
        <v>42170</v>
      </c>
      <c r="G184" s="12">
        <f>IF(AND(ISNUMBER('All years'!A636),ISNUMBER(G183)),'All years'!A636,NA())</f>
        <v>42170</v>
      </c>
      <c r="H184" s="11">
        <f>IF(AND(ISNUMBER('All years'!B636),ISNUMBER(H183)),'All years'!B636,NA())</f>
        <v>116.38640209039085</v>
      </c>
      <c r="I184" s="11">
        <f>IF(AND(ISNUMBER('All years'!G636),ISNUMBER(I183)),'All years'!G636,NA())</f>
        <v>121.30046621305074</v>
      </c>
      <c r="J184" s="11"/>
      <c r="K184" s="13"/>
      <c r="L184" s="13"/>
      <c r="M184" s="13"/>
      <c r="N184" s="6"/>
      <c r="O184" s="6"/>
      <c r="P184" s="6"/>
      <c r="Q184" s="6"/>
    </row>
    <row r="185" spans="6:17" x14ac:dyDescent="0.25">
      <c r="F185" s="14">
        <v>42177</v>
      </c>
      <c r="G185" s="12">
        <f>IF(AND(ISNUMBER('All years'!A637),ISNUMBER(G184)),'All years'!A637,NA())</f>
        <v>42177</v>
      </c>
      <c r="H185" s="11">
        <f>IF(AND(ISNUMBER('All years'!B637),ISNUMBER(H184)),'All years'!B637,NA())</f>
        <v>116.59589142616274</v>
      </c>
      <c r="I185" s="11">
        <f>IF(AND(ISNUMBER('All years'!G637),ISNUMBER(I184)),'All years'!G637,NA())</f>
        <v>121.20601117770603</v>
      </c>
      <c r="J185" s="11"/>
      <c r="K185" s="13"/>
      <c r="L185" s="13"/>
      <c r="M185" s="13"/>
      <c r="N185" s="6"/>
      <c r="O185" s="6"/>
      <c r="P185" s="6"/>
      <c r="Q185" s="6"/>
    </row>
    <row r="186" spans="6:17" x14ac:dyDescent="0.25">
      <c r="F186" s="14">
        <v>42184</v>
      </c>
      <c r="G186" s="12">
        <f>IF(AND(ISNUMBER('All years'!A638),ISNUMBER(G185)),'All years'!A638,NA())</f>
        <v>42184</v>
      </c>
      <c r="H186" s="11">
        <f>IF(AND(ISNUMBER('All years'!B638),ISNUMBER(H185)),'All years'!B638,NA())</f>
        <v>116.55014221623694</v>
      </c>
      <c r="I186" s="11">
        <f>IF(AND(ISNUMBER('All years'!G638),ISNUMBER(I185)),'All years'!G638,NA())</f>
        <v>120.99038837570538</v>
      </c>
      <c r="J186" s="11"/>
      <c r="K186" s="13"/>
      <c r="L186" s="13"/>
      <c r="M186" s="13"/>
      <c r="N186" s="6"/>
      <c r="O186" s="6"/>
      <c r="P186" s="6"/>
      <c r="Q186" s="6"/>
    </row>
    <row r="187" spans="6:17" x14ac:dyDescent="0.25">
      <c r="F187" s="14">
        <v>42191</v>
      </c>
      <c r="G187" s="12">
        <f>IF(AND(ISNUMBER('All years'!A639),ISNUMBER(G186)),'All years'!A639,NA())</f>
        <v>42191</v>
      </c>
      <c r="H187" s="11">
        <f>IF(AND(ISNUMBER('All years'!B639),ISNUMBER(H186)),'All years'!B639,NA())</f>
        <v>116.33630392500584</v>
      </c>
      <c r="I187" s="11">
        <f>IF(AND(ISNUMBER('All years'!G639),ISNUMBER(I186)),'All years'!G639,NA())</f>
        <v>120.76364281723835</v>
      </c>
      <c r="J187" s="11"/>
      <c r="K187" s="13"/>
      <c r="L187" s="13"/>
      <c r="M187" s="13"/>
      <c r="N187" s="6"/>
      <c r="O187" s="6"/>
      <c r="P187" s="6"/>
      <c r="Q187" s="6"/>
    </row>
    <row r="188" spans="6:17" x14ac:dyDescent="0.25">
      <c r="F188" s="14">
        <v>42198</v>
      </c>
      <c r="G188" s="12">
        <f>IF(AND(ISNUMBER('All years'!A640),ISNUMBER(G187)),'All years'!A640,NA())</f>
        <v>42198</v>
      </c>
      <c r="H188" s="11">
        <f>IF(AND(ISNUMBER('All years'!B640),ISNUMBER(H187)),'All years'!B640,NA())</f>
        <v>116.40604037906674</v>
      </c>
      <c r="I188" s="11">
        <f>IF(AND(ISNUMBER('All years'!G640),ISNUMBER(I187)),'All years'!G640,NA())</f>
        <v>118.8318056400137</v>
      </c>
      <c r="J188" s="11"/>
      <c r="K188" s="13"/>
      <c r="L188" s="13"/>
      <c r="M188" s="13"/>
      <c r="N188" s="6"/>
      <c r="O188" s="6"/>
      <c r="P188" s="6"/>
      <c r="Q188" s="6"/>
    </row>
    <row r="189" spans="6:17" x14ac:dyDescent="0.25">
      <c r="F189" s="14">
        <v>42205</v>
      </c>
      <c r="G189" s="12">
        <f>IF(AND(ISNUMBER('All years'!A641),ISNUMBER(G188)),'All years'!A641,NA())</f>
        <v>42205</v>
      </c>
      <c r="H189" s="11">
        <f>IF(AND(ISNUMBER('All years'!B641),ISNUMBER(H188)),'All years'!B641,NA())</f>
        <v>116.78612008860753</v>
      </c>
      <c r="I189" s="11">
        <f>IF(AND(ISNUMBER('All years'!G641),ISNUMBER(I188)),'All years'!G641,NA())</f>
        <v>118.4345219885877</v>
      </c>
      <c r="J189" s="11"/>
      <c r="K189" s="13"/>
      <c r="L189" s="13"/>
      <c r="M189" s="13"/>
      <c r="N189" s="6"/>
      <c r="O189" s="6"/>
      <c r="P189" s="6"/>
      <c r="Q189" s="6"/>
    </row>
    <row r="190" spans="6:17" x14ac:dyDescent="0.25">
      <c r="F190" s="14">
        <v>42212</v>
      </c>
      <c r="G190" s="12">
        <f>IF(AND(ISNUMBER('All years'!A642),ISNUMBER(G189)),'All years'!A642,NA())</f>
        <v>42212</v>
      </c>
      <c r="H190" s="11">
        <f>IF(AND(ISNUMBER('All years'!B642),ISNUMBER(H189)),'All years'!B642,NA())</f>
        <v>116.44193636427696</v>
      </c>
      <c r="I190" s="11">
        <f>IF(AND(ISNUMBER('All years'!G642),ISNUMBER(I189)),'All years'!G642,NA())</f>
        <v>116.95480374041566</v>
      </c>
      <c r="J190" s="11"/>
      <c r="K190" s="13"/>
      <c r="L190" s="13"/>
      <c r="M190" s="13"/>
      <c r="N190" s="6"/>
      <c r="O190" s="6"/>
      <c r="P190" s="6"/>
      <c r="Q190" s="6"/>
    </row>
    <row r="191" spans="6:17" x14ac:dyDescent="0.25">
      <c r="F191" s="14">
        <v>42219</v>
      </c>
      <c r="G191" s="12">
        <f>IF(AND(ISNUMBER('All years'!A643),ISNUMBER(G190)),'All years'!A643,NA())</f>
        <v>42219</v>
      </c>
      <c r="H191" s="11">
        <f>IF(AND(ISNUMBER('All years'!B643),ISNUMBER(H190)),'All years'!B643,NA())</f>
        <v>116.11628672779446</v>
      </c>
      <c r="I191" s="11">
        <f>IF(AND(ISNUMBER('All years'!G643),ISNUMBER(I190)),'All years'!G643,NA())</f>
        <v>115.17019781421585</v>
      </c>
      <c r="J191" s="11"/>
      <c r="K191" s="13"/>
      <c r="L191" s="13"/>
      <c r="M191" s="13"/>
      <c r="N191" s="6"/>
      <c r="O191" s="6"/>
      <c r="P191" s="6"/>
      <c r="Q191" s="6"/>
    </row>
    <row r="192" spans="6:17" x14ac:dyDescent="0.25">
      <c r="F192" s="14">
        <v>42226</v>
      </c>
      <c r="G192" s="12">
        <f>IF(AND(ISNUMBER('All years'!A644),ISNUMBER(G191)),'All years'!A644,NA())</f>
        <v>42226</v>
      </c>
      <c r="H192" s="11">
        <f>IF(AND(ISNUMBER('All years'!B644),ISNUMBER(H191)),'All years'!B644,NA())</f>
        <v>115.48135137748945</v>
      </c>
      <c r="I192" s="11">
        <f>IF(AND(ISNUMBER('All years'!G644),ISNUMBER(I191)),'All years'!G644,NA())</f>
        <v>114.20046738781558</v>
      </c>
      <c r="J192" s="11"/>
      <c r="K192" s="13"/>
      <c r="L192" s="13"/>
      <c r="M192" s="13"/>
      <c r="N192" s="6"/>
      <c r="O192" s="6"/>
      <c r="P192" s="6"/>
      <c r="Q192" s="6"/>
    </row>
    <row r="193" spans="6:17" x14ac:dyDescent="0.25">
      <c r="F193" s="14">
        <v>42233</v>
      </c>
      <c r="G193" s="12">
        <f>IF(AND(ISNUMBER('All years'!A645),ISNUMBER(G192)),'All years'!A645,NA())</f>
        <v>42233</v>
      </c>
      <c r="H193" s="11">
        <f>IF(AND(ISNUMBER('All years'!B645),ISNUMBER(H192)),'All years'!B645,NA())</f>
        <v>114.58300298346417</v>
      </c>
      <c r="I193" s="11">
        <f>IF(AND(ISNUMBER('All years'!G645),ISNUMBER(I192)),'All years'!G645,NA())</f>
        <v>112.04847115024806</v>
      </c>
      <c r="J193" s="11"/>
      <c r="K193" s="13"/>
      <c r="L193" s="13"/>
      <c r="M193" s="13"/>
      <c r="N193" s="6"/>
      <c r="O193" s="6"/>
      <c r="P193" s="6"/>
      <c r="Q193" s="6"/>
    </row>
    <row r="194" spans="6:17" x14ac:dyDescent="0.25">
      <c r="F194" s="14">
        <v>42240</v>
      </c>
      <c r="G194" s="12">
        <f>IF(AND(ISNUMBER('All years'!A646),ISNUMBER(G193)),'All years'!A646,NA())</f>
        <v>42240</v>
      </c>
      <c r="H194" s="11">
        <f>IF(AND(ISNUMBER('All years'!B646),ISNUMBER(H193)),'All years'!B646,NA())</f>
        <v>113.23383571729741</v>
      </c>
      <c r="I194" s="11">
        <f>IF(AND(ISNUMBER('All years'!G646),ISNUMBER(I193)),'All years'!G646,NA())</f>
        <v>111.05011020893085</v>
      </c>
      <c r="J194" s="11"/>
      <c r="K194" s="13"/>
      <c r="L194" s="13"/>
      <c r="M194" s="13"/>
      <c r="N194" s="6"/>
      <c r="O194" s="6"/>
      <c r="P194" s="6"/>
      <c r="Q194" s="6"/>
    </row>
    <row r="195" spans="6:17" x14ac:dyDescent="0.25">
      <c r="F195" s="14">
        <v>42247</v>
      </c>
      <c r="G195" s="12">
        <f>IF(AND(ISNUMBER('All years'!A647),ISNUMBER(G194)),'All years'!A647,NA())</f>
        <v>42247</v>
      </c>
      <c r="H195" s="11">
        <f>IF(AND(ISNUMBER('All years'!B647),ISNUMBER(H194)),'All years'!B647,NA())</f>
        <v>111.20952886901058</v>
      </c>
      <c r="I195" s="11">
        <f>IF(AND(ISNUMBER('All years'!G647),ISNUMBER(I194)),'All years'!G647,NA())</f>
        <v>109.91893825590486</v>
      </c>
      <c r="J195" s="11"/>
      <c r="K195" s="13"/>
      <c r="L195" s="13"/>
      <c r="M195" s="13"/>
      <c r="N195" s="6"/>
      <c r="O195" s="6"/>
      <c r="P195" s="6"/>
      <c r="Q195" s="6"/>
    </row>
    <row r="196" spans="6:17" x14ac:dyDescent="0.25">
      <c r="F196" s="14">
        <v>42254</v>
      </c>
      <c r="G196" s="12">
        <f>IF(AND(ISNUMBER('All years'!A648),ISNUMBER(G195)),'All years'!A648,NA())</f>
        <v>42254</v>
      </c>
      <c r="H196" s="11">
        <f>IF(AND(ISNUMBER('All years'!B648),ISNUMBER(H195)),'All years'!B648,NA())</f>
        <v>110.89572505518143</v>
      </c>
      <c r="I196" s="11">
        <f>IF(AND(ISNUMBER('All years'!G648),ISNUMBER(I195)),'All years'!G648,NA())</f>
        <v>109.78204988293061</v>
      </c>
      <c r="J196" s="11"/>
      <c r="K196" s="13"/>
      <c r="L196" s="13"/>
      <c r="M196" s="13"/>
      <c r="N196" s="6"/>
      <c r="O196" s="6"/>
      <c r="P196" s="6"/>
      <c r="Q196" s="6"/>
    </row>
    <row r="197" spans="6:17" x14ac:dyDescent="0.25">
      <c r="F197" s="14">
        <v>42261</v>
      </c>
      <c r="G197" s="12">
        <f>IF(AND(ISNUMBER('All years'!A649),ISNUMBER(G196)),'All years'!A649,NA())</f>
        <v>42261</v>
      </c>
      <c r="H197" s="11">
        <f>IF(AND(ISNUMBER('All years'!B649),ISNUMBER(H196)),'All years'!B649,NA())</f>
        <v>110.60477062662142</v>
      </c>
      <c r="I197" s="11">
        <f>IF(AND(ISNUMBER('All years'!G649),ISNUMBER(I196)),'All years'!G649,NA())</f>
        <v>109.94565812960917</v>
      </c>
      <c r="J197" s="11"/>
      <c r="K197" s="13"/>
      <c r="L197" s="13"/>
      <c r="M197" s="13"/>
      <c r="N197" s="6"/>
      <c r="O197" s="6"/>
      <c r="P197" s="6"/>
      <c r="Q197" s="6"/>
    </row>
    <row r="198" spans="6:17" x14ac:dyDescent="0.25">
      <c r="F198" s="14">
        <v>42268</v>
      </c>
      <c r="G198" s="12">
        <f>IF(AND(ISNUMBER('All years'!A650),ISNUMBER(G197)),'All years'!A650,NA())</f>
        <v>42268</v>
      </c>
      <c r="H198" s="11">
        <f>IF(AND(ISNUMBER('All years'!B650),ISNUMBER(H197)),'All years'!B650,NA())</f>
        <v>110.60805922018037</v>
      </c>
      <c r="I198" s="11">
        <f>IF(AND(ISNUMBER('All years'!G650),ISNUMBER(I197)),'All years'!G650,NA())</f>
        <v>110.52323544834023</v>
      </c>
      <c r="J198" s="11"/>
      <c r="K198" s="13"/>
      <c r="L198" s="13"/>
      <c r="M198" s="13"/>
      <c r="N198" s="6"/>
      <c r="O198" s="6"/>
      <c r="P198" s="6"/>
      <c r="Q198" s="6"/>
    </row>
    <row r="199" spans="6:17" x14ac:dyDescent="0.25">
      <c r="F199" s="14">
        <v>42275</v>
      </c>
      <c r="G199" s="12">
        <f>IF(AND(ISNUMBER('All years'!A651),ISNUMBER(G198)),'All years'!A651,NA())</f>
        <v>42275</v>
      </c>
      <c r="H199" s="11">
        <f>IF(AND(ISNUMBER('All years'!B651),ISNUMBER(H198)),'All years'!B651,NA())</f>
        <v>109.47372391903127</v>
      </c>
      <c r="I199" s="11">
        <f>IF(AND(ISNUMBER('All years'!G651),ISNUMBER(I198)),'All years'!G651,NA())</f>
        <v>110.44547352581351</v>
      </c>
      <c r="J199" s="11"/>
      <c r="K199" s="13"/>
      <c r="L199" s="13"/>
      <c r="M199" s="13"/>
      <c r="N199" s="6"/>
      <c r="O199" s="6"/>
      <c r="P199" s="6"/>
      <c r="Q199" s="6"/>
    </row>
    <row r="200" spans="6:17" x14ac:dyDescent="0.25">
      <c r="F200" s="14">
        <v>42282</v>
      </c>
      <c r="G200" s="12">
        <f>IF(AND(ISNUMBER('All years'!A652),ISNUMBER(G199)),'All years'!A652,NA())</f>
        <v>42282</v>
      </c>
      <c r="H200" s="11">
        <f>IF(AND(ISNUMBER('All years'!B652),ISNUMBER(H199)),'All years'!B652,NA())</f>
        <v>108.94197130353734</v>
      </c>
      <c r="I200" s="11">
        <f>IF(AND(ISNUMBER('All years'!G652),ISNUMBER(I199)),'All years'!G652,NA())</f>
        <v>110.56755002871846</v>
      </c>
      <c r="J200" s="11"/>
      <c r="K200" s="13"/>
      <c r="L200" s="13"/>
      <c r="M200" s="13"/>
      <c r="N200" s="6"/>
      <c r="O200" s="6"/>
      <c r="P200" s="6"/>
      <c r="Q200" s="6"/>
    </row>
    <row r="201" spans="6:17" x14ac:dyDescent="0.25">
      <c r="F201" s="14">
        <v>42289</v>
      </c>
      <c r="G201" s="12">
        <f>IF(AND(ISNUMBER('All years'!A653),ISNUMBER(G200)),'All years'!A653,NA())</f>
        <v>42289</v>
      </c>
      <c r="H201" s="11">
        <f>IF(AND(ISNUMBER('All years'!B653),ISNUMBER(H200)),'All years'!B653,NA())</f>
        <v>108.9681925453667</v>
      </c>
      <c r="I201" s="11">
        <f>IF(AND(ISNUMBER('All years'!G653),ISNUMBER(I200)),'All years'!G653,NA())</f>
        <v>110.77926596111021</v>
      </c>
      <c r="J201" s="11"/>
      <c r="K201" s="13"/>
      <c r="L201" s="13"/>
      <c r="M201" s="13"/>
      <c r="N201" s="6"/>
      <c r="O201" s="6"/>
      <c r="P201" s="6"/>
      <c r="Q201" s="6"/>
    </row>
    <row r="202" spans="6:17" x14ac:dyDescent="0.25">
      <c r="F202" s="14">
        <v>42296</v>
      </c>
      <c r="G202" s="12">
        <f>IF(AND(ISNUMBER('All years'!A654),ISNUMBER(G201)),'All years'!A654,NA())</f>
        <v>42296</v>
      </c>
      <c r="H202" s="11">
        <f>IF(AND(ISNUMBER('All years'!B654),ISNUMBER(H201)),'All years'!B654,NA())</f>
        <v>109.005456782</v>
      </c>
      <c r="I202" s="11">
        <f>IF(AND(ISNUMBER('All years'!G654),ISNUMBER(I201)),'All years'!G654,NA())</f>
        <v>111.174198272</v>
      </c>
      <c r="J202" s="11"/>
      <c r="K202" s="13"/>
      <c r="L202" s="13"/>
      <c r="M202" s="13"/>
      <c r="N202" s="6"/>
      <c r="O202" s="6"/>
      <c r="P202" s="6"/>
      <c r="Q202" s="6"/>
    </row>
    <row r="203" spans="6:17" x14ac:dyDescent="0.25">
      <c r="F203" s="14">
        <v>42303</v>
      </c>
      <c r="G203" s="12">
        <f>IF(AND(ISNUMBER('All years'!A655),ISNUMBER(G202)),'All years'!A655,NA())</f>
        <v>42303</v>
      </c>
      <c r="H203" s="11">
        <f>IF(AND(ISNUMBER('All years'!B655),ISNUMBER(H202)),'All years'!B655,NA())</f>
        <v>108.041284</v>
      </c>
      <c r="I203" s="11">
        <f>IF(AND(ISNUMBER('All years'!G655),ISNUMBER(I202)),'All years'!G655,NA())</f>
        <v>110.60944100000002</v>
      </c>
      <c r="J203" s="11"/>
      <c r="K203" s="13"/>
      <c r="L203" s="13"/>
      <c r="M203" s="13"/>
      <c r="N203" s="6"/>
      <c r="O203" s="6"/>
      <c r="P203" s="6"/>
      <c r="Q203" s="6"/>
    </row>
    <row r="204" spans="6:17" x14ac:dyDescent="0.25">
      <c r="F204" s="14">
        <v>42310</v>
      </c>
      <c r="G204" s="12">
        <f>IF(AND(ISNUMBER('All years'!A656),ISNUMBER(G203)),'All years'!A656,NA())</f>
        <v>42310</v>
      </c>
      <c r="H204" s="11">
        <f>IF(AND(ISNUMBER('All years'!B656),ISNUMBER(H203)),'All years'!B656,NA())</f>
        <v>107.20565400000001</v>
      </c>
      <c r="I204" s="11">
        <f>IF(AND(ISNUMBER('All years'!G656),ISNUMBER(I203)),'All years'!G656,NA())</f>
        <v>110.138251</v>
      </c>
      <c r="J204" s="11"/>
      <c r="K204" s="13"/>
      <c r="L204" s="13"/>
      <c r="M204" s="13"/>
      <c r="N204" s="6"/>
      <c r="O204" s="6"/>
      <c r="P204" s="6"/>
      <c r="Q204" s="6"/>
    </row>
    <row r="205" spans="6:17" x14ac:dyDescent="0.25">
      <c r="F205" s="14">
        <v>42317</v>
      </c>
      <c r="G205" s="12">
        <f>IF(AND(ISNUMBER('All years'!A657),ISNUMBER(G204)),'All years'!A657,NA())</f>
        <v>42317</v>
      </c>
      <c r="H205" s="11">
        <f>IF(AND(ISNUMBER('All years'!B657),ISNUMBER(H204)),'All years'!B657,NA())</f>
        <v>107.14104900000001</v>
      </c>
      <c r="I205" s="11">
        <f>IF(AND(ISNUMBER('All years'!G657),ISNUMBER(I204)),'All years'!G657,NA())</f>
        <v>110.081484</v>
      </c>
      <c r="J205" s="11"/>
      <c r="K205" s="13"/>
      <c r="L205" s="13"/>
      <c r="M205" s="13"/>
      <c r="N205" s="6"/>
      <c r="O205" s="6"/>
      <c r="P205" s="6"/>
      <c r="Q205" s="6"/>
    </row>
    <row r="206" spans="6:17" x14ac:dyDescent="0.25">
      <c r="F206" s="14">
        <v>42324</v>
      </c>
      <c r="G206" s="12">
        <f>IF(AND(ISNUMBER('All years'!A658),ISNUMBER(G205)),'All years'!A658,NA())</f>
        <v>42324</v>
      </c>
      <c r="H206" s="11">
        <f>IF(AND(ISNUMBER('All years'!B658),ISNUMBER(H205)),'All years'!B658,NA())</f>
        <v>107.363804</v>
      </c>
      <c r="I206" s="11">
        <f>IF(AND(ISNUMBER('All years'!G658),ISNUMBER(I205)),'All years'!G658,NA())</f>
        <v>110.318226</v>
      </c>
      <c r="J206" s="11"/>
      <c r="K206" s="13"/>
      <c r="L206" s="13"/>
      <c r="M206" s="13"/>
      <c r="N206" s="6"/>
      <c r="O206" s="6"/>
      <c r="P206" s="6"/>
      <c r="Q206" s="6"/>
    </row>
    <row r="207" spans="6:17" x14ac:dyDescent="0.25">
      <c r="F207" s="14">
        <v>42331</v>
      </c>
      <c r="G207" s="12">
        <f>IF(AND(ISNUMBER('All years'!A659),ISNUMBER(G206)),'All years'!A659,NA())</f>
        <v>42331</v>
      </c>
      <c r="H207" s="11">
        <f>IF(AND(ISNUMBER('All years'!B659),ISNUMBER(H206)),'All years'!B659,NA())</f>
        <v>107.29282900000001</v>
      </c>
      <c r="I207" s="11">
        <f>IF(AND(ISNUMBER('All years'!G659),ISNUMBER(I206)),'All years'!G659,NA())</f>
        <v>110.26946600000001</v>
      </c>
      <c r="J207" s="11"/>
      <c r="K207" s="13"/>
      <c r="L207" s="13"/>
      <c r="M207" s="13"/>
      <c r="N207" s="6"/>
      <c r="O207" s="6"/>
      <c r="P207" s="6"/>
      <c r="Q207" s="6"/>
    </row>
    <row r="208" spans="6:17" x14ac:dyDescent="0.25">
      <c r="F208" s="14">
        <v>42338</v>
      </c>
      <c r="G208" s="12">
        <f>IF(AND(ISNUMBER('All years'!A660),ISNUMBER(G207)),'All years'!A660,NA())</f>
        <v>42338</v>
      </c>
      <c r="H208" s="11">
        <f>IF(AND(ISNUMBER('All years'!B660),ISNUMBER(H207)),'All years'!B660,NA())</f>
        <v>106.96660300000001</v>
      </c>
      <c r="I208" s="11">
        <f>IF(AND(ISNUMBER('All years'!G660),ISNUMBER(I207)),'All years'!G660,NA())</f>
        <v>110.00639999999999</v>
      </c>
      <c r="J208" s="11"/>
      <c r="K208" s="13"/>
      <c r="L208" s="13"/>
      <c r="M208" s="13"/>
      <c r="N208" s="6"/>
      <c r="O208" s="6"/>
      <c r="P208" s="6"/>
      <c r="Q208" s="6"/>
    </row>
    <row r="209" spans="6:17" x14ac:dyDescent="0.25">
      <c r="F209" s="14">
        <v>42345</v>
      </c>
      <c r="G209" s="12">
        <f>IF(AND(ISNUMBER('All years'!A661),ISNUMBER(G208)),'All years'!A661,NA())</f>
        <v>42345</v>
      </c>
      <c r="H209" s="11">
        <f>IF(AND(ISNUMBER('All years'!B661),ISNUMBER(H208)),'All years'!B661,NA())</f>
        <v>106.7497</v>
      </c>
      <c r="I209" s="11">
        <f>IF(AND(ISNUMBER('All years'!G661),ISNUMBER(I208)),'All years'!G661,NA())</f>
        <v>109.92420999999999</v>
      </c>
      <c r="J209" s="11"/>
      <c r="K209" s="13"/>
      <c r="L209" s="13"/>
      <c r="M209" s="13"/>
      <c r="N209" s="6"/>
      <c r="O209" s="6"/>
      <c r="P209" s="6"/>
      <c r="Q209" s="6"/>
    </row>
    <row r="210" spans="6:17" x14ac:dyDescent="0.25">
      <c r="F210" s="14">
        <v>42352</v>
      </c>
      <c r="G210" s="12">
        <f>IF(AND(ISNUMBER('All years'!A662),ISNUMBER(G209)),'All years'!A662,NA())</f>
        <v>42352</v>
      </c>
      <c r="H210" s="11">
        <f>IF(AND(ISNUMBER('All years'!B662),ISNUMBER(H209)),'All years'!B662,NA())</f>
        <v>103.99594500000001</v>
      </c>
      <c r="I210" s="11">
        <f>IF(AND(ISNUMBER('All years'!G662),ISNUMBER(I209)),'All years'!G662,NA())</f>
        <v>108.07378799999998</v>
      </c>
      <c r="J210" s="11"/>
      <c r="K210" s="13"/>
      <c r="L210" s="13"/>
      <c r="M210" s="13"/>
      <c r="N210" s="6"/>
      <c r="O210" s="6"/>
      <c r="P210" s="6"/>
      <c r="Q210" s="6"/>
    </row>
    <row r="211" spans="6:17" x14ac:dyDescent="0.25">
      <c r="F211" s="14">
        <v>42359</v>
      </c>
      <c r="G211" s="12">
        <f>IF(AND(ISNUMBER('All years'!A663),ISNUMBER(G210)),'All years'!A663,NA())</f>
        <v>42359</v>
      </c>
      <c r="H211" s="11">
        <f>IF(AND(ISNUMBER('All years'!B663),ISNUMBER(H210)),'All years'!B663,NA())</f>
        <v>102.33320700000002</v>
      </c>
      <c r="I211" s="11">
        <f>IF(AND(ISNUMBER('All years'!G663),ISNUMBER(I210)),'All years'!G663,NA())</f>
        <v>107.041449</v>
      </c>
      <c r="J211" s="11"/>
      <c r="K211" s="13"/>
      <c r="L211" s="13"/>
      <c r="M211" s="13"/>
      <c r="N211" s="6"/>
      <c r="O211" s="6"/>
      <c r="P211" s="6"/>
      <c r="Q211" s="6"/>
    </row>
    <row r="212" spans="6:17" x14ac:dyDescent="0.25">
      <c r="F212" s="14">
        <v>42366</v>
      </c>
      <c r="G212" s="12">
        <f>IF(AND(ISNUMBER('All years'!A664),ISNUMBER(G211)),'All years'!A664,NA())</f>
        <v>42366</v>
      </c>
      <c r="H212" s="11">
        <f>IF(AND(ISNUMBER('All years'!B664),ISNUMBER(H211)),'All years'!B664,NA())</f>
        <v>102.11324400000001</v>
      </c>
      <c r="I212" s="11">
        <f>IF(AND(ISNUMBER('All years'!G664),ISNUMBER(I211)),'All years'!G664,NA())</f>
        <v>106.43373700000001</v>
      </c>
      <c r="J212" s="11"/>
      <c r="K212" s="13"/>
      <c r="L212" s="13"/>
      <c r="M212" s="13"/>
      <c r="N212" s="6"/>
      <c r="O212" s="6"/>
      <c r="P212" s="6"/>
      <c r="Q212" s="6"/>
    </row>
    <row r="213" spans="6:17" x14ac:dyDescent="0.25">
      <c r="F213" s="14">
        <v>42373</v>
      </c>
      <c r="G213" s="12">
        <f>IF(AND(ISNUMBER('All years'!A665),ISNUMBER(G212)),'All years'!A665,NA())</f>
        <v>42373</v>
      </c>
      <c r="H213" s="11">
        <f>IF(AND(ISNUMBER('All years'!B665),ISNUMBER(H212)),'All years'!B665,NA())</f>
        <v>101.99779000000001</v>
      </c>
      <c r="I213" s="11">
        <f>IF(AND(ISNUMBER('All years'!G665),ISNUMBER(I212)),'All years'!G665,NA())</f>
        <v>106.32158600000001</v>
      </c>
      <c r="J213" s="11"/>
      <c r="K213" s="13"/>
      <c r="L213" s="13"/>
      <c r="M213" s="13"/>
      <c r="N213" s="6"/>
      <c r="O213" s="6"/>
      <c r="P213" s="6"/>
      <c r="Q213" s="6"/>
    </row>
    <row r="214" spans="6:17" x14ac:dyDescent="0.25">
      <c r="F214" s="14">
        <v>42380</v>
      </c>
      <c r="G214" s="12">
        <f>IF(AND(ISNUMBER('All years'!A666),ISNUMBER(G213)),'All years'!A666,NA())</f>
        <v>42380</v>
      </c>
      <c r="H214" s="11">
        <f>IF(AND(ISNUMBER('All years'!B666),ISNUMBER(H213)),'All years'!B666,NA())</f>
        <v>101.88979</v>
      </c>
      <c r="I214" s="11">
        <f>IF(AND(ISNUMBER('All years'!G666),ISNUMBER(I213)),'All years'!G666,NA())</f>
        <v>103.41224200000001</v>
      </c>
      <c r="J214" s="11"/>
      <c r="K214" s="13"/>
      <c r="L214" s="13"/>
      <c r="M214" s="13"/>
      <c r="N214" s="6"/>
      <c r="O214" s="6"/>
      <c r="P214" s="6"/>
      <c r="Q214" s="6"/>
    </row>
    <row r="215" spans="6:17" x14ac:dyDescent="0.25">
      <c r="F215" s="14">
        <v>42387</v>
      </c>
      <c r="G215" s="12">
        <f>IF(AND(ISNUMBER('All years'!A667),ISNUMBER(G214)),'All years'!A667,NA())</f>
        <v>42387</v>
      </c>
      <c r="H215" s="11">
        <f>IF(AND(ISNUMBER('All years'!B667),ISNUMBER(H214)),'All years'!B667,NA())</f>
        <v>101.804621</v>
      </c>
      <c r="I215" s="11">
        <f>IF(AND(ISNUMBER('All years'!G667),ISNUMBER(I214)),'All years'!G667,NA())</f>
        <v>102.805314</v>
      </c>
      <c r="J215" s="11"/>
      <c r="K215" s="13"/>
      <c r="L215" s="13"/>
      <c r="M215" s="13"/>
      <c r="N215" s="6"/>
      <c r="O215" s="6"/>
      <c r="P215" s="6"/>
      <c r="Q215" s="6"/>
    </row>
    <row r="216" spans="6:17" x14ac:dyDescent="0.25">
      <c r="F216" s="14">
        <v>42394</v>
      </c>
      <c r="G216" s="12">
        <f>IF(AND(ISNUMBER('All years'!A668),ISNUMBER(G215)),'All years'!A668,NA())</f>
        <v>42394</v>
      </c>
      <c r="H216" s="11">
        <f>IF(AND(ISNUMBER('All years'!B668),ISNUMBER(H215)),'All years'!B668,NA())</f>
        <v>101.42351000000001</v>
      </c>
      <c r="I216" s="11">
        <f>IF(AND(ISNUMBER('All years'!G668),ISNUMBER(I215)),'All years'!G668,NA())</f>
        <v>101.53855</v>
      </c>
      <c r="J216" s="11"/>
      <c r="K216" s="13"/>
      <c r="L216" s="13"/>
      <c r="M216" s="13"/>
      <c r="N216" s="6"/>
      <c r="O216" s="6"/>
      <c r="P216" s="6"/>
      <c r="Q216" s="6"/>
    </row>
    <row r="217" spans="6:17" x14ac:dyDescent="0.25">
      <c r="F217" s="14">
        <v>42401</v>
      </c>
      <c r="G217" s="12">
        <f>IF(AND(ISNUMBER('All years'!A669),ISNUMBER(G216)),'All years'!A669,NA())</f>
        <v>42401</v>
      </c>
      <c r="H217" s="11">
        <f>IF(AND(ISNUMBER('All years'!B669),ISNUMBER(H216)),'All years'!B669,NA())</f>
        <v>101.360747</v>
      </c>
      <c r="I217" s="11">
        <f>IF(AND(ISNUMBER('All years'!G669),ISNUMBER(I216)),'All years'!G669,NA())</f>
        <v>100.83594000000001</v>
      </c>
      <c r="J217" s="11"/>
      <c r="K217" s="13"/>
      <c r="L217" s="13"/>
      <c r="M217" s="13"/>
      <c r="N217" s="6"/>
      <c r="O217" s="6"/>
      <c r="P217" s="6"/>
      <c r="Q217" s="6"/>
    </row>
    <row r="218" spans="6:17" x14ac:dyDescent="0.25">
      <c r="F218" s="14">
        <v>42408</v>
      </c>
      <c r="G218" s="12">
        <f>IF(AND(ISNUMBER('All years'!A670),ISNUMBER(G217)),'All years'!A670,NA())</f>
        <v>42408</v>
      </c>
      <c r="H218" s="11">
        <f>IF(AND(ISNUMBER('All years'!B670),ISNUMBER(H217)),'All years'!B670,NA())</f>
        <v>101.50899000000001</v>
      </c>
      <c r="I218" s="11">
        <f>IF(AND(ISNUMBER('All years'!G670),ISNUMBER(I217)),'All years'!G670,NA())</f>
        <v>101.138346</v>
      </c>
      <c r="J218" s="11"/>
      <c r="K218" s="13"/>
      <c r="L218" s="13"/>
      <c r="M218" s="13"/>
      <c r="N218" s="6"/>
      <c r="O218" s="6"/>
      <c r="P218" s="6"/>
      <c r="Q218" s="6"/>
    </row>
    <row r="219" spans="6:17" x14ac:dyDescent="0.25">
      <c r="F219" s="14">
        <v>42415</v>
      </c>
      <c r="G219" s="12">
        <f>IF(AND(ISNUMBER('All years'!A671),ISNUMBER(G218)),'All years'!A671,NA())</f>
        <v>42415</v>
      </c>
      <c r="H219" s="11">
        <f>IF(AND(ISNUMBER('All years'!B671),ISNUMBER(H218)),'All years'!B671,NA())</f>
        <v>101.45071200000001</v>
      </c>
      <c r="I219" s="11">
        <f>IF(AND(ISNUMBER('All years'!G671),ISNUMBER(I218)),'All years'!G671,NA())</f>
        <v>101.214269</v>
      </c>
      <c r="J219" s="11"/>
      <c r="K219" s="13"/>
      <c r="L219" s="13"/>
      <c r="M219" s="13"/>
      <c r="N219" s="6"/>
      <c r="O219" s="6"/>
      <c r="P219" s="6"/>
      <c r="Q219" s="6"/>
    </row>
    <row r="220" spans="6:17" x14ac:dyDescent="0.25">
      <c r="F220" s="14">
        <v>42422</v>
      </c>
      <c r="G220" s="12">
        <f>IF(AND(ISNUMBER('All years'!A672),ISNUMBER(G219)),'All years'!A672,NA())</f>
        <v>42422</v>
      </c>
      <c r="H220" s="11">
        <f>IF(AND(ISNUMBER('All years'!B672),ISNUMBER(H219)),'All years'!B672,NA())</f>
        <v>101.390945</v>
      </c>
      <c r="I220" s="11">
        <f>IF(AND(ISNUMBER('All years'!G672),ISNUMBER(I219)),'All years'!G672,NA())</f>
        <v>101.126903</v>
      </c>
      <c r="J220" s="11"/>
      <c r="K220" s="13"/>
      <c r="L220" s="13"/>
      <c r="M220" s="13"/>
      <c r="N220" s="6"/>
      <c r="O220" s="6"/>
      <c r="P220" s="6"/>
      <c r="Q220" s="6"/>
    </row>
    <row r="221" spans="6:17" x14ac:dyDescent="0.25">
      <c r="F221" s="14">
        <v>42429</v>
      </c>
      <c r="G221" s="12">
        <f>IF(AND(ISNUMBER('All years'!A673),ISNUMBER(G220)),'All years'!A673,NA())</f>
        <v>42429</v>
      </c>
      <c r="H221" s="11">
        <f>IF(AND(ISNUMBER('All years'!B673),ISNUMBER(H220)),'All years'!B673,NA())</f>
        <v>101.423439</v>
      </c>
      <c r="I221" s="11">
        <f>IF(AND(ISNUMBER('All years'!G673),ISNUMBER(I220)),'All years'!G673,NA())</f>
        <v>101.38040100000001</v>
      </c>
      <c r="J221" s="11"/>
      <c r="K221" s="13"/>
      <c r="L221" s="13"/>
      <c r="M221" s="13"/>
      <c r="N221" s="6"/>
      <c r="O221" s="6"/>
      <c r="P221" s="6"/>
      <c r="Q221" s="6"/>
    </row>
    <row r="222" spans="6:17" x14ac:dyDescent="0.25">
      <c r="F222" s="14">
        <v>42436</v>
      </c>
      <c r="G222" s="12">
        <f>IF(AND(ISNUMBER('All years'!A674),ISNUMBER(G221)),'All years'!A674,NA())</f>
        <v>42436</v>
      </c>
      <c r="H222" s="11">
        <f>IF(AND(ISNUMBER('All years'!B674),ISNUMBER(H221)),'All years'!B674,NA())</f>
        <v>101.46343900000001</v>
      </c>
      <c r="I222" s="11">
        <f>IF(AND(ISNUMBER('All years'!G674),ISNUMBER(I221)),'All years'!G674,NA())</f>
        <v>101.674595</v>
      </c>
      <c r="J222" s="11"/>
      <c r="K222" s="13"/>
      <c r="L222" s="13"/>
      <c r="M222" s="13"/>
      <c r="N222" s="6"/>
      <c r="O222" s="6"/>
      <c r="P222" s="6"/>
      <c r="Q222" s="6"/>
    </row>
    <row r="223" spans="6:17" x14ac:dyDescent="0.25">
      <c r="F223" s="14">
        <v>42443</v>
      </c>
      <c r="G223" s="12">
        <f>IF(AND(ISNUMBER('All years'!A675),ISNUMBER(G222)),'All years'!A675,NA())</f>
        <v>42443</v>
      </c>
      <c r="H223" s="11">
        <f>IF(AND(ISNUMBER('All years'!B675),ISNUMBER(H222)),'All years'!B675,NA())</f>
        <v>101.70669799999999</v>
      </c>
      <c r="I223" s="11">
        <f>IF(AND(ISNUMBER('All years'!G675),ISNUMBER(I222)),'All years'!G675,NA())</f>
        <v>102.52036000000001</v>
      </c>
      <c r="J223" s="11"/>
      <c r="K223" s="13"/>
      <c r="L223" s="13"/>
      <c r="M223" s="13"/>
      <c r="N223" s="6"/>
      <c r="O223" s="6"/>
      <c r="P223" s="6"/>
      <c r="Q223" s="6"/>
    </row>
    <row r="224" spans="6:17" x14ac:dyDescent="0.25">
      <c r="F224" s="14">
        <v>42450</v>
      </c>
      <c r="G224" s="12">
        <f>IF(AND(ISNUMBER('All years'!A676),ISNUMBER(G223)),'All years'!A676,NA())</f>
        <v>42450</v>
      </c>
      <c r="H224" s="11">
        <f>IF(AND(ISNUMBER('All years'!B676),ISNUMBER(H223)),'All years'!B676,NA())</f>
        <v>102.579706</v>
      </c>
      <c r="I224" s="11">
        <f>IF(AND(ISNUMBER('All years'!G676),ISNUMBER(I223)),'All years'!G676,NA())</f>
        <v>103.63978800000001</v>
      </c>
      <c r="J224" s="11"/>
      <c r="K224" s="13"/>
      <c r="L224" s="13"/>
      <c r="M224" s="13"/>
      <c r="N224" s="6"/>
      <c r="O224" s="6"/>
      <c r="P224" s="6"/>
      <c r="Q224" s="6"/>
    </row>
    <row r="225" spans="6:17" x14ac:dyDescent="0.25">
      <c r="F225" s="14">
        <v>42457</v>
      </c>
      <c r="G225" s="12">
        <f>IF(AND(ISNUMBER('All years'!A677),ISNUMBER(G224)),'All years'!A677,NA())</f>
        <v>42457</v>
      </c>
      <c r="H225" s="11">
        <f>IF(AND(ISNUMBER('All years'!B677),ISNUMBER(H224)),'All years'!B677,NA())</f>
        <v>103.401436</v>
      </c>
      <c r="I225" s="11">
        <f>IF(AND(ISNUMBER('All years'!G677),ISNUMBER(I224)),'All years'!G677,NA())</f>
        <v>104.39663200000001</v>
      </c>
      <c r="J225" s="11"/>
      <c r="K225" s="13"/>
      <c r="L225" s="13"/>
      <c r="M225" s="13"/>
      <c r="N225" s="6"/>
      <c r="O225" s="6"/>
      <c r="P225" s="6"/>
      <c r="Q225" s="6"/>
    </row>
    <row r="226" spans="6:17" x14ac:dyDescent="0.25">
      <c r="F226" s="14">
        <v>42464</v>
      </c>
      <c r="G226" s="12">
        <f>IF(AND(ISNUMBER('All years'!A678),ISNUMBER(G225)),'All years'!A678,NA())</f>
        <v>42464</v>
      </c>
      <c r="H226" s="11">
        <f>IF(AND(ISNUMBER('All years'!B678),ISNUMBER(H225)),'All years'!B678,NA())</f>
        <v>104.509028</v>
      </c>
      <c r="I226" s="11">
        <f>IF(AND(ISNUMBER('All years'!G678),ISNUMBER(I225)),'All years'!G678,NA())</f>
        <v>105.315973</v>
      </c>
      <c r="J226" s="11"/>
      <c r="K226" s="13"/>
      <c r="L226" s="13"/>
      <c r="M226" s="13"/>
      <c r="N226" s="6"/>
      <c r="O226" s="6"/>
      <c r="P226" s="6"/>
      <c r="Q226" s="6"/>
    </row>
    <row r="227" spans="6:17" x14ac:dyDescent="0.25">
      <c r="F227" s="14">
        <v>42471</v>
      </c>
      <c r="G227" s="12">
        <f>IF(AND(ISNUMBER('All years'!A679),ISNUMBER(G226)),'All years'!A679,NA())</f>
        <v>42471</v>
      </c>
      <c r="H227" s="11">
        <f>IF(AND(ISNUMBER('All years'!B679),ISNUMBER(H226)),'All years'!B679,NA())</f>
        <v>105.39057399999999</v>
      </c>
      <c r="I227" s="11">
        <f>IF(AND(ISNUMBER('All years'!G679),ISNUMBER(I226)),'All years'!G679,NA())</f>
        <v>105.978684</v>
      </c>
      <c r="J227" s="11"/>
      <c r="K227" s="13"/>
      <c r="L227" s="13"/>
      <c r="M227" s="13"/>
      <c r="N227" s="6"/>
      <c r="O227" s="6"/>
      <c r="P227" s="6"/>
      <c r="Q227" s="6"/>
    </row>
    <row r="228" spans="6:17" x14ac:dyDescent="0.25">
      <c r="F228" s="14">
        <v>42478</v>
      </c>
      <c r="G228" s="12">
        <f>IF(AND(ISNUMBER('All years'!A680),ISNUMBER(G227)),'All years'!A680,NA())</f>
        <v>42478</v>
      </c>
      <c r="H228" s="11">
        <f>IF(AND(ISNUMBER('All years'!B680),ISNUMBER(H227)),'All years'!B680,NA())</f>
        <v>106.40671910099999</v>
      </c>
      <c r="I228" s="11">
        <f>IF(AND(ISNUMBER('All years'!G680),ISNUMBER(I227)),'All years'!G680,NA())</f>
        <v>106.97005569599999</v>
      </c>
      <c r="J228" s="11"/>
      <c r="K228" s="13"/>
      <c r="L228" s="13"/>
      <c r="M228" s="13"/>
      <c r="N228" s="6"/>
      <c r="O228" s="6"/>
      <c r="P228" s="6"/>
      <c r="Q228" s="6"/>
    </row>
    <row r="229" spans="6:17" x14ac:dyDescent="0.25">
      <c r="F229" s="14">
        <v>42485</v>
      </c>
      <c r="G229" s="12">
        <f>IF(AND(ISNUMBER('All years'!A681),ISNUMBER(G228)),'All years'!A681,NA())</f>
        <v>42485</v>
      </c>
      <c r="H229" s="11">
        <f>IF(AND(ISNUMBER('All years'!B681),ISNUMBER(H228)),'All years'!B681,NA())</f>
        <v>107.141178</v>
      </c>
      <c r="I229" s="11">
        <f>IF(AND(ISNUMBER('All years'!G681),ISNUMBER(I228)),'All years'!G681,NA())</f>
        <v>107.671722</v>
      </c>
      <c r="J229" s="11"/>
      <c r="K229" s="13"/>
      <c r="L229" s="13"/>
      <c r="M229" s="13"/>
      <c r="N229" s="6"/>
      <c r="O229" s="6"/>
      <c r="P229" s="6"/>
      <c r="Q229" s="6"/>
    </row>
    <row r="230" spans="6:17" x14ac:dyDescent="0.25">
      <c r="F230" s="14">
        <v>42492</v>
      </c>
      <c r="G230" s="12">
        <f>IF(AND(ISNUMBER('All years'!A682),ISNUMBER(G229)),'All years'!A682,NA())</f>
        <v>42492</v>
      </c>
      <c r="H230" s="11">
        <f>IF(AND(ISNUMBER('All years'!B682),ISNUMBER(H229)),'All years'!B682,NA())</f>
        <v>107.81764700000001</v>
      </c>
      <c r="I230" s="11">
        <f>IF(AND(ISNUMBER('All years'!G682),ISNUMBER(I229)),'All years'!G682,NA())</f>
        <v>108.57853</v>
      </c>
      <c r="J230" s="11"/>
      <c r="K230" t="str">
        <f t="shared" ref="K230:K264" si="0">IF(F230=G230,"","WC date mismatched")</f>
        <v/>
      </c>
      <c r="N230" s="6"/>
      <c r="O230" s="6"/>
      <c r="P230" s="6"/>
      <c r="Q230" s="6"/>
    </row>
    <row r="231" spans="6:17" x14ac:dyDescent="0.25">
      <c r="F231" s="14">
        <v>42499</v>
      </c>
      <c r="G231" s="12">
        <f>IF(AND(ISNUMBER('All years'!A683),ISNUMBER(G230)),'All years'!A683,NA())</f>
        <v>42499</v>
      </c>
      <c r="H231" s="11">
        <f>IF(AND(ISNUMBER('All years'!B683),ISNUMBER(H230)),'All years'!B683,NA())</f>
        <v>108.190747</v>
      </c>
      <c r="I231" s="11">
        <f>IF(AND(ISNUMBER('All years'!G683),ISNUMBER(I230)),'All years'!G683,NA())</f>
        <v>109.003659</v>
      </c>
      <c r="J231" s="11"/>
      <c r="K231" t="str">
        <f t="shared" si="0"/>
        <v/>
      </c>
      <c r="N231" s="6"/>
      <c r="O231" s="6"/>
      <c r="P231" s="6"/>
      <c r="Q231" s="6"/>
    </row>
    <row r="232" spans="6:17" x14ac:dyDescent="0.25">
      <c r="F232" s="14">
        <v>42506</v>
      </c>
      <c r="G232" s="12">
        <f>IF(AND(ISNUMBER('All years'!A684),ISNUMBER(G231)),'All years'!A684,NA())</f>
        <v>42506</v>
      </c>
      <c r="H232" s="11">
        <f>IF(AND(ISNUMBER('All years'!B684),ISNUMBER(H231)),'All years'!B684,NA())</f>
        <v>108.528187</v>
      </c>
      <c r="I232" s="11">
        <f>IF(AND(ISNUMBER('All years'!G684),ISNUMBER(I231)),'All years'!G684,NA())</f>
        <v>109.296234</v>
      </c>
      <c r="J232" s="11"/>
      <c r="K232" t="str">
        <f t="shared" si="0"/>
        <v/>
      </c>
      <c r="N232" s="6"/>
      <c r="O232" s="6"/>
      <c r="P232" s="6"/>
      <c r="Q232" s="6"/>
    </row>
    <row r="233" spans="6:17" x14ac:dyDescent="0.25">
      <c r="F233" s="14">
        <v>42513</v>
      </c>
      <c r="G233" s="12">
        <f>IF(AND(ISNUMBER('All years'!A685),ISNUMBER(G232)),'All years'!A685,NA())</f>
        <v>42513</v>
      </c>
      <c r="H233" s="11">
        <f>IF(AND(ISNUMBER('All years'!B685),ISNUMBER(H232)),'All years'!B685,NA())</f>
        <v>109.12303700000001</v>
      </c>
      <c r="I233" s="11">
        <f>IF(AND(ISNUMBER('All years'!G685),ISNUMBER(I232)),'All years'!G685,NA())</f>
        <v>109.90493799999999</v>
      </c>
      <c r="J233" s="11"/>
      <c r="K233" t="str">
        <f t="shared" si="0"/>
        <v/>
      </c>
      <c r="N233" s="6"/>
      <c r="O233" s="6"/>
      <c r="P233" s="6"/>
      <c r="Q233" s="6"/>
    </row>
    <row r="234" spans="6:17" x14ac:dyDescent="0.25">
      <c r="F234" s="14">
        <v>42520</v>
      </c>
      <c r="G234" s="12">
        <f>IF(AND(ISNUMBER('All years'!A686),ISNUMBER(G233)),'All years'!A686,NA())</f>
        <v>42520</v>
      </c>
      <c r="H234" s="11">
        <f>IF(AND(ISNUMBER('All years'!B686),ISNUMBER(H233)),'All years'!B686,NA())</f>
        <v>109.78612604199999</v>
      </c>
      <c r="I234" s="11">
        <f>IF(AND(ISNUMBER('All years'!G686),ISNUMBER(I233)),'All years'!G686,NA())</f>
        <v>110.699954784</v>
      </c>
      <c r="J234" s="11"/>
      <c r="K234" t="str">
        <f t="shared" si="0"/>
        <v/>
      </c>
      <c r="N234" s="6"/>
      <c r="O234" s="6"/>
      <c r="P234" s="6"/>
      <c r="Q234" s="6"/>
    </row>
    <row r="235" spans="6:17" x14ac:dyDescent="0.25">
      <c r="F235" s="14">
        <v>42527</v>
      </c>
      <c r="G235" s="12">
        <f>IF(AND(ISNUMBER('All years'!A687),ISNUMBER(G234)),'All years'!A687,NA())</f>
        <v>42527</v>
      </c>
      <c r="H235" s="11">
        <f>IF(AND(ISNUMBER('All years'!B687),ISNUMBER(H234)),'All years'!B687,NA())</f>
        <v>110.402252706</v>
      </c>
      <c r="I235" s="11">
        <f>IF(AND(ISNUMBER('All years'!G687),ISNUMBER(I234)),'All years'!G687,NA())</f>
        <v>111.42730083200001</v>
      </c>
      <c r="J235" s="11"/>
      <c r="K235" t="str">
        <f t="shared" si="0"/>
        <v/>
      </c>
      <c r="N235" s="6"/>
      <c r="O235" s="6"/>
      <c r="P235" s="6"/>
      <c r="Q235" s="6"/>
    </row>
    <row r="236" spans="6:17" x14ac:dyDescent="0.25">
      <c r="F236" s="14">
        <v>42534</v>
      </c>
      <c r="G236" s="12">
        <f>IF(AND(ISNUMBER('All years'!A688),ISNUMBER(G235)),'All years'!A688,NA())</f>
        <v>42534</v>
      </c>
      <c r="H236" s="11">
        <f>IF(AND(ISNUMBER('All years'!B688),ISNUMBER(H235)),'All years'!B688,NA())</f>
        <v>111.030603</v>
      </c>
      <c r="I236" s="11">
        <f>IF(AND(ISNUMBER('All years'!G688),ISNUMBER(I235)),'All years'!G688,NA())</f>
        <v>111.98989100000001</v>
      </c>
      <c r="J236" s="11"/>
      <c r="K236" t="str">
        <f t="shared" si="0"/>
        <v/>
      </c>
      <c r="N236" s="6"/>
      <c r="O236" s="6"/>
      <c r="P236" s="6"/>
      <c r="Q236" s="6"/>
    </row>
    <row r="237" spans="6:17" x14ac:dyDescent="0.25">
      <c r="F237" s="14">
        <v>42541</v>
      </c>
      <c r="G237" s="12">
        <f>IF(AND(ISNUMBER('All years'!A689),ISNUMBER(G236)),'All years'!A689,NA())</f>
        <v>42541</v>
      </c>
      <c r="H237" s="11">
        <f>IF(AND(ISNUMBER('All years'!B689),ISNUMBER(H236)),'All years'!B689,NA())</f>
        <v>111.222492</v>
      </c>
      <c r="I237" s="11">
        <f>IF(AND(ISNUMBER('All years'!G689),ISNUMBER(I236)),'All years'!G689,NA())</f>
        <v>112.310014</v>
      </c>
      <c r="J237" s="11"/>
      <c r="K237" t="str">
        <f t="shared" si="0"/>
        <v/>
      </c>
      <c r="N237" s="6"/>
      <c r="O237" s="6"/>
      <c r="P237" s="6"/>
      <c r="Q237" s="6"/>
    </row>
    <row r="238" spans="6:17" x14ac:dyDescent="0.25">
      <c r="F238" s="14">
        <v>42548</v>
      </c>
      <c r="G238" s="12">
        <f>IF(AND(ISNUMBER('All years'!A690),ISNUMBER(G237)),'All years'!A690,NA())</f>
        <v>42548</v>
      </c>
      <c r="H238" s="11">
        <f>IF(AND(ISNUMBER('All years'!B690),ISNUMBER(H237)),'All years'!B690,NA())</f>
        <v>111.442885</v>
      </c>
      <c r="I238" s="11">
        <f>IF(AND(ISNUMBER('All years'!G690),ISNUMBER(I237)),'All years'!G690,NA())</f>
        <v>112.558359</v>
      </c>
      <c r="J238" s="11"/>
      <c r="K238" t="str">
        <f t="shared" si="0"/>
        <v/>
      </c>
      <c r="N238" s="6"/>
      <c r="O238" s="6"/>
      <c r="P238" s="6"/>
      <c r="Q238" s="6"/>
    </row>
    <row r="239" spans="6:17" x14ac:dyDescent="0.25">
      <c r="F239" s="14">
        <v>42555</v>
      </c>
      <c r="G239" s="12">
        <f>IF(AND(ISNUMBER('All years'!A691),ISNUMBER(G238)),'All years'!A691,NA())</f>
        <v>42555</v>
      </c>
      <c r="H239" s="11">
        <f>IF(AND(ISNUMBER('All years'!B691),ISNUMBER(H238)),'All years'!B691,NA())</f>
        <v>111.64905400000001</v>
      </c>
      <c r="I239" s="11">
        <f>IF(AND(ISNUMBER('All years'!G691),ISNUMBER(I238)),'All years'!G691,NA())</f>
        <v>112.85857999999999</v>
      </c>
      <c r="J239" s="11"/>
      <c r="K239" t="str">
        <f t="shared" si="0"/>
        <v/>
      </c>
      <c r="N239" s="6"/>
      <c r="O239" s="6"/>
      <c r="P239" s="6"/>
      <c r="Q239" s="6"/>
    </row>
    <row r="240" spans="6:17" x14ac:dyDescent="0.25">
      <c r="F240" s="14">
        <v>42562</v>
      </c>
      <c r="G240" s="12">
        <f>IF(AND(ISNUMBER('All years'!A692),ISNUMBER(G239)),'All years'!A692,NA())</f>
        <v>42562</v>
      </c>
      <c r="H240" s="11">
        <f>IF(AND(ISNUMBER('All years'!B692),ISNUMBER(H239)),'All years'!B692,NA())</f>
        <v>111.89483599999998</v>
      </c>
      <c r="I240" s="11">
        <f>IF(AND(ISNUMBER('All years'!G692),ISNUMBER(I239)),'All years'!G692,NA())</f>
        <v>113.09206500000001</v>
      </c>
      <c r="J240" s="11"/>
      <c r="K240" t="str">
        <f t="shared" si="0"/>
        <v/>
      </c>
      <c r="N240" s="6"/>
      <c r="O240" s="6"/>
      <c r="P240" s="6"/>
      <c r="Q240" s="6"/>
    </row>
    <row r="241" spans="6:17" x14ac:dyDescent="0.25">
      <c r="F241" s="14">
        <v>42569</v>
      </c>
      <c r="G241" s="12">
        <f>IF(AND(ISNUMBER('All years'!A693),ISNUMBER(G240)),'All years'!A693,NA())</f>
        <v>42569</v>
      </c>
      <c r="H241" s="11">
        <f>IF(AND(ISNUMBER('All years'!B693),ISNUMBER(H240)),'All years'!B693,NA())</f>
        <v>111.91651899999999</v>
      </c>
      <c r="I241" s="11">
        <f>IF(AND(ISNUMBER('All years'!G693),ISNUMBER(I240)),'All years'!G693,NA())</f>
        <v>112.998727</v>
      </c>
      <c r="J241" s="11"/>
      <c r="K241" t="str">
        <f t="shared" si="0"/>
        <v/>
      </c>
      <c r="N241" s="6"/>
      <c r="O241" s="6"/>
      <c r="P241" s="6"/>
      <c r="Q241" s="6"/>
    </row>
    <row r="242" spans="6:17" x14ac:dyDescent="0.25">
      <c r="F242" s="14">
        <v>42576</v>
      </c>
      <c r="G242" s="12">
        <f>IF(AND(ISNUMBER('All years'!A694),ISNUMBER(G241)),'All years'!A694,NA())</f>
        <v>42576</v>
      </c>
      <c r="H242" s="11">
        <f>IF(AND(ISNUMBER('All years'!B694),ISNUMBER(H241)),'All years'!B694,NA())</f>
        <v>111.690675</v>
      </c>
      <c r="I242" s="11">
        <f>IF(AND(ISNUMBER('All years'!G694),ISNUMBER(I241)),'All years'!G694,NA())</f>
        <v>112.89357600000001</v>
      </c>
      <c r="J242" s="11"/>
      <c r="K242" t="str">
        <f t="shared" si="0"/>
        <v/>
      </c>
      <c r="N242" s="6"/>
      <c r="O242" s="6"/>
      <c r="P242" s="6"/>
      <c r="Q242" s="6"/>
    </row>
    <row r="243" spans="6:17" x14ac:dyDescent="0.25">
      <c r="F243" s="14">
        <v>42583</v>
      </c>
      <c r="G243" s="12">
        <f>IF(AND(ISNUMBER('All years'!A695),ISNUMBER(G242)),'All years'!A695,NA())</f>
        <v>42583</v>
      </c>
      <c r="H243" s="11">
        <f>IF(AND(ISNUMBER('All years'!B695),ISNUMBER(H242)),'All years'!B695,NA())</f>
        <v>111.04533499999999</v>
      </c>
      <c r="I243" s="11">
        <f>IF(AND(ISNUMBER('All years'!G695),ISNUMBER(I242)),'All years'!G695,NA())</f>
        <v>112.42563</v>
      </c>
      <c r="J243" s="11"/>
      <c r="K243" t="str">
        <f t="shared" si="0"/>
        <v/>
      </c>
      <c r="N243" s="6"/>
      <c r="O243" s="6"/>
      <c r="P243" s="6"/>
      <c r="Q243" s="6"/>
    </row>
    <row r="244" spans="6:17" x14ac:dyDescent="0.25">
      <c r="F244" s="14">
        <v>42590</v>
      </c>
      <c r="G244" s="12">
        <f>IF(AND(ISNUMBER('All years'!A696),ISNUMBER(G243)),'All years'!A696,NA())</f>
        <v>42590</v>
      </c>
      <c r="H244" s="11">
        <f>IF(AND(ISNUMBER('All years'!B696),ISNUMBER(H243)),'All years'!B696,NA())</f>
        <v>109.74854300000001</v>
      </c>
      <c r="I244" s="11">
        <f>IF(AND(ISNUMBER('All years'!G696),ISNUMBER(I243)),'All years'!G696,NA())</f>
        <v>111.404402</v>
      </c>
      <c r="J244" s="11"/>
      <c r="K244" t="str">
        <f t="shared" si="0"/>
        <v/>
      </c>
      <c r="N244" s="6"/>
      <c r="O244" s="6"/>
      <c r="P244" s="6"/>
      <c r="Q244" s="6"/>
    </row>
    <row r="245" spans="6:17" x14ac:dyDescent="0.25">
      <c r="F245" s="14">
        <v>42597</v>
      </c>
      <c r="G245" s="12">
        <f>IF(AND(ISNUMBER('All years'!A697),ISNUMBER(G244)),'All years'!A697,NA())</f>
        <v>42597</v>
      </c>
      <c r="H245" s="11">
        <f>IF(AND(ISNUMBER('All years'!B697),ISNUMBER(H244)),'All years'!B697,NA())</f>
        <v>109.276628</v>
      </c>
      <c r="I245" s="11">
        <f>IF(AND(ISNUMBER('All years'!G697),ISNUMBER(I244)),'All years'!G697,NA())</f>
        <v>111.01857000000001</v>
      </c>
      <c r="J245" s="11"/>
      <c r="K245" t="str">
        <f t="shared" si="0"/>
        <v/>
      </c>
    </row>
    <row r="246" spans="6:17" x14ac:dyDescent="0.25">
      <c r="F246" s="14">
        <v>42604</v>
      </c>
      <c r="G246" s="12">
        <f>IF(AND(ISNUMBER('All years'!A698),ISNUMBER(G245)),'All years'!A698,NA())</f>
        <v>42604</v>
      </c>
      <c r="H246" s="11">
        <f>IF(AND(ISNUMBER('All years'!B698),ISNUMBER(H245)),'All years'!B698,NA())</f>
        <v>109.634563</v>
      </c>
      <c r="I246" s="11">
        <f>IF(AND(ISNUMBER('All years'!G698),ISNUMBER(I245)),'All years'!G698,NA())</f>
        <v>111.706114</v>
      </c>
      <c r="J246" s="11"/>
      <c r="K246" t="str">
        <f t="shared" si="0"/>
        <v/>
      </c>
    </row>
    <row r="247" spans="6:17" x14ac:dyDescent="0.25">
      <c r="F247" s="14">
        <v>42611</v>
      </c>
      <c r="G247" s="12">
        <f>IF(AND(ISNUMBER('All years'!A699),ISNUMBER(G246)),'All years'!A699,NA())</f>
        <v>42611</v>
      </c>
      <c r="H247" s="11">
        <f>IF(AND(ISNUMBER('All years'!B699),ISNUMBER(H246)),'All years'!B699,NA())</f>
        <v>110.43269699999999</v>
      </c>
      <c r="I247" s="11">
        <f>IF(AND(ISNUMBER('All years'!G699),ISNUMBER(I246)),'All years'!G699,NA())</f>
        <v>112.54914600000001</v>
      </c>
      <c r="J247" s="11"/>
      <c r="K247" t="str">
        <f t="shared" si="0"/>
        <v/>
      </c>
    </row>
    <row r="248" spans="6:17" x14ac:dyDescent="0.25">
      <c r="F248" s="14">
        <v>42618</v>
      </c>
      <c r="G248" s="12">
        <f>IF(AND(ISNUMBER('All years'!A700),ISNUMBER(G247)),'All years'!A700,NA())</f>
        <v>42618</v>
      </c>
      <c r="H248" s="11">
        <f>IF(AND(ISNUMBER('All years'!B700),ISNUMBER(H247)),'All years'!B700,NA())</f>
        <v>110.970865</v>
      </c>
      <c r="I248" s="11">
        <f>IF(AND(ISNUMBER('All years'!G700),ISNUMBER(I247)),'All years'!G700,NA())</f>
        <v>113.10110699999998</v>
      </c>
      <c r="J248" s="11"/>
      <c r="K248" t="str">
        <f t="shared" si="0"/>
        <v/>
      </c>
    </row>
    <row r="249" spans="6:17" x14ac:dyDescent="0.25">
      <c r="F249" s="14">
        <v>42625</v>
      </c>
      <c r="G249" s="12">
        <f>IF(AND(ISNUMBER('All years'!A701),ISNUMBER(G248)),'All years'!A701,NA())</f>
        <v>42625</v>
      </c>
      <c r="H249" s="11">
        <f>IF(AND(ISNUMBER('All years'!B701),ISNUMBER(H248)),'All years'!B701,NA())</f>
        <v>111.31260900000001</v>
      </c>
      <c r="I249" s="11">
        <f>IF(AND(ISNUMBER('All years'!G701),ISNUMBER(I248)),'All years'!G701,NA())</f>
        <v>113.419712</v>
      </c>
      <c r="J249" s="11"/>
      <c r="K249" t="str">
        <f t="shared" si="0"/>
        <v/>
      </c>
    </row>
    <row r="250" spans="6:17" x14ac:dyDescent="0.25">
      <c r="F250" s="14">
        <v>42632</v>
      </c>
      <c r="G250" s="12">
        <f>IF(AND(ISNUMBER('All years'!A702),ISNUMBER(G249)),'All years'!A702,NA())</f>
        <v>42632</v>
      </c>
      <c r="H250" s="11">
        <f>IF(AND(ISNUMBER('All years'!B702),ISNUMBER(H249)),'All years'!B702,NA())</f>
        <v>111.28576131</v>
      </c>
      <c r="I250" s="11">
        <f>IF(AND(ISNUMBER('All years'!G702),ISNUMBER(I249)),'All years'!G702,NA())</f>
        <v>113.22531877599998</v>
      </c>
      <c r="J250" s="11"/>
      <c r="K250" t="str">
        <f t="shared" si="0"/>
        <v/>
      </c>
    </row>
    <row r="251" spans="6:17" x14ac:dyDescent="0.25">
      <c r="F251" s="14">
        <v>42639</v>
      </c>
      <c r="G251" s="12">
        <f>IF(AND(ISNUMBER('All years'!A703),ISNUMBER(G250)),'All years'!A703,NA())</f>
        <v>42639</v>
      </c>
      <c r="H251" s="11">
        <f>IF(AND(ISNUMBER('All years'!B703),ISNUMBER(H250)),'All years'!B703,NA())</f>
        <v>111.36347385000002</v>
      </c>
      <c r="I251" s="11">
        <f>IF(AND(ISNUMBER('All years'!G703),ISNUMBER(I250)),'All years'!G703,NA())</f>
        <v>113.37504576799999</v>
      </c>
      <c r="J251" s="11"/>
      <c r="K251" t="str">
        <f t="shared" si="0"/>
        <v/>
      </c>
    </row>
    <row r="252" spans="6:17" x14ac:dyDescent="0.25">
      <c r="F252" s="14">
        <v>42646</v>
      </c>
      <c r="G252" s="12">
        <f>IF(AND(ISNUMBER('All years'!A704),ISNUMBER(G251)),'All years'!A704,NA())</f>
        <v>42646</v>
      </c>
      <c r="H252" s="11">
        <f>IF(AND(ISNUMBER('All years'!B704),ISNUMBER(H251)),'All years'!B704,NA())</f>
        <v>111.64954574799999</v>
      </c>
      <c r="I252" s="11">
        <f>IF(AND(ISNUMBER('All years'!G704),ISNUMBER(I251)),'All years'!G704,NA())</f>
        <v>113.70673952</v>
      </c>
      <c r="J252" s="11"/>
      <c r="K252" t="str">
        <f t="shared" si="0"/>
        <v/>
      </c>
    </row>
    <row r="253" spans="6:17" x14ac:dyDescent="0.25">
      <c r="F253" s="14">
        <v>42653</v>
      </c>
      <c r="G253" s="12">
        <f>IF(AND(ISNUMBER('All years'!A705),ISNUMBER(G252)),'All years'!A705,NA())</f>
        <v>42653</v>
      </c>
      <c r="H253" s="11">
        <f>IF(AND(ISNUMBER('All years'!B705),ISNUMBER(H252)),'All years'!B705,NA())</f>
        <v>112.34986100000002</v>
      </c>
      <c r="I253" s="11">
        <f>IF(AND(ISNUMBER('All years'!G705),ISNUMBER(I252)),'All years'!G705,NA())</f>
        <v>114.403363</v>
      </c>
      <c r="J253" s="11"/>
      <c r="K253" t="str">
        <f t="shared" si="0"/>
        <v/>
      </c>
    </row>
    <row r="254" spans="6:17" x14ac:dyDescent="0.25">
      <c r="F254" s="14">
        <v>42660</v>
      </c>
      <c r="G254" s="12">
        <f>IF(AND(ISNUMBER('All years'!A706),ISNUMBER(G253)),'All years'!A706,NA())</f>
        <v>42660</v>
      </c>
      <c r="H254" s="11">
        <f>IF(AND(ISNUMBER('All years'!B706),ISNUMBER(H253)),'All years'!B706,NA())</f>
        <v>113.721154</v>
      </c>
      <c r="I254" s="11">
        <f>IF(AND(ISNUMBER('All years'!G706),ISNUMBER(I253)),'All years'!G706,NA())</f>
        <v>115.995878</v>
      </c>
      <c r="J254" s="11"/>
      <c r="K254" t="str">
        <f t="shared" si="0"/>
        <v/>
      </c>
    </row>
    <row r="255" spans="6:17" x14ac:dyDescent="0.25">
      <c r="F255" s="14">
        <v>42667</v>
      </c>
      <c r="G255" s="12">
        <f>IF(AND(ISNUMBER('All years'!A707),ISNUMBER(G254)),'All years'!A707,NA())</f>
        <v>42667</v>
      </c>
      <c r="H255" s="11">
        <f>IF(AND(ISNUMBER('All years'!B707),ISNUMBER(H254)),'All years'!B707,NA())</f>
        <v>115.19915400000001</v>
      </c>
      <c r="I255" s="11">
        <f>IF(AND(ISNUMBER('All years'!G707),ISNUMBER(I254)),'All years'!G707,NA())</f>
        <v>117.69907500000001</v>
      </c>
      <c r="J255" s="11"/>
      <c r="K255" t="str">
        <f t="shared" si="0"/>
        <v/>
      </c>
    </row>
    <row r="256" spans="6:17" x14ac:dyDescent="0.25">
      <c r="F256" s="14">
        <v>42674</v>
      </c>
      <c r="G256" s="12">
        <f>IF(AND(ISNUMBER('All years'!A708),ISNUMBER(G255)),'All years'!A708,NA())</f>
        <v>42674</v>
      </c>
      <c r="H256" s="11">
        <f>IF(AND(ISNUMBER('All years'!B708),ISNUMBER(H255)),'All years'!B708,NA())</f>
        <v>116.022254</v>
      </c>
      <c r="I256" s="11">
        <f>IF(AND(ISNUMBER('All years'!G708),ISNUMBER(I255)),'All years'!G708,NA())</f>
        <v>118.41948800000002</v>
      </c>
      <c r="J256" s="11"/>
      <c r="K256" t="str">
        <f t="shared" si="0"/>
        <v/>
      </c>
    </row>
    <row r="257" spans="6:11" x14ac:dyDescent="0.25">
      <c r="F257" s="14">
        <v>42681</v>
      </c>
      <c r="G257" s="12">
        <f>IF(AND(ISNUMBER('All years'!A709),ISNUMBER(G256)),'All years'!A709,NA())</f>
        <v>42681</v>
      </c>
      <c r="H257" s="11">
        <f>IF(AND(ISNUMBER('All years'!B709),ISNUMBER(H256)),'All years'!B709,NA())</f>
        <v>116.558815</v>
      </c>
      <c r="I257" s="11">
        <f>IF(AND(ISNUMBER('All years'!G709),ISNUMBER(I256)),'All years'!G709,NA())</f>
        <v>119.027192</v>
      </c>
      <c r="J257" s="11"/>
      <c r="K257" t="str">
        <f t="shared" si="0"/>
        <v/>
      </c>
    </row>
    <row r="258" spans="6:11" x14ac:dyDescent="0.25">
      <c r="F258" s="14">
        <v>42688</v>
      </c>
      <c r="G258" s="12">
        <f>IF(AND(ISNUMBER('All years'!A710),ISNUMBER(G257)),'All years'!A710,NA())</f>
        <v>42688</v>
      </c>
      <c r="H258" s="11">
        <f>IF(AND(ISNUMBER('All years'!B710),ISNUMBER(H257)),'All years'!B710,NA())</f>
        <v>116.50150500000001</v>
      </c>
      <c r="I258" s="11">
        <f>IF(AND(ISNUMBER('All years'!G710),ISNUMBER(I257)),'All years'!G710,NA())</f>
        <v>118.920723</v>
      </c>
      <c r="J258" s="11"/>
      <c r="K258" t="str">
        <f t="shared" si="0"/>
        <v/>
      </c>
    </row>
    <row r="259" spans="6:11" x14ac:dyDescent="0.25">
      <c r="F259" s="14">
        <v>42695</v>
      </c>
      <c r="G259" s="12">
        <f>IF(AND(ISNUMBER('All years'!A711),ISNUMBER(G258)),'All years'!A711,NA())</f>
        <v>42695</v>
      </c>
      <c r="H259" s="11">
        <f>IF(AND(ISNUMBER('All years'!B711),ISNUMBER(H258)),'All years'!B711,NA())</f>
        <v>114.70552900000001</v>
      </c>
      <c r="I259" s="11">
        <f>IF(AND(ISNUMBER('All years'!G711),ISNUMBER(I258)),'All years'!G711,NA())</f>
        <v>117.42147700000001</v>
      </c>
      <c r="J259" s="11"/>
      <c r="K259" t="str">
        <f t="shared" si="0"/>
        <v/>
      </c>
    </row>
    <row r="260" spans="6:11" x14ac:dyDescent="0.25">
      <c r="F260" s="14">
        <v>42702</v>
      </c>
      <c r="G260" s="12">
        <f>IF(AND(ISNUMBER('All years'!A712),ISNUMBER(G259)),'All years'!A712,NA())</f>
        <v>42702</v>
      </c>
      <c r="H260" s="11">
        <f>IF(AND(ISNUMBER('All years'!B712),ISNUMBER(H259)),'All years'!B712,NA())</f>
        <v>113.72068700000001</v>
      </c>
      <c r="I260" s="11">
        <f>IF(AND(ISNUMBER('All years'!G712),ISNUMBER(I259)),'All years'!G712,NA())</f>
        <v>116.565416</v>
      </c>
      <c r="J260" s="11"/>
      <c r="K260" t="str">
        <f t="shared" si="0"/>
        <v/>
      </c>
    </row>
    <row r="261" spans="6:11" x14ac:dyDescent="0.25">
      <c r="F261" s="14">
        <v>42709</v>
      </c>
      <c r="G261" s="12">
        <f>IF(AND(ISNUMBER('All years'!A713),ISNUMBER(G260)),'All years'!A713,NA())</f>
        <v>42709</v>
      </c>
      <c r="H261" s="11">
        <f>IF(AND(ISNUMBER('All years'!B713),ISNUMBER(H260)),'All years'!B713,NA())</f>
        <v>113.66443500000003</v>
      </c>
      <c r="I261" s="11">
        <f>IF(AND(ISNUMBER('All years'!G713),ISNUMBER(I260)),'All years'!G713,NA())</f>
        <v>116.75114600000001</v>
      </c>
      <c r="J261" s="11"/>
      <c r="K261" t="str">
        <f t="shared" si="0"/>
        <v/>
      </c>
    </row>
    <row r="262" spans="6:11" x14ac:dyDescent="0.25">
      <c r="F262" s="14">
        <v>42716</v>
      </c>
      <c r="G262" s="12">
        <f>IF(AND(ISNUMBER('All years'!A714),ISNUMBER(G261)),'All years'!A714,NA())</f>
        <v>42716</v>
      </c>
      <c r="H262" s="11">
        <f>IF(AND(ISNUMBER('All years'!B714),ISNUMBER(H261)),'All years'!B714,NA())</f>
        <v>114.22666000000001</v>
      </c>
      <c r="I262" s="11">
        <f>IF(AND(ISNUMBER('All years'!G714),ISNUMBER(I261)),'All years'!G714,NA())</f>
        <v>117.51436299999999</v>
      </c>
      <c r="J262" s="11"/>
      <c r="K262" t="str">
        <f t="shared" si="0"/>
        <v/>
      </c>
    </row>
    <row r="263" spans="6:11" x14ac:dyDescent="0.25">
      <c r="F263" s="14">
        <v>42723</v>
      </c>
      <c r="G263" s="12">
        <f>IF(AND(ISNUMBER('All years'!A715),ISNUMBER(G262)),'All years'!A715,NA())</f>
        <v>42723</v>
      </c>
      <c r="H263" s="11">
        <f>IF(AND(ISNUMBER('All years'!B715),ISNUMBER(H262)),'All years'!B715,NA())</f>
        <v>115.000208</v>
      </c>
      <c r="I263" s="11">
        <f>IF(AND(ISNUMBER('All years'!G715),ISNUMBER(I262)),'All years'!G715,NA())</f>
        <v>118.609262</v>
      </c>
      <c r="J263" s="11"/>
      <c r="K263" t="str">
        <f t="shared" si="0"/>
        <v/>
      </c>
    </row>
    <row r="264" spans="6:11" x14ac:dyDescent="0.25">
      <c r="F264" s="14">
        <v>42730</v>
      </c>
      <c r="G264" s="12">
        <f>IF(AND(ISNUMBER('All years'!A716),ISNUMBER(G263)),'All years'!A716,NA())</f>
        <v>42730</v>
      </c>
      <c r="H264" s="11">
        <f>IF(AND(ISNUMBER('All years'!B716),ISNUMBER(H263)),'All years'!B716,NA())</f>
        <v>115.453509</v>
      </c>
      <c r="I264" s="11">
        <f>IF(AND(ISNUMBER('All years'!G716),ISNUMBER(I263)),'All years'!G716,NA())</f>
        <v>119.029978</v>
      </c>
      <c r="J264" s="11"/>
      <c r="K264" t="str">
        <f t="shared" si="0"/>
        <v/>
      </c>
    </row>
    <row r="265" spans="6:11" x14ac:dyDescent="0.25">
      <c r="F265" s="14">
        <v>42737</v>
      </c>
      <c r="G265" s="12">
        <f>IF(AND(ISNUMBER('All years'!A717),ISNUMBER(G264)),'All years'!A717,NA())</f>
        <v>42737</v>
      </c>
      <c r="H265" s="11">
        <f>IF(AND(ISNUMBER('All years'!B717),ISNUMBER(H264)),'All years'!B717,NA())</f>
        <v>117.000035</v>
      </c>
      <c r="I265" s="11">
        <f>IF(AND(ISNUMBER('All years'!G717),ISNUMBER(I264)),'All years'!G717,NA())</f>
        <v>120.03114900000001</v>
      </c>
      <c r="J265" s="11"/>
      <c r="K265" t="str">
        <f t="shared" ref="K265:K281" si="1">IF(F265=G265,"","WC date mismatched")</f>
        <v/>
      </c>
    </row>
    <row r="266" spans="6:11" x14ac:dyDescent="0.25">
      <c r="F266" s="14">
        <v>42744</v>
      </c>
      <c r="G266" s="12">
        <f>IF(AND(ISNUMBER('All years'!A718),ISNUMBER(G265)),'All years'!A718,NA())</f>
        <v>42744</v>
      </c>
      <c r="H266" s="11">
        <f>IF(AND(ISNUMBER('All years'!B718),ISNUMBER(H265)),'All years'!B718,NA())</f>
        <v>117.97843300000001</v>
      </c>
      <c r="I266" s="11">
        <f>IF(AND(ISNUMBER('All years'!G718),ISNUMBER(I265)),'All years'!G718,NA())</f>
        <v>121.30311699999999</v>
      </c>
      <c r="K266" t="str">
        <f t="shared" si="1"/>
        <v/>
      </c>
    </row>
    <row r="267" spans="6:11" x14ac:dyDescent="0.25">
      <c r="F267" s="14">
        <v>42751</v>
      </c>
      <c r="G267" s="12">
        <f>IF(AND(ISNUMBER('All years'!A719),ISNUMBER(G266)),'All years'!A719,NA())</f>
        <v>42751</v>
      </c>
      <c r="H267" s="11">
        <f>IF(AND(ISNUMBER('All years'!B719),ISNUMBER(H266)),'All years'!B719,NA())</f>
        <v>118.63427200000001</v>
      </c>
      <c r="I267" s="11">
        <f>IF(AND(ISNUMBER('All years'!G719),ISNUMBER(I266)),'All years'!G719,NA())</f>
        <v>122.098974</v>
      </c>
      <c r="K267" t="str">
        <f t="shared" si="1"/>
        <v/>
      </c>
    </row>
    <row r="268" spans="6:11" x14ac:dyDescent="0.25">
      <c r="F268" s="14">
        <v>42758</v>
      </c>
      <c r="G268" s="12">
        <f>IF(AND(ISNUMBER('All years'!A720),ISNUMBER(G267)),'All years'!A720,NA())</f>
        <v>42758</v>
      </c>
      <c r="H268" s="11">
        <f>IF(AND(ISNUMBER('All years'!B720),ISNUMBER(H267)),'All years'!B720,NA())</f>
        <v>119.429013</v>
      </c>
      <c r="I268" s="11">
        <f>IF(AND(ISNUMBER('All years'!G720),ISNUMBER(I267)),'All years'!G720,NA())</f>
        <v>122.74524700000001</v>
      </c>
      <c r="K268" t="str">
        <f t="shared" si="1"/>
        <v/>
      </c>
    </row>
    <row r="269" spans="6:11" x14ac:dyDescent="0.25">
      <c r="F269" s="14">
        <v>42765</v>
      </c>
      <c r="G269" s="12">
        <f>IF(AND(ISNUMBER('All years'!A721),ISNUMBER(G268)),'All years'!A721,NA())</f>
        <v>42765</v>
      </c>
      <c r="H269" s="11">
        <f>IF(AND(ISNUMBER('All years'!B721),ISNUMBER(H268)),'All years'!B721,NA())</f>
        <v>120.01122400000001</v>
      </c>
      <c r="I269" s="11">
        <f>IF(AND(ISNUMBER('All years'!G721),ISNUMBER(I268)),'All years'!G721,NA())</f>
        <v>123.19443</v>
      </c>
      <c r="K269" t="str">
        <f t="shared" si="1"/>
        <v/>
      </c>
    </row>
    <row r="270" spans="6:11" x14ac:dyDescent="0.25">
      <c r="F270" s="14">
        <v>42772</v>
      </c>
      <c r="G270" s="12">
        <f>IF(AND(ISNUMBER('All years'!A722),ISNUMBER(G269)),'All years'!A722,NA())</f>
        <v>42772</v>
      </c>
      <c r="H270" s="11">
        <f>IF(AND(ISNUMBER('All years'!B722),ISNUMBER(H269)),'All years'!B722,NA())</f>
        <v>120.17708</v>
      </c>
      <c r="I270" s="11">
        <f>IF(AND(ISNUMBER('All years'!G722),ISNUMBER(I269)),'All years'!G722,NA())</f>
        <v>123.24683099999999</v>
      </c>
      <c r="K270" t="str">
        <f t="shared" si="1"/>
        <v/>
      </c>
    </row>
    <row r="271" spans="6:11" x14ac:dyDescent="0.25">
      <c r="F271" s="14">
        <v>42779</v>
      </c>
      <c r="G271" s="12">
        <f>IF(AND(ISNUMBER('All years'!A723),ISNUMBER(G270)),'All years'!A723,NA())</f>
        <v>42779</v>
      </c>
      <c r="H271" s="11">
        <f>IF(AND(ISNUMBER('All years'!B723),ISNUMBER(H270)),'All years'!B723,NA())</f>
        <v>120.151674</v>
      </c>
      <c r="I271" s="11">
        <f>IF(AND(ISNUMBER('All years'!G723),ISNUMBER(I270)),'All years'!G723,NA())</f>
        <v>123.170096</v>
      </c>
      <c r="K271" t="str">
        <f t="shared" si="1"/>
        <v/>
      </c>
    </row>
    <row r="272" spans="6:11" x14ac:dyDescent="0.25">
      <c r="F272" s="14">
        <v>42786</v>
      </c>
      <c r="G272" s="12">
        <f>IF(AND(ISNUMBER('All years'!A724),ISNUMBER(G271)),'All years'!A724,NA())</f>
        <v>42786</v>
      </c>
      <c r="H272" s="11">
        <f>IF(AND(ISNUMBER('All years'!B724),ISNUMBER(H271)),'All years'!B724,NA())</f>
        <v>120.19892399999999</v>
      </c>
      <c r="I272" s="11">
        <f>IF(AND(ISNUMBER('All years'!G724),ISNUMBER(I271)),'All years'!G724,NA())</f>
        <v>123.14599600000001</v>
      </c>
      <c r="K272" t="str">
        <f t="shared" si="1"/>
        <v/>
      </c>
    </row>
    <row r="273" spans="6:11" x14ac:dyDescent="0.25">
      <c r="F273" s="14">
        <v>42793</v>
      </c>
      <c r="G273" s="12">
        <f>IF(AND(ISNUMBER('All years'!A725),ISNUMBER(G272)),'All years'!A725,NA())</f>
        <v>42793</v>
      </c>
      <c r="H273" s="11">
        <f>IF(AND(ISNUMBER('All years'!B725),ISNUMBER(H272)),'All years'!B725,NA())</f>
        <v>120.121737</v>
      </c>
      <c r="I273" s="11">
        <f>IF(AND(ISNUMBER('All years'!G725),ISNUMBER(I272)),'All years'!G725,NA())</f>
        <v>123.05960499999999</v>
      </c>
      <c r="K273" t="str">
        <f t="shared" si="1"/>
        <v/>
      </c>
    </row>
    <row r="274" spans="6:11" x14ac:dyDescent="0.25">
      <c r="F274" s="14">
        <v>42800</v>
      </c>
      <c r="G274" s="12">
        <f>IF(AND(ISNUMBER('All years'!A726),ISNUMBER(G273)),'All years'!A726,NA())</f>
        <v>42800</v>
      </c>
      <c r="H274" s="11">
        <f>IF(AND(ISNUMBER('All years'!B726),ISNUMBER(H273)),'All years'!B726,NA())</f>
        <v>120.019535</v>
      </c>
      <c r="I274" s="11">
        <f>IF(AND(ISNUMBER('All years'!G726),ISNUMBER(I273)),'All years'!G726,NA())</f>
        <v>122.895616</v>
      </c>
      <c r="K274" t="str">
        <f t="shared" si="1"/>
        <v/>
      </c>
    </row>
    <row r="275" spans="6:11" x14ac:dyDescent="0.25">
      <c r="F275" s="14">
        <v>42807</v>
      </c>
      <c r="G275" s="12">
        <f>IF(AND(ISNUMBER('All years'!A727),ISNUMBER(G274)),'All years'!A727,NA())</f>
        <v>42807</v>
      </c>
      <c r="H275" s="11">
        <f>IF(AND(ISNUMBER('All years'!B727),ISNUMBER(H274)),'All years'!B727,NA())</f>
        <v>119.802836</v>
      </c>
      <c r="I275" s="11">
        <f>IF(AND(ISNUMBER('All years'!G727),ISNUMBER(I274)),'All years'!G727,NA())</f>
        <v>122.76747899999998</v>
      </c>
      <c r="K275" t="str">
        <f t="shared" si="1"/>
        <v/>
      </c>
    </row>
    <row r="276" spans="6:11" x14ac:dyDescent="0.25">
      <c r="F276" s="14">
        <v>42814</v>
      </c>
      <c r="G276" s="12">
        <f>IF(AND(ISNUMBER('All years'!A728),ISNUMBER(G275)),'All years'!A728,NA())</f>
        <v>42814</v>
      </c>
      <c r="H276" s="11">
        <f>IF(AND(ISNUMBER('All years'!B728),ISNUMBER(H275)),'All years'!B728,NA())</f>
        <v>118.94684700000001</v>
      </c>
      <c r="I276" s="11">
        <f>IF(AND(ISNUMBER('All years'!G728),ISNUMBER(I275)),'All years'!G728,NA())</f>
        <v>121.839519</v>
      </c>
      <c r="K276" t="str">
        <f t="shared" si="1"/>
        <v/>
      </c>
    </row>
    <row r="277" spans="6:11" x14ac:dyDescent="0.25">
      <c r="F277" s="14">
        <v>42821</v>
      </c>
      <c r="G277" s="12">
        <f>IF(AND(ISNUMBER('All years'!A729),ISNUMBER(G276)),'All years'!A729,NA())</f>
        <v>42821</v>
      </c>
      <c r="H277" s="11">
        <f>IF(AND(ISNUMBER('All years'!B729),ISNUMBER(H276)),'All years'!B729,NA())</f>
        <v>118.02808513900001</v>
      </c>
      <c r="I277" s="11">
        <f>IF(AND(ISNUMBER('All years'!G729),ISNUMBER(I276)),'All years'!G729,NA())</f>
        <v>121.07811330400001</v>
      </c>
      <c r="K277" t="str">
        <f t="shared" si="1"/>
        <v/>
      </c>
    </row>
    <row r="278" spans="6:11" x14ac:dyDescent="0.25">
      <c r="F278" s="14">
        <v>42828</v>
      </c>
      <c r="G278" s="12">
        <f>IF(AND(ISNUMBER('All years'!A730),ISNUMBER(G277)),'All years'!A730,NA())</f>
        <v>42828</v>
      </c>
      <c r="H278" s="11">
        <f>IF(AND(ISNUMBER('All years'!B730),ISNUMBER(H277)),'All years'!B730,NA())</f>
        <v>116.92654499999999</v>
      </c>
      <c r="I278" s="11">
        <f>IF(AND(ISNUMBER('All years'!G730),ISNUMBER(I277)),'All years'!G730,NA())</f>
        <v>119.91559199999999</v>
      </c>
      <c r="K278" t="str">
        <f t="shared" si="1"/>
        <v/>
      </c>
    </row>
    <row r="279" spans="6:11" x14ac:dyDescent="0.25">
      <c r="F279" s="14">
        <v>42835</v>
      </c>
      <c r="G279" s="12">
        <f>IF(AND(ISNUMBER('All years'!A731),ISNUMBER(G278)),'All years'!A731,NA())</f>
        <v>42835</v>
      </c>
      <c r="H279" s="11">
        <f>IF(AND(ISNUMBER('All years'!B731),ISNUMBER(H278)),'All years'!B731,NA())</f>
        <v>117.02166</v>
      </c>
      <c r="I279" s="11">
        <f>IF(AND(ISNUMBER('All years'!G731),ISNUMBER(I278)),'All years'!G731,NA())</f>
        <v>119.97607199999999</v>
      </c>
      <c r="K279" t="str">
        <f t="shared" si="1"/>
        <v/>
      </c>
    </row>
    <row r="280" spans="6:11" x14ac:dyDescent="0.25">
      <c r="F280" s="14">
        <v>42842</v>
      </c>
      <c r="G280" s="12">
        <f>IF(AND(ISNUMBER('All years'!A732),ISNUMBER(G279)),'All years'!A732,NA())</f>
        <v>42842</v>
      </c>
      <c r="H280" s="11">
        <f>IF(AND(ISNUMBER('All years'!B732),ISNUMBER(H279)),'All years'!B732,NA())</f>
        <v>117.53871200000002</v>
      </c>
      <c r="I280" s="11">
        <f>IF(AND(ISNUMBER('All years'!G732),ISNUMBER(I279)),'All years'!G732,NA())</f>
        <v>120.36304</v>
      </c>
      <c r="K280" t="str">
        <f t="shared" si="1"/>
        <v/>
      </c>
    </row>
    <row r="281" spans="6:11" x14ac:dyDescent="0.25">
      <c r="F281" s="14">
        <v>42849</v>
      </c>
      <c r="G281" s="12">
        <f>IF(AND(ISNUMBER('All years'!A733),ISNUMBER(G280)),'All years'!A733,NA())</f>
        <v>42849</v>
      </c>
      <c r="H281" s="11">
        <f>IF(AND(ISNUMBER('All years'!B733),ISNUMBER(H280)),'All years'!B733,NA())</f>
        <v>118.14752200000001</v>
      </c>
      <c r="I281" s="11">
        <f>IF(AND(ISNUMBER('All years'!G733),ISNUMBER(I280)),'All years'!G733,NA())</f>
        <v>120.769471</v>
      </c>
      <c r="K281" t="str">
        <f t="shared" si="1"/>
        <v/>
      </c>
    </row>
    <row r="282" spans="6:11" x14ac:dyDescent="0.25">
      <c r="F282" s="14">
        <v>42856</v>
      </c>
      <c r="G282" s="12">
        <f>IF(AND(ISNUMBER('All years'!A734),ISNUMBER(G281)),'All years'!A734,NA())</f>
        <v>42856</v>
      </c>
      <c r="H282" s="11">
        <f>IF(AND(ISNUMBER('All years'!B734),ISNUMBER(H281)),'All years'!B734,NA())</f>
        <v>118.08190500000001</v>
      </c>
      <c r="I282" s="11">
        <f>IF(AND(ISNUMBER('All years'!G734),ISNUMBER(I281)),'All years'!G734,NA())</f>
        <v>120.77887400000002</v>
      </c>
      <c r="K282" t="str">
        <f t="shared" ref="K282:K317" si="2">IF(F282=G282,"","WC date mismatched")</f>
        <v/>
      </c>
    </row>
    <row r="283" spans="6:11" x14ac:dyDescent="0.25">
      <c r="F283" s="14">
        <v>42863</v>
      </c>
      <c r="G283" s="12">
        <f>IF(AND(ISNUMBER('All years'!A735),ISNUMBER(G282)),'All years'!A735,NA())</f>
        <v>42863</v>
      </c>
      <c r="H283" s="11">
        <f>IF(AND(ISNUMBER('All years'!B735),ISNUMBER(H282)),'All years'!B735,NA())</f>
        <v>117.05804500000001</v>
      </c>
      <c r="I283" s="11">
        <f>IF(AND(ISNUMBER('All years'!G735),ISNUMBER(I282)),'All years'!G735,NA())</f>
        <v>119.340665</v>
      </c>
      <c r="K283" t="str">
        <f t="shared" si="2"/>
        <v/>
      </c>
    </row>
    <row r="284" spans="6:11" x14ac:dyDescent="0.25">
      <c r="F284" s="14">
        <v>42870</v>
      </c>
      <c r="G284" s="12">
        <f>IF(AND(ISNUMBER('All years'!A736),ISNUMBER(G283)),'All years'!A736,NA())</f>
        <v>42870</v>
      </c>
      <c r="H284" s="11">
        <f>IF(AND(ISNUMBER('All years'!B736),ISNUMBER(H283)),'All years'!B736,NA())</f>
        <v>115.60102599999998</v>
      </c>
      <c r="I284" s="11">
        <f>IF(AND(ISNUMBER('All years'!G736),ISNUMBER(I283)),'All years'!G736,NA())</f>
        <v>117.649216</v>
      </c>
      <c r="K284" t="str">
        <f t="shared" si="2"/>
        <v/>
      </c>
    </row>
    <row r="285" spans="6:11" x14ac:dyDescent="0.25">
      <c r="F285" s="14">
        <v>42877</v>
      </c>
      <c r="G285" s="12">
        <f>IF(AND(ISNUMBER('All years'!A737),ISNUMBER(G284)),'All years'!A737,NA())</f>
        <v>42877</v>
      </c>
      <c r="H285" s="11">
        <f>IF(AND(ISNUMBER('All years'!B737),ISNUMBER(H284)),'All years'!B737,NA())</f>
        <v>115.67225499999999</v>
      </c>
      <c r="I285" s="11">
        <f>IF(AND(ISNUMBER('All years'!G737),ISNUMBER(I284)),'All years'!G737,NA())</f>
        <v>117.75771</v>
      </c>
      <c r="K285" t="str">
        <f t="shared" si="2"/>
        <v/>
      </c>
    </row>
    <row r="286" spans="6:11" x14ac:dyDescent="0.25">
      <c r="F286" s="14">
        <v>42884</v>
      </c>
      <c r="G286" s="12">
        <f>IF(AND(ISNUMBER('All years'!A738),ISNUMBER(G285)),'All years'!A738,NA())</f>
        <v>42884</v>
      </c>
      <c r="H286" s="11">
        <f>IF(AND(ISNUMBER('All years'!B738),ISNUMBER(H285)),'All years'!B738,NA())</f>
        <v>115.79469332000001</v>
      </c>
      <c r="I286" s="11">
        <f>IF(AND(ISNUMBER('All years'!G738),ISNUMBER(I285)),'All years'!G738,NA())</f>
        <v>117.88009756000001</v>
      </c>
      <c r="K286" t="str">
        <f t="shared" si="2"/>
        <v/>
      </c>
    </row>
    <row r="287" spans="6:11" x14ac:dyDescent="0.25">
      <c r="F287" s="14">
        <v>42891</v>
      </c>
      <c r="G287" s="12">
        <f>IF(AND(ISNUMBER('All years'!A739),ISNUMBER(G286)),'All years'!A739,NA())</f>
        <v>42891</v>
      </c>
      <c r="H287" s="11">
        <f>IF(AND(ISNUMBER('All years'!B739),ISNUMBER(H286)),'All years'!B739,NA())</f>
        <v>115.820833949</v>
      </c>
      <c r="I287" s="11">
        <f>IF(AND(ISNUMBER('All years'!G739),ISNUMBER(I286)),'All years'!G739,NA())</f>
        <v>117.947298136</v>
      </c>
      <c r="K287" t="str">
        <f t="shared" si="2"/>
        <v/>
      </c>
    </row>
    <row r="288" spans="6:11" x14ac:dyDescent="0.25">
      <c r="F288" s="14">
        <v>42898</v>
      </c>
      <c r="G288" s="12">
        <f>IF(AND(ISNUMBER('All years'!A740),ISNUMBER(G287)),'All years'!A740,NA())</f>
        <v>42898</v>
      </c>
      <c r="H288" s="11">
        <f>IF(AND(ISNUMBER('All years'!B740),ISNUMBER(H287)),'All years'!B740,NA())</f>
        <v>115.69343849000001</v>
      </c>
      <c r="I288" s="11">
        <f>IF(AND(ISNUMBER('All years'!G740),ISNUMBER(I287)),'All years'!G740,NA())</f>
        <v>117.760837096</v>
      </c>
      <c r="K288" t="str">
        <f t="shared" si="2"/>
        <v/>
      </c>
    </row>
    <row r="289" spans="6:11" x14ac:dyDescent="0.25">
      <c r="F289" s="14">
        <v>42905</v>
      </c>
      <c r="G289" s="12">
        <f>IF(AND(ISNUMBER('All years'!A741),ISNUMBER(G288)),'All years'!A741,NA())</f>
        <v>42905</v>
      </c>
      <c r="H289" s="11">
        <f>IF(AND(ISNUMBER('All years'!B741),ISNUMBER(H288)),'All years'!B741,NA())</f>
        <v>115.11818199999999</v>
      </c>
      <c r="I289" s="11">
        <f>IF(AND(ISNUMBER('All years'!G741),ISNUMBER(I288)),'All years'!G741,NA())</f>
        <v>117.179143</v>
      </c>
      <c r="K289" t="str">
        <f t="shared" si="2"/>
        <v/>
      </c>
    </row>
    <row r="290" spans="6:11" x14ac:dyDescent="0.25">
      <c r="F290" s="14">
        <v>42912</v>
      </c>
      <c r="G290" s="12">
        <f>IF(AND(ISNUMBER('All years'!A742),ISNUMBER(G289)),'All years'!A742,NA())</f>
        <v>42912</v>
      </c>
      <c r="H290" s="11">
        <f>IF(AND(ISNUMBER('All years'!B742),ISNUMBER(H289)),'All years'!B742,NA())</f>
        <v>114.42645200000001</v>
      </c>
      <c r="I290" s="11">
        <f>IF(AND(ISNUMBER('All years'!G742),ISNUMBER(I289)),'All years'!G742,NA())</f>
        <v>116.256883</v>
      </c>
      <c r="K290" t="str">
        <f t="shared" si="2"/>
        <v/>
      </c>
    </row>
    <row r="291" spans="6:11" x14ac:dyDescent="0.25">
      <c r="F291" s="14">
        <v>42919</v>
      </c>
      <c r="G291" s="12">
        <f>IF(AND(ISNUMBER('All years'!A743),ISNUMBER(G290)),'All years'!A743,NA())</f>
        <v>42919</v>
      </c>
      <c r="H291" s="11">
        <f>IF(AND(ISNUMBER('All years'!B743),ISNUMBER(H290)),'All years'!B743,NA())</f>
        <v>113.74064700000001</v>
      </c>
      <c r="I291" s="11">
        <f>IF(AND(ISNUMBER('All years'!G743),ISNUMBER(I290)),'All years'!G743,NA())</f>
        <v>115.62853399999999</v>
      </c>
      <c r="K291" t="str">
        <f t="shared" si="2"/>
        <v/>
      </c>
    </row>
    <row r="292" spans="6:11" x14ac:dyDescent="0.25">
      <c r="F292" s="14">
        <v>42926</v>
      </c>
      <c r="G292" s="12">
        <f>IF(AND(ISNUMBER('All years'!A744),ISNUMBER(G291)),'All years'!A744,NA())</f>
        <v>42926</v>
      </c>
      <c r="H292" s="11">
        <f>IF(AND(ISNUMBER('All years'!B744),ISNUMBER(H291)),'All years'!B744,NA())</f>
        <v>113.577129</v>
      </c>
      <c r="I292" s="11">
        <f>IF(AND(ISNUMBER('All years'!G744),ISNUMBER(I291)),'All years'!G744,NA())</f>
        <v>115.29017899999998</v>
      </c>
      <c r="K292" t="str">
        <f t="shared" si="2"/>
        <v/>
      </c>
    </row>
    <row r="293" spans="6:11" x14ac:dyDescent="0.25">
      <c r="F293" s="14">
        <v>42933</v>
      </c>
      <c r="G293" s="12">
        <f>IF(AND(ISNUMBER('All years'!A745),ISNUMBER(G292)),'All years'!A745,NA())</f>
        <v>42933</v>
      </c>
      <c r="H293" s="11">
        <f>IF(AND(ISNUMBER('All years'!B745),ISNUMBER(H292)),'All years'!B745,NA())</f>
        <v>113.88767</v>
      </c>
      <c r="I293" s="11">
        <f>IF(AND(ISNUMBER('All years'!G745),ISNUMBER(I292)),'All years'!G745,NA())</f>
        <v>115.58325500000001</v>
      </c>
      <c r="K293" t="str">
        <f t="shared" si="2"/>
        <v/>
      </c>
    </row>
    <row r="294" spans="6:11" x14ac:dyDescent="0.25">
      <c r="F294" s="14">
        <v>42940</v>
      </c>
      <c r="G294" s="12">
        <f>IF(AND(ISNUMBER('All years'!A746),ISNUMBER(G293)),'All years'!A746,NA())</f>
        <v>42940</v>
      </c>
      <c r="H294" s="11">
        <f>IF(AND(ISNUMBER('All years'!B746),ISNUMBER(H293)),'All years'!B746,NA())</f>
        <v>113.993246</v>
      </c>
      <c r="I294" s="11">
        <f>IF(AND(ISNUMBER('All years'!G746),ISNUMBER(I293)),'All years'!G746,NA())</f>
        <v>115.72938499999999</v>
      </c>
      <c r="K294" t="str">
        <f t="shared" si="2"/>
        <v/>
      </c>
    </row>
    <row r="295" spans="6:11" x14ac:dyDescent="0.25">
      <c r="F295" s="14">
        <v>42947</v>
      </c>
      <c r="G295" s="12">
        <f>IF(AND(ISNUMBER('All years'!A747),ISNUMBER(G294)),'All years'!A747,NA())</f>
        <v>42947</v>
      </c>
      <c r="H295" s="11">
        <f>IF(AND(ISNUMBER('All years'!B747),ISNUMBER(H294)),'All years'!B747,NA())</f>
        <v>114.16122700000001</v>
      </c>
      <c r="I295" s="11">
        <f>IF(AND(ISNUMBER('All years'!G747),ISNUMBER(I294)),'All years'!G747,NA())</f>
        <v>115.98929800000001</v>
      </c>
      <c r="K295" t="str">
        <f t="shared" si="2"/>
        <v/>
      </c>
    </row>
    <row r="296" spans="6:11" x14ac:dyDescent="0.25">
      <c r="F296" s="14">
        <v>42954</v>
      </c>
      <c r="G296" s="12">
        <f>IF(AND(ISNUMBER('All years'!A748),ISNUMBER(G295)),'All years'!A748,NA())</f>
        <v>42954</v>
      </c>
      <c r="H296" s="11">
        <f>IF(AND(ISNUMBER('All years'!B748),ISNUMBER(H295)),'All years'!B748,NA())</f>
        <v>114.78238599999999</v>
      </c>
      <c r="I296" s="11">
        <f>IF(AND(ISNUMBER('All years'!G748),ISNUMBER(I295)),'All years'!G748,NA())</f>
        <v>116.64198000000002</v>
      </c>
      <c r="K296" t="str">
        <f t="shared" si="2"/>
        <v/>
      </c>
    </row>
    <row r="297" spans="6:11" x14ac:dyDescent="0.25">
      <c r="F297" s="14">
        <v>42961</v>
      </c>
      <c r="G297" s="12">
        <f>IF(AND(ISNUMBER('All years'!A749),ISNUMBER(G296)),'All years'!A749,NA())</f>
        <v>42961</v>
      </c>
      <c r="H297" s="11">
        <f>IF(AND(ISNUMBER('All years'!B749),ISNUMBER(H296)),'All years'!B749,NA())</f>
        <v>115.525835</v>
      </c>
      <c r="I297" s="11">
        <f>IF(AND(ISNUMBER('All years'!G749),ISNUMBER(I296)),'All years'!G749,NA())</f>
        <v>117.42689699999998</v>
      </c>
      <c r="K297" t="str">
        <f t="shared" si="2"/>
        <v/>
      </c>
    </row>
    <row r="298" spans="6:11" x14ac:dyDescent="0.25">
      <c r="F298" s="14">
        <v>42968</v>
      </c>
      <c r="G298" s="12">
        <f>IF(AND(ISNUMBER('All years'!A750),ISNUMBER(G297)),'All years'!A750,NA())</f>
        <v>42968</v>
      </c>
      <c r="H298" s="11">
        <f>IF(AND(ISNUMBER('All years'!B750),ISNUMBER(H297)),'All years'!B750,NA())</f>
        <v>116.04348000000002</v>
      </c>
      <c r="I298" s="11">
        <f>IF(AND(ISNUMBER('All years'!G750),ISNUMBER(I297)),'All years'!G750,NA())</f>
        <v>118.046673</v>
      </c>
      <c r="K298" t="str">
        <f t="shared" si="2"/>
        <v/>
      </c>
    </row>
    <row r="299" spans="6:11" x14ac:dyDescent="0.25">
      <c r="F299" s="14">
        <v>42975</v>
      </c>
      <c r="G299" s="12">
        <f>IF(AND(ISNUMBER('All years'!A751),ISNUMBER(G298)),'All years'!A751,NA())</f>
        <v>42975</v>
      </c>
      <c r="H299" s="11">
        <f>IF(AND(ISNUMBER('All years'!B751),ISNUMBER(H298)),'All years'!B751,NA())</f>
        <v>116.40229699999998</v>
      </c>
      <c r="I299" s="11">
        <f>IF(AND(ISNUMBER('All years'!G751),ISNUMBER(I298)),'All years'!G751,NA())</f>
        <v>118.241035</v>
      </c>
      <c r="K299" t="str">
        <f t="shared" si="2"/>
        <v/>
      </c>
    </row>
    <row r="300" spans="6:11" x14ac:dyDescent="0.25">
      <c r="F300" s="14">
        <v>42982</v>
      </c>
      <c r="G300" s="12">
        <f>IF(AND(ISNUMBER('All years'!A752),ISNUMBER(G299)),'All years'!A752,NA())</f>
        <v>42982</v>
      </c>
      <c r="H300" s="11">
        <f>IF(AND(ISNUMBER('All years'!B752),ISNUMBER(H299)),'All years'!B752,NA())</f>
        <v>116.951427</v>
      </c>
      <c r="I300" s="11">
        <f>IF(AND(ISNUMBER('All years'!G752),ISNUMBER(I299)),'All years'!G752,NA())</f>
        <v>118.77000200000001</v>
      </c>
      <c r="K300" t="str">
        <f t="shared" si="2"/>
        <v/>
      </c>
    </row>
    <row r="301" spans="6:11" x14ac:dyDescent="0.25">
      <c r="F301" s="14">
        <v>42989</v>
      </c>
      <c r="G301" s="12">
        <f>IF(AND(ISNUMBER('All years'!A753),ISNUMBER(G300)),'All years'!A753,NA())</f>
        <v>42989</v>
      </c>
      <c r="H301" s="11">
        <f>IF(AND(ISNUMBER('All years'!B753),ISNUMBER(H300)),'All years'!B753,NA())</f>
        <v>118.14317700000001</v>
      </c>
      <c r="I301" s="11">
        <f>IF(AND(ISNUMBER('All years'!G753),ISNUMBER(I300)),'All years'!G753,NA())</f>
        <v>119.938896</v>
      </c>
      <c r="K301" t="str">
        <f t="shared" si="2"/>
        <v/>
      </c>
    </row>
    <row r="302" spans="6:11" x14ac:dyDescent="0.25">
      <c r="F302" s="14">
        <v>42996</v>
      </c>
      <c r="G302" s="12">
        <f>IF(AND(ISNUMBER('All years'!A754),ISNUMBER(G301)),'All years'!A754,NA())</f>
        <v>42996</v>
      </c>
      <c r="H302" s="11">
        <f>IF(AND(ISNUMBER('All years'!B754),ISNUMBER(H301)),'All years'!B754,NA())</f>
        <v>118.852492</v>
      </c>
      <c r="I302" s="11">
        <f>IF(AND(ISNUMBER('All years'!G754),ISNUMBER(I301)),'All years'!G754,NA())</f>
        <v>120.59087299999999</v>
      </c>
      <c r="K302" t="str">
        <f t="shared" si="2"/>
        <v/>
      </c>
    </row>
    <row r="303" spans="6:11" x14ac:dyDescent="0.25">
      <c r="F303" s="14">
        <v>43003</v>
      </c>
      <c r="G303" s="12">
        <f>IF(AND(ISNUMBER('All years'!A755),ISNUMBER(G302)),'All years'!A755,NA())</f>
        <v>43003</v>
      </c>
      <c r="H303" s="11">
        <f>IF(AND(ISNUMBER('All years'!B755),ISNUMBER(H302)),'All years'!B755,NA())</f>
        <v>118.86908100000001</v>
      </c>
      <c r="I303" s="11">
        <f>IF(AND(ISNUMBER('All years'!G755),ISNUMBER(I302)),'All years'!G755,NA())</f>
        <v>120.91586700000001</v>
      </c>
      <c r="K303" t="str">
        <f t="shared" si="2"/>
        <v/>
      </c>
    </row>
    <row r="304" spans="6:11" x14ac:dyDescent="0.25">
      <c r="F304" s="14">
        <v>43010</v>
      </c>
      <c r="G304" s="12">
        <f>IF(AND(ISNUMBER('All years'!A756),ISNUMBER(G303)),'All years'!A756,NA())</f>
        <v>43010</v>
      </c>
      <c r="H304" s="11">
        <f>IF(AND(ISNUMBER('All years'!B756),ISNUMBER(H303)),'All years'!B756,NA())</f>
        <v>118.13314399999999</v>
      </c>
      <c r="I304" s="11">
        <f>IF(AND(ISNUMBER('All years'!G756),ISNUMBER(I303)),'All years'!G756,NA())</f>
        <v>120.37272200000001</v>
      </c>
      <c r="K304" t="str">
        <f t="shared" si="2"/>
        <v/>
      </c>
    </row>
    <row r="305" spans="6:11" x14ac:dyDescent="0.25">
      <c r="F305" s="14">
        <v>43017</v>
      </c>
      <c r="G305" s="12">
        <f>IF(AND(ISNUMBER('All years'!A757),ISNUMBER(G304)),'All years'!A757,NA())</f>
        <v>43017</v>
      </c>
      <c r="H305" s="11">
        <f>IF(AND(ISNUMBER('All years'!B757),ISNUMBER(H304)),'All years'!B757,NA())</f>
        <v>117.161768</v>
      </c>
      <c r="I305" s="11">
        <f>IF(AND(ISNUMBER('All years'!G757),ISNUMBER(I304)),'All years'!G757,NA())</f>
        <v>120.51028300000002</v>
      </c>
      <c r="K305" t="str">
        <f t="shared" si="2"/>
        <v/>
      </c>
    </row>
    <row r="306" spans="6:11" x14ac:dyDescent="0.25">
      <c r="F306" s="14">
        <v>43024</v>
      </c>
      <c r="G306" s="12">
        <f>IF(AND(ISNUMBER('All years'!A758),ISNUMBER(G305)),'All years'!A758,NA())</f>
        <v>43024</v>
      </c>
      <c r="H306" s="11">
        <f>IF(AND(ISNUMBER('All years'!B758),ISNUMBER(H305)),'All years'!B758,NA())</f>
        <v>117.00831112</v>
      </c>
      <c r="I306" s="11">
        <f>IF(AND(ISNUMBER('All years'!G758),ISNUMBER(I305)),'All years'!G758,NA())</f>
        <v>120.41775072</v>
      </c>
      <c r="K306" t="str">
        <f t="shared" si="2"/>
        <v/>
      </c>
    </row>
    <row r="307" spans="6:11" x14ac:dyDescent="0.25">
      <c r="F307" s="14">
        <v>43031</v>
      </c>
      <c r="G307" s="12">
        <f>IF(AND(ISNUMBER('All years'!A759),ISNUMBER(G306)),'All years'!A759,NA())</f>
        <v>43031</v>
      </c>
      <c r="H307" s="11">
        <f>IF(AND(ISNUMBER('All years'!B759),ISNUMBER(H306)),'All years'!B759,NA())</f>
        <v>117.044503789</v>
      </c>
      <c r="I307" s="11">
        <f>IF(AND(ISNUMBER('All years'!G759),ISNUMBER(I306)),'All years'!G759,NA())</f>
        <v>120.65185460800001</v>
      </c>
      <c r="K307" t="str">
        <f t="shared" si="2"/>
        <v/>
      </c>
    </row>
    <row r="308" spans="6:11" x14ac:dyDescent="0.25">
      <c r="F308" s="14">
        <v>43038</v>
      </c>
      <c r="G308" s="12">
        <f>IF(AND(ISNUMBER('All years'!A760),ISNUMBER(G307)),'All years'!A760,NA())</f>
        <v>43038</v>
      </c>
      <c r="H308" s="11">
        <f>IF(AND(ISNUMBER('All years'!B760),ISNUMBER(H307)),'All years'!B760,NA())</f>
        <v>117.05967799999999</v>
      </c>
      <c r="I308" s="11">
        <f>IF(AND(ISNUMBER('All years'!G760),ISNUMBER(I307)),'All years'!G760,NA())</f>
        <v>120.63110500000001</v>
      </c>
      <c r="K308" t="str">
        <f t="shared" si="2"/>
        <v/>
      </c>
    </row>
    <row r="309" spans="6:11" x14ac:dyDescent="0.25">
      <c r="F309" s="14">
        <v>43045</v>
      </c>
      <c r="G309" s="12">
        <f>IF(AND(ISNUMBER('All years'!A761),ISNUMBER(G308)),'All years'!A761,NA())</f>
        <v>43045</v>
      </c>
      <c r="H309" s="11">
        <f>IF(AND(ISNUMBER('All years'!B761),ISNUMBER(H308)),'All years'!B761,NA())</f>
        <v>117.574798</v>
      </c>
      <c r="I309" s="11">
        <f>IF(AND(ISNUMBER('All years'!G761),ISNUMBER(I308)),'All years'!G761,NA())</f>
        <v>121.270748</v>
      </c>
      <c r="K309" t="str">
        <f t="shared" si="2"/>
        <v/>
      </c>
    </row>
    <row r="310" spans="6:11" x14ac:dyDescent="0.25">
      <c r="F310" s="14">
        <v>43052</v>
      </c>
      <c r="G310" s="12">
        <f>IF(AND(ISNUMBER('All years'!A762),ISNUMBER(G309)),'All years'!A762,NA())</f>
        <v>43052</v>
      </c>
      <c r="H310" s="11">
        <f>IF(AND(ISNUMBER('All years'!B762),ISNUMBER(H309)),'All years'!B762,NA())</f>
        <v>118.91045799999999</v>
      </c>
      <c r="I310" s="11">
        <f>IF(AND(ISNUMBER('All years'!G762),ISNUMBER(I309)),'All years'!G762,NA())</f>
        <v>122.69288299999999</v>
      </c>
      <c r="K310" t="str">
        <f t="shared" si="2"/>
        <v/>
      </c>
    </row>
    <row r="311" spans="6:11" x14ac:dyDescent="0.25">
      <c r="F311" s="14">
        <v>43059</v>
      </c>
      <c r="G311" s="12">
        <f>IF(AND(ISNUMBER('All years'!A763),ISNUMBER(G310)),'All years'!A763,NA())</f>
        <v>43059</v>
      </c>
      <c r="H311" s="11">
        <f>IF(AND(ISNUMBER('All years'!B763),ISNUMBER(H310)),'All years'!B763,NA())</f>
        <v>119.67124500000001</v>
      </c>
      <c r="I311" s="11">
        <f>IF(AND(ISNUMBER('All years'!G763),ISNUMBER(I310)),'All years'!G763,NA())</f>
        <v>123.316999</v>
      </c>
      <c r="K311" t="str">
        <f t="shared" si="2"/>
        <v/>
      </c>
    </row>
    <row r="312" spans="6:11" x14ac:dyDescent="0.25">
      <c r="F312" s="14">
        <v>43066</v>
      </c>
      <c r="G312" s="12">
        <f>IF(AND(ISNUMBER('All years'!A764),ISNUMBER(G311)),'All years'!A764,NA())</f>
        <v>43066</v>
      </c>
      <c r="H312" s="11">
        <f>IF(AND(ISNUMBER('All years'!B764),ISNUMBER(H311)),'All years'!B764,NA())</f>
        <v>120.12802599999999</v>
      </c>
      <c r="I312" s="11">
        <f>IF(AND(ISNUMBER('All years'!G764),ISNUMBER(I311)),'All years'!G764,NA())</f>
        <v>123.79218900000001</v>
      </c>
      <c r="K312" t="str">
        <f t="shared" si="2"/>
        <v/>
      </c>
    </row>
    <row r="313" spans="6:11" x14ac:dyDescent="0.25">
      <c r="F313" s="14">
        <v>43073</v>
      </c>
      <c r="G313" s="12">
        <f>IF(AND(ISNUMBER('All years'!A765),ISNUMBER(G312)),'All years'!A765,NA())</f>
        <v>43073</v>
      </c>
      <c r="H313" s="11">
        <f>IF(AND(ISNUMBER('All years'!B765),ISNUMBER(H312)),'All years'!B765,NA())</f>
        <v>119.754926</v>
      </c>
      <c r="I313" s="11">
        <f>IF(AND(ISNUMBER('All years'!G765),ISNUMBER(I312)),'All years'!G765,NA())</f>
        <v>123.20770900000002</v>
      </c>
      <c r="K313" t="str">
        <f t="shared" si="2"/>
        <v/>
      </c>
    </row>
    <row r="314" spans="6:11" x14ac:dyDescent="0.25">
      <c r="F314" s="14">
        <v>43080</v>
      </c>
      <c r="G314" s="12">
        <f>IF(AND(ISNUMBER('All years'!A766),ISNUMBER(G313)),'All years'!A766,NA())</f>
        <v>43080</v>
      </c>
      <c r="H314" s="11">
        <f>IF(AND(ISNUMBER('All years'!B766),ISNUMBER(H313)),'All years'!B766,NA())</f>
        <v>119.905991</v>
      </c>
      <c r="I314" s="11">
        <f>IF(AND(ISNUMBER('All years'!G766),ISNUMBER(I313)),'All years'!G766,NA())</f>
        <v>123.693477</v>
      </c>
      <c r="K314" t="str">
        <f t="shared" si="2"/>
        <v/>
      </c>
    </row>
    <row r="315" spans="6:11" x14ac:dyDescent="0.25">
      <c r="F315" s="14">
        <v>43087</v>
      </c>
      <c r="G315" s="12">
        <f>IF(AND(ISNUMBER('All years'!A767),ISNUMBER(G314)),'All years'!A767,NA())</f>
        <v>43087</v>
      </c>
      <c r="H315" s="11">
        <f>IF(AND(ISNUMBER('All years'!B767),ISNUMBER(H314)),'All years'!B767,NA())</f>
        <v>119.97797800000001</v>
      </c>
      <c r="I315" s="11">
        <f>IF(AND(ISNUMBER('All years'!G767),ISNUMBER(I314)),'All years'!G767,NA())</f>
        <v>123.81079099999999</v>
      </c>
      <c r="K315" t="str">
        <f t="shared" si="2"/>
        <v/>
      </c>
    </row>
    <row r="316" spans="6:11" x14ac:dyDescent="0.25">
      <c r="F316" s="14">
        <v>43094</v>
      </c>
      <c r="G316" s="12">
        <f>IF(AND(ISNUMBER('All years'!A768),ISNUMBER(G315)),'All years'!A768,NA())</f>
        <v>43094</v>
      </c>
      <c r="H316" s="11">
        <f>IF(AND(ISNUMBER('All years'!B768),ISNUMBER(H315)),'All years'!B768,NA())</f>
        <v>120.00400500000001</v>
      </c>
      <c r="I316" s="11">
        <f>IF(AND(ISNUMBER('All years'!G768),ISNUMBER(I315)),'All years'!G768,NA())</f>
        <v>123.429379</v>
      </c>
      <c r="K316" t="str">
        <f t="shared" si="2"/>
        <v/>
      </c>
    </row>
    <row r="317" spans="6:11" x14ac:dyDescent="0.25">
      <c r="F317" s="14">
        <v>43101</v>
      </c>
      <c r="G317" s="12">
        <f>IF(AND(ISNUMBER('All years'!A769),ISNUMBER(G316)),'All years'!A769,NA())</f>
        <v>43101</v>
      </c>
      <c r="H317" s="11">
        <f>IF(AND(ISNUMBER('All years'!B769),ISNUMBER(H316)),'All years'!B769,NA())</f>
        <v>120.185446</v>
      </c>
      <c r="I317" s="11">
        <f>IF(AND(ISNUMBER('All years'!G769),ISNUMBER(I316)),'All years'!G769,NA())</f>
        <v>123.51162099999999</v>
      </c>
      <c r="K317" t="str">
        <f t="shared" si="2"/>
        <v/>
      </c>
    </row>
    <row r="318" spans="6:11" x14ac:dyDescent="0.25">
      <c r="F318" s="14">
        <f>F317+7</f>
        <v>43108</v>
      </c>
      <c r="G318" s="12">
        <f>IF(AND(ISNUMBER('All years'!A770),ISNUMBER(G317)),'All years'!A770,NA())</f>
        <v>43108</v>
      </c>
      <c r="H318" s="11">
        <f>IF(AND(ISNUMBER('All years'!B770),ISNUMBER(H317)),'All years'!B770,NA())</f>
        <v>120.52207200000001</v>
      </c>
      <c r="I318" s="11">
        <f>IF(AND(ISNUMBER('All years'!G770),ISNUMBER(I317)),'All years'!G770,NA())</f>
        <v>123.97098400000002</v>
      </c>
    </row>
    <row r="319" spans="6:11" x14ac:dyDescent="0.25">
      <c r="F319" s="14">
        <f t="shared" ref="F319:F383" si="3">F318+7</f>
        <v>43115</v>
      </c>
      <c r="G319" s="12">
        <f>IF(AND(ISNUMBER('All years'!A771),ISNUMBER(G318)),'All years'!A771,NA())</f>
        <v>43115</v>
      </c>
      <c r="H319" s="11">
        <f>IF(AND(ISNUMBER('All years'!B771),ISNUMBER(H318)),'All years'!B771,NA())</f>
        <v>120.96234400000002</v>
      </c>
      <c r="I319" s="11">
        <f>IF(AND(ISNUMBER('All years'!G771),ISNUMBER(I318)),'All years'!G771,NA())</f>
        <v>124.57901999999999</v>
      </c>
    </row>
    <row r="320" spans="6:11" x14ac:dyDescent="0.25">
      <c r="F320" s="14">
        <f t="shared" si="3"/>
        <v>43122</v>
      </c>
      <c r="G320" s="12">
        <f>IF(AND(ISNUMBER('All years'!A772),ISNUMBER(G319)),'All years'!A772,NA())</f>
        <v>43122</v>
      </c>
      <c r="H320" s="11">
        <f>IF(AND(ISNUMBER('All years'!B772),ISNUMBER(H319)),'All years'!B772,NA())</f>
        <v>121.49825800000002</v>
      </c>
      <c r="I320" s="11">
        <f>IF(AND(ISNUMBER('All years'!G772),ISNUMBER(I319)),'All years'!G772,NA())</f>
        <v>125.067069</v>
      </c>
    </row>
    <row r="321" spans="6:9" x14ac:dyDescent="0.25">
      <c r="F321" s="14">
        <f t="shared" si="3"/>
        <v>43129</v>
      </c>
      <c r="G321" s="12">
        <f>IF(AND(ISNUMBER('All years'!A773),ISNUMBER(G320)),'All years'!A773,NA())</f>
        <v>43129</v>
      </c>
      <c r="H321" s="11">
        <f>IF(AND(ISNUMBER('All years'!B773),ISNUMBER(H320)),'All years'!B773,NA())</f>
        <v>121.69471300000001</v>
      </c>
      <c r="I321" s="11">
        <f>IF(AND(ISNUMBER('All years'!G773),ISNUMBER(I320)),'All years'!G773,NA())</f>
        <v>125.320814</v>
      </c>
    </row>
    <row r="322" spans="6:9" x14ac:dyDescent="0.25">
      <c r="F322" s="14">
        <f t="shared" si="3"/>
        <v>43136</v>
      </c>
      <c r="G322" s="12">
        <f>IF(AND(ISNUMBER('All years'!A774),ISNUMBER(G321)),'All years'!A774,NA())</f>
        <v>43136</v>
      </c>
      <c r="H322" s="11">
        <f>IF(AND(ISNUMBER('All years'!B774),ISNUMBER(H321)),'All years'!B774,NA())</f>
        <v>121.727217</v>
      </c>
      <c r="I322" s="11">
        <f>IF(AND(ISNUMBER('All years'!G774),ISNUMBER(I321)),'All years'!G774,NA())</f>
        <v>125.364497</v>
      </c>
    </row>
    <row r="323" spans="6:9" x14ac:dyDescent="0.25">
      <c r="F323" s="14">
        <f t="shared" si="3"/>
        <v>43143</v>
      </c>
      <c r="G323" s="12">
        <f>IF(AND(ISNUMBER('All years'!A775),ISNUMBER(G322)),'All years'!A775,NA())</f>
        <v>43143</v>
      </c>
      <c r="H323" s="11">
        <f>IF(AND(ISNUMBER('All years'!B775),ISNUMBER(H322)),'All years'!B775,NA())</f>
        <v>121.58441200000001</v>
      </c>
      <c r="I323" s="11">
        <f>IF(AND(ISNUMBER('All years'!G775),ISNUMBER(I322)),'All years'!G775,NA())</f>
        <v>125.01909800000001</v>
      </c>
    </row>
    <row r="324" spans="6:9" x14ac:dyDescent="0.25">
      <c r="F324" s="14">
        <f t="shared" si="3"/>
        <v>43150</v>
      </c>
      <c r="G324" s="12">
        <f>IF(AND(ISNUMBER('All years'!A776),ISNUMBER(G323)),'All years'!A776,NA())</f>
        <v>43150</v>
      </c>
      <c r="H324" s="11">
        <f>IF(AND(ISNUMBER('All years'!B776),ISNUMBER(H323)),'All years'!B776,NA())</f>
        <v>120.516921</v>
      </c>
      <c r="I324" s="11">
        <f>IF(AND(ISNUMBER('All years'!G776),ISNUMBER(I323)),'All years'!G776,NA())</f>
        <v>124.181954</v>
      </c>
    </row>
    <row r="325" spans="6:9" x14ac:dyDescent="0.25">
      <c r="F325" s="14">
        <f t="shared" si="3"/>
        <v>43157</v>
      </c>
      <c r="G325" s="12">
        <f>IF(AND(ISNUMBER('All years'!A777),ISNUMBER(G324)),'All years'!A777,NA())</f>
        <v>43157</v>
      </c>
      <c r="H325" s="11">
        <f>IF(AND(ISNUMBER('All years'!B777),ISNUMBER(H324)),'All years'!B777,NA())</f>
        <v>119.55083900000001</v>
      </c>
      <c r="I325" s="11">
        <f>IF(AND(ISNUMBER('All years'!G777),ISNUMBER(I324)),'All years'!G777,NA())</f>
        <v>123.088251</v>
      </c>
    </row>
    <row r="326" spans="6:9" x14ac:dyDescent="0.25">
      <c r="F326" s="14">
        <f t="shared" si="3"/>
        <v>43164</v>
      </c>
      <c r="G326" s="12">
        <f>IF(AND(ISNUMBER('All years'!A778),ISNUMBER(G325)),'All years'!A778,NA())</f>
        <v>43164</v>
      </c>
      <c r="H326" s="11">
        <f>IF(AND(ISNUMBER('All years'!B778),ISNUMBER(H325)),'All years'!B778,NA())</f>
        <v>119.28533400000001</v>
      </c>
      <c r="I326" s="11">
        <f>IF(AND(ISNUMBER('All years'!G778),ISNUMBER(I325)),'All years'!G778,NA())</f>
        <v>122.91853999999999</v>
      </c>
    </row>
    <row r="327" spans="6:9" x14ac:dyDescent="0.25">
      <c r="F327" s="14">
        <f t="shared" si="3"/>
        <v>43171</v>
      </c>
      <c r="G327" s="12">
        <f>IF(AND(ISNUMBER('All years'!A779),ISNUMBER(G326)),'All years'!A779,NA())</f>
        <v>43171</v>
      </c>
      <c r="H327" s="11">
        <f>IF(AND(ISNUMBER('All years'!B779),ISNUMBER(H326)),'All years'!B779,NA())</f>
        <v>119.11130999999999</v>
      </c>
      <c r="I327" s="11">
        <f>IF(AND(ISNUMBER('All years'!G779),ISNUMBER(I326)),'All years'!G779,NA())</f>
        <v>122.95577499999999</v>
      </c>
    </row>
    <row r="328" spans="6:9" x14ac:dyDescent="0.25">
      <c r="F328" s="14">
        <f t="shared" si="3"/>
        <v>43178</v>
      </c>
      <c r="G328" s="12">
        <f>IF(AND(ISNUMBER('All years'!A780),ISNUMBER(G327)),'All years'!A780,NA())</f>
        <v>43178</v>
      </c>
      <c r="H328" s="11">
        <f>IF(AND(ISNUMBER('All years'!B780),ISNUMBER(H327)),'All years'!B780,NA())</f>
        <v>119.165947</v>
      </c>
      <c r="I328" s="11">
        <f>IF(AND(ISNUMBER('All years'!G780),ISNUMBER(I327)),'All years'!G780,NA())</f>
        <v>122.83579800000001</v>
      </c>
    </row>
    <row r="329" spans="6:9" x14ac:dyDescent="0.25">
      <c r="F329" s="14">
        <f t="shared" si="3"/>
        <v>43185</v>
      </c>
      <c r="G329" s="12">
        <f>IF(AND(ISNUMBER('All years'!A781),ISNUMBER(G328)),'All years'!A781,NA())</f>
        <v>43185</v>
      </c>
      <c r="H329" s="11">
        <f>IF(AND(ISNUMBER('All years'!B781),ISNUMBER(H328)),'All years'!B781,NA())</f>
        <v>119.22547800000001</v>
      </c>
      <c r="I329" s="11">
        <f>IF(AND(ISNUMBER('All years'!G781),ISNUMBER(I328)),'All years'!G781,NA())</f>
        <v>122.89773199999999</v>
      </c>
    </row>
    <row r="330" spans="6:9" x14ac:dyDescent="0.25">
      <c r="F330" s="14">
        <f t="shared" si="3"/>
        <v>43192</v>
      </c>
      <c r="G330" s="12">
        <f>IF(AND(ISNUMBER('All years'!A782),ISNUMBER(G329)),'All years'!A782,NA())</f>
        <v>43192</v>
      </c>
      <c r="H330" s="11">
        <f>IF(AND(ISNUMBER('All years'!B782),ISNUMBER(H329)),'All years'!B782,NA())</f>
        <v>119.42798300000001</v>
      </c>
      <c r="I330" s="11">
        <f>IF(AND(ISNUMBER('All years'!G782),ISNUMBER(I329)),'All years'!G782,NA())</f>
        <v>123.05310900000001</v>
      </c>
    </row>
    <row r="331" spans="6:9" x14ac:dyDescent="0.25">
      <c r="F331" s="14">
        <f t="shared" si="3"/>
        <v>43199</v>
      </c>
      <c r="G331" s="12">
        <f>IF(AND(ISNUMBER('All years'!A783),ISNUMBER(G330)),'All years'!A783,NA())</f>
        <v>43199</v>
      </c>
      <c r="H331" s="11">
        <f>IF(AND(ISNUMBER('All years'!B783),ISNUMBER(H330)),'All years'!B783,NA())</f>
        <v>119.96192599999999</v>
      </c>
      <c r="I331" s="11">
        <f>IF(AND(ISNUMBER('All years'!G783),ISNUMBER(I330)),'All years'!G783,NA())</f>
        <v>123.58152700000001</v>
      </c>
    </row>
    <row r="332" spans="6:9" x14ac:dyDescent="0.25">
      <c r="F332" s="14">
        <f t="shared" si="3"/>
        <v>43206</v>
      </c>
      <c r="G332" s="12">
        <f>IF(AND(ISNUMBER('All years'!A784),ISNUMBER(G331)),'All years'!A784,NA())</f>
        <v>43206</v>
      </c>
      <c r="H332" s="11">
        <f>IF(AND(ISNUMBER('All years'!B784),ISNUMBER(H331)),'All years'!B784,NA())</f>
        <v>120.56344551000001</v>
      </c>
      <c r="I332" s="11">
        <f>IF(AND(ISNUMBER('All years'!G784),ISNUMBER(I331)),'All years'!G784,NA())</f>
        <v>124.28966511200001</v>
      </c>
    </row>
    <row r="333" spans="6:9" x14ac:dyDescent="0.25">
      <c r="F333" s="14">
        <f t="shared" si="3"/>
        <v>43213</v>
      </c>
      <c r="G333" s="12">
        <f>IF(AND(ISNUMBER('All years'!A785),ISNUMBER(G332)),'All years'!A785,NA())</f>
        <v>43213</v>
      </c>
      <c r="H333" s="11">
        <f>IF(AND(ISNUMBER('All years'!B785),ISNUMBER(H332)),'All years'!B785,NA())</f>
        <v>121.44402841800002</v>
      </c>
      <c r="I333" s="11">
        <f>IF(AND(ISNUMBER('All years'!G785),ISNUMBER(I332)),'All years'!G785,NA())</f>
        <v>125.387530168</v>
      </c>
    </row>
    <row r="334" spans="6:9" x14ac:dyDescent="0.25">
      <c r="F334" s="14">
        <f t="shared" si="3"/>
        <v>43220</v>
      </c>
      <c r="G334" s="12">
        <f>IF(AND(ISNUMBER('All years'!A786),ISNUMBER(G333)),'All years'!A786,NA())</f>
        <v>43220</v>
      </c>
      <c r="H334" s="11">
        <f>IF(AND(ISNUMBER('All years'!B786),ISNUMBER(H333)),'All years'!B786,NA())</f>
        <v>122.218777</v>
      </c>
      <c r="I334" s="11">
        <f>IF(AND(ISNUMBER('All years'!G786),ISNUMBER(I333)),'All years'!G786,NA())</f>
        <v>126.012658</v>
      </c>
    </row>
    <row r="335" spans="6:9" x14ac:dyDescent="0.25">
      <c r="F335" s="14">
        <f t="shared" si="3"/>
        <v>43227</v>
      </c>
      <c r="G335" s="12">
        <f>IF(AND(ISNUMBER('All years'!A787),ISNUMBER(G334)),'All years'!A787,NA())</f>
        <v>43227</v>
      </c>
      <c r="H335" s="11">
        <f>IF(AND(ISNUMBER('All years'!B787),ISNUMBER(H334)),'All years'!B787,NA())</f>
        <v>123.26680999999999</v>
      </c>
      <c r="I335" s="11">
        <f>IF(AND(ISNUMBER('All years'!G787),ISNUMBER(I334)),'All years'!G787,NA())</f>
        <v>126.99148700000001</v>
      </c>
    </row>
    <row r="336" spans="6:9" x14ac:dyDescent="0.25">
      <c r="F336" s="14">
        <f t="shared" si="3"/>
        <v>43234</v>
      </c>
      <c r="G336" s="12">
        <f>IF(AND(ISNUMBER('All years'!A788),ISNUMBER(G335)),'All years'!A788,NA())</f>
        <v>43234</v>
      </c>
      <c r="H336" s="11">
        <f>IF(AND(ISNUMBER('All years'!B788),ISNUMBER(H335)),'All years'!B788,NA())</f>
        <v>124.32063099999998</v>
      </c>
      <c r="I336" s="11">
        <f>IF(AND(ISNUMBER('All years'!G788),ISNUMBER(I335)),'All years'!G788,NA())</f>
        <v>128.28306999999998</v>
      </c>
    </row>
    <row r="337" spans="6:9" x14ac:dyDescent="0.25">
      <c r="F337" s="14">
        <f t="shared" si="3"/>
        <v>43241</v>
      </c>
      <c r="G337" s="12">
        <f>IF(AND(ISNUMBER('All years'!A789),ISNUMBER(G336)),'All years'!A789,NA())</f>
        <v>43241</v>
      </c>
      <c r="H337" s="11">
        <f>IF(AND(ISNUMBER('All years'!B789),ISNUMBER(H336)),'All years'!B789,NA())</f>
        <v>125.92610000000001</v>
      </c>
      <c r="I337" s="11">
        <f>IF(AND(ISNUMBER('All years'!G789),ISNUMBER(I336)),'All years'!G789,NA())</f>
        <v>130.03868</v>
      </c>
    </row>
    <row r="338" spans="6:9" x14ac:dyDescent="0.25">
      <c r="F338" s="14">
        <f t="shared" si="3"/>
        <v>43248</v>
      </c>
      <c r="G338" s="12">
        <f>IF(AND(ISNUMBER('All years'!A790),ISNUMBER(G337)),'All years'!A790,NA())</f>
        <v>43248</v>
      </c>
      <c r="H338" s="11">
        <f>IF(AND(ISNUMBER('All years'!B790),ISNUMBER(H337)),'All years'!B790,NA())</f>
        <v>127.57543233</v>
      </c>
      <c r="I338" s="11">
        <f>IF(AND(ISNUMBER('All years'!G790),ISNUMBER(I337)),'All years'!G790,NA())</f>
        <v>131.65999488</v>
      </c>
    </row>
    <row r="339" spans="6:9" x14ac:dyDescent="0.25">
      <c r="F339" s="14">
        <f t="shared" si="3"/>
        <v>43255</v>
      </c>
      <c r="G339" s="12">
        <f>IF(AND(ISNUMBER('All years'!A791),ISNUMBER(G338)),'All years'!A791,NA())</f>
        <v>43255</v>
      </c>
      <c r="H339" s="11">
        <f>IF(AND(ISNUMBER('All years'!B791),ISNUMBER(H338)),'All years'!B791,NA())</f>
        <v>128.42974326300001</v>
      </c>
      <c r="I339" s="11">
        <f>IF(AND(ISNUMBER('All years'!G791),ISNUMBER(I338)),'All years'!G791,NA())</f>
        <v>132.34200096000001</v>
      </c>
    </row>
    <row r="340" spans="6:9" x14ac:dyDescent="0.25">
      <c r="F340" s="14">
        <f t="shared" si="3"/>
        <v>43262</v>
      </c>
      <c r="G340" s="12">
        <f>IF(AND(ISNUMBER('All years'!A792),ISNUMBER(G339)),'All years'!A792,NA())</f>
        <v>43262</v>
      </c>
      <c r="H340" s="11">
        <f>IF(AND(ISNUMBER('All years'!B792),ISNUMBER(H339)),'All years'!B792,NA())</f>
        <v>128.60734199999999</v>
      </c>
      <c r="I340" s="11">
        <f>IF(AND(ISNUMBER('All years'!G792),ISNUMBER(I339)),'All years'!G792,NA())</f>
        <v>132.620206</v>
      </c>
    </row>
    <row r="341" spans="6:9" x14ac:dyDescent="0.25">
      <c r="F341" s="14">
        <f t="shared" si="3"/>
        <v>43269</v>
      </c>
      <c r="G341" s="12">
        <f>IF(AND(ISNUMBER('All years'!A793),ISNUMBER(G340)),'All years'!A793,NA())</f>
        <v>43269</v>
      </c>
      <c r="H341" s="11">
        <f>IF(AND(ISNUMBER('All years'!B793),ISNUMBER(H340)),'All years'!B793,NA())</f>
        <v>127.924651</v>
      </c>
      <c r="I341" s="11">
        <f>IF(AND(ISNUMBER('All years'!G793),ISNUMBER(I340)),'All years'!G793,NA())</f>
        <v>131.983036</v>
      </c>
    </row>
    <row r="342" spans="6:9" x14ac:dyDescent="0.25">
      <c r="F342" s="14">
        <f t="shared" si="3"/>
        <v>43276</v>
      </c>
      <c r="G342" s="12">
        <f>IF(AND(ISNUMBER('All years'!A794),ISNUMBER(G341)),'All years'!A794,NA())</f>
        <v>43276</v>
      </c>
      <c r="H342" s="11">
        <f>IF(AND(ISNUMBER('All years'!B794),ISNUMBER(H341)),'All years'!B794,NA())</f>
        <v>127.177041</v>
      </c>
      <c r="I342" s="11">
        <f>IF(AND(ISNUMBER('All years'!G794),ISNUMBER(I341)),'All years'!G794,NA())</f>
        <v>131.26603499999999</v>
      </c>
    </row>
    <row r="343" spans="6:9" x14ac:dyDescent="0.25">
      <c r="F343" s="14">
        <f t="shared" si="3"/>
        <v>43283</v>
      </c>
      <c r="G343" s="12">
        <f>IF(AND(ISNUMBER('All years'!A795),ISNUMBER(G342)),'All years'!A795,NA())</f>
        <v>43283</v>
      </c>
      <c r="H343" s="11">
        <f>IF(AND(ISNUMBER('All years'!B795),ISNUMBER(H342)),'All years'!B795,NA())</f>
        <v>126.541259</v>
      </c>
      <c r="I343" s="11">
        <f>IF(AND(ISNUMBER('All years'!G795),ISNUMBER(I342)),'All years'!G795,NA())</f>
        <v>130.83313799999999</v>
      </c>
    </row>
    <row r="344" spans="6:9" x14ac:dyDescent="0.25">
      <c r="F344" s="14">
        <f t="shared" si="3"/>
        <v>43290</v>
      </c>
      <c r="G344" s="12">
        <f>IF(AND(ISNUMBER('All years'!A796),ISNUMBER(G343)),'All years'!A796,NA())</f>
        <v>43290</v>
      </c>
      <c r="H344" s="11">
        <f>IF(AND(ISNUMBER('All years'!B796),ISNUMBER(H343)),'All years'!B796,NA())</f>
        <v>126.97262899999998</v>
      </c>
      <c r="I344" s="11">
        <f>IF(AND(ISNUMBER('All years'!G796),ISNUMBER(I343)),'All years'!G796,NA())</f>
        <v>131.530137</v>
      </c>
    </row>
    <row r="345" spans="6:9" x14ac:dyDescent="0.25">
      <c r="F345" s="14">
        <f t="shared" si="3"/>
        <v>43297</v>
      </c>
      <c r="G345" s="12">
        <f>IF(AND(ISNUMBER('All years'!A797),ISNUMBER(G344)),'All years'!A797,NA())</f>
        <v>43297</v>
      </c>
      <c r="H345" s="11">
        <f>IF(AND(ISNUMBER('All years'!B797),ISNUMBER(H344)),'All years'!B797,NA())</f>
        <v>127.471738</v>
      </c>
      <c r="I345" s="11">
        <f>IF(AND(ISNUMBER('All years'!G797),ISNUMBER(I344)),'All years'!G797,NA())</f>
        <v>131.84939800000001</v>
      </c>
    </row>
    <row r="346" spans="6:9" x14ac:dyDescent="0.25">
      <c r="F346" s="14">
        <f t="shared" si="3"/>
        <v>43304</v>
      </c>
      <c r="G346" s="12">
        <f>IF(AND(ISNUMBER('All years'!A798),ISNUMBER(G345)),'All years'!A798,NA())</f>
        <v>43304</v>
      </c>
      <c r="H346" s="11">
        <f>IF(AND(ISNUMBER('All years'!B798),ISNUMBER(H345)),'All years'!B798,NA())</f>
        <v>127.50429199999999</v>
      </c>
      <c r="I346" s="11">
        <f>IF(AND(ISNUMBER('All years'!G798),ISNUMBER(I345)),'All years'!G798,NA())</f>
        <v>131.90086500000001</v>
      </c>
    </row>
    <row r="347" spans="6:9" x14ac:dyDescent="0.25">
      <c r="F347" s="14">
        <f t="shared" si="3"/>
        <v>43311</v>
      </c>
      <c r="G347" s="12">
        <f>IF(AND(ISNUMBER('All years'!A799),ISNUMBER(G346)),'All years'!A799,NA())</f>
        <v>43311</v>
      </c>
      <c r="H347" s="11">
        <f>IF(AND(ISNUMBER('All years'!B799),ISNUMBER(H346)),'All years'!B799,NA())</f>
        <v>127.53762500000001</v>
      </c>
      <c r="I347" s="11">
        <f>IF(AND(ISNUMBER('All years'!G799),ISNUMBER(I346)),'All years'!G799,NA())</f>
        <v>131.93920199999999</v>
      </c>
    </row>
    <row r="348" spans="6:9" x14ac:dyDescent="0.25">
      <c r="F348" s="14">
        <f t="shared" si="3"/>
        <v>43318</v>
      </c>
      <c r="G348" s="12">
        <f>IF(AND(ISNUMBER('All years'!A800),ISNUMBER(G347)),'All years'!A800,NA())</f>
        <v>43318</v>
      </c>
      <c r="H348" s="11">
        <f>IF(AND(ISNUMBER('All years'!B800),ISNUMBER(H347)),'All years'!B800,NA())</f>
        <v>128.02387999999999</v>
      </c>
      <c r="I348" s="11">
        <f>IF(AND(ISNUMBER('All years'!G800),ISNUMBER(I347)),'All years'!G800,NA())</f>
        <v>132.38832400000001</v>
      </c>
    </row>
    <row r="349" spans="6:9" x14ac:dyDescent="0.25">
      <c r="F349" s="14">
        <f t="shared" si="3"/>
        <v>43325</v>
      </c>
      <c r="G349" s="12">
        <f>IF(AND(ISNUMBER('All years'!A801),ISNUMBER(G348)),'All years'!A801,NA())</f>
        <v>43325</v>
      </c>
      <c r="H349" s="11">
        <f>IF(AND(ISNUMBER('All years'!B801),ISNUMBER(H348)),'All years'!B801,NA())</f>
        <v>128.39324500000001</v>
      </c>
      <c r="I349" s="11">
        <f>IF(AND(ISNUMBER('All years'!G801),ISNUMBER(I348)),'All years'!G801,NA())</f>
        <v>132.56224400000002</v>
      </c>
    </row>
    <row r="350" spans="6:9" x14ac:dyDescent="0.25">
      <c r="F350" s="14">
        <f t="shared" si="3"/>
        <v>43332</v>
      </c>
      <c r="G350" s="12">
        <f>IF(AND(ISNUMBER('All years'!A802),ISNUMBER(G349)),'All years'!A802,NA())</f>
        <v>43332</v>
      </c>
      <c r="H350" s="11">
        <f>IF(AND(ISNUMBER('All years'!B802),ISNUMBER(H349)),'All years'!B802,NA())</f>
        <v>128.78913299999999</v>
      </c>
      <c r="I350" s="11">
        <f>IF(AND(ISNUMBER('All years'!G802),ISNUMBER(I349)),'All years'!G802,NA())</f>
        <v>132.97248100000002</v>
      </c>
    </row>
    <row r="351" spans="6:9" x14ac:dyDescent="0.25">
      <c r="F351" s="14">
        <f t="shared" si="3"/>
        <v>43339</v>
      </c>
      <c r="G351" s="12">
        <f>IF(AND(ISNUMBER('All years'!A803),ISNUMBER(G350)),'All years'!A803,NA())</f>
        <v>43339</v>
      </c>
      <c r="H351" s="11">
        <f>IF(AND(ISNUMBER('All years'!B803),ISNUMBER(H350)),'All years'!B803,NA())</f>
        <v>129.18053699999999</v>
      </c>
      <c r="I351" s="11">
        <f>IF(AND(ISNUMBER('All years'!G803),ISNUMBER(I350)),'All years'!G803,NA())</f>
        <v>133.20041900000001</v>
      </c>
    </row>
    <row r="352" spans="6:9" x14ac:dyDescent="0.25">
      <c r="F352" s="14">
        <f t="shared" si="3"/>
        <v>43346</v>
      </c>
      <c r="G352" s="12">
        <f>IF(AND(ISNUMBER('All years'!A804),ISNUMBER(G351)),'All years'!A804,NA())</f>
        <v>43346</v>
      </c>
      <c r="H352" s="11">
        <f>IF(AND(ISNUMBER('All years'!B804),ISNUMBER(H351)),'All years'!B804,NA())</f>
        <v>129.758881</v>
      </c>
      <c r="I352" s="11">
        <f>IF(AND(ISNUMBER('All years'!G804),ISNUMBER(I351)),'All years'!G804,NA())</f>
        <v>133.66730900000002</v>
      </c>
    </row>
    <row r="353" spans="6:9" x14ac:dyDescent="0.25">
      <c r="F353" s="14">
        <f t="shared" si="3"/>
        <v>43353</v>
      </c>
      <c r="G353" s="12">
        <f>IF(AND(ISNUMBER('All years'!A805),ISNUMBER(G352)),'All years'!A805,NA())</f>
        <v>43353</v>
      </c>
      <c r="H353" s="11">
        <f>IF(AND(ISNUMBER('All years'!B805),ISNUMBER(H352)),'All years'!B805,NA())</f>
        <v>130.24139099999999</v>
      </c>
      <c r="I353" s="11">
        <f>IF(AND(ISNUMBER('All years'!G805),ISNUMBER(I352)),'All years'!G805,NA())</f>
        <v>134.30754699999997</v>
      </c>
    </row>
    <row r="354" spans="6:9" x14ac:dyDescent="0.25">
      <c r="F354" s="14">
        <f t="shared" si="3"/>
        <v>43360</v>
      </c>
      <c r="G354" s="12">
        <f>IF(AND(ISNUMBER('All years'!A806),ISNUMBER(G353)),'All years'!A806,NA())</f>
        <v>43360</v>
      </c>
      <c r="H354" s="11">
        <f>IF(AND(ISNUMBER('All years'!B806),ISNUMBER(H353)),'All years'!B806,NA())</f>
        <v>130.59118100000001</v>
      </c>
      <c r="I354" s="11">
        <f>IF(AND(ISNUMBER('All years'!G806),ISNUMBER(I353)),'All years'!G806,NA())</f>
        <v>134.56762000000001</v>
      </c>
    </row>
    <row r="355" spans="6:9" x14ac:dyDescent="0.25">
      <c r="F355" s="14">
        <f t="shared" si="3"/>
        <v>43367</v>
      </c>
      <c r="G355" s="12">
        <f>IF(AND(ISNUMBER('All years'!A807),ISNUMBER(G354)),'All years'!A807,NA())</f>
        <v>43367</v>
      </c>
      <c r="H355" s="11">
        <f>IF(AND(ISNUMBER('All years'!B807),ISNUMBER(H354)),'All years'!B807,NA())</f>
        <v>130.58930599999999</v>
      </c>
      <c r="I355" s="11">
        <f>IF(AND(ISNUMBER('All years'!G807),ISNUMBER(I354)),'All years'!G807,NA())</f>
        <v>134.76879300000002</v>
      </c>
    </row>
    <row r="356" spans="6:9" x14ac:dyDescent="0.25">
      <c r="F356" s="14">
        <f t="shared" si="3"/>
        <v>43374</v>
      </c>
      <c r="G356" s="12">
        <f>IF(AND(ISNUMBER('All years'!A808),ISNUMBER(G355)),'All years'!A808,NA())</f>
        <v>43374</v>
      </c>
      <c r="H356" s="11">
        <f>IF(AND(ISNUMBER('All years'!B808),ISNUMBER(H355)),'All years'!B808,NA())</f>
        <v>129.97690618999999</v>
      </c>
      <c r="I356" s="11">
        <f>IF(AND(ISNUMBER('All years'!G808),ISNUMBER(I355)),'All years'!G808,NA())</f>
        <v>134.85787044</v>
      </c>
    </row>
    <row r="357" spans="6:9" x14ac:dyDescent="0.25">
      <c r="F357" s="14">
        <f t="shared" si="3"/>
        <v>43381</v>
      </c>
      <c r="G357" s="12">
        <f>IF(AND(ISNUMBER('All years'!A809),ISNUMBER(G356)),'All years'!A809,NA())</f>
        <v>43381</v>
      </c>
      <c r="H357" s="11">
        <f>IF(AND(ISNUMBER('All years'!B809),ISNUMBER(H356)),'All years'!B809,NA())</f>
        <v>130.14655041499998</v>
      </c>
      <c r="I357" s="11">
        <f>IF(AND(ISNUMBER('All years'!G809),ISNUMBER(I356)),'All years'!G809,NA())</f>
        <v>135.532345496</v>
      </c>
    </row>
    <row r="358" spans="6:9" x14ac:dyDescent="0.25">
      <c r="F358" s="14">
        <f t="shared" si="3"/>
        <v>43388</v>
      </c>
      <c r="G358" s="12">
        <f>IF(AND(ISNUMBER('All years'!A810),ISNUMBER(G357)),'All years'!A810,NA())</f>
        <v>43388</v>
      </c>
      <c r="H358" s="11">
        <f>IF(AND(ISNUMBER('All years'!B810),ISNUMBER(H357)),'All years'!B810,NA())</f>
        <v>130.811042644</v>
      </c>
      <c r="I358" s="11">
        <f>IF(AND(ISNUMBER('All years'!G810),ISNUMBER(I357)),'All years'!G810,NA())</f>
        <v>136.627661112</v>
      </c>
    </row>
    <row r="359" spans="6:9" x14ac:dyDescent="0.25">
      <c r="F359" s="14">
        <f t="shared" si="3"/>
        <v>43395</v>
      </c>
      <c r="G359" s="12">
        <f>IF(AND(ISNUMBER('All years'!A811),ISNUMBER(G358)),'All years'!A811,NA())</f>
        <v>43395</v>
      </c>
      <c r="H359" s="11">
        <f>IF(AND(ISNUMBER('All years'!B811),ISNUMBER(H358)),'All years'!B811,NA())</f>
        <v>130.98051899999999</v>
      </c>
      <c r="I359" s="11">
        <f>IF(AND(ISNUMBER('All years'!G811),ISNUMBER(I358)),'All years'!G811,NA())</f>
        <v>136.926725</v>
      </c>
    </row>
    <row r="360" spans="6:9" x14ac:dyDescent="0.25">
      <c r="F360" s="14">
        <f t="shared" si="3"/>
        <v>43402</v>
      </c>
      <c r="G360" s="12">
        <f>IF(AND(ISNUMBER('All years'!A812),ISNUMBER(G359)),'All years'!A812,NA())</f>
        <v>43402</v>
      </c>
      <c r="H360" s="11">
        <f>IF(AND(ISNUMBER('All years'!B812),ISNUMBER(H359)),'All years'!B812,NA())</f>
        <v>130.64254199999999</v>
      </c>
      <c r="I360" s="11">
        <f>IF(AND(ISNUMBER('All years'!G812),ISNUMBER(I359)),'All years'!G812,NA())</f>
        <v>136.99369200000001</v>
      </c>
    </row>
    <row r="361" spans="6:9" x14ac:dyDescent="0.25">
      <c r="F361" s="14">
        <f t="shared" si="3"/>
        <v>43409</v>
      </c>
      <c r="G361" s="12">
        <f>IF(AND(ISNUMBER('All years'!A813),ISNUMBER(G360)),'All years'!A813,NA())</f>
        <v>43409</v>
      </c>
      <c r="H361" s="11">
        <f>IF(AND(ISNUMBER('All years'!B813),ISNUMBER(H360)),'All years'!B813,NA())</f>
        <v>130.10606200000001</v>
      </c>
      <c r="I361" s="11">
        <f>IF(AND(ISNUMBER('All years'!G813),ISNUMBER(I360)),'All years'!G813,NA())</f>
        <v>137.029427</v>
      </c>
    </row>
    <row r="362" spans="6:9" x14ac:dyDescent="0.25">
      <c r="F362" s="14">
        <f t="shared" si="3"/>
        <v>43416</v>
      </c>
      <c r="G362" s="12">
        <f>IF(AND(ISNUMBER('All years'!A814),ISNUMBER(G361)),'All years'!A814,NA())</f>
        <v>43416</v>
      </c>
      <c r="H362" s="11">
        <f>IF(AND(ISNUMBER('All years'!B814),ISNUMBER(H361)),'All years'!B814,NA())</f>
        <v>128.93599600000002</v>
      </c>
      <c r="I362" s="11">
        <f>IF(AND(ISNUMBER('All years'!G814),ISNUMBER(I361)),'All years'!G814,NA())</f>
        <v>137.08407</v>
      </c>
    </row>
    <row r="363" spans="6:9" x14ac:dyDescent="0.25">
      <c r="F363" s="14">
        <f t="shared" si="3"/>
        <v>43423</v>
      </c>
      <c r="G363" s="12">
        <f>IF(AND(ISNUMBER('All years'!A815),ISNUMBER(G362)),'All years'!A815,NA())</f>
        <v>43423</v>
      </c>
      <c r="H363" s="11">
        <f>IF(AND(ISNUMBER('All years'!B815),ISNUMBER(H362)),'All years'!B815,NA())</f>
        <v>127.39887600000002</v>
      </c>
      <c r="I363" s="11">
        <f>IF(AND(ISNUMBER('All years'!G815),ISNUMBER(I362)),'All years'!G815,NA())</f>
        <v>136.38403299999999</v>
      </c>
    </row>
    <row r="364" spans="6:9" x14ac:dyDescent="0.25">
      <c r="F364" s="14">
        <f t="shared" si="3"/>
        <v>43430</v>
      </c>
      <c r="G364" s="12">
        <f>IF(AND(ISNUMBER('All years'!A816),ISNUMBER(G363)),'All years'!A816,NA())</f>
        <v>43430</v>
      </c>
      <c r="H364" s="11">
        <f>IF(AND(ISNUMBER('All years'!B816),ISNUMBER(H363)),'All years'!B816,NA())</f>
        <v>125.770549</v>
      </c>
      <c r="I364" s="11">
        <f>IF(AND(ISNUMBER('All years'!G816),ISNUMBER(I363)),'All years'!G816,NA())</f>
        <v>135.427627</v>
      </c>
    </row>
    <row r="365" spans="6:9" x14ac:dyDescent="0.25">
      <c r="F365" s="14">
        <f t="shared" si="3"/>
        <v>43437</v>
      </c>
      <c r="G365" s="12">
        <f>IF(AND(ISNUMBER('All years'!A817),ISNUMBER(G364)),'All years'!A817,NA())</f>
        <v>43437</v>
      </c>
      <c r="H365" s="11">
        <f>IF(AND(ISNUMBER('All years'!B817),ISNUMBER(H364)),'All years'!B817,NA())</f>
        <v>124.30094299999999</v>
      </c>
      <c r="I365" s="11">
        <f>IF(AND(ISNUMBER('All years'!G817),ISNUMBER(I364)),'All years'!G817,NA())</f>
        <v>134.3822212</v>
      </c>
    </row>
    <row r="366" spans="6:9" x14ac:dyDescent="0.25">
      <c r="F366" s="14">
        <f t="shared" si="3"/>
        <v>43444</v>
      </c>
      <c r="G366" s="12">
        <f>IF(AND(ISNUMBER('All years'!A818),ISNUMBER(G365)),'All years'!A818,NA())</f>
        <v>43444</v>
      </c>
      <c r="H366" s="11">
        <f>IF(AND(ISNUMBER('All years'!B818),ISNUMBER(H365)),'All years'!B818,NA())</f>
        <v>122.36820900000001</v>
      </c>
      <c r="I366" s="11">
        <f>IF(AND(ISNUMBER('All years'!G818),ISNUMBER(I365)),'All years'!G818,NA())</f>
        <v>132.50459000000001</v>
      </c>
    </row>
    <row r="367" spans="6:9" x14ac:dyDescent="0.25">
      <c r="F367" s="14">
        <f t="shared" si="3"/>
        <v>43451</v>
      </c>
      <c r="G367" s="12">
        <f>IF(AND(ISNUMBER('All years'!A819),ISNUMBER(G366)),'All years'!A819,NA())</f>
        <v>43451</v>
      </c>
      <c r="H367" s="11">
        <f>IF(AND(ISNUMBER('All years'!B819),ISNUMBER(H366)),'All years'!B819,NA())</f>
        <v>121.02439699999999</v>
      </c>
      <c r="I367" s="11">
        <f>IF(AND(ISNUMBER('All years'!G819),ISNUMBER(I366)),'All years'!G819,NA())</f>
        <v>131.259118</v>
      </c>
    </row>
    <row r="368" spans="6:9" x14ac:dyDescent="0.25">
      <c r="F368" s="14">
        <f t="shared" si="3"/>
        <v>43458</v>
      </c>
      <c r="G368" s="12">
        <f>IF(AND(ISNUMBER('All years'!A820),ISNUMBER(G367)),'All years'!A820,NA())</f>
        <v>43458</v>
      </c>
      <c r="H368" s="11">
        <f>IF(AND(ISNUMBER('All years'!B820),ISNUMBER(H367)),'All years'!B820,NA())</f>
        <v>120.61384200000001</v>
      </c>
      <c r="I368" s="11">
        <f>IF(AND(ISNUMBER('All years'!G820),ISNUMBER(I367)),'All years'!G820,NA())</f>
        <v>130.90695299999999</v>
      </c>
    </row>
    <row r="369" spans="6:9" x14ac:dyDescent="0.25">
      <c r="F369" s="14">
        <f t="shared" si="3"/>
        <v>43465</v>
      </c>
      <c r="G369" s="12">
        <f>IF(AND(ISNUMBER('All years'!A821),ISNUMBER(G368)),'All years'!A821,NA())</f>
        <v>43465</v>
      </c>
      <c r="H369" s="11">
        <f>IF(AND(ISNUMBER('All years'!B821),ISNUMBER(H368)),'All years'!B821,NA())</f>
        <v>120.179132</v>
      </c>
      <c r="I369" s="11">
        <f>IF(AND(ISNUMBER('All years'!G821),ISNUMBER(I368)),'All years'!G821,NA())</f>
        <v>130.258599</v>
      </c>
    </row>
    <row r="370" spans="6:9" x14ac:dyDescent="0.25">
      <c r="F370" s="14">
        <f t="shared" si="3"/>
        <v>43472</v>
      </c>
      <c r="G370" s="12">
        <f>IF(AND(ISNUMBER('All years'!A822),ISNUMBER(G369)),'All years'!A822,NA())</f>
        <v>43472</v>
      </c>
      <c r="H370" s="11">
        <f>IF(AND(ISNUMBER('All years'!B822),ISNUMBER(H369)),'All years'!B822,NA())</f>
        <v>120.27482300000001</v>
      </c>
      <c r="I370" s="11">
        <f>IF(AND(ISNUMBER('All years'!G822),ISNUMBER(I369)),'All years'!G822,NA())</f>
        <v>130.32910800000002</v>
      </c>
    </row>
    <row r="371" spans="6:9" x14ac:dyDescent="0.25">
      <c r="F371" s="14">
        <f t="shared" si="3"/>
        <v>43479</v>
      </c>
      <c r="G371" s="12">
        <f>IF(AND(ISNUMBER('All years'!A823),ISNUMBER(G370)),'All years'!A823,NA())</f>
        <v>43479</v>
      </c>
      <c r="H371" s="11">
        <f>IF(AND(ISNUMBER('All years'!B823),ISNUMBER(H370)),'All years'!B823,NA())</f>
        <v>119.526061</v>
      </c>
      <c r="I371" s="11">
        <f>IF(AND(ISNUMBER('All years'!G823),ISNUMBER(I370)),'All years'!G823,NA())</f>
        <v>129.46869099999998</v>
      </c>
    </row>
    <row r="372" spans="6:9" x14ac:dyDescent="0.25">
      <c r="F372" s="14">
        <f t="shared" si="3"/>
        <v>43486</v>
      </c>
      <c r="G372" s="12">
        <f>IF(AND(ISNUMBER('All years'!A824),ISNUMBER(G371)),'All years'!A824,NA())</f>
        <v>43486</v>
      </c>
      <c r="H372" s="11">
        <f>IF(AND(ISNUMBER('All years'!B824),ISNUMBER(H371)),'All years'!B824,NA())</f>
        <v>119.12088641500002</v>
      </c>
      <c r="I372" s="11">
        <f>IF(AND(ISNUMBER('All years'!G824),ISNUMBER(I371)),'All years'!G824,NA())</f>
        <v>128.92254433600002</v>
      </c>
    </row>
    <row r="373" spans="6:9" x14ac:dyDescent="0.25">
      <c r="F373" s="14">
        <f t="shared" si="3"/>
        <v>43493</v>
      </c>
      <c r="G373" s="12">
        <f>IF(AND(ISNUMBER('All years'!A825),ISNUMBER(G372)),'All years'!A825,NA())</f>
        <v>43493</v>
      </c>
      <c r="H373" s="11">
        <f>IF(AND(ISNUMBER('All years'!B825),ISNUMBER(H372)),'All years'!B825,NA())</f>
        <v>119.28875509800001</v>
      </c>
      <c r="I373" s="11">
        <f>IF(AND(ISNUMBER('All years'!G825),ISNUMBER(I372)),'All years'!G825,NA())</f>
        <v>129.09685058399998</v>
      </c>
    </row>
    <row r="374" spans="6:9" x14ac:dyDescent="0.25">
      <c r="F374" s="14">
        <f t="shared" si="3"/>
        <v>43500</v>
      </c>
      <c r="G374" s="12">
        <f>IF(AND(ISNUMBER('All years'!A826),ISNUMBER(G373)),'All years'!A826,NA())</f>
        <v>43500</v>
      </c>
      <c r="H374" s="11">
        <f>IF(AND(ISNUMBER('All years'!B826),ISNUMBER(H373)),'All years'!B826,NA())</f>
        <v>119.12663400000001</v>
      </c>
      <c r="I374" s="11">
        <f>IF(AND(ISNUMBER('All years'!G826),ISNUMBER(I373)),'All years'!G826,NA())</f>
        <v>129.13307699999999</v>
      </c>
    </row>
    <row r="375" spans="6:9" x14ac:dyDescent="0.25">
      <c r="F375" s="14">
        <f t="shared" si="3"/>
        <v>43507</v>
      </c>
      <c r="G375" s="12">
        <f>IF(AND(ISNUMBER('All years'!A827),ISNUMBER(G374)),'All years'!A827,NA())</f>
        <v>43507</v>
      </c>
      <c r="H375" s="11">
        <f>IF(AND(ISNUMBER('All years'!B827),ISNUMBER(H374)),'All years'!B827,NA())</f>
        <v>118.96756499999999</v>
      </c>
      <c r="I375" s="11">
        <f>IF(AND(ISNUMBER('All years'!G827),ISNUMBER(I374)),'All years'!G827,NA())</f>
        <v>129.17187099999998</v>
      </c>
    </row>
    <row r="376" spans="6:9" x14ac:dyDescent="0.25">
      <c r="F376" s="14">
        <f t="shared" si="3"/>
        <v>43514</v>
      </c>
      <c r="G376" s="12">
        <f>IF(AND(ISNUMBER('All years'!A828),ISNUMBER(G375)),'All years'!A828,NA())</f>
        <v>43514</v>
      </c>
      <c r="H376" s="11">
        <f>IF(AND(ISNUMBER('All years'!B828),ISNUMBER(H375)),'All years'!B828,NA())</f>
        <v>119.04932299999999</v>
      </c>
      <c r="I376" s="11">
        <f>IF(AND(ISNUMBER('All years'!G828),ISNUMBER(I375)),'All years'!G828,NA())</f>
        <v>129.232439</v>
      </c>
    </row>
    <row r="377" spans="6:9" x14ac:dyDescent="0.25">
      <c r="F377" s="14">
        <f t="shared" si="3"/>
        <v>43521</v>
      </c>
      <c r="G377" s="12">
        <f>IF(AND(ISNUMBER('All years'!A829),ISNUMBER(G376)),'All years'!A829,NA())</f>
        <v>43521</v>
      </c>
      <c r="H377" s="11">
        <f>IF(AND(ISNUMBER('All years'!B829),ISNUMBER(H376)),'All years'!B829,NA())</f>
        <v>119.22175799999999</v>
      </c>
      <c r="I377" s="11">
        <f>IF(AND(ISNUMBER('All years'!G829),ISNUMBER(I376)),'All years'!G829,NA())</f>
        <v>129.66267300000001</v>
      </c>
    </row>
    <row r="378" spans="6:9" x14ac:dyDescent="0.25">
      <c r="F378" s="14">
        <f t="shared" si="3"/>
        <v>43528</v>
      </c>
      <c r="G378" s="12">
        <f>IF(AND(ISNUMBER('All years'!A830),ISNUMBER(G377)),'All years'!A830,NA())</f>
        <v>43528</v>
      </c>
      <c r="H378" s="11">
        <f>IF(AND(ISNUMBER('All years'!B830),ISNUMBER(H377)),'All years'!B830,NA())</f>
        <v>119.720921</v>
      </c>
      <c r="I378" s="11">
        <f>IF(AND(ISNUMBER('All years'!G830),ISNUMBER(I377)),'All years'!G830,NA())</f>
        <v>130.250911</v>
      </c>
    </row>
    <row r="379" spans="6:9" x14ac:dyDescent="0.25">
      <c r="F379" s="14">
        <f t="shared" si="3"/>
        <v>43535</v>
      </c>
      <c r="G379" s="12">
        <f>IF(AND(ISNUMBER('All years'!A831),ISNUMBER(G378)),'All years'!A831,NA())</f>
        <v>43535</v>
      </c>
      <c r="H379" s="11">
        <f>IF(AND(ISNUMBER('All years'!B831),ISNUMBER(H378)),'All years'!B831,NA())</f>
        <v>120.104434783</v>
      </c>
      <c r="I379" s="11">
        <f>IF(AND(ISNUMBER('All years'!G831),ISNUMBER(I378)),'All years'!G831,NA())</f>
        <v>130.59186642399999</v>
      </c>
    </row>
    <row r="380" spans="6:9" x14ac:dyDescent="0.25">
      <c r="F380" s="14">
        <f t="shared" si="3"/>
        <v>43542</v>
      </c>
      <c r="G380" s="12">
        <f>IF(AND(ISNUMBER('All years'!A832),ISNUMBER(G379)),'All years'!A832,NA())</f>
        <v>43542</v>
      </c>
      <c r="H380" s="11">
        <f>IF(AND(ISNUMBER('All years'!B832),ISNUMBER(H379)),'All years'!B832,NA())</f>
        <v>120.47507599999999</v>
      </c>
      <c r="I380" s="11">
        <f>IF(AND(ISNUMBER('All years'!G832),ISNUMBER(I379)),'All years'!G832,NA())</f>
        <v>130.85225</v>
      </c>
    </row>
    <row r="381" spans="6:9" x14ac:dyDescent="0.25">
      <c r="F381" s="14">
        <f t="shared" si="3"/>
        <v>43549</v>
      </c>
      <c r="G381" s="12">
        <f>IF(AND(ISNUMBER('All years'!A833),ISNUMBER(G380)),'All years'!A833,NA())</f>
        <v>43549</v>
      </c>
      <c r="H381" s="11">
        <f>IF(AND(ISNUMBER('All years'!B833),ISNUMBER(H380)),'All years'!B833,NA())</f>
        <v>120.83399000000001</v>
      </c>
      <c r="I381" s="11">
        <f>IF(AND(ISNUMBER('All years'!G833),ISNUMBER(I380)),'All years'!G833,NA())</f>
        <v>131.15213199999999</v>
      </c>
    </row>
    <row r="382" spans="6:9" x14ac:dyDescent="0.25">
      <c r="F382" s="14">
        <f t="shared" si="3"/>
        <v>43556</v>
      </c>
      <c r="G382" s="12">
        <f>IF(AND(ISNUMBER('All years'!A834),ISNUMBER(G381)),'All years'!A834,NA())</f>
        <v>43556</v>
      </c>
      <c r="H382" s="11">
        <f>IF(AND(ISNUMBER('All years'!B834),ISNUMBER(H381)),'All years'!B834,NA())</f>
        <v>121.70400244599999</v>
      </c>
      <c r="I382" s="11">
        <f>IF(AND(ISNUMBER('All years'!G834),ISNUMBER(I381)),'All years'!G834,NA())</f>
        <v>131.48396620800003</v>
      </c>
    </row>
    <row r="383" spans="6:9" x14ac:dyDescent="0.25">
      <c r="F383" s="14">
        <f t="shared" si="3"/>
        <v>43563</v>
      </c>
      <c r="G383" s="12">
        <f>IF(AND(ISNUMBER('All years'!A835),ISNUMBER(G382)),'All years'!A835,NA())</f>
        <v>43563</v>
      </c>
      <c r="H383" s="11">
        <f>IF(AND(ISNUMBER('All years'!B835),ISNUMBER(H382)),'All years'!B835,NA())</f>
        <v>122.664817</v>
      </c>
      <c r="I383" s="11">
        <f>IF(AND(ISNUMBER('All years'!G835),ISNUMBER(I382)),'All years'!G835,NA())</f>
        <v>132.08424600000001</v>
      </c>
    </row>
    <row r="384" spans="6:9" x14ac:dyDescent="0.25">
      <c r="F384" s="14">
        <f t="shared" ref="F384:F447" si="4">F383+7</f>
        <v>43570</v>
      </c>
      <c r="G384" s="12">
        <f>IF(AND(ISNUMBER('All years'!A836),ISNUMBER(G383)),'All years'!A836,NA())</f>
        <v>43570</v>
      </c>
      <c r="H384" s="11">
        <f>IF(AND(ISNUMBER('All years'!B836),ISNUMBER(H383)),'All years'!B836,NA())</f>
        <v>124.05550700000001</v>
      </c>
      <c r="I384" s="11">
        <f>IF(AND(ISNUMBER('All years'!G836),ISNUMBER(I383)),'All years'!G836,NA())</f>
        <v>132.96357799999998</v>
      </c>
    </row>
    <row r="385" spans="6:9" x14ac:dyDescent="0.25">
      <c r="F385" s="14">
        <f t="shared" si="4"/>
        <v>43577</v>
      </c>
      <c r="G385" s="12">
        <f>IF(AND(ISNUMBER('All years'!A837),ISNUMBER(G384)),'All years'!A837,NA())</f>
        <v>43577</v>
      </c>
      <c r="H385" s="11">
        <f>IF(AND(ISNUMBER('All years'!B837),ISNUMBER(H384)),'All years'!B837,NA())</f>
        <v>125.429169</v>
      </c>
      <c r="I385" s="11">
        <f>IF(AND(ISNUMBER('All years'!G837),ISNUMBER(I384)),'All years'!G837,NA())</f>
        <v>133.993045</v>
      </c>
    </row>
    <row r="386" spans="6:9" x14ac:dyDescent="0.25">
      <c r="F386" s="14">
        <f t="shared" si="4"/>
        <v>43584</v>
      </c>
      <c r="G386" s="12">
        <f>IF(AND(ISNUMBER('All years'!A838),ISNUMBER(G385)),'All years'!A838,NA())</f>
        <v>43584</v>
      </c>
      <c r="H386" s="11">
        <f>IF(AND(ISNUMBER('All years'!B838),ISNUMBER(H385)),'All years'!B838,NA())</f>
        <v>126.360643</v>
      </c>
      <c r="I386" s="11">
        <f>IF(AND(ISNUMBER('All years'!G838),ISNUMBER(I385)),'All years'!G838,NA())</f>
        <v>134.60391199999998</v>
      </c>
    </row>
    <row r="387" spans="6:9" x14ac:dyDescent="0.25">
      <c r="F387" s="14">
        <f t="shared" si="4"/>
        <v>43591</v>
      </c>
      <c r="G387" s="12">
        <f>IF(AND(ISNUMBER('All years'!A839),ISNUMBER(G386)),'All years'!A839,NA())</f>
        <v>43591</v>
      </c>
      <c r="H387" s="11">
        <f>IF(AND(ISNUMBER('All years'!B839),ISNUMBER(H386)),'All years'!B839,NA())</f>
        <v>127.49724900000001</v>
      </c>
      <c r="I387" s="11">
        <f>IF(AND(ISNUMBER('All years'!G839),ISNUMBER(I386)),'All years'!G839,NA())</f>
        <v>135.40746299999998</v>
      </c>
    </row>
    <row r="388" spans="6:9" x14ac:dyDescent="0.25">
      <c r="F388" s="14">
        <f t="shared" si="4"/>
        <v>43598</v>
      </c>
      <c r="G388" s="12">
        <f>IF(AND(ISNUMBER('All years'!A840),ISNUMBER(G387)),'All years'!A840,NA())</f>
        <v>43598</v>
      </c>
      <c r="H388" s="11">
        <f>IF(AND(ISNUMBER('All years'!B840),ISNUMBER(H387)),'All years'!B840,NA())</f>
        <v>127.97096900000001</v>
      </c>
      <c r="I388" s="11">
        <f>IF(AND(ISNUMBER('All years'!G840),ISNUMBER(I387)),'All years'!G840,NA())</f>
        <v>135.35876199999998</v>
      </c>
    </row>
    <row r="389" spans="6:9" x14ac:dyDescent="0.25">
      <c r="F389" s="14">
        <f t="shared" si="4"/>
        <v>43605</v>
      </c>
      <c r="G389" s="12">
        <f>IF(AND(ISNUMBER('All years'!A841),ISNUMBER(G388)),'All years'!A841,NA())</f>
        <v>43605</v>
      </c>
      <c r="H389" s="11">
        <f>IF(AND(ISNUMBER('All years'!B841),ISNUMBER(H388)),'All years'!B841,NA())</f>
        <v>128.509333</v>
      </c>
      <c r="I389" s="11">
        <f>IF(AND(ISNUMBER('All years'!G841),ISNUMBER(I388)),'All years'!G841,NA())</f>
        <v>135.82256599999999</v>
      </c>
    </row>
    <row r="390" spans="6:9" x14ac:dyDescent="0.25">
      <c r="F390" s="14">
        <f t="shared" si="4"/>
        <v>43612</v>
      </c>
      <c r="G390" s="12">
        <f>IF(AND(ISNUMBER('All years'!A842),ISNUMBER(G389)),'All years'!A842,NA())</f>
        <v>43612</v>
      </c>
      <c r="H390" s="11">
        <f>IF(AND(ISNUMBER('All years'!B842),ISNUMBER(H389)),'All years'!B842,NA())</f>
        <v>129.14256900000001</v>
      </c>
      <c r="I390" s="11">
        <f>IF(AND(ISNUMBER('All years'!G842),ISNUMBER(I389)),'All years'!G842,NA())</f>
        <v>136.446383</v>
      </c>
    </row>
    <row r="391" spans="6:9" x14ac:dyDescent="0.25">
      <c r="F391" s="14">
        <f t="shared" si="4"/>
        <v>43619</v>
      </c>
      <c r="G391" s="12">
        <f>IF(AND(ISNUMBER('All years'!A843),ISNUMBER(G390)),'All years'!A843,NA())</f>
        <v>43619</v>
      </c>
      <c r="H391" s="11">
        <f>IF(AND(ISNUMBER('All years'!B843),ISNUMBER(H390)),'All years'!B843,NA())</f>
        <v>129.407206</v>
      </c>
      <c r="I391" s="11">
        <f>IF(AND(ISNUMBER('All years'!G843),ISNUMBER(I390)),'All years'!G843,NA())</f>
        <v>136.393553</v>
      </c>
    </row>
    <row r="392" spans="6:9" x14ac:dyDescent="0.25">
      <c r="F392" s="14">
        <f t="shared" si="4"/>
        <v>43626</v>
      </c>
      <c r="G392" s="12">
        <f>IF(AND(ISNUMBER('All years'!A844),ISNUMBER(G391)),'All years'!A844,NA())</f>
        <v>43626</v>
      </c>
      <c r="H392" s="11">
        <f>IF(AND(ISNUMBER('All years'!B844),ISNUMBER(H391)),'All years'!B844,NA())</f>
        <v>128.88566800000001</v>
      </c>
      <c r="I392" s="11">
        <f>IF(AND(ISNUMBER('All years'!G844),ISNUMBER(I391)),'All years'!G844,NA())</f>
        <v>135.40170000000001</v>
      </c>
    </row>
    <row r="393" spans="6:9" x14ac:dyDescent="0.25">
      <c r="F393" s="14">
        <f t="shared" si="4"/>
        <v>43633</v>
      </c>
      <c r="G393" s="12">
        <f>IF(AND(ISNUMBER('All years'!A845),ISNUMBER(G392)),'All years'!A845,NA())</f>
        <v>43633</v>
      </c>
      <c r="H393" s="11">
        <f>IF(AND(ISNUMBER('All years'!B845),ISNUMBER(H392)),'All years'!B845,NA())</f>
        <v>127.66077299999999</v>
      </c>
      <c r="I393" s="11">
        <f>IF(AND(ISNUMBER('All years'!G845),ISNUMBER(I392)),'All years'!G845,NA())</f>
        <v>133.758456</v>
      </c>
    </row>
    <row r="394" spans="6:9" x14ac:dyDescent="0.25">
      <c r="F394" s="14">
        <f t="shared" si="4"/>
        <v>43640</v>
      </c>
      <c r="G394" s="12">
        <f>IF(AND(ISNUMBER('All years'!A846),ISNUMBER(G393)),'All years'!A846,NA())</f>
        <v>43640</v>
      </c>
      <c r="H394" s="11">
        <f>IF(AND(ISNUMBER('All years'!B846),ISNUMBER(H393)),'All years'!B846,NA())</f>
        <v>126.66311600000002</v>
      </c>
      <c r="I394" s="11">
        <f>IF(AND(ISNUMBER('All years'!G846),ISNUMBER(I393)),'All years'!G846,NA())</f>
        <v>131.813941</v>
      </c>
    </row>
    <row r="395" spans="6:9" x14ac:dyDescent="0.25">
      <c r="F395" s="14">
        <f t="shared" si="4"/>
        <v>43647</v>
      </c>
      <c r="G395" s="12">
        <f>IF(AND(ISNUMBER('All years'!A847),ISNUMBER(G394)),'All years'!A847,NA())</f>
        <v>43647</v>
      </c>
      <c r="H395" s="11">
        <f>IF(AND(ISNUMBER('All years'!B847),ISNUMBER(H394)),'All years'!B847,NA())</f>
        <v>126.48721100000002</v>
      </c>
      <c r="I395" s="11">
        <f>IF(AND(ISNUMBER('All years'!G847),ISNUMBER(I394)),'All years'!G847,NA())</f>
        <v>131.554757</v>
      </c>
    </row>
    <row r="396" spans="6:9" x14ac:dyDescent="0.25">
      <c r="F396" s="14">
        <f t="shared" si="4"/>
        <v>43654</v>
      </c>
      <c r="G396" s="12">
        <f>IF(AND(ISNUMBER('All years'!A848),ISNUMBER(G395)),'All years'!A848,NA())</f>
        <v>43654</v>
      </c>
      <c r="H396" s="11">
        <f>IF(AND(ISNUMBER('All years'!B848),ISNUMBER(H395)),'All years'!B848,NA())</f>
        <v>126.86261400000001</v>
      </c>
      <c r="I396" s="11">
        <f>IF(AND(ISNUMBER('All years'!G848),ISNUMBER(I395)),'All years'!G848,NA())</f>
        <v>131.68070699999998</v>
      </c>
    </row>
    <row r="397" spans="6:9" x14ac:dyDescent="0.25">
      <c r="F397" s="14">
        <f t="shared" si="4"/>
        <v>43661</v>
      </c>
      <c r="G397" s="12">
        <f>IF(AND(ISNUMBER('All years'!A849),ISNUMBER(G396)),'All years'!A849,NA())</f>
        <v>43661</v>
      </c>
      <c r="H397" s="11">
        <f>IF(AND(ISNUMBER('All years'!B849),ISNUMBER(H396)),'All years'!B849,NA())</f>
        <v>127.127914</v>
      </c>
      <c r="I397" s="11">
        <f>IF(AND(ISNUMBER('All years'!G849),ISNUMBER(I396)),'All years'!G849,NA())</f>
        <v>131.859849</v>
      </c>
    </row>
    <row r="398" spans="6:9" x14ac:dyDescent="0.25">
      <c r="F398" s="14">
        <f t="shared" si="4"/>
        <v>43668</v>
      </c>
      <c r="G398" s="12">
        <f>IF(AND(ISNUMBER('All years'!A850),ISNUMBER(G397)),'All years'!A850,NA())</f>
        <v>43668</v>
      </c>
      <c r="H398" s="11">
        <f>IF(AND(ISNUMBER('All years'!B850),ISNUMBER(H397)),'All years'!B850,NA())</f>
        <v>127.809271</v>
      </c>
      <c r="I398" s="11">
        <f>IF(AND(ISNUMBER('All years'!G850),ISNUMBER(I397)),'All years'!G850,NA())</f>
        <v>132.214248</v>
      </c>
    </row>
    <row r="399" spans="6:9" x14ac:dyDescent="0.25">
      <c r="F399" s="14">
        <f t="shared" si="4"/>
        <v>43675</v>
      </c>
      <c r="G399" s="12">
        <f>IF(AND(ISNUMBER('All years'!A851),ISNUMBER(G398)),'All years'!A851,NA())</f>
        <v>43675</v>
      </c>
      <c r="H399" s="11">
        <f>IF(AND(ISNUMBER('All years'!B851),ISNUMBER(H398)),'All years'!B851,NA())</f>
        <v>128.03377699999999</v>
      </c>
      <c r="I399" s="11">
        <f>IF(AND(ISNUMBER('All years'!G851),ISNUMBER(I398)),'All years'!G851,NA())</f>
        <v>132.59614400000001</v>
      </c>
    </row>
    <row r="400" spans="6:9" x14ac:dyDescent="0.25">
      <c r="F400" s="14">
        <f t="shared" si="4"/>
        <v>43682</v>
      </c>
      <c r="G400" s="12">
        <f>IF(AND(ISNUMBER('All years'!A852),ISNUMBER(G399)),'All years'!A852,NA())</f>
        <v>43682</v>
      </c>
      <c r="H400" s="11">
        <f>IF(AND(ISNUMBER('All years'!B852),ISNUMBER(H399)),'All years'!B852,NA())</f>
        <v>128.37035900000001</v>
      </c>
      <c r="I400" s="11">
        <f>IF(AND(ISNUMBER('All years'!G852),ISNUMBER(I399)),'All years'!G852,NA())</f>
        <v>132.60573299999999</v>
      </c>
    </row>
    <row r="401" spans="6:9" x14ac:dyDescent="0.25">
      <c r="F401" s="14">
        <f t="shared" si="4"/>
        <v>43689</v>
      </c>
      <c r="G401" s="12">
        <f>IF(AND(ISNUMBER('All years'!A853),ISNUMBER(G400)),'All years'!A853,NA())</f>
        <v>43689</v>
      </c>
      <c r="H401" s="11">
        <f>IF(AND(ISNUMBER('All years'!B853),ISNUMBER(H400)),'All years'!B853,NA())</f>
        <v>128.361242</v>
      </c>
      <c r="I401" s="11">
        <f>IF(AND(ISNUMBER('All years'!G853),ISNUMBER(I400)),'All years'!G853,NA())</f>
        <v>132.588686</v>
      </c>
    </row>
    <row r="402" spans="6:9" x14ac:dyDescent="0.25">
      <c r="F402" s="14">
        <f t="shared" si="4"/>
        <v>43696</v>
      </c>
      <c r="G402" s="12">
        <f>IF(AND(ISNUMBER('All years'!A854),ISNUMBER(G401)),'All years'!A854,NA())</f>
        <v>43696</v>
      </c>
      <c r="H402" s="11">
        <f>IF(AND(ISNUMBER('All years'!B854),ISNUMBER(H401)),'All years'!B854,NA())</f>
        <v>128.16598299999998</v>
      </c>
      <c r="I402" s="11">
        <f>IF(AND(ISNUMBER('All years'!G854),ISNUMBER(I401)),'All years'!G854,NA())</f>
        <v>132.59598700000001</v>
      </c>
    </row>
    <row r="403" spans="6:9" x14ac:dyDescent="0.25">
      <c r="F403" s="14">
        <f t="shared" si="4"/>
        <v>43703</v>
      </c>
      <c r="G403" s="12">
        <f>IF(AND(ISNUMBER('All years'!A855),ISNUMBER(G402)),'All years'!A855,NA())</f>
        <v>43703</v>
      </c>
      <c r="H403" s="11">
        <f>IF(AND(ISNUMBER('All years'!B855),ISNUMBER(H402)),'All years'!B855,NA())</f>
        <v>128.221036</v>
      </c>
      <c r="I403" s="11">
        <f>IF(AND(ISNUMBER('All years'!G855),ISNUMBER(I402)),'All years'!G855,NA())</f>
        <v>132.51085499999999</v>
      </c>
    </row>
    <row r="404" spans="6:9" x14ac:dyDescent="0.25">
      <c r="F404" s="14">
        <f t="shared" si="4"/>
        <v>43710</v>
      </c>
      <c r="G404" s="12">
        <f>IF(AND(ISNUMBER('All years'!A856),ISNUMBER(G403)),'All years'!A856,NA())</f>
        <v>43710</v>
      </c>
      <c r="H404" s="11">
        <f>IF(AND(ISNUMBER('All years'!B856),ISNUMBER(H403)),'All years'!B856,NA())</f>
        <v>127.864315</v>
      </c>
      <c r="I404" s="11">
        <f>IF(AND(ISNUMBER('All years'!G856),ISNUMBER(I403)),'All years'!G856,NA())</f>
        <v>132.29071999999999</v>
      </c>
    </row>
    <row r="405" spans="6:9" x14ac:dyDescent="0.25">
      <c r="F405" s="14">
        <f t="shared" si="4"/>
        <v>43717</v>
      </c>
      <c r="G405" s="12">
        <f>IF(AND(ISNUMBER('All years'!A857),ISNUMBER(G404)),'All years'!A857,NA())</f>
        <v>43717</v>
      </c>
      <c r="H405" s="11">
        <f>IF(AND(ISNUMBER('All years'!B857),ISNUMBER(H404)),'All years'!B857,NA())</f>
        <v>127.78941630300001</v>
      </c>
      <c r="I405" s="11">
        <f>IF(AND(ISNUMBER('All years'!G857),ISNUMBER(I404)),'All years'!G857,NA())</f>
        <v>131.886735888</v>
      </c>
    </row>
    <row r="406" spans="6:9" x14ac:dyDescent="0.25">
      <c r="F406" s="14">
        <f t="shared" si="4"/>
        <v>43724</v>
      </c>
      <c r="G406" s="12">
        <f>IF(AND(ISNUMBER('All years'!A858),ISNUMBER(G405)),'All years'!A858,NA())</f>
        <v>43724</v>
      </c>
      <c r="H406" s="11">
        <f>IF(AND(ISNUMBER('All years'!B858),ISNUMBER(H405)),'All years'!B858,NA())</f>
        <v>126.91823550600002</v>
      </c>
      <c r="I406" s="11">
        <f>IF(AND(ISNUMBER('All years'!G858),ISNUMBER(I405)),'All years'!G858,NA())</f>
        <v>131.34646807999999</v>
      </c>
    </row>
    <row r="407" spans="6:9" x14ac:dyDescent="0.25">
      <c r="F407" s="14">
        <f t="shared" si="4"/>
        <v>43731</v>
      </c>
      <c r="G407" s="12">
        <f>IF(AND(ISNUMBER('All years'!A859),ISNUMBER(G406)),'All years'!A859,NA())</f>
        <v>43731</v>
      </c>
      <c r="H407" s="11">
        <f>IF(AND(ISNUMBER('All years'!B859),ISNUMBER(H406)),'All years'!B859,NA())</f>
        <v>126.77891231400001</v>
      </c>
      <c r="I407" s="11">
        <f>IF(AND(ISNUMBER('All years'!G859),ISNUMBER(I406)),'All years'!G859,NA())</f>
        <v>131.52317466400001</v>
      </c>
    </row>
    <row r="408" spans="6:9" x14ac:dyDescent="0.25">
      <c r="F408" s="14">
        <f t="shared" si="4"/>
        <v>43738</v>
      </c>
      <c r="G408" s="12">
        <f>IF(AND(ISNUMBER('All years'!A860),ISNUMBER(G407)),'All years'!A860,NA())</f>
        <v>43738</v>
      </c>
      <c r="H408" s="11">
        <f>IF(AND(ISNUMBER('All years'!B860),ISNUMBER(H407)),'All years'!B860,NA())</f>
        <v>126.92396400000001</v>
      </c>
      <c r="I408" s="11">
        <f>IF(AND(ISNUMBER('All years'!G860),ISNUMBER(I407)),'All years'!G860,NA())</f>
        <v>131.83384999999998</v>
      </c>
    </row>
    <row r="409" spans="6:9" x14ac:dyDescent="0.25">
      <c r="F409" s="14">
        <f t="shared" si="4"/>
        <v>43745</v>
      </c>
      <c r="G409" s="12">
        <f>IF(AND(ISNUMBER('All years'!A861),ISNUMBER(G408)),'All years'!A861,NA())</f>
        <v>43745</v>
      </c>
      <c r="H409" s="11">
        <f>IF(AND(ISNUMBER('All years'!B861),ISNUMBER(H408)),'All years'!B861,NA())</f>
        <v>126.86949499999999</v>
      </c>
      <c r="I409" s="11">
        <f>IF(AND(ISNUMBER('All years'!G861),ISNUMBER(I408)),'All years'!G861,NA())</f>
        <v>131.82080299999998</v>
      </c>
    </row>
    <row r="410" spans="6:9" x14ac:dyDescent="0.25">
      <c r="F410" s="14">
        <f t="shared" si="4"/>
        <v>43752</v>
      </c>
      <c r="G410" s="12">
        <f>IF(AND(ISNUMBER('All years'!A862),ISNUMBER(G409)),'All years'!A862,NA())</f>
        <v>43752</v>
      </c>
      <c r="H410" s="11">
        <f>IF(AND(ISNUMBER('All years'!B862),ISNUMBER(H409)),'All years'!B862,NA())</f>
        <v>126.90649099999999</v>
      </c>
      <c r="I410" s="11">
        <f>IF(AND(ISNUMBER('All years'!G862),ISNUMBER(I409)),'All years'!G862,NA())</f>
        <v>131.89290799999998</v>
      </c>
    </row>
    <row r="411" spans="6:9" x14ac:dyDescent="0.25">
      <c r="F411" s="14">
        <f t="shared" si="4"/>
        <v>43759</v>
      </c>
      <c r="G411" s="12">
        <f>IF(AND(ISNUMBER('All years'!A863),ISNUMBER(G410)),'All years'!A863,NA())</f>
        <v>43759</v>
      </c>
      <c r="H411" s="11">
        <f>IF(AND(ISNUMBER('All years'!B863),ISNUMBER(H410)),'All years'!B863,NA())</f>
        <v>126.40242000000001</v>
      </c>
      <c r="I411" s="11">
        <f>IF(AND(ISNUMBER('All years'!G863),ISNUMBER(I410)),'All years'!G863,NA())</f>
        <v>131.27925299999998</v>
      </c>
    </row>
    <row r="412" spans="6:9" x14ac:dyDescent="0.25">
      <c r="F412" s="14">
        <f t="shared" si="4"/>
        <v>43766</v>
      </c>
      <c r="G412" s="12">
        <f>IF(AND(ISNUMBER('All years'!A864),ISNUMBER(G411)),'All years'!A864,NA())</f>
        <v>43766</v>
      </c>
      <c r="H412" s="11">
        <f>IF(AND(ISNUMBER('All years'!B864),ISNUMBER(H411)),'All years'!B864,NA())</f>
        <v>125.76551399999998</v>
      </c>
      <c r="I412" s="11">
        <f>IF(AND(ISNUMBER('All years'!G864),ISNUMBER(I411)),'All years'!G864,NA())</f>
        <v>130.603532</v>
      </c>
    </row>
    <row r="413" spans="6:9" x14ac:dyDescent="0.25">
      <c r="F413" s="14">
        <f t="shared" si="4"/>
        <v>43773</v>
      </c>
      <c r="G413" s="12">
        <f>IF(AND(ISNUMBER('All years'!A865),ISNUMBER(G412)),'All years'!A865,NA())</f>
        <v>43773</v>
      </c>
      <c r="H413" s="11">
        <f>IF(AND(ISNUMBER('All years'!B865),ISNUMBER(H412)),'All years'!B865,NA())</f>
        <v>125.558701</v>
      </c>
      <c r="I413" s="11">
        <f>IF(AND(ISNUMBER('All years'!G865),ISNUMBER(I412)),'All years'!G865,NA())</f>
        <v>130.37609499999999</v>
      </c>
    </row>
    <row r="414" spans="6:9" x14ac:dyDescent="0.25">
      <c r="F414" s="14">
        <f t="shared" si="4"/>
        <v>43780</v>
      </c>
      <c r="G414" s="12">
        <f>IF(AND(ISNUMBER('All years'!A866),ISNUMBER(G413)),'All years'!A866,NA())</f>
        <v>43780</v>
      </c>
      <c r="H414" s="11">
        <f>IF(AND(ISNUMBER('All years'!B866),ISNUMBER(H413)),'All years'!B866,NA())</f>
        <v>125.59399900000001</v>
      </c>
      <c r="I414" s="11">
        <f>IF(AND(ISNUMBER('All years'!G866),ISNUMBER(I413)),'All years'!G866,NA())</f>
        <v>130.42490999999998</v>
      </c>
    </row>
    <row r="415" spans="6:9" x14ac:dyDescent="0.25">
      <c r="F415" s="14">
        <f t="shared" si="4"/>
        <v>43787</v>
      </c>
      <c r="G415" s="12">
        <f>IF(AND(ISNUMBER('All years'!A867),ISNUMBER(G414)),'All years'!A867,NA())</f>
        <v>43787</v>
      </c>
      <c r="H415" s="11">
        <f>IF(AND(ISNUMBER('All years'!B867),ISNUMBER(H414)),'All years'!B867,NA())</f>
        <v>125.582346</v>
      </c>
      <c r="I415" s="11">
        <f>IF(AND(ISNUMBER('All years'!G867),ISNUMBER(I414)),'All years'!G867,NA())</f>
        <v>130.345595</v>
      </c>
    </row>
    <row r="416" spans="6:9" x14ac:dyDescent="0.25">
      <c r="F416" s="14">
        <f t="shared" si="4"/>
        <v>43794</v>
      </c>
      <c r="G416" s="12">
        <f>IF(AND(ISNUMBER('All years'!A868),ISNUMBER(G415)),'All years'!A868,NA())</f>
        <v>43794</v>
      </c>
      <c r="H416" s="11">
        <f>IF(AND(ISNUMBER('All years'!B868),ISNUMBER(H415)),'All years'!B868,NA())</f>
        <v>125.31979800000001</v>
      </c>
      <c r="I416" s="11">
        <f>IF(AND(ISNUMBER('All years'!G868),ISNUMBER(I415)),'All years'!G868,NA())</f>
        <v>130.07831300000001</v>
      </c>
    </row>
    <row r="417" spans="6:9" x14ac:dyDescent="0.25">
      <c r="F417" s="14">
        <f t="shared" si="4"/>
        <v>43801</v>
      </c>
      <c r="G417" s="12">
        <f>IF(AND(ISNUMBER('All years'!A869),ISNUMBER(G416)),'All years'!A869,NA())</f>
        <v>43801</v>
      </c>
      <c r="H417" s="11">
        <f>IF(AND(ISNUMBER('All years'!B869),ISNUMBER(H416)),'All years'!B869,NA())</f>
        <v>124.80878300000001</v>
      </c>
      <c r="I417" s="11">
        <f>IF(AND(ISNUMBER('All years'!G869),ISNUMBER(I416)),'All years'!G869,NA())</f>
        <v>129.79383300000001</v>
      </c>
    </row>
    <row r="418" spans="6:9" x14ac:dyDescent="0.25">
      <c r="F418" s="14">
        <f t="shared" si="4"/>
        <v>43808</v>
      </c>
      <c r="G418" s="12">
        <f>IF(AND(ISNUMBER('All years'!A870),ISNUMBER(G417)),'All years'!A870,NA())</f>
        <v>43808</v>
      </c>
      <c r="H418" s="11">
        <f>IF(AND(ISNUMBER('All years'!B870),ISNUMBER(H417)),'All years'!B870,NA())</f>
        <v>124.748176</v>
      </c>
      <c r="I418" s="11">
        <f>IF(AND(ISNUMBER('All years'!G870),ISNUMBER(I417)),'All years'!G870,NA())</f>
        <v>129.79018500000001</v>
      </c>
    </row>
    <row r="419" spans="6:9" x14ac:dyDescent="0.25">
      <c r="F419" s="14">
        <f t="shared" si="4"/>
        <v>43815</v>
      </c>
      <c r="G419" s="12">
        <f>IF(AND(ISNUMBER('All years'!A871),ISNUMBER(G418)),'All years'!A871,NA())</f>
        <v>43815</v>
      </c>
      <c r="H419" s="11">
        <f>IF(AND(ISNUMBER('All years'!B871),ISNUMBER(H418)),'All years'!B871,NA())</f>
        <v>124.32997</v>
      </c>
      <c r="I419" s="11">
        <f>IF(AND(ISNUMBER('All years'!G871),ISNUMBER(I418)),'All years'!G871,NA())</f>
        <v>129.56176199999999</v>
      </c>
    </row>
    <row r="420" spans="6:9" x14ac:dyDescent="0.25">
      <c r="F420" s="14">
        <f t="shared" si="4"/>
        <v>43822</v>
      </c>
      <c r="G420" s="12">
        <f>IF(AND(ISNUMBER('All years'!A872),ISNUMBER(G419)),'All years'!A872,NA())</f>
        <v>43822</v>
      </c>
      <c r="H420" s="11">
        <f>IF(AND(ISNUMBER('All years'!B872),ISNUMBER(H419)),'All years'!B872,NA())</f>
        <v>124.15753999999998</v>
      </c>
      <c r="I420" s="11">
        <f>IF(AND(ISNUMBER('All years'!G872),ISNUMBER(I419)),'All years'!G872,NA())</f>
        <v>129.81113200000001</v>
      </c>
    </row>
    <row r="421" spans="6:9" x14ac:dyDescent="0.25">
      <c r="F421" s="14">
        <f t="shared" si="4"/>
        <v>43829</v>
      </c>
      <c r="G421" s="12">
        <f>IF(AND(ISNUMBER('All years'!A873),ISNUMBER(G420)),'All years'!A873,NA())</f>
        <v>43829</v>
      </c>
      <c r="H421" s="11">
        <f>IF(AND(ISNUMBER('All years'!B873),ISNUMBER(H420)),'All years'!B873,NA())</f>
        <v>124.96215100000001</v>
      </c>
      <c r="I421" s="11">
        <f>IF(AND(ISNUMBER('All years'!G873),ISNUMBER(I420)),'All years'!G873,NA())</f>
        <v>130.542046</v>
      </c>
    </row>
    <row r="422" spans="6:9" x14ac:dyDescent="0.25">
      <c r="F422" s="14">
        <f t="shared" si="4"/>
        <v>43836</v>
      </c>
      <c r="G422" s="12">
        <f>IF(AND(ISNUMBER('All years'!A874),ISNUMBER(G421)),'All years'!A874,NA())</f>
        <v>43836</v>
      </c>
      <c r="H422" s="11">
        <f>IF(AND(ISNUMBER('All years'!B874),ISNUMBER(H421)),'All years'!B874,NA())</f>
        <v>126.085869</v>
      </c>
      <c r="I422" s="11">
        <f>IF(AND(ISNUMBER('All years'!G874),ISNUMBER(I421)),'All years'!G874,NA())</f>
        <v>131.55515700000001</v>
      </c>
    </row>
    <row r="423" spans="6:9" x14ac:dyDescent="0.25">
      <c r="F423" s="14">
        <f t="shared" si="4"/>
        <v>43843</v>
      </c>
      <c r="G423" s="12">
        <f>IF(AND(ISNUMBER('All years'!A875),ISNUMBER(G422)),'All years'!A875,NA())</f>
        <v>43843</v>
      </c>
      <c r="H423" s="11">
        <f>IF(AND(ISNUMBER('All years'!B875),ISNUMBER(H422)),'All years'!B875,NA())</f>
        <v>127.16739200000001</v>
      </c>
      <c r="I423" s="11">
        <f>IF(AND(ISNUMBER('All years'!G875),ISNUMBER(I422)),'All years'!G875,NA())</f>
        <v>132.68823499999999</v>
      </c>
    </row>
    <row r="424" spans="6:9" x14ac:dyDescent="0.25">
      <c r="F424" s="14">
        <f t="shared" si="4"/>
        <v>43850</v>
      </c>
      <c r="G424" s="12">
        <f>IF(AND(ISNUMBER('All years'!A876),ISNUMBER(G423)),'All years'!A876,NA())</f>
        <v>43850</v>
      </c>
      <c r="H424" s="11">
        <f>IF(AND(ISNUMBER('All years'!B876),ISNUMBER(H423)),'All years'!B876,NA())</f>
        <v>127.177227</v>
      </c>
      <c r="I424" s="11">
        <f>IF(AND(ISNUMBER('All years'!G876),ISNUMBER(I423)),'All years'!G876,NA())</f>
        <v>132.739754</v>
      </c>
    </row>
    <row r="425" spans="6:9" x14ac:dyDescent="0.25">
      <c r="F425" s="14">
        <f t="shared" si="4"/>
        <v>43857</v>
      </c>
      <c r="G425" s="12">
        <f>IF(AND(ISNUMBER('All years'!A877),ISNUMBER(G424)),'All years'!A877,NA())</f>
        <v>43857</v>
      </c>
      <c r="H425" s="11">
        <f>IF(AND(ISNUMBER('All years'!B877),ISNUMBER(H424)),'All years'!B877,NA())</f>
        <v>127.33458900000001</v>
      </c>
      <c r="I425" s="11">
        <f>IF(AND(ISNUMBER('All years'!G877),ISNUMBER(I424)),'All years'!G877,NA())</f>
        <v>132.88088099999999</v>
      </c>
    </row>
    <row r="426" spans="6:9" x14ac:dyDescent="0.25">
      <c r="F426" s="14">
        <f t="shared" si="4"/>
        <v>43864</v>
      </c>
      <c r="G426" s="12">
        <f>IF(AND(ISNUMBER('All years'!A878),ISNUMBER(G425)),'All years'!A878,NA())</f>
        <v>43864</v>
      </c>
      <c r="H426" s="11">
        <f>IF(AND(ISNUMBER('All years'!B878),ISNUMBER(H425)),'All years'!B878,NA())</f>
        <v>125.84808699999999</v>
      </c>
      <c r="I426" s="11">
        <f>IF(AND(ISNUMBER('All years'!G878),ISNUMBER(I425)),'All years'!G878,NA())</f>
        <v>131.475672</v>
      </c>
    </row>
    <row r="427" spans="6:9" x14ac:dyDescent="0.25">
      <c r="F427" s="14">
        <f t="shared" si="4"/>
        <v>43871</v>
      </c>
      <c r="G427" s="12">
        <f>IF(AND(ISNUMBER('All years'!A879),ISNUMBER(G426)),'All years'!A879,NA())</f>
        <v>43871</v>
      </c>
      <c r="H427" s="11">
        <f>IF(AND(ISNUMBER('All years'!B879),ISNUMBER(H426)),'All years'!B879,NA())</f>
        <v>124.72935999999999</v>
      </c>
      <c r="I427" s="11">
        <f>IF(AND(ISNUMBER('All years'!G879),ISNUMBER(I426)),'All years'!G879,NA())</f>
        <v>129.70444699999999</v>
      </c>
    </row>
    <row r="428" spans="6:9" x14ac:dyDescent="0.25">
      <c r="F428" s="14">
        <f t="shared" si="4"/>
        <v>43878</v>
      </c>
      <c r="G428" s="12">
        <f>IF(AND(ISNUMBER('All years'!A880),ISNUMBER(G427)),'All years'!A880,NA())</f>
        <v>43878</v>
      </c>
      <c r="H428" s="11">
        <f>IF(AND(ISNUMBER('All years'!B880),ISNUMBER(H427)),'All years'!B880,NA())</f>
        <v>123.796075</v>
      </c>
      <c r="I428" s="11">
        <f>IF(AND(ISNUMBER('All years'!G880),ISNUMBER(I427)),'All years'!G880,NA())</f>
        <v>128.20284899999999</v>
      </c>
    </row>
    <row r="429" spans="6:9" x14ac:dyDescent="0.25">
      <c r="F429" s="14">
        <f t="shared" si="4"/>
        <v>43885</v>
      </c>
      <c r="G429" s="12">
        <f>IF(AND(ISNUMBER('All years'!A881),ISNUMBER(G428)),'All years'!A881,NA())</f>
        <v>43885</v>
      </c>
      <c r="H429" s="11">
        <f>IF(AND(ISNUMBER('All years'!B881),ISNUMBER(H428)),'All years'!B881,NA())</f>
        <v>123.44644915299999</v>
      </c>
      <c r="I429" s="11">
        <f>IF(AND(ISNUMBER('All years'!G881),ISNUMBER(I428)),'All years'!G881,NA())</f>
        <v>127.67442647200001</v>
      </c>
    </row>
    <row r="430" spans="6:9" x14ac:dyDescent="0.25">
      <c r="F430" s="14">
        <f t="shared" si="4"/>
        <v>43892</v>
      </c>
      <c r="G430" s="12">
        <f>IF(AND(ISNUMBER('All years'!A882),ISNUMBER(G429)),'All years'!A882,NA())</f>
        <v>43892</v>
      </c>
      <c r="H430" s="11">
        <f>IF(AND(ISNUMBER('All years'!B882),ISNUMBER(H429)),'All years'!B882,NA())</f>
        <v>122.43127200000001</v>
      </c>
      <c r="I430" s="11">
        <f>IF(AND(ISNUMBER('All years'!G882),ISNUMBER(I429)),'All years'!G882,NA())</f>
        <v>126.62246399999999</v>
      </c>
    </row>
    <row r="431" spans="6:9" x14ac:dyDescent="0.25">
      <c r="F431" s="14">
        <f t="shared" si="4"/>
        <v>43899</v>
      </c>
      <c r="G431" s="12">
        <f>IF(AND(ISNUMBER('All years'!A883),ISNUMBER(G430)),'All years'!A883,NA())</f>
        <v>43899</v>
      </c>
      <c r="H431" s="11">
        <f>IF(AND(ISNUMBER('All years'!B883),ISNUMBER(H430)),'All years'!B883,NA())</f>
        <v>122.24398099999999</v>
      </c>
      <c r="I431" s="11">
        <f>IF(AND(ISNUMBER('All years'!G883),ISNUMBER(I430)),'All years'!G883,NA())</f>
        <v>126.25264799999999</v>
      </c>
    </row>
    <row r="432" spans="6:9" x14ac:dyDescent="0.25">
      <c r="F432" s="14">
        <f t="shared" si="4"/>
        <v>43906</v>
      </c>
      <c r="G432" s="12">
        <f>IF(AND(ISNUMBER('All years'!A884),ISNUMBER(G431)),'All years'!A884,NA())</f>
        <v>43906</v>
      </c>
      <c r="H432" s="11">
        <f>IF(AND(ISNUMBER('All years'!B884),ISNUMBER(H431)),'All years'!B884,NA())</f>
        <v>120.328169</v>
      </c>
      <c r="I432" s="11">
        <f>IF(AND(ISNUMBER('All years'!G884),ISNUMBER(I431)),'All years'!G884,NA())</f>
        <v>124.363474</v>
      </c>
    </row>
    <row r="433" spans="6:9" x14ac:dyDescent="0.25">
      <c r="F433" s="14">
        <f t="shared" si="4"/>
        <v>43913</v>
      </c>
      <c r="G433" s="12">
        <f>IF(AND(ISNUMBER('All years'!A885),ISNUMBER(G432)),'All years'!A885,NA())</f>
        <v>43913</v>
      </c>
      <c r="H433" s="11">
        <f>IF(AND(ISNUMBER('All years'!B885),ISNUMBER(H432)),'All years'!B885,NA())</f>
        <v>119.64450399999998</v>
      </c>
      <c r="I433" s="11">
        <f>IF(AND(ISNUMBER('All years'!G885),ISNUMBER(I432)),'All years'!G885,NA())</f>
        <v>123.40948499999999</v>
      </c>
    </row>
    <row r="434" spans="6:9" x14ac:dyDescent="0.25">
      <c r="F434" s="14">
        <f t="shared" si="4"/>
        <v>43920</v>
      </c>
      <c r="G434" s="12">
        <f>IF(AND(ISNUMBER('All years'!A886),ISNUMBER(G433)),'All years'!A886,NA())</f>
        <v>43920</v>
      </c>
      <c r="H434" s="11">
        <f>IF(AND(ISNUMBER('All years'!B886),ISNUMBER(H433)),'All years'!B886,NA())</f>
        <v>112.452709</v>
      </c>
      <c r="I434" s="11">
        <f>IF(AND(ISNUMBER('All years'!G886),ISNUMBER(I433)),'All years'!G886,NA())</f>
        <v>118.59799800000002</v>
      </c>
    </row>
    <row r="435" spans="6:9" x14ac:dyDescent="0.25">
      <c r="F435" s="14">
        <f t="shared" si="4"/>
        <v>43927</v>
      </c>
      <c r="G435" s="12">
        <f>IF(AND(ISNUMBER('All years'!A887),ISNUMBER(G434)),'All years'!A887,NA())</f>
        <v>43927</v>
      </c>
      <c r="H435" s="11">
        <f>IF(AND(ISNUMBER('All years'!B887),ISNUMBER(H434)),'All years'!B887,NA())</f>
        <v>110.234797</v>
      </c>
      <c r="I435" s="11">
        <f>IF(AND(ISNUMBER('All years'!G887),ISNUMBER(I434)),'All years'!G887,NA())</f>
        <v>116.833354</v>
      </c>
    </row>
    <row r="436" spans="6:9" x14ac:dyDescent="0.25">
      <c r="F436" s="14">
        <f t="shared" si="4"/>
        <v>43934</v>
      </c>
      <c r="G436" s="12">
        <f>IF(AND(ISNUMBER('All years'!A888),ISNUMBER(G435)),'All years'!A888,NA())</f>
        <v>43934</v>
      </c>
      <c r="H436" s="11">
        <f>IF(AND(ISNUMBER('All years'!B888),ISNUMBER(H435)),'All years'!B888,NA())</f>
        <v>109.26581899999999</v>
      </c>
      <c r="I436" s="11">
        <f>IF(AND(ISNUMBER('All years'!G888),ISNUMBER(I435)),'All years'!G888,NA())</f>
        <v>116.150812</v>
      </c>
    </row>
    <row r="437" spans="6:9" x14ac:dyDescent="0.25">
      <c r="F437" s="14">
        <f t="shared" si="4"/>
        <v>43941</v>
      </c>
      <c r="G437" s="12">
        <f>IF(AND(ISNUMBER('All years'!A889),ISNUMBER(G436)),'All years'!A889,NA())</f>
        <v>43941</v>
      </c>
      <c r="H437" s="11">
        <f>IF(AND(ISNUMBER('All years'!B889),ISNUMBER(H436)),'All years'!B889,NA())</f>
        <v>108.63274699999999</v>
      </c>
      <c r="I437" s="11">
        <f>IF(AND(ISNUMBER('All years'!G889),ISNUMBER(I436)),'All years'!G889,NA())</f>
        <v>115.732573</v>
      </c>
    </row>
    <row r="438" spans="6:9" x14ac:dyDescent="0.25">
      <c r="F438" s="14">
        <f t="shared" si="4"/>
        <v>43948</v>
      </c>
      <c r="G438" s="12">
        <f>IF(AND(ISNUMBER('All years'!A890),ISNUMBER(G437)),'All years'!A890,NA())</f>
        <v>43948</v>
      </c>
      <c r="H438" s="11">
        <f>IF(AND(ISNUMBER('All years'!B890),ISNUMBER(H437)),'All years'!B890,NA())</f>
        <v>107.87505999999999</v>
      </c>
      <c r="I438" s="11">
        <f>IF(AND(ISNUMBER('All years'!G890),ISNUMBER(I437)),'All years'!G890,NA())</f>
        <v>115.21615199999999</v>
      </c>
    </row>
    <row r="439" spans="6:9" x14ac:dyDescent="0.25">
      <c r="F439" s="14">
        <f t="shared" si="4"/>
        <v>43955</v>
      </c>
      <c r="G439" s="12">
        <f>IF(AND(ISNUMBER('All years'!A891),ISNUMBER(G438)),'All years'!A891,NA())</f>
        <v>43955</v>
      </c>
      <c r="H439" s="11">
        <f>IF(AND(ISNUMBER('All years'!B891),ISNUMBER(H438)),'All years'!B891,NA())</f>
        <v>107.55538900000002</v>
      </c>
      <c r="I439" s="11">
        <f>IF(AND(ISNUMBER('All years'!G891),ISNUMBER(I438)),'All years'!G891,NA())</f>
        <v>114.93898399999999</v>
      </c>
    </row>
    <row r="440" spans="6:9" x14ac:dyDescent="0.25">
      <c r="F440" s="14">
        <f t="shared" si="4"/>
        <v>43962</v>
      </c>
      <c r="G440" s="12">
        <f>IF(AND(ISNUMBER('All years'!A892),ISNUMBER(G439)),'All years'!A892,NA())</f>
        <v>43962</v>
      </c>
      <c r="H440" s="11">
        <f>IF(AND(ISNUMBER('All years'!B892),ISNUMBER(H439)),'All years'!B892,NA())</f>
        <v>107.45436000000001</v>
      </c>
      <c r="I440" s="11">
        <f>IF(AND(ISNUMBER('All years'!G892),ISNUMBER(I439)),'All years'!G892,NA())</f>
        <v>114.827827</v>
      </c>
    </row>
    <row r="441" spans="6:9" x14ac:dyDescent="0.25">
      <c r="F441" s="14">
        <f t="shared" si="4"/>
        <v>43969</v>
      </c>
      <c r="G441" s="12">
        <f>IF(AND(ISNUMBER('All years'!A893),ISNUMBER(G440)),'All years'!A893,NA())</f>
        <v>43969</v>
      </c>
      <c r="H441" s="11">
        <f>IF(AND(ISNUMBER('All years'!B893),ISNUMBER(H440)),'All years'!B893,NA())</f>
        <v>105.093524</v>
      </c>
      <c r="I441" s="11">
        <f>IF(AND(ISNUMBER('All years'!G893),ISNUMBER(I440)),'All years'!G893,NA())</f>
        <v>112.22185500000001</v>
      </c>
    </row>
    <row r="442" spans="6:9" x14ac:dyDescent="0.25">
      <c r="F442" s="14">
        <f t="shared" si="4"/>
        <v>43976</v>
      </c>
      <c r="G442" s="12">
        <f>IF(AND(ISNUMBER('All years'!A894),ISNUMBER(G441)),'All years'!A894,NA())</f>
        <v>43976</v>
      </c>
      <c r="H442" s="11">
        <f>IF(AND(ISNUMBER('All years'!B894),ISNUMBER(H441)),'All years'!B894,NA())</f>
        <v>104.869348</v>
      </c>
      <c r="I442" s="11">
        <f>IF(AND(ISNUMBER('All years'!G894),ISNUMBER(I441)),'All years'!G894,NA())</f>
        <v>111.70437499999998</v>
      </c>
    </row>
    <row r="443" spans="6:9" x14ac:dyDescent="0.25">
      <c r="F443" s="14">
        <f t="shared" si="4"/>
        <v>43983</v>
      </c>
      <c r="G443" s="12">
        <f>IF(AND(ISNUMBER('All years'!A895),ISNUMBER(G442)),'All years'!A895,NA())</f>
        <v>43983</v>
      </c>
      <c r="H443" s="11">
        <f>IF(AND(ISNUMBER('All years'!B895),ISNUMBER(H442)),'All years'!B895,NA())</f>
        <v>105.17289400000001</v>
      </c>
      <c r="I443" s="11">
        <f>IF(AND(ISNUMBER('All years'!G895),ISNUMBER(I442)),'All years'!G895,NA())</f>
        <v>111.76470599999999</v>
      </c>
    </row>
    <row r="444" spans="6:9" x14ac:dyDescent="0.25">
      <c r="F444" s="14">
        <f t="shared" si="4"/>
        <v>43990</v>
      </c>
      <c r="G444" s="12">
        <f>IF(AND(ISNUMBER('All years'!A896),ISNUMBER(G443)),'All years'!A896,NA())</f>
        <v>43990</v>
      </c>
      <c r="H444" s="11">
        <f>IF(AND(ISNUMBER('All years'!B896),ISNUMBER(H443)),'All years'!B896,NA())</f>
        <v>105.73600500000001</v>
      </c>
      <c r="I444" s="11">
        <f>IF(AND(ISNUMBER('All years'!G896),ISNUMBER(I443)),'All years'!G896,NA())</f>
        <v>111.98127599999998</v>
      </c>
    </row>
    <row r="445" spans="6:9" x14ac:dyDescent="0.25">
      <c r="F445" s="14">
        <f t="shared" si="4"/>
        <v>43997</v>
      </c>
      <c r="G445" s="12">
        <f>IF(AND(ISNUMBER('All years'!A897),ISNUMBER(G444)),'All years'!A897,NA())</f>
        <v>43997</v>
      </c>
      <c r="H445" s="11">
        <f>IF(AND(ISNUMBER('All years'!B897),ISNUMBER(H444)),'All years'!B897,NA())</f>
        <v>106.37489600000001</v>
      </c>
      <c r="I445" s="11">
        <f>IF(AND(ISNUMBER('All years'!G897),ISNUMBER(I444)),'All years'!G897,NA())</f>
        <v>112.531819</v>
      </c>
    </row>
    <row r="446" spans="6:9" x14ac:dyDescent="0.25">
      <c r="F446" s="14">
        <f t="shared" si="4"/>
        <v>44004</v>
      </c>
      <c r="G446" s="12">
        <f>IF(AND(ISNUMBER('All years'!A898),ISNUMBER(G445)),'All years'!A898,NA())</f>
        <v>44004</v>
      </c>
      <c r="H446" s="11">
        <f>IF(AND(ISNUMBER('All years'!B898),ISNUMBER(H445)),'All years'!B898,NA())</f>
        <v>107.126</v>
      </c>
      <c r="I446" s="11">
        <f>IF(AND(ISNUMBER('All years'!G898),ISNUMBER(I445)),'All years'!G898,NA())</f>
        <v>112.98129300000001</v>
      </c>
    </row>
    <row r="447" spans="6:9" x14ac:dyDescent="0.25">
      <c r="F447" s="14">
        <f t="shared" si="4"/>
        <v>44011</v>
      </c>
      <c r="G447" s="12">
        <f>IF(AND(ISNUMBER('All years'!A899),ISNUMBER(G446)),'All years'!A899,NA())</f>
        <v>44011</v>
      </c>
      <c r="H447" s="11">
        <f>IF(AND(ISNUMBER('All years'!B899),ISNUMBER(H446)),'All years'!B899,NA())</f>
        <v>108.30699300000001</v>
      </c>
      <c r="I447" s="11">
        <f>IF(AND(ISNUMBER('All years'!G899),ISNUMBER(I446)),'All years'!G899,NA())</f>
        <v>114.10146400000001</v>
      </c>
    </row>
    <row r="448" spans="6:9" x14ac:dyDescent="0.25">
      <c r="F448" s="14">
        <f t="shared" ref="F448:F506" si="5">F447+7</f>
        <v>44018</v>
      </c>
      <c r="G448" s="12">
        <f>IF(AND(ISNUMBER('All years'!A900),ISNUMBER(G447)),'All years'!A900,NA())</f>
        <v>44018</v>
      </c>
      <c r="H448" s="11">
        <f>IF(AND(ISNUMBER('All years'!B900),ISNUMBER(H447)),'All years'!B900,NA())</f>
        <v>109.42805100000001</v>
      </c>
      <c r="I448" s="11">
        <f>IF(AND(ISNUMBER('All years'!G900),ISNUMBER(I447)),'All years'!G900,NA())</f>
        <v>115.04871399999999</v>
      </c>
    </row>
    <row r="449" spans="6:9" x14ac:dyDescent="0.25">
      <c r="F449" s="14">
        <f t="shared" si="5"/>
        <v>44025</v>
      </c>
      <c r="G449" s="12">
        <f>IF(AND(ISNUMBER('All years'!A901),ISNUMBER(G448)),'All years'!A901,NA())</f>
        <v>44025</v>
      </c>
      <c r="H449" s="11">
        <f>IF(AND(ISNUMBER('All years'!B901),ISNUMBER(H448)),'All years'!B901,NA())</f>
        <v>111.23659500000001</v>
      </c>
      <c r="I449" s="11">
        <f>IF(AND(ISNUMBER('All years'!G901),ISNUMBER(I448)),'All years'!G901,NA())</f>
        <v>116.747501</v>
      </c>
    </row>
    <row r="450" spans="6:9" x14ac:dyDescent="0.25">
      <c r="F450" s="14">
        <f t="shared" si="5"/>
        <v>44032</v>
      </c>
      <c r="G450" s="12">
        <f>IF(AND(ISNUMBER('All years'!A902),ISNUMBER(G449)),'All years'!A902,NA())</f>
        <v>44032</v>
      </c>
      <c r="H450" s="11">
        <f>IF(AND(ISNUMBER('All years'!B902),ISNUMBER(H449)),'All years'!B902,NA())</f>
        <v>112.22999200000001</v>
      </c>
      <c r="I450" s="11">
        <f>IF(AND(ISNUMBER('All years'!G902),ISNUMBER(I449)),'All years'!G902,NA())</f>
        <v>117.35308499999999</v>
      </c>
    </row>
    <row r="451" spans="6:9" x14ac:dyDescent="0.25">
      <c r="F451" s="14">
        <f t="shared" si="5"/>
        <v>44039</v>
      </c>
      <c r="G451" s="12">
        <f>IF(AND(ISNUMBER('All years'!A903),ISNUMBER(G450)),'All years'!A903,NA())</f>
        <v>44039</v>
      </c>
      <c r="H451" s="11">
        <f>IF(AND(ISNUMBER('All years'!B903),ISNUMBER(H450)),'All years'!B903,NA())</f>
        <v>112.663618</v>
      </c>
      <c r="I451" s="11">
        <f>IF(AND(ISNUMBER('All years'!G903),ISNUMBER(I450)),'All years'!G903,NA())</f>
        <v>117.75563200000001</v>
      </c>
    </row>
    <row r="452" spans="6:9" x14ac:dyDescent="0.25">
      <c r="F452" s="14">
        <f t="shared" si="5"/>
        <v>44046</v>
      </c>
      <c r="G452" s="12">
        <f>IF(AND(ISNUMBER('All years'!A904),ISNUMBER(G451)),'All years'!A904,NA())</f>
        <v>44046</v>
      </c>
      <c r="H452" s="11">
        <f>IF(AND(ISNUMBER('All years'!B904),ISNUMBER(H451)),'All years'!B904,NA())</f>
        <v>112.91443100000001</v>
      </c>
      <c r="I452" s="11">
        <f>IF(AND(ISNUMBER('All years'!G904),ISNUMBER(I451)),'All years'!G904,NA())</f>
        <v>117.97414900000001</v>
      </c>
    </row>
    <row r="453" spans="6:9" x14ac:dyDescent="0.25">
      <c r="F453" s="14">
        <f t="shared" si="5"/>
        <v>44053</v>
      </c>
      <c r="G453" s="12">
        <f>IF(AND(ISNUMBER('All years'!A905),ISNUMBER(G452)),'All years'!A905,NA())</f>
        <v>44053</v>
      </c>
      <c r="H453" s="11">
        <f>IF(AND(ISNUMBER('All years'!B905),ISNUMBER(H452)),'All years'!B905,NA())</f>
        <v>113.01709999999999</v>
      </c>
      <c r="I453" s="11">
        <f>IF(AND(ISNUMBER('All years'!G905),ISNUMBER(I452)),'All years'!G905,NA())</f>
        <v>118.00904200000001</v>
      </c>
    </row>
    <row r="454" spans="6:9" x14ac:dyDescent="0.25">
      <c r="F454" s="14">
        <f t="shared" si="5"/>
        <v>44060</v>
      </c>
      <c r="G454" s="12">
        <f>IF(AND(ISNUMBER('All years'!A906),ISNUMBER(G453)),'All years'!A906,NA())</f>
        <v>44060</v>
      </c>
      <c r="H454" s="11">
        <f>IF(AND(ISNUMBER('All years'!B906),ISNUMBER(H453)),'All years'!B906,NA())</f>
        <v>113.037843</v>
      </c>
      <c r="I454" s="11">
        <f>IF(AND(ISNUMBER('All years'!G906),ISNUMBER(I453)),'All years'!G906,NA())</f>
        <v>117.99622100000001</v>
      </c>
    </row>
    <row r="455" spans="6:9" x14ac:dyDescent="0.25">
      <c r="F455" s="14">
        <f t="shared" si="5"/>
        <v>44067</v>
      </c>
      <c r="G455" s="12">
        <f>IF(AND(ISNUMBER('All years'!A907),ISNUMBER(G454)),'All years'!A907,NA())</f>
        <v>44067</v>
      </c>
      <c r="H455" s="11">
        <f>IF(AND(ISNUMBER('All years'!B907),ISNUMBER(H454)),'All years'!B907,NA())</f>
        <v>113.22045399999999</v>
      </c>
      <c r="I455" s="11">
        <f>IF(AND(ISNUMBER('All years'!G907),ISNUMBER(I454)),'All years'!G907,NA())</f>
        <v>118.140108</v>
      </c>
    </row>
    <row r="456" spans="6:9" x14ac:dyDescent="0.25">
      <c r="F456" s="14">
        <f t="shared" si="5"/>
        <v>44074</v>
      </c>
      <c r="G456" s="12">
        <f>IF(AND(ISNUMBER('All years'!A908),ISNUMBER(G455)),'All years'!A908,NA())</f>
        <v>44074</v>
      </c>
      <c r="H456" s="11">
        <f>IF(AND(ISNUMBER('All years'!B908),ISNUMBER(H455)),'All years'!B908,NA())</f>
        <v>113.292388</v>
      </c>
      <c r="I456" s="11">
        <f>IF(AND(ISNUMBER('All years'!G908),ISNUMBER(I455)),'All years'!G908,NA())</f>
        <v>118.181321</v>
      </c>
    </row>
    <row r="457" spans="6:9" x14ac:dyDescent="0.25">
      <c r="F457" s="14">
        <f t="shared" si="5"/>
        <v>44081</v>
      </c>
      <c r="G457" s="12">
        <f>IF(AND(ISNUMBER('All years'!A909),ISNUMBER(G456)),'All years'!A909,NA())</f>
        <v>44081</v>
      </c>
      <c r="H457" s="11">
        <f>IF(AND(ISNUMBER('All years'!B909),ISNUMBER(H456)),'All years'!B909,NA())</f>
        <v>113.36947799999999</v>
      </c>
      <c r="I457" s="11">
        <f>IF(AND(ISNUMBER('All years'!G909),ISNUMBER(I456)),'All years'!G909,NA())</f>
        <v>118.21793599999999</v>
      </c>
    </row>
    <row r="458" spans="6:9" x14ac:dyDescent="0.25">
      <c r="F458" s="14">
        <f t="shared" si="5"/>
        <v>44088</v>
      </c>
      <c r="G458" s="12">
        <f>IF(AND(ISNUMBER('All years'!A910),ISNUMBER(G457)),'All years'!A910,NA())</f>
        <v>44088</v>
      </c>
      <c r="H458" s="11">
        <f>IF(AND(ISNUMBER('All years'!B910),ISNUMBER(H457)),'All years'!B910,NA())</f>
        <v>113.324635</v>
      </c>
      <c r="I458" s="11">
        <f>IF(AND(ISNUMBER('All years'!G910),ISNUMBER(I457)),'All years'!G910,NA())</f>
        <v>118.17559500000002</v>
      </c>
    </row>
    <row r="459" spans="6:9" x14ac:dyDescent="0.25">
      <c r="F459" s="14">
        <f t="shared" si="5"/>
        <v>44095</v>
      </c>
      <c r="G459" s="12">
        <f>IF(AND(ISNUMBER('All years'!A911),ISNUMBER(G458)),'All years'!A911,NA())</f>
        <v>44095</v>
      </c>
      <c r="H459" s="11">
        <f>IF(AND(ISNUMBER('All years'!B911),ISNUMBER(H458)),'All years'!B911,NA())</f>
        <v>113.30688185</v>
      </c>
      <c r="I459" s="11">
        <f>IF(AND(ISNUMBER('All years'!G911),ISNUMBER(I458)),'All years'!G911,NA())</f>
        <v>118.16251131999999</v>
      </c>
    </row>
    <row r="460" spans="6:9" x14ac:dyDescent="0.25">
      <c r="F460" s="14">
        <f t="shared" si="5"/>
        <v>44102</v>
      </c>
      <c r="G460" s="12">
        <f>IF(AND(ISNUMBER('All years'!A912),ISNUMBER(G459)),'All years'!A912,NA())</f>
        <v>44102</v>
      </c>
      <c r="H460" s="11">
        <f>IF(AND(ISNUMBER('All years'!B912),ISNUMBER(H459)),'All years'!B912,NA())</f>
        <v>113.297878</v>
      </c>
      <c r="I460" s="11">
        <f>IF(AND(ISNUMBER('All years'!G912),ISNUMBER(I459)),'All years'!G912,NA())</f>
        <v>118.13608599999999</v>
      </c>
    </row>
    <row r="461" spans="6:9" x14ac:dyDescent="0.25">
      <c r="F461" s="14">
        <f t="shared" si="5"/>
        <v>44109</v>
      </c>
      <c r="G461" s="12">
        <f>IF(AND(ISNUMBER('All years'!A913),ISNUMBER(G460)),'All years'!A913,NA())</f>
        <v>44109</v>
      </c>
      <c r="H461" s="11">
        <f>IF(AND(ISNUMBER('All years'!B913),ISNUMBER(H460)),'All years'!B913,NA())</f>
        <v>113.26167600000001</v>
      </c>
      <c r="I461" s="11">
        <f>IF(AND(ISNUMBER('All years'!G913),ISNUMBER(I460)),'All years'!G913,NA())</f>
        <v>118.11395</v>
      </c>
    </row>
    <row r="462" spans="6:9" x14ac:dyDescent="0.25">
      <c r="F462" s="14">
        <f t="shared" si="5"/>
        <v>44116</v>
      </c>
      <c r="G462" s="12">
        <f>IF(AND(ISNUMBER('All years'!A914),ISNUMBER(G461)),'All years'!A914,NA())</f>
        <v>44116</v>
      </c>
      <c r="H462" s="11">
        <f>IF(AND(ISNUMBER('All years'!B914),ISNUMBER(H461)),'All years'!B914,NA())</f>
        <v>113.18679400000001</v>
      </c>
      <c r="I462" s="11">
        <f>IF(AND(ISNUMBER('All years'!G914),ISNUMBER(I461)),'All years'!G914,NA())</f>
        <v>118.05383999999999</v>
      </c>
    </row>
    <row r="463" spans="6:9" x14ac:dyDescent="0.25">
      <c r="F463" s="14">
        <f t="shared" si="5"/>
        <v>44123</v>
      </c>
      <c r="G463" s="12">
        <f>IF(AND(ISNUMBER('All years'!A915),ISNUMBER(G462)),'All years'!A915,NA())</f>
        <v>44123</v>
      </c>
      <c r="H463" s="11">
        <f>IF(AND(ISNUMBER('All years'!B915),ISNUMBER(H462)),'All years'!B915,NA())</f>
        <v>113.18026999999999</v>
      </c>
      <c r="I463" s="11">
        <f>IF(AND(ISNUMBER('All years'!G915),ISNUMBER(I462)),'All years'!G915,NA())</f>
        <v>118.075514</v>
      </c>
    </row>
    <row r="464" spans="6:9" x14ac:dyDescent="0.25">
      <c r="F464" s="14">
        <f t="shared" si="5"/>
        <v>44130</v>
      </c>
      <c r="G464" s="12">
        <f>IF(AND(ISNUMBER('All years'!A916),ISNUMBER(G463)),'All years'!A916,NA())</f>
        <v>44130</v>
      </c>
      <c r="H464" s="11">
        <f>IF(AND(ISNUMBER('All years'!B916),ISNUMBER(H463)),'All years'!B916,NA())</f>
        <v>113.14429299999999</v>
      </c>
      <c r="I464" s="11">
        <f>IF(AND(ISNUMBER('All years'!G916),ISNUMBER(I463)),'All years'!G916,NA())</f>
        <v>118.08094499999999</v>
      </c>
    </row>
    <row r="465" spans="6:9" x14ac:dyDescent="0.25">
      <c r="F465" s="14">
        <f t="shared" si="5"/>
        <v>44137</v>
      </c>
      <c r="G465" s="12">
        <f>IF(AND(ISNUMBER('All years'!A917),ISNUMBER(G464)),'All years'!A917,NA())</f>
        <v>44137</v>
      </c>
      <c r="H465" s="11">
        <f>IF(AND(ISNUMBER('All years'!B917),ISNUMBER(H464)),'All years'!B917,NA())</f>
        <v>113.10595099999998</v>
      </c>
      <c r="I465" s="11">
        <f>IF(AND(ISNUMBER('All years'!G917),ISNUMBER(I464)),'All years'!G917,NA())</f>
        <v>118.056847</v>
      </c>
    </row>
    <row r="466" spans="6:9" x14ac:dyDescent="0.25">
      <c r="F466" s="14">
        <f t="shared" si="5"/>
        <v>44144</v>
      </c>
      <c r="G466" s="12">
        <f>IF(AND(ISNUMBER('All years'!A918),ISNUMBER(G465)),'All years'!A918,NA())</f>
        <v>44144</v>
      </c>
      <c r="H466" s="11">
        <f>IF(AND(ISNUMBER('All years'!B918),ISNUMBER(H465)),'All years'!B918,NA())</f>
        <v>112.49738899999998</v>
      </c>
      <c r="I466" s="11">
        <f>IF(AND(ISNUMBER('All years'!G918),ISNUMBER(I465)),'All years'!G918,NA())</f>
        <v>117.276657</v>
      </c>
    </row>
    <row r="467" spans="6:9" x14ac:dyDescent="0.25">
      <c r="F467" s="14">
        <f t="shared" si="5"/>
        <v>44151</v>
      </c>
      <c r="G467" s="12">
        <f>IF(AND(ISNUMBER('All years'!A919),ISNUMBER(G466)),'All years'!A919,NA())</f>
        <v>44151</v>
      </c>
      <c r="H467" s="11">
        <f>IF(AND(ISNUMBER('All years'!B919),ISNUMBER(H466)),'All years'!B919,NA())</f>
        <v>112.346174</v>
      </c>
      <c r="I467" s="11">
        <f>IF(AND(ISNUMBER('All years'!G919),ISNUMBER(I466)),'All years'!G919,NA())</f>
        <v>117.06657200000001</v>
      </c>
    </row>
    <row r="468" spans="6:9" x14ac:dyDescent="0.25">
      <c r="F468" s="14">
        <f t="shared" si="5"/>
        <v>44158</v>
      </c>
      <c r="G468" s="12">
        <f>IF(AND(ISNUMBER('All years'!A920),ISNUMBER(G467)),'All years'!A920,NA())</f>
        <v>44158</v>
      </c>
      <c r="H468" s="11">
        <f>IF(AND(ISNUMBER('All years'!B920),ISNUMBER(H467)),'All years'!B920,NA())</f>
        <v>112.42064999999998</v>
      </c>
      <c r="I468" s="11">
        <f>IF(AND(ISNUMBER('All years'!G920),ISNUMBER(I467)),'All years'!G920,NA())</f>
        <v>117.13443100000001</v>
      </c>
    </row>
    <row r="469" spans="6:9" x14ac:dyDescent="0.25">
      <c r="F469" s="14">
        <f t="shared" si="5"/>
        <v>44165</v>
      </c>
      <c r="G469" s="12">
        <f>IF(AND(ISNUMBER('All years'!A921),ISNUMBER(G468)),'All years'!A921,NA())</f>
        <v>44165</v>
      </c>
      <c r="H469" s="11">
        <f>IF(AND(ISNUMBER('All years'!B921),ISNUMBER(H468)),'All years'!B921,NA())</f>
        <v>112.605412</v>
      </c>
      <c r="I469" s="11">
        <f>IF(AND(ISNUMBER('All years'!G921),ISNUMBER(I468)),'All years'!G921,NA())</f>
        <v>117.40804</v>
      </c>
    </row>
    <row r="470" spans="6:9" x14ac:dyDescent="0.25">
      <c r="F470" s="14">
        <f t="shared" si="5"/>
        <v>44172</v>
      </c>
      <c r="G470" s="12">
        <f>IF(AND(ISNUMBER('All years'!A922),ISNUMBER(G469)),'All years'!A922,NA())</f>
        <v>44172</v>
      </c>
      <c r="H470" s="11">
        <f>IF(AND(ISNUMBER('All years'!B922),ISNUMBER(H469)),'All years'!B922,NA())</f>
        <v>113.165696</v>
      </c>
      <c r="I470" s="11">
        <f>IF(AND(ISNUMBER('All years'!G922),ISNUMBER(I469)),'All years'!G922,NA())</f>
        <v>117.98563099999998</v>
      </c>
    </row>
    <row r="471" spans="6:9" x14ac:dyDescent="0.25">
      <c r="F471" s="14">
        <f t="shared" si="5"/>
        <v>44179</v>
      </c>
      <c r="G471" s="12">
        <f>IF(AND(ISNUMBER('All years'!A923),ISNUMBER(G470)),'All years'!A923,NA())</f>
        <v>44179</v>
      </c>
      <c r="H471" s="11">
        <f>IF(AND(ISNUMBER('All years'!B923),ISNUMBER(H470)),'All years'!B923,NA())</f>
        <v>113.817286</v>
      </c>
      <c r="I471" s="11">
        <f>IF(AND(ISNUMBER('All years'!G923),ISNUMBER(I470)),'All years'!G923,NA())</f>
        <v>118.57419999999999</v>
      </c>
    </row>
    <row r="472" spans="6:9" x14ac:dyDescent="0.25">
      <c r="F472" s="14">
        <f t="shared" si="5"/>
        <v>44186</v>
      </c>
      <c r="G472" s="12">
        <f>IF(AND(ISNUMBER('All years'!A924),ISNUMBER(G471)),'All years'!A924,NA())</f>
        <v>44186</v>
      </c>
      <c r="H472" s="11">
        <f>IF(AND(ISNUMBER('All years'!B924),ISNUMBER(H471)),'All years'!B924,NA())</f>
        <v>114.43232</v>
      </c>
      <c r="I472" s="11">
        <f>IF(AND(ISNUMBER('All years'!G924),ISNUMBER(I471)),'All years'!G924,NA())</f>
        <v>119.17143900000001</v>
      </c>
    </row>
    <row r="473" spans="6:9" x14ac:dyDescent="0.25">
      <c r="F473" s="14">
        <f t="shared" si="5"/>
        <v>44193</v>
      </c>
      <c r="G473" s="12">
        <f>IF(AND(ISNUMBER('All years'!A925),ISNUMBER(G472)),'All years'!A925,NA())</f>
        <v>44193</v>
      </c>
      <c r="H473" s="11">
        <f>IF(AND(ISNUMBER('All years'!B925),ISNUMBER(H472)),'All years'!B925,NA())</f>
        <v>114.91116</v>
      </c>
      <c r="I473" s="11">
        <f>IF(AND(ISNUMBER('All years'!G925),ISNUMBER(I472)),'All years'!G925,NA())</f>
        <v>119.65465</v>
      </c>
    </row>
    <row r="474" spans="6:9" x14ac:dyDescent="0.25">
      <c r="F474" s="14">
        <f t="shared" si="5"/>
        <v>44200</v>
      </c>
      <c r="G474" s="12">
        <f>IF(AND(ISNUMBER('All years'!A926),ISNUMBER(G473)),'All years'!A926,NA())</f>
        <v>44200</v>
      </c>
      <c r="H474" s="11">
        <f>IF(AND(ISNUMBER('All years'!B926),ISNUMBER(H473)),'All years'!B926,NA())</f>
        <v>115.38540500000001</v>
      </c>
      <c r="I474" s="11">
        <f>IF(AND(ISNUMBER('All years'!G926),ISNUMBER(I473)),'All years'!G926,NA())</f>
        <v>119.967465</v>
      </c>
    </row>
    <row r="475" spans="6:9" x14ac:dyDescent="0.25">
      <c r="F475" s="14">
        <f t="shared" si="5"/>
        <v>44207</v>
      </c>
      <c r="G475" s="12">
        <f>IF(AND(ISNUMBER('All years'!A927),ISNUMBER(G474)),'All years'!A927,NA())</f>
        <v>44207</v>
      </c>
      <c r="H475" s="11">
        <f>IF(AND(ISNUMBER('All years'!B927),ISNUMBER(H474)),'All years'!B927,NA())</f>
        <v>116.14066200000001</v>
      </c>
      <c r="I475" s="11">
        <f>IF(AND(ISNUMBER('All years'!G927),ISNUMBER(I474)),'All years'!G927,NA())</f>
        <v>120.61450400000001</v>
      </c>
    </row>
    <row r="476" spans="6:9" x14ac:dyDescent="0.25">
      <c r="F476" s="14">
        <f t="shared" si="5"/>
        <v>44214</v>
      </c>
      <c r="G476" s="12">
        <f>IF(AND(ISNUMBER('All years'!A928),ISNUMBER(G475)),'All years'!A928,NA())</f>
        <v>44214</v>
      </c>
      <c r="H476" s="11">
        <f>IF(AND(ISNUMBER('All years'!B928),ISNUMBER(H475)),'All years'!B928,NA())</f>
        <v>116.930143</v>
      </c>
      <c r="I476" s="11">
        <f>IF(AND(ISNUMBER('All years'!G928),ISNUMBER(I475)),'All years'!G928,NA())</f>
        <v>121.51814499999999</v>
      </c>
    </row>
    <row r="477" spans="6:9" x14ac:dyDescent="0.25">
      <c r="F477" s="14">
        <f t="shared" si="5"/>
        <v>44221</v>
      </c>
      <c r="G477" s="12">
        <f>IF(AND(ISNUMBER('All years'!A929),ISNUMBER(G476)),'All years'!A929,NA())</f>
        <v>44221</v>
      </c>
      <c r="H477" s="11">
        <f>IF(AND(ISNUMBER('All years'!B929),ISNUMBER(H476)),'All years'!B929,NA())</f>
        <v>118.10299300000001</v>
      </c>
      <c r="I477" s="11">
        <f>IF(AND(ISNUMBER('All years'!G929),ISNUMBER(I476)),'All years'!G929,NA())</f>
        <v>122.704246</v>
      </c>
    </row>
    <row r="478" spans="6:9" x14ac:dyDescent="0.25">
      <c r="F478" s="14">
        <f t="shared" si="5"/>
        <v>44228</v>
      </c>
      <c r="G478" s="12">
        <f>IF(AND(ISNUMBER('All years'!A930),ISNUMBER(G477)),'All years'!A930,NA())</f>
        <v>44228</v>
      </c>
      <c r="H478" s="11">
        <f>IF(AND(ISNUMBER('All years'!B930),ISNUMBER(H477)),'All years'!B930,NA())</f>
        <v>119.13775399999999</v>
      </c>
      <c r="I478" s="11">
        <f>IF(AND(ISNUMBER('All years'!G930),ISNUMBER(I477)),'All years'!G930,NA())</f>
        <v>123.700436</v>
      </c>
    </row>
    <row r="479" spans="6:9" x14ac:dyDescent="0.25">
      <c r="F479" s="14">
        <f t="shared" si="5"/>
        <v>44235</v>
      </c>
      <c r="G479" s="12">
        <f>IF(AND(ISNUMBER('All years'!A931),ISNUMBER(G478)),'All years'!A931,NA())</f>
        <v>44235</v>
      </c>
      <c r="H479" s="11">
        <f>IF(AND(ISNUMBER('All years'!B931),ISNUMBER(H478)),'All years'!B931,NA())</f>
        <v>119.667637</v>
      </c>
      <c r="I479" s="11">
        <f>IF(AND(ISNUMBER('All years'!G931),ISNUMBER(I478)),'All years'!G931,NA())</f>
        <v>124.087524</v>
      </c>
    </row>
    <row r="480" spans="6:9" x14ac:dyDescent="0.25">
      <c r="F480" s="14">
        <f t="shared" si="5"/>
        <v>44242</v>
      </c>
      <c r="G480" s="12">
        <f>IF(AND(ISNUMBER('All years'!A932),ISNUMBER(G479)),'All years'!A932,NA())</f>
        <v>44242</v>
      </c>
      <c r="H480" s="11">
        <f>IF(AND(ISNUMBER('All years'!B932),ISNUMBER(H479)),'All years'!B932,NA())</f>
        <v>120.52860500000001</v>
      </c>
      <c r="I480" s="11">
        <f>IF(AND(ISNUMBER('All years'!G932),ISNUMBER(I479)),'All years'!G932,NA())</f>
        <v>125.005819</v>
      </c>
    </row>
    <row r="481" spans="6:9" x14ac:dyDescent="0.25">
      <c r="F481" s="14">
        <f t="shared" si="5"/>
        <v>44249</v>
      </c>
      <c r="G481" s="12">
        <f>IF(AND(ISNUMBER('All years'!A933),ISNUMBER(G480)),'All years'!A933,NA())</f>
        <v>44249</v>
      </c>
      <c r="H481" s="11">
        <f>IF(AND(ISNUMBER('All years'!B933),ISNUMBER(H480)),'All years'!B933,NA())</f>
        <v>121.27478599999999</v>
      </c>
      <c r="I481" s="11">
        <f>IF(AND(ISNUMBER('All years'!G933),ISNUMBER(I480)),'All years'!G933,NA())</f>
        <v>125.71305400000001</v>
      </c>
    </row>
    <row r="482" spans="6:9" x14ac:dyDescent="0.25">
      <c r="F482" s="14">
        <f t="shared" si="5"/>
        <v>44256</v>
      </c>
      <c r="G482" s="12">
        <f>IF(AND(ISNUMBER('All years'!A934),ISNUMBER(G481)),'All years'!A934,NA())</f>
        <v>44256</v>
      </c>
      <c r="H482" s="11">
        <f>IF(AND(ISNUMBER('All years'!B934),ISNUMBER(H481)),'All years'!B934,NA())</f>
        <v>122.17319900000003</v>
      </c>
      <c r="I482" s="11">
        <f>IF(AND(ISNUMBER('All years'!G934),ISNUMBER(I481)),'All years'!G934,NA())</f>
        <v>126.62080400000001</v>
      </c>
    </row>
    <row r="483" spans="6:9" x14ac:dyDescent="0.25">
      <c r="F483" s="14">
        <f t="shared" si="5"/>
        <v>44263</v>
      </c>
      <c r="G483" s="12">
        <f>IF(AND(ISNUMBER('All years'!A935),ISNUMBER(G482)),'All years'!A935,NA())</f>
        <v>44263</v>
      </c>
      <c r="H483" s="11">
        <f>IF(AND(ISNUMBER('All years'!B935),ISNUMBER(H482)),'All years'!B935,NA())</f>
        <v>122.9425</v>
      </c>
      <c r="I483" s="11">
        <f>IF(AND(ISNUMBER('All years'!G935),ISNUMBER(I482)),'All years'!G935,NA())</f>
        <v>127.39864900000001</v>
      </c>
    </row>
    <row r="484" spans="6:9" x14ac:dyDescent="0.25">
      <c r="F484" s="14">
        <f t="shared" si="5"/>
        <v>44270</v>
      </c>
      <c r="G484" s="12">
        <f>IF(AND(ISNUMBER('All years'!A936),ISNUMBER(G483)),'All years'!A936,NA())</f>
        <v>44270</v>
      </c>
      <c r="H484" s="11">
        <f>IF(AND(ISNUMBER('All years'!B936),ISNUMBER(H483)),'All years'!B936,NA())</f>
        <v>123.90088300000001</v>
      </c>
      <c r="I484" s="11">
        <f>IF(AND(ISNUMBER('All years'!G936),ISNUMBER(I483)),'All years'!G936,NA())</f>
        <v>128.24372499999998</v>
      </c>
    </row>
    <row r="485" spans="6:9" x14ac:dyDescent="0.25">
      <c r="F485" s="14">
        <f t="shared" si="5"/>
        <v>44277</v>
      </c>
      <c r="G485" s="12">
        <f>IF(AND(ISNUMBER('All years'!A937),ISNUMBER(G484)),'All years'!A937,NA())</f>
        <v>44277</v>
      </c>
      <c r="H485" s="11">
        <f>IF(AND(ISNUMBER('All years'!B937),ISNUMBER(H484)),'All years'!B937,NA())</f>
        <v>124.56824700000001</v>
      </c>
      <c r="I485" s="11">
        <f>IF(AND(ISNUMBER('All years'!G937),ISNUMBER(I484)),'All years'!G937,NA())</f>
        <v>129.01912099999998</v>
      </c>
    </row>
    <row r="486" spans="6:9" x14ac:dyDescent="0.25">
      <c r="F486" s="14">
        <f t="shared" si="5"/>
        <v>44284</v>
      </c>
      <c r="G486" s="12">
        <f>IF(AND(ISNUMBER('All years'!A938),ISNUMBER(G485)),'All years'!A938,NA())</f>
        <v>44284</v>
      </c>
      <c r="H486" s="11">
        <f>IF(AND(ISNUMBER('All years'!B938),ISNUMBER(H485)),'All years'!B938,NA())</f>
        <v>125.126976</v>
      </c>
      <c r="I486" s="11">
        <f>IF(AND(ISNUMBER('All years'!G938),ISNUMBER(I485)),'All years'!G938,NA())</f>
        <v>129.31510800000001</v>
      </c>
    </row>
    <row r="487" spans="6:9" x14ac:dyDescent="0.25">
      <c r="F487" s="14">
        <f t="shared" si="5"/>
        <v>44291</v>
      </c>
      <c r="G487" s="12">
        <f>IF(AND(ISNUMBER('All years'!A939),ISNUMBER(G486)),'All years'!A939,NA())</f>
        <v>44291</v>
      </c>
      <c r="H487" s="11">
        <f>IF(AND(ISNUMBER('All years'!B939),ISNUMBER(H486)),'All years'!B939,NA())</f>
        <v>125.24042299999999</v>
      </c>
      <c r="I487" s="11">
        <f>IF(AND(ISNUMBER('All years'!G939),ISNUMBER(I486)),'All years'!G939,NA())</f>
        <v>129.35074500000002</v>
      </c>
    </row>
    <row r="488" spans="6:9" x14ac:dyDescent="0.25">
      <c r="F488" s="14">
        <f t="shared" si="5"/>
        <v>44298</v>
      </c>
      <c r="G488" s="12">
        <f>IF(AND(ISNUMBER('All years'!A940),ISNUMBER(G487)),'All years'!A940,NA())</f>
        <v>44298</v>
      </c>
      <c r="H488" s="11">
        <f>IF(AND(ISNUMBER('All years'!B940),ISNUMBER(H487)),'All years'!B940,NA())</f>
        <v>125.39819899999999</v>
      </c>
      <c r="I488" s="11">
        <f>IF(AND(ISNUMBER('All years'!G940),ISNUMBER(I487)),'All years'!G940,NA())</f>
        <v>129.387406</v>
      </c>
    </row>
    <row r="489" spans="6:9" x14ac:dyDescent="0.25">
      <c r="F489" s="14">
        <f t="shared" si="5"/>
        <v>44305</v>
      </c>
      <c r="G489" s="12">
        <f>IF(AND(ISNUMBER('All years'!A941),ISNUMBER(G488)),'All years'!A941,NA())</f>
        <v>44305</v>
      </c>
      <c r="H489" s="11">
        <f>IF(AND(ISNUMBER('All years'!B941),ISNUMBER(H488)),'All years'!B941,NA())</f>
        <v>125.47801700000001</v>
      </c>
      <c r="I489" s="11">
        <f>IF(AND(ISNUMBER('All years'!G941),ISNUMBER(I488)),'All years'!G941,NA())</f>
        <v>129.49358799999999</v>
      </c>
    </row>
    <row r="490" spans="6:9" x14ac:dyDescent="0.25">
      <c r="F490" s="14">
        <f t="shared" si="5"/>
        <v>44312</v>
      </c>
      <c r="G490" s="12">
        <f>IF(AND(ISNUMBER('All years'!A942),ISNUMBER(G489)),'All years'!A942,NA())</f>
        <v>44312</v>
      </c>
      <c r="H490" s="11">
        <f>IF(AND(ISNUMBER('All years'!B942),ISNUMBER(H489)),'All years'!B942,NA())</f>
        <v>125.79891173200001</v>
      </c>
      <c r="I490" s="11">
        <f>IF(AND(ISNUMBER('All years'!G942),ISNUMBER(I489)),'All years'!G942,NA())</f>
        <v>129.76547434399998</v>
      </c>
    </row>
    <row r="491" spans="6:9" x14ac:dyDescent="0.25">
      <c r="F491" s="14">
        <f t="shared" si="5"/>
        <v>44319</v>
      </c>
      <c r="G491" s="12">
        <f>IF(AND(ISNUMBER('All years'!A943),ISNUMBER(G490)),'All years'!A943,NA())</f>
        <v>44319</v>
      </c>
      <c r="H491" s="11">
        <f>IF(AND(ISNUMBER('All years'!B943),ISNUMBER(H490)),'All years'!B943,NA())</f>
        <v>126.09330899999999</v>
      </c>
      <c r="I491" s="11">
        <f>IF(AND(ISNUMBER('All years'!G943),ISNUMBER(I490)),'All years'!G943,NA())</f>
        <v>130.00239800000003</v>
      </c>
    </row>
    <row r="492" spans="6:9" x14ac:dyDescent="0.25">
      <c r="F492" s="14">
        <f t="shared" si="5"/>
        <v>44326</v>
      </c>
      <c r="G492" s="12">
        <f>IF(AND(ISNUMBER('All years'!A944),ISNUMBER(G491)),'All years'!A944,NA())</f>
        <v>44326</v>
      </c>
      <c r="H492" s="11">
        <f>IF(AND(ISNUMBER('All years'!B944),ISNUMBER(H491)),'All years'!B944,NA())</f>
        <v>126.52649100000002</v>
      </c>
      <c r="I492" s="11">
        <f>IF(AND(ISNUMBER('All years'!G944),ISNUMBER(I491)),'All years'!G944,NA())</f>
        <v>130.42744199999999</v>
      </c>
    </row>
    <row r="493" spans="6:9" x14ac:dyDescent="0.25">
      <c r="F493" s="14">
        <f t="shared" si="5"/>
        <v>44333</v>
      </c>
      <c r="G493" s="12">
        <f>IF(AND(ISNUMBER('All years'!A945),ISNUMBER(G492)),'All years'!A945,NA())</f>
        <v>44333</v>
      </c>
      <c r="H493" s="11">
        <f>IF(AND(ISNUMBER('All years'!B945),ISNUMBER(H492)),'All years'!B945,NA())</f>
        <v>127.19096</v>
      </c>
      <c r="I493" s="11">
        <f>IF(AND(ISNUMBER('All years'!G945),ISNUMBER(I492)),'All years'!G945,NA())</f>
        <v>131.02749500000002</v>
      </c>
    </row>
    <row r="494" spans="6:9" x14ac:dyDescent="0.25">
      <c r="F494" s="14">
        <f t="shared" si="5"/>
        <v>44340</v>
      </c>
      <c r="G494" s="12">
        <f>IF(AND(ISNUMBER('All years'!A946),ISNUMBER(G493)),'All years'!A946,NA())</f>
        <v>44340</v>
      </c>
      <c r="H494" s="11">
        <f>IF(AND(ISNUMBER('All years'!B946),ISNUMBER(H493)),'All years'!B946,NA())</f>
        <v>127.891299</v>
      </c>
      <c r="I494" s="11">
        <f>IF(AND(ISNUMBER('All years'!G946),ISNUMBER(I493)),'All years'!G946,NA())</f>
        <v>131.524766</v>
      </c>
    </row>
    <row r="495" spans="6:9" x14ac:dyDescent="0.25">
      <c r="F495" s="14">
        <f t="shared" si="5"/>
        <v>44347</v>
      </c>
      <c r="G495" s="12">
        <f>IF(AND(ISNUMBER('All years'!A948),ISNUMBER(G494)),'All years'!A948,NA())</f>
        <v>44354</v>
      </c>
      <c r="H495" s="11">
        <f>IF(AND(ISNUMBER('All years'!B948),ISNUMBER(H494)),'All years'!B948,NA())</f>
        <v>128.68976444100002</v>
      </c>
      <c r="I495" s="11">
        <f>IF(AND(ISNUMBER('All years'!G948),ISNUMBER(I494)),'All years'!G948,NA())</f>
        <v>132.38016402400001</v>
      </c>
    </row>
    <row r="496" spans="6:9" x14ac:dyDescent="0.25">
      <c r="F496" s="14">
        <f t="shared" si="5"/>
        <v>44354</v>
      </c>
      <c r="G496" s="12">
        <f>IF(AND(ISNUMBER('All years'!A949),ISNUMBER(G495)),'All years'!A949,NA())</f>
        <v>44361</v>
      </c>
      <c r="H496" s="11">
        <f>IF(AND(ISNUMBER('All years'!B949),ISNUMBER(H495)),'All years'!B949,NA())</f>
        <v>129.46886327999999</v>
      </c>
      <c r="I496" s="11">
        <f>IF(AND(ISNUMBER('All years'!G949),ISNUMBER(I495)),'All years'!G949,NA())</f>
        <v>133.17169439999998</v>
      </c>
    </row>
    <row r="497" spans="6:9" x14ac:dyDescent="0.25">
      <c r="F497" s="14">
        <f t="shared" si="5"/>
        <v>44361</v>
      </c>
      <c r="G497" s="12">
        <f>IF(AND(ISNUMBER('All years'!A950),ISNUMBER(G496)),'All years'!A950,NA())</f>
        <v>44368</v>
      </c>
      <c r="H497" s="11">
        <f>IF(AND(ISNUMBER('All years'!B950),ISNUMBER(H496)),'All years'!B950,NA())</f>
        <v>130.100022889</v>
      </c>
      <c r="I497" s="11">
        <f>IF(AND(ISNUMBER('All years'!G950),ISNUMBER(I496)),'All years'!G950,NA())</f>
        <v>133.69090350399998</v>
      </c>
    </row>
    <row r="498" spans="6:9" x14ac:dyDescent="0.25">
      <c r="F498" s="14">
        <f t="shared" si="5"/>
        <v>44368</v>
      </c>
      <c r="G498" s="12">
        <f>IF(AND(ISNUMBER('All years'!A952),ISNUMBER(G497)),'All years'!A952,NA())</f>
        <v>44382</v>
      </c>
      <c r="H498" s="11">
        <f>IF(AND(ISNUMBER('All years'!B952),ISNUMBER(H497)),'All years'!B952,NA())</f>
        <v>131.69866500000001</v>
      </c>
      <c r="I498" s="11">
        <f>IF(AND(ISNUMBER('All years'!G952),ISNUMBER(I497)),'All years'!G952,NA())</f>
        <v>134.12504833333335</v>
      </c>
    </row>
    <row r="499" spans="6:9" x14ac:dyDescent="0.25">
      <c r="F499" s="14">
        <f t="shared" si="5"/>
        <v>44375</v>
      </c>
      <c r="G499" s="12">
        <f>IF(AND(ISNUMBER('All years'!A953),ISNUMBER(G498)),'All years'!A953,NA())</f>
        <v>44389</v>
      </c>
      <c r="H499" s="11">
        <f>IF(AND(ISNUMBER('All years'!B953),ISNUMBER(H498)),'All years'!B953,NA())</f>
        <v>132.469697021</v>
      </c>
      <c r="I499" s="11">
        <f>IF(AND(ISNUMBER('All years'!G953),ISNUMBER(I498)),'All years'!G953,NA())</f>
        <v>135.28727276800001</v>
      </c>
    </row>
    <row r="500" spans="6:9" x14ac:dyDescent="0.25">
      <c r="F500" s="14">
        <f t="shared" si="5"/>
        <v>44382</v>
      </c>
      <c r="G500" s="12">
        <f>IF(AND(ISNUMBER('All years'!A954),ISNUMBER(G499)),'All years'!A954,NA())</f>
        <v>44396</v>
      </c>
      <c r="H500" s="11">
        <f>IF(AND(ISNUMBER('All years'!B954),ISNUMBER(H499)),'All years'!B954,NA())</f>
        <v>133.20211435699997</v>
      </c>
      <c r="I500" s="11">
        <f>IF(AND(ISNUMBER('All years'!G954),ISNUMBER(I499)),'All years'!G954,NA())</f>
        <v>135.94870184799998</v>
      </c>
    </row>
    <row r="501" spans="6:9" x14ac:dyDescent="0.25">
      <c r="F501" s="14">
        <f t="shared" si="5"/>
        <v>44389</v>
      </c>
      <c r="G501" s="12">
        <f>IF(AND(ISNUMBER('All years'!A955),ISNUMBER(G500)),'All years'!A955,NA())</f>
        <v>44403</v>
      </c>
      <c r="H501" s="11">
        <f>IF(AND(ISNUMBER('All years'!B955),ISNUMBER(H500)),'All years'!B955,NA())</f>
        <v>133.48252425000001</v>
      </c>
      <c r="I501" s="11">
        <f>IF(AND(ISNUMBER('All years'!G955),ISNUMBER(I500)),'All years'!G955,NA())</f>
        <v>136.20393364</v>
      </c>
    </row>
    <row r="502" spans="6:9" x14ac:dyDescent="0.25">
      <c r="F502" s="14">
        <f t="shared" si="5"/>
        <v>44396</v>
      </c>
      <c r="G502" s="12">
        <f>IF(AND(ISNUMBER('All years'!A956),ISNUMBER(G501)),'All years'!A956,NA())</f>
        <v>44410</v>
      </c>
      <c r="H502" s="11">
        <f>IF(AND(ISNUMBER('All years'!B956),ISNUMBER(H501)),'All years'!B956,NA())</f>
        <v>134.20827500000001</v>
      </c>
      <c r="I502" s="11">
        <f>IF(AND(ISNUMBER('All years'!G956),ISNUMBER(I501)),'All years'!G956,NA())</f>
        <v>136.88999999999999</v>
      </c>
    </row>
    <row r="503" spans="6:9" x14ac:dyDescent="0.25">
      <c r="F503" s="14">
        <f t="shared" si="5"/>
        <v>44403</v>
      </c>
      <c r="G503" s="12">
        <f>IF(AND(ISNUMBER('All years'!A957),ISNUMBER(G502)),'All years'!A957,NA())</f>
        <v>44417</v>
      </c>
      <c r="H503" s="11">
        <f>IF(AND(ISNUMBER('All years'!B957),ISNUMBER(H502)),'All years'!B957,NA())</f>
        <v>134.69871161</v>
      </c>
      <c r="I503" s="11">
        <f>IF(AND(ISNUMBER('All years'!G957),ISNUMBER(I502)),'All years'!G957,NA())</f>
        <v>137.31</v>
      </c>
    </row>
    <row r="504" spans="6:9" x14ac:dyDescent="0.25">
      <c r="F504" s="14">
        <f t="shared" si="5"/>
        <v>44410</v>
      </c>
      <c r="G504" s="12">
        <f>IF(AND(ISNUMBER('All years'!A958),ISNUMBER(G503)),'All years'!A958,NA())</f>
        <v>44424</v>
      </c>
      <c r="H504" s="11">
        <f>IF(AND(ISNUMBER('All years'!B958),ISNUMBER(H503)),'All years'!B958,NA())</f>
        <v>134.70406100000002</v>
      </c>
      <c r="I504" s="11">
        <f>IF(AND(ISNUMBER('All years'!G958),ISNUMBER(I503)),'All years'!G958,NA())</f>
        <v>136.77000000000001</v>
      </c>
    </row>
    <row r="505" spans="6:9" x14ac:dyDescent="0.25">
      <c r="F505" s="14">
        <f t="shared" si="5"/>
        <v>44417</v>
      </c>
      <c r="G505" s="12">
        <f>IF(AND(ISNUMBER('All years'!A959),ISNUMBER(G504)),'All years'!A959,NA())</f>
        <v>44431</v>
      </c>
      <c r="H505" s="11">
        <f>IF(AND(ISNUMBER('All years'!B959),ISNUMBER(H504)),'All years'!B959,NA())</f>
        <v>134.678586</v>
      </c>
      <c r="I505" s="11">
        <f>IF(AND(ISNUMBER('All years'!G959),ISNUMBER(I504)),'All years'!G959,NA())</f>
        <v>137.15</v>
      </c>
    </row>
    <row r="506" spans="6:9" x14ac:dyDescent="0.25">
      <c r="F506" s="14">
        <f t="shared" si="5"/>
        <v>44424</v>
      </c>
      <c r="G506" s="12">
        <f>IF(AND(ISNUMBER('All years'!A960),ISNUMBER(G505)),'All years'!A960,NA())</f>
        <v>44438</v>
      </c>
      <c r="H506" s="11">
        <f>IF(AND(ISNUMBER('All years'!B960),ISNUMBER(H505)),'All years'!B960,NA())</f>
        <v>134.66</v>
      </c>
      <c r="I506" s="11">
        <f>IF(AND(ISNUMBER('All years'!G960),ISNUMBER(I505)),'All years'!G960,NA())</f>
        <v>137.11000000000001</v>
      </c>
    </row>
    <row r="507" spans="6:9" x14ac:dyDescent="0.25">
      <c r="G507" s="12">
        <f>IF(AND(ISNUMBER('All years'!A961),ISNUMBER(G506)),'All years'!A961,NA())</f>
        <v>44445</v>
      </c>
      <c r="H507" s="11">
        <f>IF(AND(ISNUMBER('All years'!B961),ISNUMBER(H506)),'All years'!B961,NA())</f>
        <v>134.76</v>
      </c>
      <c r="I507" s="11">
        <f>IF(AND(ISNUMBER('All years'!G961),ISNUMBER(I506)),'All years'!G961,NA())</f>
        <v>137.19</v>
      </c>
    </row>
    <row r="508" spans="6:9" x14ac:dyDescent="0.25">
      <c r="G508" s="12">
        <f>IF(AND(ISNUMBER('All years'!A962),ISNUMBER(G507)),'All years'!A962,NA())</f>
        <v>44452</v>
      </c>
      <c r="H508" s="11">
        <f>IF(AND(ISNUMBER('All years'!B962),ISNUMBER(H507)),'All years'!B962,NA())</f>
        <v>134.75</v>
      </c>
      <c r="I508" s="11">
        <f>IF(AND(ISNUMBER('All years'!G962),ISNUMBER(I507)),'All years'!G962,NA())</f>
        <v>137.19</v>
      </c>
    </row>
    <row r="509" spans="6:9" x14ac:dyDescent="0.25">
      <c r="G509" s="12">
        <f>IF(AND(ISNUMBER('All years'!A963),ISNUMBER(G508)),'All years'!A963,NA())</f>
        <v>44459</v>
      </c>
      <c r="H509" s="11">
        <f>IF(AND(ISNUMBER('All years'!B963),ISNUMBER(H508)),'All years'!B963,NA())</f>
        <v>134.86000000000001</v>
      </c>
      <c r="I509" s="11">
        <f>IF(AND(ISNUMBER('All years'!G963),ISNUMBER(I508)),'All years'!G963,NA())</f>
        <v>137.35</v>
      </c>
    </row>
    <row r="510" spans="6:9" x14ac:dyDescent="0.25">
      <c r="G510" s="12">
        <f>IF(AND(ISNUMBER('All years'!A964),ISNUMBER(G509)),'All years'!A964,NA())</f>
        <v>44466</v>
      </c>
      <c r="H510" s="11">
        <f>IF(AND(ISNUMBER('All years'!B964),ISNUMBER(H509)),'All years'!B964,NA())</f>
        <v>135.19301399999998</v>
      </c>
      <c r="I510" s="11">
        <f>IF(AND(ISNUMBER('All years'!G964),ISNUMBER(I509)),'All years'!G964,NA())</f>
        <v>137.951247</v>
      </c>
    </row>
    <row r="511" spans="6:9" x14ac:dyDescent="0.25">
      <c r="G511" s="12">
        <f>IF(AND(ISNUMBER('All years'!A965),ISNUMBER(G510)),'All years'!A965,NA())</f>
        <v>44473</v>
      </c>
      <c r="H511" s="11">
        <f>IF(AND(ISNUMBER('All years'!B965),ISNUMBER(H510)),'All years'!B965,NA())</f>
        <v>136.1</v>
      </c>
      <c r="I511" s="11">
        <f>IF(AND(ISNUMBER('All years'!G965),ISNUMBER(I510)),'All years'!G965,NA())</f>
        <v>139.19999999999999</v>
      </c>
    </row>
    <row r="512" spans="6:9" x14ac:dyDescent="0.25">
      <c r="G512" s="12">
        <f>IF(AND(ISNUMBER('All years'!A966),ISNUMBER(G511)),'All years'!A966,NA())</f>
        <v>44480</v>
      </c>
      <c r="H512" s="11">
        <f>IF(AND(ISNUMBER('All years'!B966),ISNUMBER(H511)),'All years'!B966,NA())</f>
        <v>137.16999999999999</v>
      </c>
      <c r="I512" s="11">
        <f>IF(AND(ISNUMBER('All years'!G966),ISNUMBER(I511)),'All years'!G966,NA())</f>
        <v>140.66</v>
      </c>
    </row>
    <row r="513" spans="7:9" x14ac:dyDescent="0.25">
      <c r="G513" s="12">
        <f>IF(AND(ISNUMBER('All years'!A967),ISNUMBER(G512)),'All years'!A967,NA())</f>
        <v>44487</v>
      </c>
      <c r="H513" s="11">
        <f>IF(AND(ISNUMBER('All years'!B967),ISNUMBER(H512)),'All years'!B967,NA())</f>
        <v>139.46</v>
      </c>
      <c r="I513" s="11">
        <f>IF(AND(ISNUMBER('All years'!G967),ISNUMBER(I512)),'All years'!G967,NA())</f>
        <v>143.19</v>
      </c>
    </row>
    <row r="514" spans="7:9" x14ac:dyDescent="0.25">
      <c r="G514" s="12">
        <f>IF(AND(ISNUMBER('All years'!A968),ISNUMBER(G513)),'All years'!A968,NA())</f>
        <v>44494</v>
      </c>
      <c r="H514" s="11">
        <f>IF(AND(ISNUMBER('All years'!B968),ISNUMBER(H513)),'All years'!B968,NA())</f>
        <v>141.81</v>
      </c>
      <c r="I514" s="11">
        <f>IF(AND(ISNUMBER('All years'!G968),ISNUMBER(I513)),'All years'!G968,NA())</f>
        <v>145.9</v>
      </c>
    </row>
    <row r="515" spans="7:9" x14ac:dyDescent="0.25">
      <c r="G515" s="12">
        <f>IF(AND(ISNUMBER('All years'!A969),ISNUMBER(G514)),'All years'!A969,NA())</f>
        <v>44501</v>
      </c>
      <c r="H515" s="11">
        <f>IF(AND(ISNUMBER('All years'!B969),ISNUMBER(H514)),'All years'!B969,NA())</f>
        <v>143.69999999999999</v>
      </c>
      <c r="I515" s="11">
        <f>IF(AND(ISNUMBER('All years'!G969),ISNUMBER(I514)),'All years'!G969,NA())</f>
        <v>147.47999999999999</v>
      </c>
    </row>
    <row r="516" spans="7:9" x14ac:dyDescent="0.25">
      <c r="G516" s="12">
        <f>IF(AND(ISNUMBER('All years'!A970),ISNUMBER(G515)),'All years'!A970,NA())</f>
        <v>44508</v>
      </c>
      <c r="H516" s="11">
        <f>IF(AND(ISNUMBER('All years'!B970),ISNUMBER(H515)),'All years'!B970,NA())</f>
        <v>144.9</v>
      </c>
      <c r="I516" s="11">
        <f>IF(AND(ISNUMBER('All years'!G970),ISNUMBER(I515)),'All years'!G970,NA())</f>
        <v>148.84</v>
      </c>
    </row>
    <row r="517" spans="7:9" x14ac:dyDescent="0.25">
      <c r="G517" s="12">
        <f>IF(AND(ISNUMBER('All years'!A971),ISNUMBER(G516)),'All years'!A971,NA())</f>
        <v>44515</v>
      </c>
      <c r="H517" s="11">
        <f>IF(AND(ISNUMBER('All years'!B971),ISNUMBER(H516)),'All years'!B971,NA())</f>
        <v>145.87</v>
      </c>
      <c r="I517" s="11">
        <f>IF(AND(ISNUMBER('All years'!G971),ISNUMBER(I516)),'All years'!G971,NA())</f>
        <v>149.76</v>
      </c>
    </row>
    <row r="518" spans="7:9" x14ac:dyDescent="0.25">
      <c r="G518" s="12">
        <f>IF(AND(ISNUMBER('All years'!A972),ISNUMBER(G517)),'All years'!A972,NA())</f>
        <v>44522</v>
      </c>
      <c r="H518" s="11">
        <f>IF(AND(ISNUMBER('All years'!B972),ISNUMBER(H517)),'All years'!B972,NA())</f>
        <v>146.88896</v>
      </c>
      <c r="I518" s="11">
        <f>IF(AND(ISNUMBER('All years'!G972),ISNUMBER(I517)),'All years'!G972,NA())</f>
        <v>150.73128299999999</v>
      </c>
    </row>
    <row r="519" spans="7:9" x14ac:dyDescent="0.25">
      <c r="G519" s="12">
        <f>IF(AND(ISNUMBER('All years'!A973),ISNUMBER(G518)),'All years'!A973,NA())</f>
        <v>44529</v>
      </c>
      <c r="H519" s="11">
        <f>IF(AND(ISNUMBER('All years'!B973),ISNUMBER(H518)),'All years'!B973,NA())</f>
        <v>147.53</v>
      </c>
      <c r="I519" s="11">
        <f>IF(AND(ISNUMBER('All years'!G973),ISNUMBER(I518)),'All years'!G973,NA())</f>
        <v>151.31</v>
      </c>
    </row>
    <row r="520" spans="7:9" x14ac:dyDescent="0.25">
      <c r="G520" s="12">
        <f>IF(AND(ISNUMBER('All years'!A974),ISNUMBER(G519)),'All years'!A974,NA())</f>
        <v>44536</v>
      </c>
      <c r="H520" s="11">
        <f>IF(AND(ISNUMBER('All years'!B974),ISNUMBER(H519)),'All years'!B974,NA())</f>
        <v>146.88999999999999</v>
      </c>
      <c r="I520" s="11">
        <f>IF(AND(ISNUMBER('All years'!G974),ISNUMBER(I519)),'All years'!G974,NA())</f>
        <v>150.61000000000001</v>
      </c>
    </row>
    <row r="521" spans="7:9" x14ac:dyDescent="0.25">
      <c r="G521" s="12">
        <f>IF(AND(ISNUMBER('All years'!A975),ISNUMBER(G520)),'All years'!A975,NA())</f>
        <v>44543</v>
      </c>
      <c r="H521" s="11">
        <f>IF(AND(ISNUMBER('All years'!B975),ISNUMBER(H520)),'All years'!B975,NA())</f>
        <v>146.22</v>
      </c>
      <c r="I521" s="11">
        <f>IF(AND(ISNUMBER('All years'!G975),ISNUMBER(I520)),'All years'!G975,NA())</f>
        <v>149.88</v>
      </c>
    </row>
    <row r="522" spans="7:9" x14ac:dyDescent="0.25">
      <c r="G522" s="12">
        <f>IF(AND(ISNUMBER('All years'!A976),ISNUMBER(G521)),'All years'!A976,NA())</f>
        <v>44550</v>
      </c>
      <c r="H522" s="11">
        <f>IF(AND(ISNUMBER('All years'!B976),ISNUMBER(H521)),'All years'!B976,NA())</f>
        <v>145.16</v>
      </c>
      <c r="I522" s="11">
        <f>IF(AND(ISNUMBER('All years'!G976),ISNUMBER(I521)),'All years'!G976,NA())</f>
        <v>148.88999999999999</v>
      </c>
    </row>
    <row r="523" spans="7:9" x14ac:dyDescent="0.25">
      <c r="G523" s="12">
        <f>IF(AND(ISNUMBER('All years'!A977),ISNUMBER(G522)),'All years'!A977,NA())</f>
        <v>44557</v>
      </c>
      <c r="H523" s="11">
        <f>IF(AND(ISNUMBER('All years'!B977),ISNUMBER(H522)),'All years'!B977,NA())</f>
        <v>144.91999999999999</v>
      </c>
      <c r="I523" s="11">
        <f>IF(AND(ISNUMBER('All years'!G977),ISNUMBER(I522)),'All years'!G977,NA())</f>
        <v>148.82</v>
      </c>
    </row>
    <row r="524" spans="7:9" x14ac:dyDescent="0.25">
      <c r="G524" s="12">
        <f>IF(AND(ISNUMBER('All years'!A978),ISNUMBER(G523)),'All years'!A978,NA())</f>
        <v>44564</v>
      </c>
      <c r="H524" s="11">
        <f>IF(AND(ISNUMBER('All years'!B978),ISNUMBER(H523)),'All years'!B978,NA())</f>
        <v>145.04</v>
      </c>
      <c r="I524" s="11">
        <f>IF(AND(ISNUMBER('All years'!G978),ISNUMBER(I523)),'All years'!G978,NA())</f>
        <v>148.85</v>
      </c>
    </row>
    <row r="525" spans="7:9" x14ac:dyDescent="0.25">
      <c r="G525" s="12">
        <f>IF(AND(ISNUMBER('All years'!A979),ISNUMBER(G524)),'All years'!A979,NA())</f>
        <v>44571</v>
      </c>
      <c r="H525" s="11">
        <f>IF(AND(ISNUMBER('All years'!B979),ISNUMBER(H524)),'All years'!B979,NA())</f>
        <v>144.82</v>
      </c>
      <c r="I525" s="11">
        <f>IF(AND(ISNUMBER('All years'!G979),ISNUMBER(I524)),'All years'!G979,NA())</f>
        <v>148.65</v>
      </c>
    </row>
    <row r="526" spans="7:9" x14ac:dyDescent="0.25">
      <c r="G526" s="12">
        <f>IF(AND(ISNUMBER('All years'!A980),ISNUMBER(G525)),'All years'!A980,NA())</f>
        <v>44578</v>
      </c>
      <c r="H526" s="11">
        <f>IF(AND(ISNUMBER('All years'!B980),ISNUMBER(H525)),'All years'!B980,NA())</f>
        <v>144.80000000000001</v>
      </c>
      <c r="I526" s="11">
        <f>IF(AND(ISNUMBER('All years'!G980),ISNUMBER(I525)),'All years'!G980,NA())</f>
        <v>148.69999999999999</v>
      </c>
    </row>
    <row r="527" spans="7:9" x14ac:dyDescent="0.25">
      <c r="G527" s="12">
        <f>IF(AND(ISNUMBER('All years'!A981),ISNUMBER(G526)),'All years'!A981,NA())</f>
        <v>44585</v>
      </c>
      <c r="H527" s="11">
        <f>IF(AND(ISNUMBER('All years'!B981),ISNUMBER(H526)),'All years'!B981,NA())</f>
        <v>144.87</v>
      </c>
      <c r="I527" s="11">
        <f>IF(AND(ISNUMBER('All years'!G981),ISNUMBER(I526)),'All years'!G981,NA())</f>
        <v>148.81</v>
      </c>
    </row>
    <row r="528" spans="7:9" x14ac:dyDescent="0.25">
      <c r="G528" s="12">
        <f>IF(AND(ISNUMBER('All years'!A982),ISNUMBER(G527)),'All years'!A982,NA())</f>
        <v>44592</v>
      </c>
      <c r="H528" s="11">
        <f>IF(AND(ISNUMBER('All years'!B982),ISNUMBER(H527)),'All years'!B982,NA())</f>
        <v>145.74</v>
      </c>
      <c r="I528" s="11">
        <f>IF(AND(ISNUMBER('All years'!G982),ISNUMBER(I527)),'All years'!G982,NA())</f>
        <v>149.68</v>
      </c>
    </row>
    <row r="529" spans="7:9" x14ac:dyDescent="0.25">
      <c r="G529" s="12">
        <f>IF(AND(ISNUMBER('All years'!A983),ISNUMBER(G528)),'All years'!A983,NA())</f>
        <v>44599</v>
      </c>
      <c r="H529" s="11">
        <f>IF(AND(ISNUMBER('All years'!B983),ISNUMBER(H528)),'All years'!B983,NA())</f>
        <v>146.33000000000001</v>
      </c>
      <c r="I529" s="11">
        <f>IF(AND(ISNUMBER('All years'!G983),ISNUMBER(I528)),'All years'!G983,NA())</f>
        <v>150.30000000000001</v>
      </c>
    </row>
    <row r="530" spans="7:9" x14ac:dyDescent="0.25">
      <c r="G530" s="12">
        <f>IF(AND(ISNUMBER('All years'!A984),ISNUMBER(G529)),'All years'!A984,NA())</f>
        <v>44606</v>
      </c>
      <c r="H530" s="11">
        <f>IF(AND(ISNUMBER('All years'!B984),ISNUMBER(H529)),'All years'!B984,NA())</f>
        <v>146.94999999999999</v>
      </c>
      <c r="I530" s="11">
        <f>IF(AND(ISNUMBER('All years'!G984),ISNUMBER(I529)),'All years'!G984,NA())</f>
        <v>151.1</v>
      </c>
    </row>
    <row r="531" spans="7:9" x14ac:dyDescent="0.25">
      <c r="G531" s="12">
        <f>IF(AND(ISNUMBER('All years'!A985),ISNUMBER(G530)),'All years'!A985,NA())</f>
        <v>44613</v>
      </c>
      <c r="H531" s="11">
        <f>IF(AND(ISNUMBER('All years'!B985),ISNUMBER(H530)),'All years'!B985,NA())</f>
        <v>147.77000000000001</v>
      </c>
      <c r="I531" s="11">
        <f>IF(AND(ISNUMBER('All years'!G985),ISNUMBER(I530)),'All years'!G985,NA())</f>
        <v>151.94999999999999</v>
      </c>
    </row>
    <row r="532" spans="7:9" x14ac:dyDescent="0.25">
      <c r="G532" s="12">
        <f>IF(AND(ISNUMBER('All years'!A986),ISNUMBER(G531)),'All years'!A986,NA())</f>
        <v>44620</v>
      </c>
      <c r="H532" s="11">
        <f>IF(AND(ISNUMBER('All years'!B986),ISNUMBER(H531)),'All years'!B986,NA())</f>
        <v>149.22</v>
      </c>
      <c r="I532" s="11">
        <f>IF(AND(ISNUMBER('All years'!G986),ISNUMBER(I531)),'All years'!G986,NA())</f>
        <v>153.36000000000001</v>
      </c>
    </row>
    <row r="533" spans="7:9" x14ac:dyDescent="0.25">
      <c r="G533" s="12">
        <f>IF(AND(ISNUMBER('All years'!A987),ISNUMBER(G532)),'All years'!A987,NA())</f>
        <v>44627</v>
      </c>
      <c r="H533" s="11">
        <f>IF(AND(ISNUMBER('All years'!B987),ISNUMBER(H532)),'All years'!B987,NA())</f>
        <v>152.94999999999999</v>
      </c>
      <c r="I533" s="11">
        <f>IF(AND(ISNUMBER('All years'!G987),ISNUMBER(I532)),'All years'!G987,NA())</f>
        <v>158.56</v>
      </c>
    </row>
    <row r="534" spans="7:9" x14ac:dyDescent="0.25">
      <c r="G534" s="12">
        <f>IF(AND(ISNUMBER('All years'!A988),ISNUMBER(G533)),'All years'!A988,NA())</f>
        <v>44634</v>
      </c>
      <c r="H534" s="11">
        <f>IF(AND(ISNUMBER('All years'!B988),ISNUMBER(H533)),'All years'!B988,NA())</f>
        <v>159.96</v>
      </c>
      <c r="I534" s="11">
        <f>IF(AND(ISNUMBER('All years'!G988),ISNUMBER(I533)),'All years'!G988,NA())</f>
        <v>169.48</v>
      </c>
    </row>
    <row r="535" spans="7:9" x14ac:dyDescent="0.25">
      <c r="G535" s="12">
        <f>IF(AND(ISNUMBER('All years'!A989),ISNUMBER(G534)),'All years'!A989,NA())</f>
        <v>44641</v>
      </c>
      <c r="H535" s="11">
        <f>IF(AND(ISNUMBER('All years'!B989),ISNUMBER(H534)),'All years'!B989,NA())</f>
        <v>165.37</v>
      </c>
      <c r="I535" s="11">
        <f>IF(AND(ISNUMBER('All years'!G989),ISNUMBER(I534)),'All years'!G989,NA())</f>
        <v>177.47</v>
      </c>
    </row>
    <row r="536" spans="7:9" x14ac:dyDescent="0.25">
      <c r="G536" s="12">
        <f>IF(AND(ISNUMBER('All years'!A990),ISNUMBER(G535)),'All years'!A990,NA())</f>
        <v>44648</v>
      </c>
      <c r="H536" s="11">
        <f>IF(AND(ISNUMBER('All years'!B990),ISNUMBER(H535)),'All years'!B990,NA())</f>
        <v>162.65176899999997</v>
      </c>
      <c r="I536" s="11">
        <f>IF(AND(ISNUMBER('All years'!G990),ISNUMBER(I535)),'All years'!G990,NA())</f>
        <v>176.44240299999998</v>
      </c>
    </row>
    <row r="537" spans="7:9" x14ac:dyDescent="0.25">
      <c r="G537" s="12">
        <f>IF(AND(ISNUMBER('All years'!A991),ISNUMBER(G536)),'All years'!A991,NA())</f>
        <v>44655</v>
      </c>
      <c r="H537" s="11">
        <f>IF(AND(ISNUMBER('All years'!B991),ISNUMBER(H536)),'All years'!B991,NA())</f>
        <v>161.91</v>
      </c>
      <c r="I537" s="11">
        <f>IF(AND(ISNUMBER('All years'!G991),ISNUMBER(I536)),'All years'!G991,NA())</f>
        <v>176</v>
      </c>
    </row>
    <row r="538" spans="7:9" x14ac:dyDescent="0.25">
      <c r="G538" s="12">
        <f>IF(AND(ISNUMBER('All years'!A992),ISNUMBER(G537)),'All years'!A992,NA())</f>
        <v>44662</v>
      </c>
      <c r="H538" s="11">
        <f>IF(AND(ISNUMBER('All years'!B992),ISNUMBER(H537)),'All years'!B992,NA())</f>
        <v>161.78</v>
      </c>
      <c r="I538" s="11">
        <f>IF(AND(ISNUMBER('All years'!G992),ISNUMBER(I537)),'All years'!G992,NA())</f>
        <v>176.22</v>
      </c>
    </row>
    <row r="539" spans="7:9" x14ac:dyDescent="0.25">
      <c r="G539" s="12">
        <f>IF(AND(ISNUMBER('All years'!A993),ISNUMBER(G538)),'All years'!A993,NA())</f>
        <v>44669</v>
      </c>
      <c r="H539" s="11">
        <f>IF(AND(ISNUMBER('All years'!B993),ISNUMBER(H538)),'All years'!B993,NA())</f>
        <v>161.67102399999996</v>
      </c>
      <c r="I539" s="11">
        <f>IF(AND(ISNUMBER('All years'!G993),ISNUMBER(I538)),'All years'!G993,NA())</f>
        <v>175.92927700000001</v>
      </c>
    </row>
    <row r="540" spans="7:9" x14ac:dyDescent="0.25">
      <c r="G540" s="12">
        <f>IF(AND(ISNUMBER('All years'!A994),ISNUMBER(G539)),'All years'!A994,NA())</f>
        <v>44676</v>
      </c>
      <c r="H540" s="11">
        <f>IF(AND(ISNUMBER('All years'!B994),ISNUMBER(H539)),'All years'!B994,NA())</f>
        <v>161.83973200000003</v>
      </c>
      <c r="I540" s="11">
        <f>IF(AND(ISNUMBER('All years'!G994),ISNUMBER(I539)),'All years'!G994,NA())</f>
        <v>176.33440100000001</v>
      </c>
    </row>
    <row r="541" spans="7:9" x14ac:dyDescent="0.25">
      <c r="G541" s="12">
        <f>IF(AND(ISNUMBER('All years'!A995),ISNUMBER(G540)),'All years'!A995,NA())</f>
        <v>44683</v>
      </c>
      <c r="H541" s="11">
        <f>IF(AND(ISNUMBER('All years'!B995),ISNUMBER(H540)),'All years'!B995,NA())</f>
        <v>162.47569400000003</v>
      </c>
      <c r="I541" s="11">
        <f>IF(AND(ISNUMBER('All years'!G995),ISNUMBER(I540)),'All years'!G995,NA())</f>
        <v>177.06366299999999</v>
      </c>
    </row>
    <row r="542" spans="7:9" x14ac:dyDescent="0.25">
      <c r="G542" s="12">
        <f>IF(AND(ISNUMBER('All years'!A996),ISNUMBER(G541)),'All years'!A996,NA())</f>
        <v>44690</v>
      </c>
      <c r="H542" s="11">
        <f>IF(AND(ISNUMBER('All years'!B996),ISNUMBER(H541)),'All years'!B996,NA())</f>
        <v>163.67961200000002</v>
      </c>
      <c r="I542" s="11">
        <f>IF(AND(ISNUMBER('All years'!G996),ISNUMBER(I541)),'All years'!G996,NA())</f>
        <v>178.39</v>
      </c>
    </row>
    <row r="543" spans="7:9" x14ac:dyDescent="0.25">
      <c r="G543" s="12">
        <f>IF(AND(ISNUMBER('All years'!A997),ISNUMBER(G542)),'All years'!A997,NA())</f>
        <v>44697</v>
      </c>
      <c r="H543" s="11">
        <f>IF(AND(ISNUMBER('All years'!B997),ISNUMBER(H542)),'All years'!B997,NA())</f>
        <v>165.090406</v>
      </c>
      <c r="I543" s="11">
        <f>IF(AND(ISNUMBER('All years'!G997),ISNUMBER(I542)),'All years'!G997,NA())</f>
        <v>179.67</v>
      </c>
    </row>
    <row r="544" spans="7:9" x14ac:dyDescent="0.25">
      <c r="G544" s="12">
        <f>IF(AND(ISNUMBER('All years'!A998),ISNUMBER(G543)),'All years'!A998,NA())</f>
        <v>44704</v>
      </c>
      <c r="H544" s="11">
        <f>IF(AND(ISNUMBER('All years'!B998),ISNUMBER(H543)),'All years'!B998,NA())</f>
        <v>167.58508</v>
      </c>
      <c r="I544" s="11">
        <f>IF(AND(ISNUMBER('All years'!G998),ISNUMBER(I543)),'All years'!G998,NA())</f>
        <v>181.162485</v>
      </c>
    </row>
    <row r="545" spans="7:9" x14ac:dyDescent="0.25">
      <c r="G545" s="12">
        <f>IF(AND(ISNUMBER('All years'!A999),ISNUMBER(G544)),'All years'!A999,NA())</f>
        <v>44711</v>
      </c>
      <c r="H545" s="11">
        <f>IF(AND(ISNUMBER('All years'!B999),ISNUMBER(H544)),'All years'!B999,NA())</f>
        <v>170.35609500000001</v>
      </c>
      <c r="I545" s="11">
        <f>IF(AND(ISNUMBER('All years'!G999),ISNUMBER(I544)),'All years'!G999,NA())</f>
        <v>182.24970200000001</v>
      </c>
    </row>
    <row r="546" spans="7:9" x14ac:dyDescent="0.25">
      <c r="G546" s="12">
        <f>IF(AND(ISNUMBER('All years'!A1000),ISNUMBER(G545)),'All years'!A1000,NA())</f>
        <v>44718</v>
      </c>
      <c r="H546" s="11">
        <f>IF(AND(ISNUMBER('All years'!B1000),ISNUMBER(H545)),'All years'!B1000,NA())</f>
        <v>174.994575</v>
      </c>
      <c r="I546" s="11">
        <f>IF(AND(ISNUMBER('All years'!G1000),ISNUMBER(I545)),'All years'!G1000,NA())</f>
        <v>184.94319000000002</v>
      </c>
    </row>
    <row r="547" spans="7:9" x14ac:dyDescent="0.25">
      <c r="G547" s="12">
        <f>IF(AND(ISNUMBER('All years'!A1001),ISNUMBER(G546)),'All years'!A1001,NA())</f>
        <v>44725</v>
      </c>
      <c r="H547" s="11">
        <f>IF(AND(ISNUMBER('All years'!B1001),ISNUMBER(H546)),'All years'!B1001,NA())</f>
        <v>182.53120700000002</v>
      </c>
      <c r="I547" s="11">
        <f>IF(AND(ISNUMBER('All years'!G1001),ISNUMBER(I546)),'All years'!G1001,NA())</f>
        <v>190.43459200000001</v>
      </c>
    </row>
    <row r="548" spans="7:9" x14ac:dyDescent="0.25">
      <c r="G548" s="12">
        <f>IF(AND(ISNUMBER('All years'!A1002),ISNUMBER(G547)),'All years'!A1002,NA())</f>
        <v>44732</v>
      </c>
      <c r="H548" s="11">
        <f>IF(AND(ISNUMBER('All years'!B1002),ISNUMBER(H547)),'All years'!B1002,NA())</f>
        <v>186.84526099999999</v>
      </c>
      <c r="I548" s="11">
        <f>IF(AND(ISNUMBER('All years'!G1002),ISNUMBER(I547)),'All years'!G1002,NA())</f>
        <v>194.87</v>
      </c>
    </row>
    <row r="549" spans="7:9" x14ac:dyDescent="0.25">
      <c r="G549" s="12">
        <f>IF(AND(ISNUMBER('All years'!A1003),ISNUMBER(G548)),'All years'!A1003,NA())</f>
        <v>44739</v>
      </c>
      <c r="H549" s="11">
        <f>IF(AND(ISNUMBER('All years'!B1003),ISNUMBER(H548)),'All years'!B1003,NA())</f>
        <v>190.92684500000004</v>
      </c>
      <c r="I549" s="11">
        <f>IF(AND(ISNUMBER('All years'!G1003),ISNUMBER(I548)),'All years'!G1003,NA())</f>
        <v>198.93</v>
      </c>
    </row>
    <row r="550" spans="7:9" x14ac:dyDescent="0.25">
      <c r="G550" s="12">
        <f>IF(AND(ISNUMBER('All years'!A1004),ISNUMBER(G549)),'All years'!A1004,NA())</f>
        <v>44746</v>
      </c>
      <c r="H550" s="11">
        <f>IF(AND(ISNUMBER('All years'!B1004),ISNUMBER(H549)),'All years'!B1004,NA())</f>
        <v>191.546629</v>
      </c>
      <c r="I550" s="11">
        <f>IF(AND(ISNUMBER('All years'!G1004),ISNUMBER(I549)),'All years'!G1004,NA())</f>
        <v>199.22</v>
      </c>
    </row>
    <row r="551" spans="7:9" x14ac:dyDescent="0.25">
      <c r="G551" s="12">
        <f>IF(AND(ISNUMBER('All years'!A1005),ISNUMBER(G550)),'All years'!A1005,NA())</f>
        <v>44753</v>
      </c>
      <c r="H551" s="11">
        <f>IF(AND(ISNUMBER('All years'!B1005),ISNUMBER(H550)),'All years'!B1005,NA())</f>
        <v>190.62513000000001</v>
      </c>
      <c r="I551" s="11">
        <f>IF(AND(ISNUMBER('All years'!G1005),ISNUMBER(I550)),'All years'!G1005,NA())</f>
        <v>198.74</v>
      </c>
    </row>
    <row r="552" spans="7:9" x14ac:dyDescent="0.25">
      <c r="G552" s="12">
        <f>IF(AND(ISNUMBER('All years'!A1006),ISNUMBER(G551)),'All years'!A1006,NA())</f>
        <v>44760</v>
      </c>
      <c r="H552" s="11">
        <f>IF(AND(ISNUMBER('All years'!B1006),ISNUMBER(H551)),'All years'!B1006,NA())</f>
        <v>188.91708299999999</v>
      </c>
      <c r="I552" s="11">
        <f>IF(AND(ISNUMBER('All years'!G1006),ISNUMBER(I551)),'All years'!G1006,NA())</f>
        <v>197.53</v>
      </c>
    </row>
    <row r="553" spans="7:9" x14ac:dyDescent="0.25">
      <c r="G553" s="12">
        <f>IF(AND(ISNUMBER('All years'!A1007),ISNUMBER(G552)),'All years'!A1007,NA())</f>
        <v>44767</v>
      </c>
      <c r="H553" s="11">
        <f>IF(AND(ISNUMBER('All years'!B1007),ISNUMBER(H552)),'All years'!B1007,NA())</f>
        <v>186.60049500000002</v>
      </c>
      <c r="I553" s="11">
        <f>IF(AND(ISNUMBER('All years'!G1007),ISNUMBER(I552)),'All years'!G1007,NA())</f>
        <v>195.88</v>
      </c>
    </row>
    <row r="554" spans="7:9" x14ac:dyDescent="0.25">
      <c r="G554" s="12">
        <f>IF(AND(ISNUMBER('All years'!A1008),ISNUMBER(G553)),'All years'!A1008,NA())</f>
        <v>44774</v>
      </c>
      <c r="H554" s="11">
        <f>IF(AND(ISNUMBER('All years'!B1008),ISNUMBER(H553)),'All years'!B1008,NA())</f>
        <v>182.76847199999997</v>
      </c>
      <c r="I554" s="11">
        <f>IF(AND(ISNUMBER('All years'!G1008),ISNUMBER(I553)),'All years'!G1008,NA())</f>
        <v>193.04</v>
      </c>
    </row>
    <row r="555" spans="7:9" x14ac:dyDescent="0.25">
      <c r="G555" s="12">
        <f>IF(AND(ISNUMBER('All years'!A1009),ISNUMBER(G554)),'All years'!A1009,NA())</f>
        <v>44781</v>
      </c>
      <c r="H555" s="11">
        <f>IF(AND(ISNUMBER('All years'!B1009),ISNUMBER(H554)),'All years'!B1009,NA())</f>
        <v>177.64077200000003</v>
      </c>
      <c r="I555" s="11">
        <f>IF(AND(ISNUMBER('All years'!G1009),ISNUMBER(I554)),'All years'!G1009,NA())</f>
        <v>188.49</v>
      </c>
    </row>
    <row r="556" spans="7:9" x14ac:dyDescent="0.25">
      <c r="G556" s="12">
        <f>IF(AND(ISNUMBER('All years'!A1010),ISNUMBER(G555)),'All years'!A1010,NA())</f>
        <v>44788</v>
      </c>
      <c r="H556" s="11">
        <f>IF(AND(ISNUMBER('All years'!B1010),ISNUMBER(H555)),'All years'!B1010,NA())</f>
        <v>174.18753099999998</v>
      </c>
      <c r="I556" s="11">
        <f>IF(AND(ISNUMBER('All years'!G1010),ISNUMBER(I555)),'All years'!G1010,NA())</f>
        <v>185.16</v>
      </c>
    </row>
    <row r="557" spans="7:9" x14ac:dyDescent="0.25">
      <c r="G557" s="12">
        <f>IF(AND(ISNUMBER('All years'!A1011),ISNUMBER(G556)),'All years'!A1011,NA())</f>
        <v>44795</v>
      </c>
      <c r="H557" s="11">
        <f>IF(AND(ISNUMBER('All years'!B1011),ISNUMBER(H556)),'All years'!B1011,NA())</f>
        <v>171.14228399999999</v>
      </c>
      <c r="I557" s="11">
        <f>IF(AND(ISNUMBER('All years'!G1011),ISNUMBER(I556)),'All years'!G1011,NA())</f>
        <v>182.92</v>
      </c>
    </row>
    <row r="558" spans="7:9" x14ac:dyDescent="0.25">
      <c r="G558" s="12">
        <f>IF(AND(ISNUMBER('All years'!A1012),ISNUMBER(G557)),'All years'!A1012,NA())</f>
        <v>44802</v>
      </c>
      <c r="H558" s="11">
        <f>IF(AND(ISNUMBER('All years'!B1012),ISNUMBER(H557)),'All years'!B1012,NA())</f>
        <v>170.11870199999998</v>
      </c>
      <c r="I558" s="11">
        <f>IF(AND(ISNUMBER('All years'!G1012),ISNUMBER(I557)),'All years'!G1012,NA())</f>
        <v>183.2</v>
      </c>
    </row>
    <row r="559" spans="7:9" x14ac:dyDescent="0.25">
      <c r="G559" s="12">
        <f>IF(AND(ISNUMBER('All years'!A1013),ISNUMBER(G558)),'All years'!A1013,NA())</f>
        <v>44809</v>
      </c>
      <c r="H559" s="11">
        <f>IF(AND(ISNUMBER('All years'!B1013),ISNUMBER(H558)),'All years'!B1013,NA())</f>
        <v>168.92694599999999</v>
      </c>
      <c r="I559" s="11">
        <f>IF(AND(ISNUMBER('All years'!G1013),ISNUMBER(I558)),'All years'!G1013,NA())</f>
        <v>182.82</v>
      </c>
    </row>
    <row r="560" spans="7:9" x14ac:dyDescent="0.25">
      <c r="G560" s="12">
        <f>IF(AND(ISNUMBER('All years'!A1014),ISNUMBER(G559)),'All years'!A1014,NA())</f>
        <v>44816</v>
      </c>
      <c r="H560" s="11">
        <f>IF(AND(ISNUMBER('All years'!B1014),ISNUMBER(H559)),'All years'!B1014,NA())</f>
        <v>167.60933499999999</v>
      </c>
      <c r="I560" s="11">
        <f>IF(AND(ISNUMBER('All years'!G1014),ISNUMBER(I559)),'All years'!G1014,NA())</f>
        <v>182.22</v>
      </c>
    </row>
    <row r="561" spans="7:9" x14ac:dyDescent="0.25">
      <c r="G561" s="12">
        <f>IF(AND(ISNUMBER('All years'!A1015),ISNUMBER(G560)),'All years'!A1015,NA())</f>
        <v>44823</v>
      </c>
      <c r="H561" s="11">
        <f>IF(AND(ISNUMBER('All years'!B1015),ISNUMBER(H560)),'All years'!B1015,NA())</f>
        <v>165.47258199999999</v>
      </c>
      <c r="I561" s="11">
        <f>IF(AND(ISNUMBER('All years'!G1015),ISNUMBER(I560)),'All years'!G1015,NA())</f>
        <v>181.13</v>
      </c>
    </row>
    <row r="562" spans="7:9" x14ac:dyDescent="0.25">
      <c r="G562" s="12">
        <f>IF(AND(ISNUMBER('All years'!A1016),ISNUMBER(G561)),'All years'!A1016,NA())</f>
        <v>44830</v>
      </c>
      <c r="H562" s="11">
        <f>IF(AND(ISNUMBER('All years'!B1016),ISNUMBER(H561)),'All years'!B1016,NA())</f>
        <v>164.00275900000003</v>
      </c>
      <c r="I562" s="11">
        <f>IF(AND(ISNUMBER('All years'!G1016),ISNUMBER(I561)),'All years'!G1016,NA())</f>
        <v>180.46</v>
      </c>
    </row>
    <row r="563" spans="7:9" x14ac:dyDescent="0.25">
      <c r="G563" s="12">
        <f>IF(AND(ISNUMBER('All years'!A1017),ISNUMBER(G562)),'All years'!A1017,NA())</f>
        <v>44837</v>
      </c>
      <c r="H563" s="11">
        <f>IF(AND(ISNUMBER('All years'!B1017),ISNUMBER(H562)),'All years'!B1017,NA())</f>
        <v>162.66685200000001</v>
      </c>
      <c r="I563" s="11">
        <f>IF(AND(ISNUMBER('All years'!G1017),ISNUMBER(I562)),'All years'!G1017,NA())</f>
        <v>180.04</v>
      </c>
    </row>
    <row r="564" spans="7:9" x14ac:dyDescent="0.25">
      <c r="G564" s="12">
        <f>IF(AND(ISNUMBER('All years'!A1018),ISNUMBER(G563)),'All years'!A1018,NA())</f>
        <v>44844</v>
      </c>
      <c r="H564" s="11">
        <f>IF(AND(ISNUMBER('All years'!B1018),ISNUMBER(H563)),'All years'!B1018,NA())</f>
        <v>162.08613500000001</v>
      </c>
      <c r="I564" s="11">
        <f>IF(AND(ISNUMBER('All years'!G1018),ISNUMBER(I563)),'All years'!G1018,NA())</f>
        <v>180.76</v>
      </c>
    </row>
    <row r="565" spans="7:9" x14ac:dyDescent="0.25">
      <c r="G565" s="12">
        <f>IF(AND(ISNUMBER('All years'!A1019),ISNUMBER(G564)),'All years'!A1019,NA())</f>
        <v>44851</v>
      </c>
      <c r="H565" s="11">
        <f>IF(AND(ISNUMBER('All years'!B1019),ISNUMBER(H564)),'All years'!B1019,NA())</f>
        <v>162.80595600000004</v>
      </c>
      <c r="I565" s="11">
        <f>IF(AND(ISNUMBER('All years'!G1019),ISNUMBER(I564)),'All years'!G1019,NA())</f>
        <v>181.85817400000002</v>
      </c>
    </row>
    <row r="566" spans="7:9" x14ac:dyDescent="0.25">
      <c r="G566" s="12">
        <f>IF(AND(ISNUMBER('All years'!A1020),ISNUMBER(G565)),'All years'!A1020,NA())</f>
        <v>44858</v>
      </c>
      <c r="H566" s="11">
        <f>IF(AND(ISNUMBER('All years'!B1020),ISNUMBER(H565)),'All years'!B1020,NA())</f>
        <v>164.619148</v>
      </c>
      <c r="I566" s="11">
        <f>IF(AND(ISNUMBER('All years'!G1020),ISNUMBER(I565)),'All years'!G1020,NA())</f>
        <v>187.29633800000002</v>
      </c>
    </row>
    <row r="567" spans="7:9" x14ac:dyDescent="0.25">
      <c r="G567" s="12">
        <f>IF(AND(ISNUMBER('All years'!A1021),ISNUMBER(G566)),'All years'!A1021,NA())</f>
        <v>44865</v>
      </c>
      <c r="H567" s="11">
        <f>IF(AND(ISNUMBER('All years'!B1021),ISNUMBER(H566)),'All years'!B1021,NA())</f>
        <v>165.87190800000002</v>
      </c>
      <c r="I567" s="11">
        <f>IF(AND(ISNUMBER('All years'!G1021),ISNUMBER(I566)),'All years'!G1021,NA())</f>
        <v>189.76706999999999</v>
      </c>
    </row>
    <row r="568" spans="7:9" x14ac:dyDescent="0.25">
      <c r="G568" s="12">
        <f>IF(AND(ISNUMBER('All years'!A1022),ISNUMBER(G567)),'All years'!A1022,NA())</f>
        <v>44872</v>
      </c>
      <c r="H568" s="11">
        <f>IF(AND(ISNUMBER('All years'!B1022),ISNUMBER(H567)),'All years'!B1022,NA())</f>
        <v>165.61696999999998</v>
      </c>
      <c r="I568" s="11">
        <f>IF(AND(ISNUMBER('All years'!G1022),ISNUMBER(I567)),'All years'!G1022,NA())</f>
        <v>189.794085</v>
      </c>
    </row>
    <row r="569" spans="7:9" x14ac:dyDescent="0.25">
      <c r="G569" s="12">
        <f>IF(AND(ISNUMBER('All years'!A1023),ISNUMBER(G568)),'All years'!A1023,NA())</f>
        <v>44879</v>
      </c>
      <c r="H569" s="11">
        <f>IF(AND(ISNUMBER('All years'!B1023),ISNUMBER(H568)),'All years'!B1023,NA())</f>
        <v>164.40395599999999</v>
      </c>
      <c r="I569" s="11">
        <f>IF(AND(ISNUMBER('All years'!G1023),ISNUMBER(I568)),'All years'!G1023,NA())</f>
        <v>188.85</v>
      </c>
    </row>
    <row r="570" spans="7:9" x14ac:dyDescent="0.25">
      <c r="G570" s="12">
        <f>IF(AND(ISNUMBER('All years'!A1024),ISNUMBER(G569)),'All years'!A1024,NA())</f>
        <v>44886</v>
      </c>
      <c r="H570" s="11">
        <f>IF(AND(ISNUMBER('All years'!B1024),ISNUMBER(H569)),'All years'!B1024,NA())</f>
        <v>163.27625800000001</v>
      </c>
      <c r="I570" s="11">
        <f>IF(AND(ISNUMBER('All years'!G1024),ISNUMBER(I569)),'All years'!G1024,NA())</f>
        <v>187.57</v>
      </c>
    </row>
    <row r="571" spans="7:9" x14ac:dyDescent="0.25">
      <c r="G571" s="12">
        <f>IF(AND(ISNUMBER('All years'!A1025),ISNUMBER(G570)),'All years'!A1025,NA())</f>
        <v>44893</v>
      </c>
      <c r="H571" s="11">
        <f>IF(AND(ISNUMBER('All years'!B1025),ISNUMBER(H570)),'All years'!B1025,NA())</f>
        <v>161.133037</v>
      </c>
      <c r="I571" s="11">
        <f>IF(AND(ISNUMBER('All years'!G1025),ISNUMBER(I570)),'All years'!G1025,NA())</f>
        <v>185.57</v>
      </c>
    </row>
    <row r="572" spans="7:9" x14ac:dyDescent="0.25">
      <c r="G572" s="12">
        <f>IF(AND(ISNUMBER('All years'!A1026),ISNUMBER(G571)),'All years'!A1026,NA())</f>
        <v>44900</v>
      </c>
      <c r="H572" s="11">
        <f>IF(AND(ISNUMBER('All years'!B1026),ISNUMBER(H571)),'All years'!B1026,NA())</f>
        <v>159.19547500000002</v>
      </c>
      <c r="I572" s="11">
        <f>IF(AND(ISNUMBER('All years'!G1026),ISNUMBER(I571)),'All years'!G1026,NA())</f>
        <v>183.56</v>
      </c>
    </row>
    <row r="573" spans="7:9" x14ac:dyDescent="0.25">
      <c r="G573" s="12">
        <f>IF(AND(ISNUMBER('All years'!A1027),ISNUMBER(G572)),'All years'!A1027,NA())</f>
        <v>44907</v>
      </c>
      <c r="H573" s="11">
        <f>IF(AND(ISNUMBER('All years'!B1027),ISNUMBER(H572)),'All years'!B1027,NA())</f>
        <v>155.97079499999998</v>
      </c>
      <c r="I573" s="11">
        <f>IF(AND(ISNUMBER('All years'!G1027),ISNUMBER(I572)),'All years'!G1027,NA())</f>
        <v>179.91</v>
      </c>
    </row>
    <row r="574" spans="7:9" x14ac:dyDescent="0.25">
      <c r="G574" s="12">
        <f>IF(AND(ISNUMBER('All years'!A1028),ISNUMBER(G573)),'All years'!A1028,NA())</f>
        <v>44914</v>
      </c>
      <c r="H574" s="11">
        <f>IF(AND(ISNUMBER('All years'!B1028),ISNUMBER(H573)),'All years'!B1028,NA())</f>
        <v>154.06553500000001</v>
      </c>
      <c r="I574" s="11">
        <f>IF(AND(ISNUMBER('All years'!G1028),ISNUMBER(I573)),'All years'!G1028,NA())</f>
        <v>177.62</v>
      </c>
    </row>
    <row r="575" spans="7:9" x14ac:dyDescent="0.25">
      <c r="G575" s="12">
        <f>IF(AND(ISNUMBER('All years'!A1029),ISNUMBER(G574)),'All years'!A1029,NA())</f>
        <v>44921</v>
      </c>
      <c r="H575" s="11">
        <f>IF(AND(ISNUMBER('All years'!B1029),ISNUMBER(H574)),'All years'!B1029,NA())</f>
        <v>151.93957299999997</v>
      </c>
      <c r="I575" s="11">
        <f>IF(AND(ISNUMBER('All years'!G1029),ISNUMBER(I574)),'All years'!G1029,NA())</f>
        <v>175.52</v>
      </c>
    </row>
    <row r="576" spans="7:9" x14ac:dyDescent="0.25">
      <c r="G576" s="12">
        <f>IF(AND(ISNUMBER('All years'!A1030),ISNUMBER(G575)),'All years'!A1030,NA())</f>
        <v>44928</v>
      </c>
      <c r="H576" s="11">
        <f>IF(AND(ISNUMBER('All years'!B1030),ISNUMBER(H575)),'All years'!B1030,NA())</f>
        <v>150.89909733333337</v>
      </c>
      <c r="I576" s="11">
        <f>IF(AND(ISNUMBER('All years'!G1030),ISNUMBER(I575)),'All years'!G1030,NA())</f>
        <v>174.16</v>
      </c>
    </row>
    <row r="577" spans="7:9" x14ac:dyDescent="0.25">
      <c r="G577" s="12">
        <f>IF(AND(ISNUMBER('All years'!A1031),ISNUMBER(G576)),'All years'!A1031,NA())</f>
        <v>44935</v>
      </c>
      <c r="H577" s="11">
        <f>IF(AND(ISNUMBER('All years'!B1031),ISNUMBER(H576)),'All years'!B1031,NA())</f>
        <v>149.96984200000003</v>
      </c>
      <c r="I577" s="11">
        <f>IF(AND(ISNUMBER('All years'!G1031),ISNUMBER(I576)),'All years'!G1031,NA())</f>
        <v>173.16</v>
      </c>
    </row>
    <row r="578" spans="7:9" x14ac:dyDescent="0.25">
      <c r="G578" s="12">
        <f>IF(AND(ISNUMBER('All years'!A1032),ISNUMBER(G577)),'All years'!A1032,NA())</f>
        <v>44942</v>
      </c>
      <c r="H578" s="11">
        <f>IF(AND(ISNUMBER('All years'!B1032),ISNUMBER(H577)),'All years'!B1032,NA())</f>
        <v>148.791121</v>
      </c>
      <c r="I578" s="11">
        <f>IF(AND(ISNUMBER('All years'!G1032),ISNUMBER(I577)),'All years'!G1032,NA())</f>
        <v>171.64</v>
      </c>
    </row>
    <row r="579" spans="7:9" x14ac:dyDescent="0.25">
      <c r="G579" s="12">
        <f>IF(AND(ISNUMBER('All years'!A1033),ISNUMBER(G578)),'All years'!A1033,NA())</f>
        <v>44949</v>
      </c>
      <c r="H579" s="11">
        <f>IF(AND(ISNUMBER('All years'!B1033),ISNUMBER(H578)),'All years'!B1033,NA())</f>
        <v>148.20896099999999</v>
      </c>
      <c r="I579" s="11">
        <f>IF(AND(ISNUMBER('All years'!G1033),ISNUMBER(I578)),'All years'!G1033,NA())</f>
        <v>170.86224199999998</v>
      </c>
    </row>
    <row r="580" spans="7:9" x14ac:dyDescent="0.25">
      <c r="G580" s="12">
        <f>IF(AND(ISNUMBER('All years'!A1034),ISNUMBER(G579)),'All years'!A1034,NA())</f>
        <v>44956</v>
      </c>
      <c r="H580" s="11">
        <f>IF(AND(ISNUMBER('All years'!B1034),ISNUMBER(H579)),'All years'!B1034,NA())</f>
        <v>148.17582400000001</v>
      </c>
      <c r="I580" s="11">
        <f>IF(AND(ISNUMBER('All years'!G1034),ISNUMBER(I579)),'All years'!G1034,NA())</f>
        <v>170.56</v>
      </c>
    </row>
    <row r="581" spans="7:9" x14ac:dyDescent="0.25">
      <c r="G581" s="12">
        <f>IF(AND(ISNUMBER('All years'!A1035),ISNUMBER(G580)),'All years'!A1035,NA())</f>
        <v>44963</v>
      </c>
      <c r="H581" s="11">
        <f>IF(AND(ISNUMBER('All years'!B1035),ISNUMBER(H580)),'All years'!B1035,NA())</f>
        <v>148.34358199999997</v>
      </c>
      <c r="I581" s="11">
        <f>IF(AND(ISNUMBER('All years'!G1035),ISNUMBER(I580)),'All years'!G1035,NA())</f>
        <v>170.36031899999998</v>
      </c>
    </row>
    <row r="582" spans="7:9" x14ac:dyDescent="0.25">
      <c r="G582" s="12">
        <f>IF(AND(ISNUMBER('All years'!A1036),ISNUMBER(G581)),'All years'!A1036,NA())</f>
        <v>44970</v>
      </c>
      <c r="H582" s="11">
        <f>IF(AND(ISNUMBER('All years'!B1036),ISNUMBER(H581)),'All years'!B1036,NA())</f>
        <v>147.97802100000001</v>
      </c>
      <c r="I582" s="11">
        <f>IF(AND(ISNUMBER('All years'!G1036),ISNUMBER(I581)),'All years'!G1036,NA())</f>
        <v>169.65982100000002</v>
      </c>
    </row>
    <row r="583" spans="7:9" x14ac:dyDescent="0.25">
      <c r="G583" s="12">
        <f>IF(AND(ISNUMBER('All years'!A1037),ISNUMBER(G582)),'All years'!A1037,NA())</f>
        <v>44977</v>
      </c>
      <c r="H583" s="11">
        <f>IF(AND(ISNUMBER('All years'!B1037),ISNUMBER(H582)),'All years'!B1037,NA())</f>
        <v>147.860219</v>
      </c>
      <c r="I583" s="11">
        <f>IF(AND(ISNUMBER('All years'!G1037),ISNUMBER(I582)),'All years'!G1037,NA())</f>
        <v>169.3</v>
      </c>
    </row>
    <row r="584" spans="7:9" x14ac:dyDescent="0.25">
      <c r="G584" s="12">
        <f>IF(AND(ISNUMBER('All years'!A1038),ISNUMBER(G583)),'All years'!A1038,NA())</f>
        <v>44984</v>
      </c>
      <c r="H584" s="11">
        <f>IF(AND(ISNUMBER('All years'!B1038),ISNUMBER(H583)),'All years'!B1038,NA())</f>
        <v>147.545378</v>
      </c>
      <c r="I584" s="11">
        <f>IF(AND(ISNUMBER('All years'!G1038),ISNUMBER(I583)),'All years'!G1038,NA())</f>
        <v>168.56</v>
      </c>
    </row>
    <row r="585" spans="7:9" x14ac:dyDescent="0.25">
      <c r="G585" s="12">
        <f>IF(AND(ISNUMBER('All years'!A1039),ISNUMBER(G584)),'All years'!A1039,NA())</f>
        <v>44991</v>
      </c>
      <c r="H585" s="11">
        <f>IF(AND(ISNUMBER('All years'!B1039),ISNUMBER(H584)),'All years'!B1039,NA())</f>
        <v>147.12277600000002</v>
      </c>
      <c r="I585" s="11">
        <f>IF(AND(ISNUMBER('All years'!G1039),ISNUMBER(I584)),'All years'!G1039,NA())</f>
        <v>167.33</v>
      </c>
    </row>
    <row r="586" spans="7:9" x14ac:dyDescent="0.25">
      <c r="G586" s="12">
        <f>IF(AND(ISNUMBER('All years'!A1040),ISNUMBER(G585)),'All years'!A1040,NA())</f>
        <v>44998</v>
      </c>
      <c r="H586" s="11">
        <f>IF(AND(ISNUMBER('All years'!B1040),ISNUMBER(H585)),'All years'!B1040,NA())</f>
        <v>146.97366000000002</v>
      </c>
      <c r="I586" s="11">
        <f>IF(AND(ISNUMBER('All years'!G1040),ISNUMBER(I585)),'All years'!G1040,NA())</f>
        <v>167.04</v>
      </c>
    </row>
    <row r="587" spans="7:9" x14ac:dyDescent="0.25">
      <c r="G587" s="12">
        <f>IF(AND(ISNUMBER('All years'!A1041),ISNUMBER(G586)),'All years'!A1041,NA())</f>
        <v>45005</v>
      </c>
      <c r="H587" s="11">
        <f>IF(AND(ISNUMBER('All years'!B1041),ISNUMBER(H586)),'All years'!B1041,NA())</f>
        <v>146.61631199999999</v>
      </c>
      <c r="I587" s="11">
        <f>IF(AND(ISNUMBER('All years'!G1041),ISNUMBER(I586)),'All years'!G1041,NA())</f>
        <v>166.26</v>
      </c>
    </row>
    <row r="588" spans="7:9" x14ac:dyDescent="0.25">
      <c r="G588" s="12">
        <f>IF(AND(ISNUMBER('All years'!A1042),ISNUMBER(G587)),'All years'!A1042,NA())</f>
        <v>45012</v>
      </c>
      <c r="H588" s="11">
        <f>IF(AND(ISNUMBER('All years'!B1042),ISNUMBER(H587)),'All years'!B1042,NA())</f>
        <v>146.21293899999998</v>
      </c>
      <c r="I588" s="11">
        <f>IF(AND(ISNUMBER('All years'!G1042),ISNUMBER(I587)),'All years'!G1042,NA())</f>
        <v>165.18</v>
      </c>
    </row>
    <row r="589" spans="7:9" x14ac:dyDescent="0.25">
      <c r="G589" s="12">
        <f>IF(AND(ISNUMBER('All years'!A1043),ISNUMBER(G588)),'All years'!A1043,NA())</f>
        <v>45019</v>
      </c>
      <c r="H589" s="11">
        <f>IF(AND(ISNUMBER('All years'!B1043),ISNUMBER(H588)),'All years'!B1043,NA())</f>
        <v>145.72476</v>
      </c>
      <c r="I589" s="11">
        <f>IF(AND(ISNUMBER('All years'!G1043),ISNUMBER(I588)),'All years'!G1043,NA())</f>
        <v>163.71</v>
      </c>
    </row>
    <row r="590" spans="7:9" x14ac:dyDescent="0.25">
      <c r="G590" s="12">
        <f>IF(AND(ISNUMBER('All years'!A1044),ISNUMBER(G589)),'All years'!A1044,NA())</f>
        <v>45026</v>
      </c>
      <c r="H590" s="11">
        <f>IF(AND(ISNUMBER('All years'!B1044),ISNUMBER(H589)),'All years'!B1044,NA())</f>
        <v>145.82</v>
      </c>
      <c r="I590" s="11">
        <f>IF(AND(ISNUMBER('All years'!G1044),ISNUMBER(I589)),'All years'!G1044,NA())</f>
        <v>162.71</v>
      </c>
    </row>
    <row r="591" spans="7:9" x14ac:dyDescent="0.25">
      <c r="G591" s="12">
        <f>IF(AND(ISNUMBER('All years'!A1045),ISNUMBER(G590)),'All years'!A1045,NA())</f>
        <v>45033</v>
      </c>
      <c r="H591" s="11">
        <f>IF(AND(ISNUMBER('All years'!B1045),ISNUMBER(H590)),'All years'!B1045,NA())</f>
        <v>145.93</v>
      </c>
      <c r="I591" s="11">
        <f>IF(AND(ISNUMBER('All years'!G1045),ISNUMBER(I590)),'All years'!G1045,NA())</f>
        <v>162.11000000000001</v>
      </c>
    </row>
    <row r="592" spans="7:9" x14ac:dyDescent="0.25">
      <c r="G592" s="12">
        <f>IF(AND(ISNUMBER('All years'!A1046),ISNUMBER(G591)),'All years'!A1046,NA())</f>
        <v>45040</v>
      </c>
      <c r="H592" s="11">
        <f>IF(AND(ISNUMBER('All years'!B1046),ISNUMBER(H591)),'All years'!B1046,NA())</f>
        <v>145.84</v>
      </c>
      <c r="I592" s="11">
        <f>IF(AND(ISNUMBER('All years'!G1046),ISNUMBER(I591)),'All years'!G1046,NA())</f>
        <v>161.34</v>
      </c>
    </row>
  </sheetData>
  <conditionalFormatting sqref="L4">
    <cfRule type="iconSet" priority="28">
      <iconSet iconSet="3Arrows">
        <cfvo type="percent" val="0"/>
        <cfvo type="num" val="0"/>
        <cfvo type="num" val="0" gte="0"/>
      </iconSet>
    </cfRule>
    <cfRule type="iconSet" priority="29">
      <iconSet>
        <cfvo type="percent" val="0"/>
        <cfvo type="percent" val="0"/>
        <cfvo type="percent" val="0"/>
      </iconSet>
    </cfRule>
    <cfRule type="iconSet" priority="30">
      <iconSet iconSet="3Arrows">
        <cfvo type="percent" val="0"/>
        <cfvo type="percent" val="33"/>
        <cfvo type="percent" val="67"/>
      </iconSet>
    </cfRule>
  </conditionalFormatting>
  <conditionalFormatting sqref="M4 P4">
    <cfRule type="iconSet" priority="4">
      <iconSet iconSet="3Arrows">
        <cfvo type="percent" val="0"/>
        <cfvo type="num" val="0"/>
        <cfvo type="num" val="0" gte="0"/>
      </iconSet>
    </cfRule>
    <cfRule type="iconSet" priority="5">
      <iconSet>
        <cfvo type="percent" val="0"/>
        <cfvo type="percent" val="0"/>
        <cfvo type="percent" val="0"/>
      </iconSet>
    </cfRule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O4">
    <cfRule type="iconSet" priority="1">
      <iconSet iconSet="3Arrows">
        <cfvo type="percent" val="0"/>
        <cfvo type="num" val="0"/>
        <cfvo type="num" val="0" gte="0"/>
      </iconSet>
    </cfRule>
    <cfRule type="iconSet" priority="2">
      <iconSet>
        <cfvo type="percent" val="0"/>
        <cfvo type="percent" val="0"/>
        <cfvo type="percent" val="0"/>
      </iconSet>
    </cfRule>
    <cfRule type="iconSet" priority="3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verticalDpi="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Cover Sheet</vt:lpstr>
      <vt:lpstr>Contents</vt:lpstr>
      <vt:lpstr>Highlights</vt:lpstr>
      <vt:lpstr>Charts </vt:lpstr>
      <vt:lpstr>Methodology</vt:lpstr>
      <vt:lpstr>All years</vt:lpstr>
      <vt:lpstr>chart_data</vt:lpstr>
      <vt:lpstr>duty_rate_current_ULSD</vt:lpstr>
      <vt:lpstr>duty_rate_current_ULSP</vt:lpstr>
    </vt:vector>
  </TitlesOfParts>
  <Manager/>
  <Company>DTI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Lomas Susan (Statistics)</dc:creator>
  <cp:keywords/>
  <dc:description/>
  <cp:lastModifiedBy>Emma Starski</cp:lastModifiedBy>
  <cp:revision/>
  <dcterms:created xsi:type="dcterms:W3CDTF">2008-09-08T09:14:27Z</dcterms:created>
  <dcterms:modified xsi:type="dcterms:W3CDTF">2023-04-26T13:49:37Z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62f585-b40f-4ab9-bafe-39150f03d124_Enabled">
    <vt:lpwstr>true</vt:lpwstr>
  </property>
  <property fmtid="{D5CDD505-2E9C-101B-9397-08002B2CF9AE}" pid="3" name="MSIP_Label_ba62f585-b40f-4ab9-bafe-39150f03d124_SetDate">
    <vt:lpwstr>2019-09-23T12:56:06Z</vt:lpwstr>
  </property>
  <property fmtid="{D5CDD505-2E9C-101B-9397-08002B2CF9AE}" pid="4" name="MSIP_Label_ba62f585-b40f-4ab9-bafe-39150f03d124_Method">
    <vt:lpwstr>Standard</vt:lpwstr>
  </property>
  <property fmtid="{D5CDD505-2E9C-101B-9397-08002B2CF9AE}" pid="5" name="MSIP_Label_ba62f585-b40f-4ab9-bafe-39150f03d124_Name">
    <vt:lpwstr>OFFICIAL</vt:lpwstr>
  </property>
  <property fmtid="{D5CDD505-2E9C-101B-9397-08002B2CF9AE}" pid="6" name="MSIP_Label_ba62f585-b40f-4ab9-bafe-39150f03d124_SiteId">
    <vt:lpwstr>cbac7005-02c1-43eb-b497-e6492d1b2dd8</vt:lpwstr>
  </property>
  <property fmtid="{D5CDD505-2E9C-101B-9397-08002B2CF9AE}" pid="7" name="MSIP_Label_ba62f585-b40f-4ab9-bafe-39150f03d124_ActionId">
    <vt:lpwstr>3d1441e7-9c8f-4428-ad4a-0000c2ffa79d</vt:lpwstr>
  </property>
  <property fmtid="{D5CDD505-2E9C-101B-9397-08002B2CF9AE}" pid="8" name="MSIP_Label_ba62f585-b40f-4ab9-bafe-39150f03d124_ContentBits">
    <vt:lpwstr>0</vt:lpwstr>
  </property>
</Properties>
</file>