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240" yWindow="15" windowWidth="21255" windowHeight="14055" tabRatio="822" activeTab="2"/>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44525"/>
</workbook>
</file>

<file path=xl/calcChain.xml><?xml version="1.0" encoding="utf-8"?>
<calcChain xmlns="http://schemas.openxmlformats.org/spreadsheetml/2006/main">
  <c r="B7" i="3" l="1"/>
  <c r="B6" i="3"/>
  <c r="B4" i="3"/>
  <c r="B3" i="3"/>
  <c r="D9" i="4"/>
  <c r="D7" i="4"/>
  <c r="E8" i="4"/>
  <c r="E9" i="4" s="1"/>
  <c r="F8" i="4"/>
  <c r="G8" i="4" s="1"/>
  <c r="E7" i="4"/>
  <c r="E3" i="4"/>
  <c r="D5" i="4"/>
  <c r="D3" i="4"/>
  <c r="E4" i="4"/>
  <c r="F4" i="4" s="1"/>
  <c r="B22" i="4"/>
  <c r="B21" i="4"/>
  <c r="B20" i="4"/>
  <c r="B18" i="4"/>
  <c r="B17" i="4"/>
  <c r="B16" i="4"/>
  <c r="B9" i="4"/>
  <c r="B8" i="4"/>
  <c r="B7" i="4"/>
  <c r="B5" i="4"/>
  <c r="B4" i="4"/>
  <c r="B3" i="4"/>
  <c r="R39" i="13"/>
  <c r="Q39" i="13"/>
  <c r="P39" i="13"/>
  <c r="O39" i="13"/>
  <c r="O33" i="13" s="1"/>
  <c r="N39" i="13"/>
  <c r="M39" i="13"/>
  <c r="L39" i="13"/>
  <c r="L33" i="13" s="1"/>
  <c r="K39" i="13"/>
  <c r="K33" i="13" s="1"/>
  <c r="J39" i="13"/>
  <c r="I39" i="13"/>
  <c r="H39" i="13"/>
  <c r="G39" i="13"/>
  <c r="F39" i="13"/>
  <c r="E39" i="13"/>
  <c r="D39" i="13"/>
  <c r="C39" i="13"/>
  <c r="R33" i="13"/>
  <c r="Q33" i="13"/>
  <c r="P33" i="13"/>
  <c r="N33" i="13"/>
  <c r="M33" i="13"/>
  <c r="J33" i="13"/>
  <c r="I33" i="13"/>
  <c r="H33" i="13"/>
  <c r="G33" i="13"/>
  <c r="F33" i="13"/>
  <c r="E33" i="13"/>
  <c r="D33" i="13"/>
  <c r="C33" i="13"/>
  <c r="D21" i="13"/>
  <c r="E21" i="13"/>
  <c r="F21" i="13"/>
  <c r="G21" i="13"/>
  <c r="H21" i="13"/>
  <c r="I21" i="13"/>
  <c r="J21" i="13"/>
  <c r="K21" i="13"/>
  <c r="L21" i="13" s="1"/>
  <c r="M21" i="13" s="1"/>
  <c r="N21" i="13" s="1"/>
  <c r="O21" i="13" s="1"/>
  <c r="P21" i="13" s="1"/>
  <c r="Q21" i="13" s="1"/>
  <c r="R21" i="13" s="1"/>
  <c r="R15" i="13"/>
  <c r="Q15" i="13" s="1"/>
  <c r="P15" i="13" s="1"/>
  <c r="O15" i="13" s="1"/>
  <c r="N15" i="13" s="1"/>
  <c r="M15" i="13" s="1"/>
  <c r="L15" i="13" s="1"/>
  <c r="K15" i="13" s="1"/>
  <c r="J15" i="13" s="1"/>
  <c r="I15" i="13" s="1"/>
  <c r="H15" i="13" s="1"/>
  <c r="G15" i="13" s="1"/>
  <c r="F15" i="13" s="1"/>
  <c r="E15" i="13" s="1"/>
  <c r="D15" i="13" s="1"/>
  <c r="C15" i="13" s="1"/>
  <c r="Q3" i="13"/>
  <c r="R3" i="13" s="1"/>
  <c r="B11" i="9"/>
  <c r="B10" i="9"/>
  <c r="B4" i="9"/>
  <c r="B3" i="9"/>
  <c r="B25" i="6"/>
  <c r="B24" i="6"/>
  <c r="B18" i="6"/>
  <c r="B17" i="6"/>
  <c r="B11" i="6"/>
  <c r="B10" i="6"/>
  <c r="B4" i="6"/>
  <c r="B3" i="6"/>
  <c r="B25" i="10"/>
  <c r="B24" i="10"/>
  <c r="D23" i="10"/>
  <c r="C23" i="10"/>
  <c r="B18" i="10"/>
  <c r="B17" i="10"/>
  <c r="D16" i="10"/>
  <c r="C16" i="10"/>
  <c r="B11" i="10"/>
  <c r="B10" i="10"/>
  <c r="D9" i="10"/>
  <c r="C9" i="10"/>
  <c r="B4" i="10"/>
  <c r="B3" i="10"/>
  <c r="D2" i="10"/>
  <c r="C2" i="10"/>
  <c r="B45" i="8"/>
  <c r="B39" i="8"/>
  <c r="B38" i="8"/>
  <c r="B32" i="8"/>
  <c r="B31" i="8"/>
  <c r="B25" i="8"/>
  <c r="B24" i="8"/>
  <c r="B18" i="8"/>
  <c r="B17" i="8"/>
  <c r="B11" i="8"/>
  <c r="B10" i="8"/>
  <c r="B4" i="8"/>
  <c r="B3" i="8"/>
  <c r="M16" i="7"/>
  <c r="L16" i="7"/>
  <c r="K16" i="7"/>
  <c r="J16" i="7"/>
  <c r="I16" i="7"/>
  <c r="B47" i="7"/>
  <c r="B35" i="7"/>
  <c r="B34" i="7"/>
  <c r="B4" i="7"/>
  <c r="B3" i="7"/>
  <c r="B11" i="11"/>
  <c r="B10" i="11"/>
  <c r="D9" i="11"/>
  <c r="C9" i="11"/>
  <c r="B4" i="11"/>
  <c r="B3" i="11"/>
  <c r="D2" i="11"/>
  <c r="C2" i="11"/>
  <c r="H8" i="4" l="1"/>
  <c r="G7" i="4"/>
  <c r="G9" i="4"/>
  <c r="G4" i="4"/>
  <c r="F5" i="4"/>
  <c r="F3" i="4"/>
  <c r="F7" i="4"/>
  <c r="E5" i="4"/>
  <c r="F9" i="4"/>
  <c r="G5" i="4" l="1"/>
  <c r="H4" i="4"/>
  <c r="G3" i="4"/>
  <c r="I8" i="4"/>
  <c r="H7" i="4"/>
  <c r="H9" i="4"/>
  <c r="J8" i="4" l="1"/>
  <c r="I7" i="4"/>
  <c r="I9" i="4"/>
  <c r="I4" i="4"/>
  <c r="H3" i="4"/>
  <c r="H5" i="4"/>
  <c r="I3" i="4" l="1"/>
  <c r="J4" i="4"/>
  <c r="I5" i="4"/>
  <c r="J7" i="4"/>
  <c r="K8" i="4"/>
  <c r="J9" i="4"/>
  <c r="K7" i="4" l="1"/>
  <c r="K9" i="4"/>
  <c r="L8" i="4"/>
  <c r="J3" i="4"/>
  <c r="K4" i="4"/>
  <c r="J5" i="4"/>
  <c r="K3" i="4" l="1"/>
  <c r="K5" i="4"/>
  <c r="L4" i="4"/>
  <c r="L7" i="4"/>
  <c r="L9" i="4"/>
  <c r="M8" i="4"/>
  <c r="M9" i="4" l="1"/>
  <c r="N8" i="4"/>
  <c r="M7" i="4"/>
  <c r="L3" i="4"/>
  <c r="L5" i="4"/>
  <c r="M4" i="4"/>
  <c r="N4" i="4" l="1"/>
  <c r="M5" i="4"/>
  <c r="M3" i="4"/>
  <c r="O8" i="4"/>
  <c r="N9" i="4"/>
  <c r="N7" i="4"/>
  <c r="P8" i="4" l="1"/>
  <c r="O7" i="4"/>
  <c r="O9" i="4"/>
  <c r="O4" i="4"/>
  <c r="N5" i="4"/>
  <c r="N3" i="4"/>
  <c r="O5" i="4" l="1"/>
  <c r="P4" i="4"/>
  <c r="O3" i="4"/>
  <c r="Q8" i="4"/>
  <c r="P7" i="4"/>
  <c r="P9" i="4"/>
  <c r="R8" i="4" l="1"/>
  <c r="Q7" i="4"/>
  <c r="Q9" i="4"/>
  <c r="Q4" i="4"/>
  <c r="P3" i="4"/>
  <c r="P5" i="4"/>
  <c r="Q3" i="4" l="1"/>
  <c r="R4" i="4"/>
  <c r="Q5" i="4"/>
  <c r="R7" i="4"/>
  <c r="R9" i="4"/>
  <c r="R3" i="4" l="1"/>
  <c r="R5" i="4"/>
</calcChain>
</file>

<file path=xl/sharedStrings.xml><?xml version="1.0" encoding="utf-8"?>
<sst xmlns="http://schemas.openxmlformats.org/spreadsheetml/2006/main" count="401" uniqueCount="150">
  <si>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</si>
  <si>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</si>
  <si>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</si>
  <si>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</si>
  <si>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</si>
  <si>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</si>
  <si>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</si>
  <si>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</si>
  <si>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</si>
  <si>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</si>
  <si>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</si>
  <si>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</si>
  <si>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</si>
  <si>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</si>
  <si>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</si>
  <si>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</si>
  <si>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</si>
  <si>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</si>
  <si>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</si>
  <si>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</si>
  <si>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</si>
  <si>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</si>
  <si>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</si>
  <si>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</si>
  <si>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</si>
  <si>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</si>
  <si>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</si>
  <si>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</si>
  <si>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</si>
  <si>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</si>
  <si>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</si>
  <si>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</si>
  <si>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</si>
  <si>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</si>
  <si>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</si>
  <si>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</si>
  <si>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</si>
  <si>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</si>
  <si>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</si>
  <si>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</si>
  <si>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</si>
  <si>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</si>
  <si>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</si>
  <si>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</si>
  <si>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</si>
  <si>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</si>
  <si>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</si>
  <si>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</si>
  <si>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</si>
  <si>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</si>
  <si>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</si>
  <si>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</si>
  <si>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</si>
  <si>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</si>
  <si>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</si>
  <si>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</si>
  <si>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</si>
  <si>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</si>
  <si>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</si>
  <si>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</si>
  <si>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</si>
  <si>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</si>
  <si>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</si>
  <si>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</si>
  <si>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</si>
  <si>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</si>
  <si>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</si>
  <si>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</si>
  <si>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</si>
  <si>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</si>
  <si>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</si>
  <si>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Females 15-49</t>
  </si>
  <si>
    <t>Other females (15-49)</t>
  </si>
  <si>
    <t>Programs</t>
  </si>
  <si>
    <t>SBCC</t>
  </si>
  <si>
    <t>Social and behavior change communication</t>
  </si>
  <si>
    <t>ART</t>
  </si>
  <si>
    <t>Antiretroviral therapy</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</si>
  <si>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</si>
  <si>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</si>
  <si>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</si>
  <si>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</si>
  <si>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</si>
  <si>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</si>
  <si>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</si>
  <si>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</si>
  <si>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</si>
  <si>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</si>
  <si>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</si>
  <si>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</si>
  <si>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</si>
  <si>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</si>
  <si>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</si>
  <si>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</si>
  <si>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</si>
  <si>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</si>
  <si>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</si>
  <si>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</si>
  <si>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</si>
  <si>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</si>
  <si>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</si>
  <si>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</si>
  <si>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</si>
  <si>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</si>
  <si>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</si>
  <si>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</si>
  <si>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</si>
  <si>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</si>
  <si>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</si>
  <si>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</si>
  <si>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</si>
  <si>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</si>
  <si>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</si>
  <si>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</si>
  <si>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</si>
  <si>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</si>
  <si>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</si>
  <si>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</si>
  <si>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</si>
  <si>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</si>
  <si>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</si>
  <si>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</si>
  <si>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</si>
  <si>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</si>
  <si>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</si>
  <si>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</si>
  <si>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</si>
  <si>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</si>
  <si>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</si>
  <si>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</si>
  <si>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</si>
  <si>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</si>
  <si>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</si>
  <si>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</si>
  <si>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</si>
  <si>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</si>
  <si>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</si>
  <si>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</si>
  <si>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</si>
  <si>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</si>
  <si>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</si>
  <si>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</si>
  <si>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</si>
  <si>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</si>
  <si>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Males 15-49</t>
  </si>
  <si>
    <t>Other males (15-49)</t>
  </si>
  <si>
    <t>TRUE</t>
  </si>
  <si>
    <t>FALSE</t>
  </si>
  <si>
    <t>Other</t>
  </si>
  <si>
    <t>Other costs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</si>
</sst>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
    <xf numFmtId="0" fontId="0" fillId="0" borderId="0"/>
    <xf numFmtId="0" fontId="5" fillId="2" borderId="1" applyNumberFormat="0" applyAlignment="0" applyProtection="0"/>
  </cellStyleXfs>
  <cellXfs count="30">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2" fontId="4" fillId="0" borderId="0" xfId="0" applyNumberFormat="1" applyFont="1" applyAlignment="1">
      <alignment horizontal="center"/>
    </xf>
    <xf numFmtId="0" fontId="7" fillId="0" borderId="0" xfId="0" applyFont="1"/>
    <xf numFmtId="0" fontId="7" fillId="0" borderId="0" xfId="0" applyFont="1" applyAlignment="1">
      <alignment horizontal="right"/>
    </xf>
    <xf numFmtId="0" fontId="5" fillId="5" borderId="2" xfId="1" applyFill="1" applyBorder="1" applyProtection="1">
      <protection locked="0"/>
    </xf>
    <xf numFmtId="0" fontId="7" fillId="0" borderId="0" xfId="0" applyFont="1" applyAlignment="1">
      <alignment horizontal="center"/>
    </xf>
    <xf numFmtId="3" fontId="5" fillId="5" borderId="2" xfId="1" applyNumberFormat="1" applyFill="1" applyBorder="1" applyProtection="1">
      <protection locked="0"/>
    </xf>
    <xf numFmtId="3" fontId="5" fillId="5" borderId="2" xfId="0" applyNumberFormat="1" applyFont="1" applyFill="1" applyBorder="1" applyProtection="1">
      <protection locked="0"/>
    </xf>
    <xf numFmtId="10" fontId="5" fillId="5" borderId="2" xfId="1" applyNumberFormat="1" applyFill="1" applyBorder="1" applyProtection="1">
      <protection locked="0"/>
    </xf>
    <xf numFmtId="0" fontId="1" fillId="2" borderId="0" xfId="0" applyFont="1" applyFill="1" applyAlignment="1">
      <alignment horizontal="center" vertical="center"/>
    </xf>
    <xf numFmtId="0" fontId="2" fillId="0" borderId="0" xfId="0" applyFont="1" applyAlignment="1">
      <alignment horizontal="right"/>
    </xf>
    <xf numFmtId="0" fontId="0" fillId="4" borderId="1" xfId="0" applyFill="1" applyBorder="1" applyProtection="1">
      <protection locked="0"/>
    </xf>
    <xf numFmtId="0" fontId="0" fillId="0" borderId="0" xfId="0"/>
    <xf numFmtId="0" fontId="2" fillId="0" borderId="0" xfId="0" applyFont="1" applyAlignment="1">
      <alignment horizontal="right"/>
    </xf>
    <xf numFmtId="10" fontId="0" fillId="4" borderId="1" xfId="0" applyNumberFormat="1" applyFill="1" applyBorder="1" applyProtection="1">
      <protection locked="0"/>
    </xf>
    <xf numFmtId="0" fontId="2" fillId="0" borderId="0" xfId="0" applyFont="1" applyAlignment="1">
      <alignment horizontal="center"/>
    </xf>
    <xf numFmtId="11" fontId="0" fillId="4" borderId="1" xfId="0" applyNumberFormat="1" applyFill="1" applyBorder="1" applyProtection="1">
      <protection locked="0"/>
    </xf>
  </cellXfs>
  <cellStyles count="2">
    <cellStyle name="Input" xfId="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29"/>
  <sheetViews>
    <sheetView workbookViewId="0">
      <selection sqref="A1:A3"/>
    </sheetView>
  </sheetViews>
  <sheetFormatPr defaultColWidth="8.5703125" defaultRowHeight="15" x14ac:dyDescent="0.25"/>
  <cols>
    <col min="1" max="1" width="80.7109375" customWidth="1"/>
  </cols>
  <sheetData>
    <row r="1" spans="1:1" x14ac:dyDescent="0.25">
      <c r="A1" s="22" t="s">
        <v>119</v>
      </c>
    </row>
    <row r="2" spans="1:1" x14ac:dyDescent="0.25">
      <c r="A2" s="22"/>
    </row>
    <row r="3" spans="1:1" x14ac:dyDescent="0.25">
      <c r="A3" s="22"/>
    </row>
    <row r="4" spans="1:1" x14ac:dyDescent="0.25">
      <c r="A4" s="1"/>
    </row>
    <row r="5" spans="1:1" ht="65.099999999999994" customHeight="1" x14ac:dyDescent="0.25">
      <c r="A5" s="1" t="s">
        <v>120</v>
      </c>
    </row>
    <row r="6" spans="1:1" x14ac:dyDescent="0.25">
      <c r="A6" s="1"/>
    </row>
    <row r="7" spans="1:1" x14ac:dyDescent="0.25">
      <c r="A7" s="2" t="s">
        <v>121</v>
      </c>
    </row>
    <row r="8" spans="1:1" x14ac:dyDescent="0.25">
      <c r="A8" s="1"/>
    </row>
    <row r="9" spans="1:1" ht="30" x14ac:dyDescent="0.25">
      <c r="A9" s="1" t="s">
        <v>122</v>
      </c>
    </row>
    <row r="10" spans="1:1" x14ac:dyDescent="0.25">
      <c r="A10" s="1"/>
    </row>
    <row r="11" spans="1:1" x14ac:dyDescent="0.25">
      <c r="A11" s="2" t="s">
        <v>123</v>
      </c>
    </row>
    <row r="12" spans="1:1" x14ac:dyDescent="0.25">
      <c r="A12" s="1"/>
    </row>
    <row r="13" spans="1:1" ht="80.099999999999994" customHeight="1" x14ac:dyDescent="0.25">
      <c r="A13" s="1" t="s">
        <v>124</v>
      </c>
    </row>
    <row r="14" spans="1:1" x14ac:dyDescent="0.25">
      <c r="A14" s="1"/>
    </row>
    <row r="15" spans="1:1" x14ac:dyDescent="0.25">
      <c r="A15" s="2" t="s">
        <v>125</v>
      </c>
    </row>
    <row r="16" spans="1:1" x14ac:dyDescent="0.25">
      <c r="A16" s="1"/>
    </row>
    <row r="17" spans="1:1" ht="30" x14ac:dyDescent="0.25">
      <c r="A17" s="1" t="s">
        <v>126</v>
      </c>
    </row>
    <row r="18" spans="1:1" x14ac:dyDescent="0.25">
      <c r="A18" s="1" t="s">
        <v>127</v>
      </c>
    </row>
    <row r="19" spans="1:1" ht="57" customHeight="1" x14ac:dyDescent="0.25">
      <c r="A19" s="1" t="s">
        <v>128</v>
      </c>
    </row>
    <row r="20" spans="1:1" x14ac:dyDescent="0.25">
      <c r="A20" s="1" t="s">
        <v>129</v>
      </c>
    </row>
    <row r="21" spans="1:1" x14ac:dyDescent="0.25">
      <c r="A21" s="1"/>
    </row>
    <row r="22" spans="1:1" x14ac:dyDescent="0.25">
      <c r="A22" s="1" t="s">
        <v>130</v>
      </c>
    </row>
    <row r="23" spans="1:1" x14ac:dyDescent="0.25">
      <c r="A23" s="1"/>
    </row>
    <row r="24" spans="1:1" x14ac:dyDescent="0.25">
      <c r="A24" s="2" t="s">
        <v>131</v>
      </c>
    </row>
    <row r="25" spans="1:1" x14ac:dyDescent="0.25">
      <c r="A25" s="1"/>
    </row>
    <row r="26" spans="1:1" x14ac:dyDescent="0.25">
      <c r="A26" s="1" t="s">
        <v>132</v>
      </c>
    </row>
    <row r="27" spans="1:1" x14ac:dyDescent="0.25">
      <c r="A27" s="1"/>
    </row>
    <row r="28" spans="1:1" x14ac:dyDescent="0.25">
      <c r="A28" s="3" t="s">
        <v>133</v>
      </c>
    </row>
    <row r="29" spans="1:1" x14ac:dyDescent="0.25">
      <c r="A29" s="1"/>
    </row>
  </sheetData>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D25"/>
  <sheetViews>
    <sheetView topLeftCell="A2" workbookViewId="0">
      <selection activeCell="D25" sqref="D25"/>
    </sheetView>
  </sheetViews>
  <sheetFormatPr defaultColWidth="8.5703125" defaultRowHeight="15" x14ac:dyDescent="0.25"/>
  <cols>
    <col min="3" max="4" width="12.7109375" customWidth="1"/>
  </cols>
  <sheetData>
    <row r="1" spans="1:4" x14ac:dyDescent="0.25">
      <c r="A1" s="4" t="s">
        <v>10</v>
      </c>
    </row>
    <row r="2" spans="1:4" x14ac:dyDescent="0.25">
      <c r="C2" s="6" t="str">
        <f>'Populations &amp; programs'!$C$3</f>
        <v>Males 15-49</v>
      </c>
      <c r="D2" s="6" t="str">
        <f>'Populations &amp; programs'!$C$4</f>
        <v>Females 15-49</v>
      </c>
    </row>
    <row r="3" spans="1:4" x14ac:dyDescent="0.25">
      <c r="B3" s="6" t="str">
        <f>'Populations &amp; programs'!$C$3</f>
        <v>Males 15-49</v>
      </c>
      <c r="C3" s="7"/>
      <c r="D3" s="7">
        <v>1</v>
      </c>
    </row>
    <row r="4" spans="1:4" x14ac:dyDescent="0.25">
      <c r="B4" s="6" t="str">
        <f>'Populations &amp; programs'!$C$4</f>
        <v>Females 15-49</v>
      </c>
      <c r="C4" s="7"/>
      <c r="D4" s="7"/>
    </row>
    <row r="8" spans="1:4" x14ac:dyDescent="0.25">
      <c r="A8" s="4" t="s">
        <v>11</v>
      </c>
    </row>
    <row r="9" spans="1:4" x14ac:dyDescent="0.25">
      <c r="C9" s="6" t="str">
        <f>'Populations &amp; programs'!$C$3</f>
        <v>Males 15-49</v>
      </c>
      <c r="D9" s="6" t="str">
        <f>'Populations &amp; programs'!$C$4</f>
        <v>Females 15-49</v>
      </c>
    </row>
    <row r="10" spans="1:4" x14ac:dyDescent="0.25">
      <c r="B10" s="6" t="str">
        <f>'Populations &amp; programs'!$C$3</f>
        <v>Males 15-49</v>
      </c>
      <c r="C10" s="7"/>
      <c r="D10" s="7">
        <v>1</v>
      </c>
    </row>
    <row r="11" spans="1:4" x14ac:dyDescent="0.25">
      <c r="B11" s="6" t="str">
        <f>'Populations &amp; programs'!$C$4</f>
        <v>Females 15-49</v>
      </c>
      <c r="C11" s="7"/>
      <c r="D11" s="7"/>
    </row>
    <row r="15" spans="1:4" x14ac:dyDescent="0.25">
      <c r="A15" s="4" t="s">
        <v>12</v>
      </c>
    </row>
    <row r="16" spans="1:4" x14ac:dyDescent="0.25">
      <c r="C16" s="6" t="str">
        <f>'Populations &amp; programs'!$C$3</f>
        <v>Males 15-49</v>
      </c>
      <c r="D16" s="6" t="str">
        <f>'Populations &amp; programs'!$C$4</f>
        <v>Females 15-49</v>
      </c>
    </row>
    <row r="17" spans="1:4" x14ac:dyDescent="0.25">
      <c r="B17" s="6" t="str">
        <f>'Populations &amp; programs'!$C$3</f>
        <v>Males 15-49</v>
      </c>
      <c r="C17" s="7"/>
      <c r="D17" s="7"/>
    </row>
    <row r="18" spans="1:4" x14ac:dyDescent="0.25">
      <c r="B18" s="6" t="str">
        <f>'Populations &amp; programs'!$C$4</f>
        <v>Females 15-49</v>
      </c>
      <c r="C18" s="7"/>
      <c r="D18" s="7"/>
    </row>
    <row r="22" spans="1:4" x14ac:dyDescent="0.25">
      <c r="A22" s="4" t="s">
        <v>13</v>
      </c>
    </row>
    <row r="23" spans="1:4" x14ac:dyDescent="0.25">
      <c r="C23" s="6" t="str">
        <f>'Populations &amp; programs'!$C$3</f>
        <v>Males 15-49</v>
      </c>
      <c r="D23" s="6" t="str">
        <f>'Populations &amp; programs'!$C$4</f>
        <v>Females 15-49</v>
      </c>
    </row>
    <row r="24" spans="1:4" x14ac:dyDescent="0.25">
      <c r="B24" s="6" t="str">
        <f>'Populations &amp; programs'!$C$3</f>
        <v>Males 15-49</v>
      </c>
      <c r="C24" s="7"/>
      <c r="D24" s="7"/>
    </row>
    <row r="25" spans="1:4" x14ac:dyDescent="0.25">
      <c r="B25" s="6" t="str">
        <f>'Populations &amp; programs'!$C$4</f>
        <v>Females 15-49</v>
      </c>
      <c r="C25" s="7"/>
      <c r="D25"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D11"/>
  <sheetViews>
    <sheetView workbookViewId="0"/>
  </sheetViews>
  <sheetFormatPr defaultColWidth="8.5703125" defaultRowHeight="15" x14ac:dyDescent="0.25"/>
  <cols>
    <col min="3" max="4" width="12.7109375" customWidth="1"/>
  </cols>
  <sheetData>
    <row r="1" spans="1:4" x14ac:dyDescent="0.25">
      <c r="A1" s="4" t="s">
        <v>14</v>
      </c>
    </row>
    <row r="2" spans="1:4" x14ac:dyDescent="0.25">
      <c r="C2" s="6" t="str">
        <f>'Populations &amp; programs'!$C$3</f>
        <v>Males 15-49</v>
      </c>
      <c r="D2" s="6" t="str">
        <f>'Populations &amp; programs'!$C$4</f>
        <v>Females 15-49</v>
      </c>
    </row>
    <row r="3" spans="1:4" x14ac:dyDescent="0.25">
      <c r="B3" s="6" t="str">
        <f>'Populations &amp; programs'!$C$3</f>
        <v>Males 15-49</v>
      </c>
      <c r="C3" s="7"/>
      <c r="D3" s="7"/>
    </row>
    <row r="4" spans="1:4" x14ac:dyDescent="0.25">
      <c r="B4" s="6" t="str">
        <f>'Populations &amp; programs'!$C$4</f>
        <v>Females 15-49</v>
      </c>
      <c r="C4" s="7"/>
      <c r="D4" s="7"/>
    </row>
    <row r="8" spans="1:4" x14ac:dyDescent="0.25">
      <c r="A8" s="4" t="s">
        <v>15</v>
      </c>
    </row>
    <row r="9" spans="1:4" x14ac:dyDescent="0.25">
      <c r="C9" s="6" t="str">
        <f>'Populations &amp; programs'!$C$3</f>
        <v>Males 15-49</v>
      </c>
      <c r="D9" s="6" t="str">
        <f>'Populations &amp; programs'!$C$4</f>
        <v>Females 15-49</v>
      </c>
    </row>
    <row r="10" spans="1:4" x14ac:dyDescent="0.25">
      <c r="B10" s="6" t="str">
        <f>'Populations &amp; programs'!$C$3</f>
        <v>Males 15-49</v>
      </c>
      <c r="C10" s="7"/>
      <c r="D10" s="7"/>
    </row>
    <row r="11" spans="1:4" x14ac:dyDescent="0.25">
      <c r="B11" s="6" t="str">
        <f>'Populations &amp; programs'!$C$4</f>
        <v>Females 15-49</v>
      </c>
      <c r="C11" s="7"/>
      <c r="D11"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E85"/>
  <sheetViews>
    <sheetView workbookViewId="0"/>
  </sheetViews>
  <sheetFormatPr defaultColWidth="8.5703125" defaultRowHeight="15" x14ac:dyDescent="0.25"/>
  <cols>
    <col min="2" max="2" width="40.7109375" customWidth="1"/>
  </cols>
  <sheetData>
    <row r="1" spans="1:5" x14ac:dyDescent="0.25">
      <c r="A1" s="4" t="s">
        <v>16</v>
      </c>
    </row>
    <row r="2" spans="1:5" x14ac:dyDescent="0.25">
      <c r="C2" s="6" t="s">
        <v>85</v>
      </c>
      <c r="D2" s="6" t="s">
        <v>86</v>
      </c>
      <c r="E2" s="6" t="s">
        <v>84</v>
      </c>
    </row>
    <row r="3" spans="1:5" x14ac:dyDescent="0.25">
      <c r="B3" s="5" t="s">
        <v>17</v>
      </c>
      <c r="C3" s="8">
        <v>4.0000000000000002E-4</v>
      </c>
      <c r="D3" s="8">
        <v>1E-4</v>
      </c>
      <c r="E3" s="8">
        <v>1.4E-3</v>
      </c>
    </row>
    <row r="4" spans="1:5" x14ac:dyDescent="0.25">
      <c r="B4" s="5" t="s">
        <v>18</v>
      </c>
      <c r="C4" s="8">
        <v>8.0000000000000004E-4</v>
      </c>
      <c r="D4" s="8">
        <v>5.9999999999999995E-4</v>
      </c>
      <c r="E4" s="8">
        <v>1.1000000000000001E-3</v>
      </c>
    </row>
    <row r="5" spans="1:5" x14ac:dyDescent="0.25">
      <c r="B5" s="5" t="s">
        <v>19</v>
      </c>
      <c r="C5" s="8">
        <v>1.38E-2</v>
      </c>
      <c r="D5" s="8">
        <v>1.0200000000000001E-2</v>
      </c>
      <c r="E5" s="8">
        <v>1.8599999999999998E-2</v>
      </c>
    </row>
    <row r="6" spans="1:5" x14ac:dyDescent="0.25">
      <c r="B6" s="5" t="s">
        <v>20</v>
      </c>
      <c r="C6" s="8">
        <v>1.1000000000000001E-3</v>
      </c>
      <c r="D6" s="8">
        <v>4.0000000000000002E-4</v>
      </c>
      <c r="E6" s="8">
        <v>2.8E-3</v>
      </c>
    </row>
    <row r="7" spans="1:5" x14ac:dyDescent="0.25">
      <c r="B7" s="5" t="s">
        <v>21</v>
      </c>
      <c r="C7" s="8">
        <v>8.0000000000000002E-3</v>
      </c>
      <c r="D7" s="8">
        <v>6.3E-3</v>
      </c>
      <c r="E7" s="8">
        <v>2.4E-2</v>
      </c>
    </row>
    <row r="8" spans="1:5" x14ac:dyDescent="0.25">
      <c r="B8" s="5" t="s">
        <v>22</v>
      </c>
      <c r="C8" s="8">
        <v>0.36699999999999999</v>
      </c>
      <c r="D8" s="8">
        <v>0.29399999999999998</v>
      </c>
      <c r="E8" s="8">
        <v>0.44</v>
      </c>
    </row>
    <row r="9" spans="1:5" x14ac:dyDescent="0.25">
      <c r="B9" s="5" t="s">
        <v>23</v>
      </c>
      <c r="C9" s="8">
        <v>0.20499999999999999</v>
      </c>
      <c r="D9" s="8">
        <v>0.14000000000000001</v>
      </c>
      <c r="E9" s="8">
        <v>0.27</v>
      </c>
    </row>
    <row r="13" spans="1:5" x14ac:dyDescent="0.25">
      <c r="A13" s="4" t="s">
        <v>24</v>
      </c>
    </row>
    <row r="14" spans="1:5" x14ac:dyDescent="0.25">
      <c r="C14" s="6" t="s">
        <v>85</v>
      </c>
      <c r="D14" s="6" t="s">
        <v>86</v>
      </c>
      <c r="E14" s="6" t="s">
        <v>84</v>
      </c>
    </row>
    <row r="15" spans="1:5" x14ac:dyDescent="0.25">
      <c r="B15" s="5" t="s">
        <v>25</v>
      </c>
      <c r="C15" s="11">
        <v>26.03</v>
      </c>
      <c r="D15" s="11">
        <v>2</v>
      </c>
      <c r="E15" s="11">
        <v>48.02</v>
      </c>
    </row>
    <row r="16" spans="1:5" x14ac:dyDescent="0.25">
      <c r="B16" s="5" t="s">
        <v>26</v>
      </c>
      <c r="C16" s="11">
        <v>1</v>
      </c>
      <c r="D16" s="11">
        <v>1</v>
      </c>
      <c r="E16" s="11">
        <v>1</v>
      </c>
    </row>
    <row r="17" spans="1:5" x14ac:dyDescent="0.25">
      <c r="B17" s="5" t="s">
        <v>27</v>
      </c>
      <c r="C17" s="11">
        <v>1</v>
      </c>
      <c r="D17" s="11">
        <v>1</v>
      </c>
      <c r="E17" s="11">
        <v>1</v>
      </c>
    </row>
    <row r="18" spans="1:5" x14ac:dyDescent="0.25">
      <c r="B18" s="5" t="s">
        <v>28</v>
      </c>
      <c r="C18" s="11">
        <v>1</v>
      </c>
      <c r="D18" s="11">
        <v>1</v>
      </c>
      <c r="E18" s="11">
        <v>1</v>
      </c>
    </row>
    <row r="19" spans="1:5" x14ac:dyDescent="0.25">
      <c r="B19" s="5" t="s">
        <v>29</v>
      </c>
      <c r="C19" s="11">
        <v>3.49</v>
      </c>
      <c r="D19" s="11">
        <v>1.76</v>
      </c>
      <c r="E19" s="11">
        <v>6.92</v>
      </c>
    </row>
    <row r="20" spans="1:5" x14ac:dyDescent="0.25">
      <c r="B20" s="5" t="s">
        <v>30</v>
      </c>
      <c r="C20" s="11">
        <v>7.17</v>
      </c>
      <c r="D20" s="11">
        <v>3.9</v>
      </c>
      <c r="E20" s="11">
        <v>12.08</v>
      </c>
    </row>
    <row r="24" spans="1:5" x14ac:dyDescent="0.25">
      <c r="A24" s="4" t="s">
        <v>31</v>
      </c>
    </row>
    <row r="25" spans="1:5" x14ac:dyDescent="0.25">
      <c r="C25" s="6" t="s">
        <v>85</v>
      </c>
      <c r="D25" s="6" t="s">
        <v>86</v>
      </c>
      <c r="E25" s="6" t="s">
        <v>84</v>
      </c>
    </row>
    <row r="26" spans="1:5" x14ac:dyDescent="0.25">
      <c r="B26" s="5" t="s">
        <v>32</v>
      </c>
      <c r="C26" s="12">
        <v>4.1399999999999997</v>
      </c>
      <c r="D26" s="12">
        <v>2</v>
      </c>
      <c r="E26" s="12">
        <v>9.76</v>
      </c>
    </row>
    <row r="27" spans="1:5" x14ac:dyDescent="0.25">
      <c r="B27" s="5" t="s">
        <v>27</v>
      </c>
      <c r="C27" s="12">
        <v>1.05</v>
      </c>
      <c r="D27" s="12">
        <v>0.86</v>
      </c>
      <c r="E27" s="12">
        <v>1.61</v>
      </c>
    </row>
    <row r="28" spans="1:5" x14ac:dyDescent="0.25">
      <c r="B28" s="5" t="s">
        <v>33</v>
      </c>
      <c r="C28" s="12">
        <v>0.33</v>
      </c>
      <c r="D28" s="12">
        <v>0.32</v>
      </c>
      <c r="E28" s="12">
        <v>0.35</v>
      </c>
    </row>
    <row r="29" spans="1:5" x14ac:dyDescent="0.25">
      <c r="B29" s="5" t="s">
        <v>34</v>
      </c>
      <c r="C29" s="12">
        <v>0.27</v>
      </c>
      <c r="D29" s="12">
        <v>0.25</v>
      </c>
      <c r="E29" s="12">
        <v>0.28999999999999998</v>
      </c>
    </row>
    <row r="30" spans="1:5" x14ac:dyDescent="0.25">
      <c r="B30" s="5" t="s">
        <v>35</v>
      </c>
      <c r="C30" s="12">
        <v>0.67</v>
      </c>
      <c r="D30" s="12">
        <v>0.44</v>
      </c>
      <c r="E30" s="12">
        <v>0.88</v>
      </c>
    </row>
    <row r="34" spans="1:5" x14ac:dyDescent="0.25">
      <c r="A34" s="4" t="s">
        <v>36</v>
      </c>
    </row>
    <row r="35" spans="1:5" x14ac:dyDescent="0.25">
      <c r="C35" s="6" t="s">
        <v>85</v>
      </c>
      <c r="D35" s="6" t="s">
        <v>86</v>
      </c>
      <c r="E35" s="6" t="s">
        <v>84</v>
      </c>
    </row>
    <row r="36" spans="1:5" x14ac:dyDescent="0.25">
      <c r="B36" s="5" t="s">
        <v>37</v>
      </c>
      <c r="C36" s="12">
        <v>0.45</v>
      </c>
      <c r="D36" s="12">
        <v>0.14000000000000001</v>
      </c>
      <c r="E36" s="12">
        <v>0.93</v>
      </c>
    </row>
    <row r="37" spans="1:5" x14ac:dyDescent="0.25">
      <c r="B37" s="5" t="s">
        <v>38</v>
      </c>
      <c r="C37" s="12">
        <v>0.7</v>
      </c>
      <c r="D37" s="12">
        <v>0.28999999999999998</v>
      </c>
      <c r="E37" s="12">
        <v>1.1100000000000001</v>
      </c>
    </row>
    <row r="38" spans="1:5" x14ac:dyDescent="0.25">
      <c r="B38" s="5" t="s">
        <v>39</v>
      </c>
      <c r="C38" s="12">
        <v>0.47</v>
      </c>
      <c r="D38" s="12">
        <v>0.33</v>
      </c>
      <c r="E38" s="12">
        <v>0.72</v>
      </c>
    </row>
    <row r="39" spans="1:5" x14ac:dyDescent="0.25">
      <c r="B39" s="5" t="s">
        <v>40</v>
      </c>
      <c r="C39" s="12">
        <v>1.52</v>
      </c>
      <c r="D39" s="12">
        <v>1.06</v>
      </c>
      <c r="E39" s="12">
        <v>1.96</v>
      </c>
    </row>
    <row r="43" spans="1:5" x14ac:dyDescent="0.25">
      <c r="A43" s="4" t="s">
        <v>41</v>
      </c>
    </row>
    <row r="44" spans="1:5" x14ac:dyDescent="0.25">
      <c r="C44" s="6" t="s">
        <v>85</v>
      </c>
      <c r="D44" s="6" t="s">
        <v>86</v>
      </c>
      <c r="E44" s="6" t="s">
        <v>84</v>
      </c>
    </row>
    <row r="45" spans="1:5" x14ac:dyDescent="0.25">
      <c r="B45" s="5" t="s">
        <v>42</v>
      </c>
      <c r="C45" s="12">
        <v>0.1</v>
      </c>
      <c r="D45" s="12">
        <v>0.08</v>
      </c>
      <c r="E45" s="12">
        <v>0.12</v>
      </c>
    </row>
    <row r="46" spans="1:5" x14ac:dyDescent="0.25">
      <c r="B46" s="5" t="s">
        <v>43</v>
      </c>
      <c r="C46" s="12">
        <v>0.16</v>
      </c>
      <c r="D46" s="12">
        <v>0.05</v>
      </c>
      <c r="E46" s="12">
        <v>0.26</v>
      </c>
    </row>
    <row r="50" spans="1:5" x14ac:dyDescent="0.25">
      <c r="A50" s="4" t="s">
        <v>44</v>
      </c>
    </row>
    <row r="51" spans="1:5" x14ac:dyDescent="0.25">
      <c r="C51" s="6" t="s">
        <v>85</v>
      </c>
      <c r="D51" s="6" t="s">
        <v>86</v>
      </c>
      <c r="E51" s="6" t="s">
        <v>84</v>
      </c>
    </row>
    <row r="52" spans="1:5" x14ac:dyDescent="0.25">
      <c r="B52" s="5" t="s">
        <v>25</v>
      </c>
      <c r="C52" s="8">
        <v>3.5999999999999999E-3</v>
      </c>
      <c r="D52" s="8">
        <v>2.8999999999999998E-3</v>
      </c>
      <c r="E52" s="8">
        <v>4.4000000000000003E-3</v>
      </c>
    </row>
    <row r="53" spans="1:5" x14ac:dyDescent="0.25">
      <c r="B53" s="5" t="s">
        <v>26</v>
      </c>
      <c r="C53" s="8">
        <v>3.5999999999999999E-3</v>
      </c>
      <c r="D53" s="8">
        <v>2.8999999999999998E-3</v>
      </c>
      <c r="E53" s="8">
        <v>4.4000000000000003E-3</v>
      </c>
    </row>
    <row r="54" spans="1:5" x14ac:dyDescent="0.25">
      <c r="B54" s="5" t="s">
        <v>45</v>
      </c>
      <c r="C54" s="8">
        <v>5.7999999999999996E-3</v>
      </c>
      <c r="D54" s="8">
        <v>4.7999999999999996E-3</v>
      </c>
      <c r="E54" s="8">
        <v>7.1000000000000004E-3</v>
      </c>
    </row>
    <row r="55" spans="1:5" x14ac:dyDescent="0.25">
      <c r="B55" s="5" t="s">
        <v>28</v>
      </c>
      <c r="C55" s="8">
        <v>8.8000000000000005E-3</v>
      </c>
      <c r="D55" s="8">
        <v>7.4999999999999997E-2</v>
      </c>
      <c r="E55" s="8">
        <v>1.01E-2</v>
      </c>
    </row>
    <row r="56" spans="1:5" x14ac:dyDescent="0.25">
      <c r="B56" s="5" t="s">
        <v>29</v>
      </c>
      <c r="C56" s="8">
        <v>5.8999999999999997E-2</v>
      </c>
      <c r="D56" s="8">
        <v>5.3999999999999999E-2</v>
      </c>
      <c r="E56" s="8">
        <v>7.9000000000000001E-2</v>
      </c>
    </row>
    <row r="57" spans="1:5" x14ac:dyDescent="0.25">
      <c r="B57" s="5" t="s">
        <v>30</v>
      </c>
      <c r="C57" s="8">
        <v>0.123</v>
      </c>
      <c r="D57" s="8">
        <v>0.19600000000000001</v>
      </c>
      <c r="E57" s="8">
        <v>0.23200000000000001</v>
      </c>
    </row>
    <row r="58" spans="1:5" x14ac:dyDescent="0.25">
      <c r="B58" s="5" t="s">
        <v>46</v>
      </c>
      <c r="C58" s="8">
        <v>0.23</v>
      </c>
      <c r="D58" s="8">
        <v>0.15</v>
      </c>
      <c r="E58" s="8">
        <v>0.3</v>
      </c>
    </row>
    <row r="59" spans="1:5" x14ac:dyDescent="0.25">
      <c r="B59" s="5" t="s">
        <v>47</v>
      </c>
      <c r="C59" s="8">
        <v>2.17</v>
      </c>
      <c r="D59" s="8">
        <v>1.27</v>
      </c>
      <c r="E59" s="8">
        <v>3.71</v>
      </c>
    </row>
    <row r="63" spans="1:5" x14ac:dyDescent="0.25">
      <c r="A63" s="4" t="s">
        <v>48</v>
      </c>
    </row>
    <row r="64" spans="1:5" x14ac:dyDescent="0.25">
      <c r="C64" s="6" t="s">
        <v>85</v>
      </c>
      <c r="D64" s="6" t="s">
        <v>86</v>
      </c>
      <c r="E64" s="6" t="s">
        <v>84</v>
      </c>
    </row>
    <row r="65" spans="1:5" x14ac:dyDescent="0.25">
      <c r="B65" s="5" t="s">
        <v>49</v>
      </c>
      <c r="C65" s="12">
        <v>0.05</v>
      </c>
      <c r="D65" s="12">
        <v>2.5000000000000001E-2</v>
      </c>
      <c r="E65" s="12">
        <v>0.2</v>
      </c>
    </row>
    <row r="66" spans="1:5" x14ac:dyDescent="0.25">
      <c r="B66" s="5" t="s">
        <v>50</v>
      </c>
      <c r="C66" s="12">
        <v>0.42</v>
      </c>
      <c r="D66" s="12">
        <v>0.33</v>
      </c>
      <c r="E66" s="12">
        <v>0.53</v>
      </c>
    </row>
    <row r="67" spans="1:5" x14ac:dyDescent="0.25">
      <c r="B67" s="5" t="s">
        <v>51</v>
      </c>
      <c r="C67" s="12">
        <v>1</v>
      </c>
      <c r="D67" s="12">
        <v>0.32</v>
      </c>
      <c r="E67" s="12">
        <v>1</v>
      </c>
    </row>
    <row r="68" spans="1:5" x14ac:dyDescent="0.25">
      <c r="B68" s="5" t="s">
        <v>52</v>
      </c>
      <c r="C68" s="12">
        <v>2.65</v>
      </c>
      <c r="D68" s="12">
        <v>1.35</v>
      </c>
      <c r="E68" s="12">
        <v>5.19</v>
      </c>
    </row>
    <row r="69" spans="1:5" x14ac:dyDescent="0.25">
      <c r="B69" s="5" t="s">
        <v>53</v>
      </c>
      <c r="C69" s="12">
        <v>1</v>
      </c>
      <c r="D69" s="12">
        <v>1</v>
      </c>
      <c r="E69" s="12">
        <v>1.35</v>
      </c>
    </row>
    <row r="70" spans="1:5" x14ac:dyDescent="0.25">
      <c r="B70" s="5" t="s">
        <v>54</v>
      </c>
      <c r="C70" s="12">
        <v>0.46</v>
      </c>
      <c r="D70" s="12">
        <v>0.32</v>
      </c>
      <c r="E70" s="12">
        <v>0.67</v>
      </c>
    </row>
    <row r="71" spans="1:5" x14ac:dyDescent="0.25">
      <c r="B71" s="5" t="s">
        <v>55</v>
      </c>
      <c r="C71" s="12">
        <v>0.1</v>
      </c>
      <c r="D71" s="12">
        <v>7.0000000000000007E-2</v>
      </c>
      <c r="E71" s="12">
        <v>0.18</v>
      </c>
    </row>
    <row r="72" spans="1:5" x14ac:dyDescent="0.25">
      <c r="B72" s="5" t="s">
        <v>77</v>
      </c>
      <c r="C72" s="12">
        <v>0.3</v>
      </c>
      <c r="D72" s="12">
        <v>0.1</v>
      </c>
      <c r="E72" s="12">
        <v>0.5</v>
      </c>
    </row>
    <row r="73" spans="1:5" x14ac:dyDescent="0.25">
      <c r="B73" s="5" t="s">
        <v>56</v>
      </c>
      <c r="C73" s="12">
        <v>0.27500000000000002</v>
      </c>
      <c r="D73" s="12">
        <v>0.2</v>
      </c>
      <c r="E73" s="12">
        <v>0.35</v>
      </c>
    </row>
    <row r="77" spans="1:5" x14ac:dyDescent="0.25">
      <c r="A77" s="4" t="s">
        <v>57</v>
      </c>
    </row>
    <row r="78" spans="1:5" x14ac:dyDescent="0.25">
      <c r="C78" s="6" t="s">
        <v>85</v>
      </c>
      <c r="D78" s="6" t="s">
        <v>86</v>
      </c>
      <c r="E78" s="6" t="s">
        <v>84</v>
      </c>
    </row>
    <row r="79" spans="1:5" x14ac:dyDescent="0.25">
      <c r="B79" s="5" t="s">
        <v>58</v>
      </c>
      <c r="C79" s="11">
        <v>0.14599999999999999</v>
      </c>
      <c r="D79" s="11">
        <v>9.6000000000000002E-2</v>
      </c>
      <c r="E79" s="11">
        <v>0.20499999999999999</v>
      </c>
    </row>
    <row r="80" spans="1:5" x14ac:dyDescent="0.25">
      <c r="B80" s="5" t="s">
        <v>59</v>
      </c>
      <c r="C80" s="11">
        <v>8.0000000000000002E-3</v>
      </c>
      <c r="D80" s="11">
        <v>5.0000000000000001E-3</v>
      </c>
      <c r="E80" s="11">
        <v>1.0999999999999999E-2</v>
      </c>
    </row>
    <row r="81" spans="2:5" x14ac:dyDescent="0.25">
      <c r="B81" s="5" t="s">
        <v>60</v>
      </c>
      <c r="C81" s="11">
        <v>0.02</v>
      </c>
      <c r="D81" s="11">
        <v>1.2999999999999999E-2</v>
      </c>
      <c r="E81" s="11">
        <v>2.9000000000000001E-2</v>
      </c>
    </row>
    <row r="82" spans="2:5" x14ac:dyDescent="0.25">
      <c r="B82" s="5" t="s">
        <v>61</v>
      </c>
      <c r="C82" s="11">
        <v>7.0000000000000007E-2</v>
      </c>
      <c r="D82" s="11">
        <v>4.8000000000000001E-2</v>
      </c>
      <c r="E82" s="11">
        <v>9.4E-2</v>
      </c>
    </row>
    <row r="83" spans="2:5" x14ac:dyDescent="0.25">
      <c r="B83" s="5" t="s">
        <v>62</v>
      </c>
      <c r="C83" s="11">
        <v>0.26500000000000001</v>
      </c>
      <c r="D83" s="11">
        <v>0.114</v>
      </c>
      <c r="E83" s="11">
        <v>0.47399999999999998</v>
      </c>
    </row>
    <row r="84" spans="2:5" x14ac:dyDescent="0.25">
      <c r="B84" s="5" t="s">
        <v>63</v>
      </c>
      <c r="C84" s="11">
        <v>0.54700000000000004</v>
      </c>
      <c r="D84" s="11">
        <v>0.38200000000000001</v>
      </c>
      <c r="E84" s="11">
        <v>0.71499999999999997</v>
      </c>
    </row>
    <row r="85" spans="2:5" x14ac:dyDescent="0.25">
      <c r="B85" s="5" t="s">
        <v>64</v>
      </c>
      <c r="C85" s="11">
        <v>5.2999999999999999E-2</v>
      </c>
      <c r="D85" s="11">
        <v>3.4000000000000002E-2</v>
      </c>
      <c r="E85" s="11">
        <v>7.9000000000000001E-2</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V91"/>
  <sheetViews>
    <sheetView workbookViewId="0">
      <selection sqref="A1:V91"/>
    </sheetView>
  </sheetViews>
  <sheetFormatPr defaultColWidth="8.5703125" defaultRowHeight="15" x14ac:dyDescent="0.25"/>
  <sheetData>
    <row r="1" spans="1:22" x14ac:dyDescent="0.25">
      <c r="A1" s="15" t="s">
        <v>65</v>
      </c>
      <c r="T1" s="16" t="s">
        <v>66</v>
      </c>
    </row>
    <row r="2" spans="1:22" x14ac:dyDescent="0.25">
      <c r="C2" s="16">
        <v>2000</v>
      </c>
      <c r="D2" s="16">
        <v>2001</v>
      </c>
      <c r="E2" s="16">
        <v>2002</v>
      </c>
      <c r="F2" s="16">
        <v>2003</v>
      </c>
      <c r="G2" s="16">
        <v>2004</v>
      </c>
      <c r="H2" s="16">
        <v>2005</v>
      </c>
      <c r="I2" s="16">
        <v>2006</v>
      </c>
      <c r="J2" s="16">
        <v>2007</v>
      </c>
      <c r="K2" s="16">
        <v>2008</v>
      </c>
      <c r="L2" s="16">
        <v>2009</v>
      </c>
      <c r="M2" s="16">
        <v>2010</v>
      </c>
      <c r="N2" s="16">
        <v>2011</v>
      </c>
      <c r="O2" s="16">
        <v>2012</v>
      </c>
      <c r="P2" s="16">
        <v>2013</v>
      </c>
      <c r="Q2" s="16">
        <v>2014</v>
      </c>
      <c r="R2" s="16">
        <v>2015</v>
      </c>
      <c r="T2" s="16" t="s">
        <v>85</v>
      </c>
      <c r="U2" s="16" t="s">
        <v>86</v>
      </c>
      <c r="V2" s="16" t="s">
        <v>84</v>
      </c>
    </row>
    <row r="3" spans="1:22" x14ac:dyDescent="0.25">
      <c r="B3" s="16" t="s">
        <v>89</v>
      </c>
      <c r="C3" s="17">
        <v>75.018454192929113</v>
      </c>
      <c r="D3" s="17">
        <v>76.070810544531554</v>
      </c>
      <c r="E3" s="17">
        <v>77.902335510111072</v>
      </c>
      <c r="F3" s="17">
        <v>79.45534236885652</v>
      </c>
      <c r="G3" s="17">
        <v>81.068347459232555</v>
      </c>
      <c r="H3" s="17">
        <v>82.769770996223016</v>
      </c>
      <c r="I3" s="17">
        <v>84.249516856345011</v>
      </c>
      <c r="J3" s="17">
        <v>85.442534325304138</v>
      </c>
      <c r="K3" s="17">
        <v>89.999873687933118</v>
      </c>
      <c r="L3" s="17">
        <v>89.504730386893897</v>
      </c>
      <c r="M3" s="17">
        <v>92.521062537104171</v>
      </c>
      <c r="N3" s="17">
        <v>95.719284063206572</v>
      </c>
      <c r="O3" s="17">
        <v>98.951609847288623</v>
      </c>
      <c r="P3" s="17">
        <v>100</v>
      </c>
      <c r="Q3" s="17">
        <f>P3*(1.025)</f>
        <v>102.49999999999999</v>
      </c>
      <c r="R3" s="17">
        <f>Q3*(1.025)</f>
        <v>105.06249999999997</v>
      </c>
      <c r="S3" s="18" t="s">
        <v>67</v>
      </c>
      <c r="T3" s="12">
        <v>0.03</v>
      </c>
      <c r="U3" s="12">
        <v>0.02</v>
      </c>
      <c r="V3" s="12">
        <v>0.05</v>
      </c>
    </row>
    <row r="7" spans="1:22" x14ac:dyDescent="0.25">
      <c r="A7" s="15" t="s">
        <v>68</v>
      </c>
    </row>
    <row r="8" spans="1:22" x14ac:dyDescent="0.25">
      <c r="C8" s="16">
        <v>2000</v>
      </c>
      <c r="D8" s="16">
        <v>2001</v>
      </c>
      <c r="E8" s="16">
        <v>2002</v>
      </c>
      <c r="F8" s="16">
        <v>2003</v>
      </c>
      <c r="G8" s="16">
        <v>2004</v>
      </c>
      <c r="H8" s="16">
        <v>2005</v>
      </c>
      <c r="I8" s="16">
        <v>2006</v>
      </c>
      <c r="J8" s="16">
        <v>2007</v>
      </c>
      <c r="K8" s="16">
        <v>2008</v>
      </c>
      <c r="L8" s="16">
        <v>2009</v>
      </c>
      <c r="M8" s="16">
        <v>2010</v>
      </c>
      <c r="N8" s="16">
        <v>2011</v>
      </c>
      <c r="O8" s="16">
        <v>2012</v>
      </c>
      <c r="P8" s="16">
        <v>2013</v>
      </c>
      <c r="Q8" s="16">
        <v>2014</v>
      </c>
      <c r="R8" s="16">
        <v>2015</v>
      </c>
      <c r="T8" s="16" t="s">
        <v>85</v>
      </c>
      <c r="U8" s="16" t="s">
        <v>86</v>
      </c>
      <c r="V8" s="16" t="s">
        <v>84</v>
      </c>
    </row>
    <row r="9" spans="1:22" x14ac:dyDescent="0.25">
      <c r="B9" s="16" t="s">
        <v>89</v>
      </c>
      <c r="C9" s="10"/>
      <c r="D9" s="10"/>
      <c r="E9" s="10"/>
      <c r="F9" s="10"/>
      <c r="G9" s="10"/>
      <c r="H9" s="10"/>
      <c r="I9" s="10"/>
      <c r="J9" s="10"/>
      <c r="K9" s="10"/>
      <c r="L9" s="10"/>
      <c r="M9" s="10"/>
      <c r="N9" s="10"/>
      <c r="O9" s="10"/>
      <c r="P9" s="10"/>
      <c r="Q9" s="10"/>
      <c r="R9" s="10"/>
      <c r="S9" s="18" t="s">
        <v>67</v>
      </c>
      <c r="T9" s="10"/>
      <c r="U9" s="10"/>
      <c r="V9" s="10"/>
    </row>
    <row r="13" spans="1:22" x14ac:dyDescent="0.25">
      <c r="A13" s="15" t="s">
        <v>69</v>
      </c>
    </row>
    <row r="14" spans="1:22" x14ac:dyDescent="0.25">
      <c r="C14" s="16">
        <v>2000</v>
      </c>
      <c r="D14" s="16">
        <v>2001</v>
      </c>
      <c r="E14" s="16">
        <v>2002</v>
      </c>
      <c r="F14" s="16">
        <v>2003</v>
      </c>
      <c r="G14" s="16">
        <v>2004</v>
      </c>
      <c r="H14" s="16">
        <v>2005</v>
      </c>
      <c r="I14" s="16">
        <v>2006</v>
      </c>
      <c r="J14" s="16">
        <v>2007</v>
      </c>
      <c r="K14" s="16">
        <v>2008</v>
      </c>
      <c r="L14" s="16">
        <v>2009</v>
      </c>
      <c r="M14" s="16">
        <v>2010</v>
      </c>
      <c r="N14" s="16">
        <v>2011</v>
      </c>
      <c r="O14" s="16">
        <v>2012</v>
      </c>
      <c r="P14" s="16">
        <v>2013</v>
      </c>
      <c r="Q14" s="16">
        <v>2014</v>
      </c>
      <c r="R14" s="16">
        <v>2015</v>
      </c>
      <c r="T14" s="16" t="s">
        <v>85</v>
      </c>
      <c r="U14" s="16" t="s">
        <v>86</v>
      </c>
      <c r="V14" s="16" t="s">
        <v>84</v>
      </c>
    </row>
    <row r="15" spans="1:22" x14ac:dyDescent="0.25">
      <c r="B15" s="16" t="s">
        <v>89</v>
      </c>
      <c r="C15" s="17">
        <f t="shared" ref="C15:Q15" si="0">D15/(1.12)</f>
        <v>529043227.23311073</v>
      </c>
      <c r="D15" s="17">
        <f t="shared" si="0"/>
        <v>592528414.50108409</v>
      </c>
      <c r="E15" s="17">
        <f t="shared" si="0"/>
        <v>663631824.24121428</v>
      </c>
      <c r="F15" s="17">
        <f t="shared" si="0"/>
        <v>743267643.15016007</v>
      </c>
      <c r="G15" s="17">
        <f t="shared" si="0"/>
        <v>832459760.32817936</v>
      </c>
      <c r="H15" s="17">
        <f t="shared" si="0"/>
        <v>932354931.56756091</v>
      </c>
      <c r="I15" s="17">
        <f t="shared" si="0"/>
        <v>1044237523.3556683</v>
      </c>
      <c r="J15" s="17">
        <f t="shared" si="0"/>
        <v>1169546026.1583486</v>
      </c>
      <c r="K15" s="17">
        <f t="shared" si="0"/>
        <v>1309891549.2973506</v>
      </c>
      <c r="L15" s="17">
        <f t="shared" si="0"/>
        <v>1467078535.213033</v>
      </c>
      <c r="M15" s="17">
        <f t="shared" si="0"/>
        <v>1643127959.438597</v>
      </c>
      <c r="N15" s="17">
        <f t="shared" si="0"/>
        <v>1840303314.5712287</v>
      </c>
      <c r="O15" s="17">
        <f t="shared" si="0"/>
        <v>2061139712.3197763</v>
      </c>
      <c r="P15" s="17">
        <f t="shared" si="0"/>
        <v>2308476477.7981496</v>
      </c>
      <c r="Q15" s="17">
        <f t="shared" si="0"/>
        <v>2585493655.1339278</v>
      </c>
      <c r="R15" s="17">
        <f>3243243241/(1.12)</f>
        <v>2895752893.7499995</v>
      </c>
      <c r="S15" s="18" t="s">
        <v>67</v>
      </c>
      <c r="T15" s="12">
        <v>0.04</v>
      </c>
      <c r="U15" s="12">
        <v>0.03</v>
      </c>
      <c r="V15" s="12">
        <v>0.06</v>
      </c>
    </row>
    <row r="19" spans="1:22" x14ac:dyDescent="0.25">
      <c r="A19" s="15" t="s">
        <v>70</v>
      </c>
    </row>
    <row r="20" spans="1:22" x14ac:dyDescent="0.25">
      <c r="C20" s="16">
        <v>2000</v>
      </c>
      <c r="D20" s="16">
        <v>2001</v>
      </c>
      <c r="E20" s="16">
        <v>2002</v>
      </c>
      <c r="F20" s="16">
        <v>2003</v>
      </c>
      <c r="G20" s="16">
        <v>2004</v>
      </c>
      <c r="H20" s="16">
        <v>2005</v>
      </c>
      <c r="I20" s="16">
        <v>2006</v>
      </c>
      <c r="J20" s="16">
        <v>2007</v>
      </c>
      <c r="K20" s="16">
        <v>2008</v>
      </c>
      <c r="L20" s="16">
        <v>2009</v>
      </c>
      <c r="M20" s="16">
        <v>2010</v>
      </c>
      <c r="N20" s="16">
        <v>2011</v>
      </c>
      <c r="O20" s="16">
        <v>2012</v>
      </c>
      <c r="P20" s="16">
        <v>2013</v>
      </c>
      <c r="Q20" s="16">
        <v>2014</v>
      </c>
      <c r="R20" s="16">
        <v>2015</v>
      </c>
      <c r="T20" s="16" t="s">
        <v>85</v>
      </c>
      <c r="U20" s="16" t="s">
        <v>86</v>
      </c>
      <c r="V20" s="16" t="s">
        <v>84</v>
      </c>
    </row>
    <row r="21" spans="1:22" x14ac:dyDescent="0.25">
      <c r="B21" s="16" t="s">
        <v>89</v>
      </c>
      <c r="C21" s="19">
        <v>30000000000</v>
      </c>
      <c r="D21" s="19">
        <f>C21+5000000000</f>
        <v>35000000000</v>
      </c>
      <c r="E21" s="19">
        <f t="shared" ref="E21:R21" si="1">D21+5000000000</f>
        <v>40000000000</v>
      </c>
      <c r="F21" s="19">
        <f t="shared" si="1"/>
        <v>45000000000</v>
      </c>
      <c r="G21" s="19">
        <f t="shared" si="1"/>
        <v>50000000000</v>
      </c>
      <c r="H21" s="19">
        <f t="shared" si="1"/>
        <v>55000000000</v>
      </c>
      <c r="I21" s="19">
        <f t="shared" si="1"/>
        <v>60000000000</v>
      </c>
      <c r="J21" s="19">
        <f t="shared" si="1"/>
        <v>65000000000</v>
      </c>
      <c r="K21" s="19">
        <f t="shared" si="1"/>
        <v>70000000000</v>
      </c>
      <c r="L21" s="19">
        <f t="shared" si="1"/>
        <v>75000000000</v>
      </c>
      <c r="M21" s="19">
        <f t="shared" si="1"/>
        <v>80000000000</v>
      </c>
      <c r="N21" s="19">
        <f t="shared" si="1"/>
        <v>85000000000</v>
      </c>
      <c r="O21" s="19">
        <f t="shared" si="1"/>
        <v>90000000000</v>
      </c>
      <c r="P21" s="19">
        <f t="shared" si="1"/>
        <v>95000000000</v>
      </c>
      <c r="Q21" s="19">
        <f t="shared" si="1"/>
        <v>100000000000</v>
      </c>
      <c r="R21" s="19">
        <f t="shared" si="1"/>
        <v>105000000000</v>
      </c>
      <c r="S21" s="18" t="s">
        <v>67</v>
      </c>
      <c r="T21" s="8">
        <v>3.5000000000000003E-2</v>
      </c>
      <c r="U21" s="12">
        <v>0.02</v>
      </c>
      <c r="V21" s="12">
        <v>0.05</v>
      </c>
    </row>
    <row r="25" spans="1:22" x14ac:dyDescent="0.25">
      <c r="A25" s="15" t="s">
        <v>0</v>
      </c>
    </row>
    <row r="26" spans="1:22" x14ac:dyDescent="0.25">
      <c r="C26" s="16">
        <v>2000</v>
      </c>
      <c r="D26" s="16">
        <v>2001</v>
      </c>
      <c r="E26" s="16">
        <v>2002</v>
      </c>
      <c r="F26" s="16">
        <v>2003</v>
      </c>
      <c r="G26" s="16">
        <v>2004</v>
      </c>
      <c r="H26" s="16">
        <v>2005</v>
      </c>
      <c r="I26" s="16">
        <v>2006</v>
      </c>
      <c r="J26" s="16">
        <v>2007</v>
      </c>
      <c r="K26" s="16">
        <v>2008</v>
      </c>
      <c r="L26" s="16">
        <v>2009</v>
      </c>
      <c r="M26" s="16">
        <v>2010</v>
      </c>
      <c r="N26" s="16">
        <v>2011</v>
      </c>
      <c r="O26" s="16">
        <v>2012</v>
      </c>
      <c r="P26" s="16">
        <v>2013</v>
      </c>
      <c r="Q26" s="16">
        <v>2014</v>
      </c>
      <c r="R26" s="16">
        <v>2015</v>
      </c>
      <c r="T26" s="16" t="s">
        <v>85</v>
      </c>
      <c r="U26" s="16" t="s">
        <v>86</v>
      </c>
      <c r="V26" s="16" t="s">
        <v>84</v>
      </c>
    </row>
    <row r="27" spans="1:22" x14ac:dyDescent="0.25">
      <c r="B27" s="16" t="s">
        <v>89</v>
      </c>
      <c r="C27" s="20">
        <v>30000000000</v>
      </c>
      <c r="D27" s="20">
        <v>35000000000</v>
      </c>
      <c r="E27" s="20">
        <v>40000000000</v>
      </c>
      <c r="F27" s="20">
        <v>45000000000</v>
      </c>
      <c r="G27" s="20">
        <v>50000000000</v>
      </c>
      <c r="H27" s="20">
        <v>55000000000</v>
      </c>
      <c r="I27" s="20">
        <v>60000000000</v>
      </c>
      <c r="J27" s="20">
        <v>65000000000</v>
      </c>
      <c r="K27" s="20">
        <v>70000000000</v>
      </c>
      <c r="L27" s="20">
        <v>75000000000</v>
      </c>
      <c r="M27" s="20">
        <v>80000000000</v>
      </c>
      <c r="N27" s="20">
        <v>85000000000</v>
      </c>
      <c r="O27" s="20">
        <v>90000000000</v>
      </c>
      <c r="P27" s="20">
        <v>95000000000</v>
      </c>
      <c r="Q27" s="20">
        <v>100000000000</v>
      </c>
      <c r="R27" s="20">
        <v>105000000000</v>
      </c>
      <c r="S27" s="18" t="s">
        <v>67</v>
      </c>
      <c r="T27" s="12">
        <v>0.03</v>
      </c>
      <c r="U27" s="8">
        <v>1.4999999999999999E-2</v>
      </c>
      <c r="V27" s="12">
        <v>0.04</v>
      </c>
    </row>
    <row r="31" spans="1:22" x14ac:dyDescent="0.25">
      <c r="A31" s="15" t="s">
        <v>1</v>
      </c>
    </row>
    <row r="32" spans="1:22" x14ac:dyDescent="0.25">
      <c r="C32" s="16">
        <v>2000</v>
      </c>
      <c r="D32" s="16">
        <v>2001</v>
      </c>
      <c r="E32" s="16">
        <v>2002</v>
      </c>
      <c r="F32" s="16">
        <v>2003</v>
      </c>
      <c r="G32" s="16">
        <v>2004</v>
      </c>
      <c r="H32" s="16">
        <v>2005</v>
      </c>
      <c r="I32" s="16">
        <v>2006</v>
      </c>
      <c r="J32" s="16">
        <v>2007</v>
      </c>
      <c r="K32" s="16">
        <v>2008</v>
      </c>
      <c r="L32" s="16">
        <v>2009</v>
      </c>
      <c r="M32" s="16">
        <v>2010</v>
      </c>
      <c r="N32" s="16">
        <v>2011</v>
      </c>
      <c r="O32" s="16">
        <v>2012</v>
      </c>
      <c r="P32" s="16">
        <v>2013</v>
      </c>
      <c r="Q32" s="16">
        <v>2014</v>
      </c>
      <c r="R32" s="16">
        <v>2015</v>
      </c>
      <c r="T32" s="16" t="s">
        <v>85</v>
      </c>
      <c r="U32" s="16" t="s">
        <v>86</v>
      </c>
      <c r="V32" s="16" t="s">
        <v>84</v>
      </c>
    </row>
    <row r="33" spans="1:22" x14ac:dyDescent="0.25">
      <c r="B33" s="16" t="s">
        <v>89</v>
      </c>
      <c r="C33" s="10">
        <f>C39*1.25</f>
        <v>4500000000</v>
      </c>
      <c r="D33" s="10">
        <f t="shared" ref="D33:R33" si="2">D39*1.25</f>
        <v>5250000000</v>
      </c>
      <c r="E33" s="10">
        <f t="shared" si="2"/>
        <v>6000000000</v>
      </c>
      <c r="F33" s="10">
        <f t="shared" si="2"/>
        <v>6750000000</v>
      </c>
      <c r="G33" s="10">
        <f t="shared" si="2"/>
        <v>7500000000</v>
      </c>
      <c r="H33" s="10">
        <f t="shared" si="2"/>
        <v>8250000000</v>
      </c>
      <c r="I33" s="10">
        <f t="shared" si="2"/>
        <v>9000000000</v>
      </c>
      <c r="J33" s="10">
        <f t="shared" si="2"/>
        <v>9750000000</v>
      </c>
      <c r="K33" s="10">
        <f t="shared" si="2"/>
        <v>10500000000</v>
      </c>
      <c r="L33" s="10">
        <f t="shared" si="2"/>
        <v>11250000000</v>
      </c>
      <c r="M33" s="10">
        <f t="shared" si="2"/>
        <v>12000000000</v>
      </c>
      <c r="N33" s="10">
        <f t="shared" si="2"/>
        <v>12750000000</v>
      </c>
      <c r="O33" s="10">
        <f t="shared" si="2"/>
        <v>13500000000</v>
      </c>
      <c r="P33" s="10">
        <f t="shared" si="2"/>
        <v>14250000000</v>
      </c>
      <c r="Q33" s="10">
        <f t="shared" si="2"/>
        <v>15000000000</v>
      </c>
      <c r="R33" s="10">
        <f t="shared" si="2"/>
        <v>15750000000</v>
      </c>
      <c r="S33" s="18" t="s">
        <v>67</v>
      </c>
      <c r="T33" s="8">
        <v>2.5000000000000001E-2</v>
      </c>
      <c r="U33" s="8">
        <v>1.4999999999999999E-2</v>
      </c>
      <c r="V33" s="8">
        <v>3.5000000000000003E-2</v>
      </c>
    </row>
    <row r="37" spans="1:22" x14ac:dyDescent="0.25">
      <c r="A37" s="15" t="s">
        <v>2</v>
      </c>
    </row>
    <row r="38" spans="1:22" x14ac:dyDescent="0.25">
      <c r="C38" s="16">
        <v>2000</v>
      </c>
      <c r="D38" s="16">
        <v>2001</v>
      </c>
      <c r="E38" s="16">
        <v>2002</v>
      </c>
      <c r="F38" s="16">
        <v>2003</v>
      </c>
      <c r="G38" s="16">
        <v>2004</v>
      </c>
      <c r="H38" s="16">
        <v>2005</v>
      </c>
      <c r="I38" s="16">
        <v>2006</v>
      </c>
      <c r="J38" s="16">
        <v>2007</v>
      </c>
      <c r="K38" s="16">
        <v>2008</v>
      </c>
      <c r="L38" s="16">
        <v>2009</v>
      </c>
      <c r="M38" s="16">
        <v>2010</v>
      </c>
      <c r="N38" s="16">
        <v>2011</v>
      </c>
      <c r="O38" s="16">
        <v>2012</v>
      </c>
      <c r="P38" s="16">
        <v>2013</v>
      </c>
      <c r="Q38" s="16">
        <v>2014</v>
      </c>
      <c r="R38" s="16">
        <v>2015</v>
      </c>
      <c r="T38" s="16" t="s">
        <v>85</v>
      </c>
      <c r="U38" s="16" t="s">
        <v>86</v>
      </c>
      <c r="V38" s="16" t="s">
        <v>84</v>
      </c>
    </row>
    <row r="39" spans="1:22" x14ac:dyDescent="0.25">
      <c r="B39" s="16" t="s">
        <v>89</v>
      </c>
      <c r="C39" s="17">
        <f>12%*C27</f>
        <v>3600000000</v>
      </c>
      <c r="D39" s="17">
        <f t="shared" ref="D39:R39" si="3">12%*D27</f>
        <v>4200000000</v>
      </c>
      <c r="E39" s="17">
        <f t="shared" si="3"/>
        <v>4800000000</v>
      </c>
      <c r="F39" s="17">
        <f t="shared" si="3"/>
        <v>5400000000</v>
      </c>
      <c r="G39" s="17">
        <f t="shared" si="3"/>
        <v>6000000000</v>
      </c>
      <c r="H39" s="17">
        <f t="shared" si="3"/>
        <v>6600000000</v>
      </c>
      <c r="I39" s="17">
        <f t="shared" si="3"/>
        <v>7200000000</v>
      </c>
      <c r="J39" s="17">
        <f t="shared" si="3"/>
        <v>7800000000</v>
      </c>
      <c r="K39" s="17">
        <f t="shared" si="3"/>
        <v>8400000000</v>
      </c>
      <c r="L39" s="17">
        <f t="shared" si="3"/>
        <v>9000000000</v>
      </c>
      <c r="M39" s="17">
        <f t="shared" si="3"/>
        <v>9600000000</v>
      </c>
      <c r="N39" s="17">
        <f t="shared" si="3"/>
        <v>10200000000</v>
      </c>
      <c r="O39" s="17">
        <f t="shared" si="3"/>
        <v>10800000000</v>
      </c>
      <c r="P39" s="17">
        <f t="shared" si="3"/>
        <v>11400000000</v>
      </c>
      <c r="Q39" s="17">
        <f t="shared" si="3"/>
        <v>12000000000</v>
      </c>
      <c r="R39" s="17">
        <f t="shared" si="3"/>
        <v>12600000000</v>
      </c>
      <c r="S39" s="18" t="s">
        <v>67</v>
      </c>
      <c r="T39" s="8">
        <v>2.5000000000000001E-2</v>
      </c>
      <c r="U39" s="8">
        <v>1.4999999999999999E-2</v>
      </c>
      <c r="V39" s="8">
        <v>3.5000000000000003E-2</v>
      </c>
    </row>
    <row r="43" spans="1:22" x14ac:dyDescent="0.25">
      <c r="A43" s="15" t="s">
        <v>3</v>
      </c>
    </row>
    <row r="44" spans="1:22" x14ac:dyDescent="0.25">
      <c r="C44" s="16">
        <v>2000</v>
      </c>
      <c r="D44" s="16">
        <v>2001</v>
      </c>
      <c r="E44" s="16">
        <v>2002</v>
      </c>
      <c r="F44" s="16">
        <v>2003</v>
      </c>
      <c r="G44" s="16">
        <v>2004</v>
      </c>
      <c r="H44" s="16">
        <v>2005</v>
      </c>
      <c r="I44" s="16">
        <v>2006</v>
      </c>
      <c r="J44" s="16">
        <v>2007</v>
      </c>
      <c r="K44" s="16">
        <v>2008</v>
      </c>
      <c r="L44" s="16">
        <v>2009</v>
      </c>
      <c r="M44" s="16">
        <v>2010</v>
      </c>
      <c r="N44" s="16">
        <v>2011</v>
      </c>
      <c r="O44" s="16">
        <v>2012</v>
      </c>
      <c r="P44" s="16">
        <v>2013</v>
      </c>
      <c r="Q44" s="16">
        <v>2014</v>
      </c>
      <c r="R44" s="16">
        <v>2015</v>
      </c>
      <c r="T44" s="16" t="s">
        <v>85</v>
      </c>
      <c r="U44" s="16" t="s">
        <v>86</v>
      </c>
      <c r="V44" s="16" t="s">
        <v>84</v>
      </c>
    </row>
    <row r="45" spans="1:22" x14ac:dyDescent="0.25">
      <c r="B45" s="16" t="s">
        <v>89</v>
      </c>
      <c r="C45" s="17">
        <v>15000000</v>
      </c>
      <c r="D45" s="17">
        <v>16000000</v>
      </c>
      <c r="E45" s="17">
        <v>17000000</v>
      </c>
      <c r="F45" s="17">
        <v>18000000</v>
      </c>
      <c r="G45" s="17">
        <v>18000000</v>
      </c>
      <c r="H45" s="17">
        <v>18000000</v>
      </c>
      <c r="I45" s="17">
        <v>18000000</v>
      </c>
      <c r="J45" s="17">
        <v>18000000</v>
      </c>
      <c r="K45" s="17">
        <v>18000000</v>
      </c>
      <c r="L45" s="17">
        <v>18000000</v>
      </c>
      <c r="M45" s="17">
        <v>18000000</v>
      </c>
      <c r="N45" s="17">
        <v>18000000</v>
      </c>
      <c r="O45" s="17">
        <v>18000000</v>
      </c>
      <c r="P45" s="17">
        <v>18000000</v>
      </c>
      <c r="Q45" s="17">
        <v>18000000</v>
      </c>
      <c r="R45" s="17">
        <v>18000000</v>
      </c>
      <c r="S45" s="18" t="s">
        <v>67</v>
      </c>
      <c r="T45" s="21">
        <v>0.03</v>
      </c>
      <c r="U45" s="21">
        <v>0.02</v>
      </c>
      <c r="V45" s="21">
        <v>0.05</v>
      </c>
    </row>
    <row r="49" spans="1:22" x14ac:dyDescent="0.25">
      <c r="A49" s="15" t="s">
        <v>4</v>
      </c>
    </row>
    <row r="50" spans="1:22" x14ac:dyDescent="0.25">
      <c r="C50" s="16">
        <v>2000</v>
      </c>
      <c r="D50" s="16">
        <v>2001</v>
      </c>
      <c r="E50" s="16">
        <v>2002</v>
      </c>
      <c r="F50" s="16">
        <v>2003</v>
      </c>
      <c r="G50" s="16">
        <v>2004</v>
      </c>
      <c r="H50" s="16">
        <v>2005</v>
      </c>
      <c r="I50" s="16">
        <v>2006</v>
      </c>
      <c r="J50" s="16">
        <v>2007</v>
      </c>
      <c r="K50" s="16">
        <v>2008</v>
      </c>
      <c r="L50" s="16">
        <v>2009</v>
      </c>
      <c r="M50" s="16">
        <v>2010</v>
      </c>
      <c r="N50" s="16">
        <v>2011</v>
      </c>
      <c r="O50" s="16">
        <v>2012</v>
      </c>
      <c r="P50" s="16">
        <v>2013</v>
      </c>
      <c r="Q50" s="16">
        <v>2014</v>
      </c>
      <c r="R50" s="16">
        <v>2015</v>
      </c>
      <c r="T50" s="16" t="s">
        <v>85</v>
      </c>
      <c r="U50" s="16" t="s">
        <v>86</v>
      </c>
      <c r="V50" s="16" t="s">
        <v>84</v>
      </c>
    </row>
    <row r="51" spans="1:22" x14ac:dyDescent="0.25">
      <c r="B51" s="16" t="s">
        <v>89</v>
      </c>
      <c r="C51" s="10"/>
      <c r="D51" s="10"/>
      <c r="E51" s="10"/>
      <c r="F51" s="10"/>
      <c r="G51" s="10"/>
      <c r="H51" s="10"/>
      <c r="I51" s="10"/>
      <c r="J51" s="10"/>
      <c r="K51" s="10"/>
      <c r="L51" s="10"/>
      <c r="M51" s="10"/>
      <c r="N51" s="10"/>
      <c r="O51" s="10"/>
      <c r="P51" s="10"/>
      <c r="Q51" s="10"/>
      <c r="R51" s="10"/>
      <c r="S51" s="18" t="s">
        <v>67</v>
      </c>
      <c r="T51" s="10"/>
      <c r="U51" s="10"/>
      <c r="V51" s="10"/>
    </row>
    <row r="55" spans="1:22" x14ac:dyDescent="0.25">
      <c r="A55" s="15" t="s">
        <v>5</v>
      </c>
    </row>
    <row r="56" spans="1:22" x14ac:dyDescent="0.25">
      <c r="C56" s="16">
        <v>2000</v>
      </c>
      <c r="D56" s="16">
        <v>2001</v>
      </c>
      <c r="E56" s="16">
        <v>2002</v>
      </c>
      <c r="F56" s="16">
        <v>2003</v>
      </c>
      <c r="G56" s="16">
        <v>2004</v>
      </c>
      <c r="H56" s="16">
        <v>2005</v>
      </c>
      <c r="I56" s="16">
        <v>2006</v>
      </c>
      <c r="J56" s="16">
        <v>2007</v>
      </c>
      <c r="K56" s="16">
        <v>2008</v>
      </c>
      <c r="L56" s="16">
        <v>2009</v>
      </c>
      <c r="M56" s="16">
        <v>2010</v>
      </c>
      <c r="N56" s="16">
        <v>2011</v>
      </c>
      <c r="O56" s="16">
        <v>2012</v>
      </c>
      <c r="P56" s="16">
        <v>2013</v>
      </c>
      <c r="Q56" s="16">
        <v>2014</v>
      </c>
      <c r="R56" s="16">
        <v>2015</v>
      </c>
      <c r="T56" s="16" t="s">
        <v>85</v>
      </c>
      <c r="U56" s="16" t="s">
        <v>86</v>
      </c>
      <c r="V56" s="16" t="s">
        <v>84</v>
      </c>
    </row>
    <row r="57" spans="1:22" x14ac:dyDescent="0.25">
      <c r="B57" s="16" t="s">
        <v>89</v>
      </c>
      <c r="C57" s="10"/>
      <c r="D57" s="10"/>
      <c r="E57" s="10"/>
      <c r="F57" s="10"/>
      <c r="G57" s="10"/>
      <c r="H57" s="10"/>
      <c r="I57" s="10"/>
      <c r="J57" s="10"/>
      <c r="K57" s="10"/>
      <c r="L57" s="10"/>
      <c r="M57" s="10"/>
      <c r="N57" s="10"/>
      <c r="O57" s="10"/>
      <c r="P57" s="10"/>
      <c r="Q57" s="10"/>
      <c r="R57" s="10"/>
      <c r="S57" s="18" t="s">
        <v>67</v>
      </c>
      <c r="T57" s="10"/>
      <c r="U57" s="10"/>
      <c r="V57" s="10"/>
    </row>
    <row r="61" spans="1:22" x14ac:dyDescent="0.25">
      <c r="A61" s="15" t="s">
        <v>6</v>
      </c>
    </row>
    <row r="62" spans="1:22" x14ac:dyDescent="0.25">
      <c r="C62" s="16">
        <v>2000</v>
      </c>
      <c r="D62" s="16">
        <v>2001</v>
      </c>
      <c r="E62" s="16">
        <v>2002</v>
      </c>
      <c r="F62" s="16">
        <v>2003</v>
      </c>
      <c r="G62" s="16">
        <v>2004</v>
      </c>
      <c r="H62" s="16">
        <v>2005</v>
      </c>
      <c r="I62" s="16">
        <v>2006</v>
      </c>
      <c r="J62" s="16">
        <v>2007</v>
      </c>
      <c r="K62" s="16">
        <v>2008</v>
      </c>
      <c r="L62" s="16">
        <v>2009</v>
      </c>
      <c r="M62" s="16">
        <v>2010</v>
      </c>
      <c r="N62" s="16">
        <v>2011</v>
      </c>
      <c r="O62" s="16">
        <v>2012</v>
      </c>
      <c r="P62" s="16">
        <v>2013</v>
      </c>
      <c r="Q62" s="16">
        <v>2014</v>
      </c>
      <c r="R62" s="16">
        <v>2015</v>
      </c>
      <c r="T62" s="16" t="s">
        <v>85</v>
      </c>
      <c r="U62" s="16" t="s">
        <v>86</v>
      </c>
      <c r="V62" s="16" t="s">
        <v>84</v>
      </c>
    </row>
    <row r="63" spans="1:22" x14ac:dyDescent="0.25">
      <c r="B63" s="16" t="s">
        <v>89</v>
      </c>
      <c r="C63" s="10"/>
      <c r="D63" s="10"/>
      <c r="E63" s="10"/>
      <c r="F63" s="10"/>
      <c r="G63" s="10"/>
      <c r="H63" s="10"/>
      <c r="I63" s="10"/>
      <c r="J63" s="10"/>
      <c r="K63" s="10"/>
      <c r="L63" s="10"/>
      <c r="M63" s="10"/>
      <c r="N63" s="10"/>
      <c r="O63" s="10"/>
      <c r="P63" s="10"/>
      <c r="Q63" s="10"/>
      <c r="R63" s="10"/>
      <c r="S63" s="18" t="s">
        <v>67</v>
      </c>
      <c r="T63" s="10"/>
      <c r="U63" s="10"/>
      <c r="V63" s="10"/>
    </row>
    <row r="67" spans="1:22" x14ac:dyDescent="0.25">
      <c r="A67" s="15" t="s">
        <v>7</v>
      </c>
    </row>
    <row r="68" spans="1:22" x14ac:dyDescent="0.25">
      <c r="C68" s="16">
        <v>2000</v>
      </c>
      <c r="D68" s="16">
        <v>2001</v>
      </c>
      <c r="E68" s="16">
        <v>2002</v>
      </c>
      <c r="F68" s="16">
        <v>2003</v>
      </c>
      <c r="G68" s="16">
        <v>2004</v>
      </c>
      <c r="H68" s="16">
        <v>2005</v>
      </c>
      <c r="I68" s="16">
        <v>2006</v>
      </c>
      <c r="J68" s="16">
        <v>2007</v>
      </c>
      <c r="K68" s="16">
        <v>2008</v>
      </c>
      <c r="L68" s="16">
        <v>2009</v>
      </c>
      <c r="M68" s="16">
        <v>2010</v>
      </c>
      <c r="N68" s="16">
        <v>2011</v>
      </c>
      <c r="O68" s="16">
        <v>2012</v>
      </c>
      <c r="P68" s="16">
        <v>2013</v>
      </c>
      <c r="Q68" s="16">
        <v>2014</v>
      </c>
      <c r="R68" s="16">
        <v>2015</v>
      </c>
      <c r="T68" s="16" t="s">
        <v>85</v>
      </c>
      <c r="U68" s="16" t="s">
        <v>86</v>
      </c>
      <c r="V68" s="16" t="s">
        <v>84</v>
      </c>
    </row>
    <row r="69" spans="1:22" x14ac:dyDescent="0.25">
      <c r="B69" s="16" t="s">
        <v>89</v>
      </c>
      <c r="C69" s="10"/>
      <c r="D69" s="10"/>
      <c r="E69" s="10"/>
      <c r="F69" s="10"/>
      <c r="G69" s="10"/>
      <c r="H69" s="10"/>
      <c r="I69" s="10"/>
      <c r="J69" s="10"/>
      <c r="K69" s="10"/>
      <c r="L69" s="10"/>
      <c r="M69" s="10"/>
      <c r="N69" s="10"/>
      <c r="O69" s="10"/>
      <c r="P69" s="10"/>
      <c r="Q69" s="10"/>
      <c r="R69" s="10"/>
      <c r="S69" s="18" t="s">
        <v>67</v>
      </c>
      <c r="T69" s="10"/>
      <c r="U69" s="10"/>
      <c r="V69" s="10"/>
    </row>
    <row r="73" spans="1:22" x14ac:dyDescent="0.25">
      <c r="A73" s="15" t="s">
        <v>8</v>
      </c>
    </row>
    <row r="74" spans="1:22" x14ac:dyDescent="0.25">
      <c r="C74" s="16">
        <v>2000</v>
      </c>
      <c r="D74" s="16">
        <v>2001</v>
      </c>
      <c r="E74" s="16">
        <v>2002</v>
      </c>
      <c r="F74" s="16">
        <v>2003</v>
      </c>
      <c r="G74" s="16">
        <v>2004</v>
      </c>
      <c r="H74" s="16">
        <v>2005</v>
      </c>
      <c r="I74" s="16">
        <v>2006</v>
      </c>
      <c r="J74" s="16">
        <v>2007</v>
      </c>
      <c r="K74" s="16">
        <v>2008</v>
      </c>
      <c r="L74" s="16">
        <v>2009</v>
      </c>
      <c r="M74" s="16">
        <v>2010</v>
      </c>
      <c r="N74" s="16">
        <v>2011</v>
      </c>
      <c r="O74" s="16">
        <v>2012</v>
      </c>
      <c r="P74" s="16">
        <v>2013</v>
      </c>
      <c r="Q74" s="16">
        <v>2014</v>
      </c>
      <c r="R74" s="16">
        <v>2015</v>
      </c>
      <c r="T74" s="16" t="s">
        <v>85</v>
      </c>
      <c r="U74" s="16" t="s">
        <v>86</v>
      </c>
      <c r="V74" s="16" t="s">
        <v>84</v>
      </c>
    </row>
    <row r="75" spans="1:22" x14ac:dyDescent="0.25">
      <c r="B75" s="16" t="s">
        <v>25</v>
      </c>
      <c r="C75" s="11"/>
      <c r="D75" s="11"/>
      <c r="E75" s="11"/>
      <c r="F75" s="11"/>
      <c r="G75" s="11"/>
      <c r="H75" s="11"/>
      <c r="I75" s="11"/>
      <c r="J75" s="11"/>
      <c r="K75" s="11"/>
      <c r="L75" s="11"/>
      <c r="M75" s="11"/>
      <c r="N75" s="11"/>
      <c r="O75" s="17">
        <v>0</v>
      </c>
      <c r="P75" s="11"/>
      <c r="Q75" s="11"/>
      <c r="R75" s="11"/>
      <c r="S75" s="18" t="s">
        <v>67</v>
      </c>
      <c r="T75" s="8">
        <v>0.03</v>
      </c>
      <c r="U75" s="8">
        <v>0.02</v>
      </c>
      <c r="V75" s="8">
        <v>0.05</v>
      </c>
    </row>
    <row r="76" spans="1:22" x14ac:dyDescent="0.25">
      <c r="B76" s="16" t="s">
        <v>26</v>
      </c>
      <c r="C76" s="11"/>
      <c r="D76" s="11"/>
      <c r="E76" s="11"/>
      <c r="F76" s="11"/>
      <c r="G76" s="11"/>
      <c r="H76" s="11"/>
      <c r="I76" s="11"/>
      <c r="J76" s="11"/>
      <c r="K76" s="11"/>
      <c r="L76" s="11"/>
      <c r="M76" s="11"/>
      <c r="N76" s="11"/>
      <c r="O76" s="17">
        <v>100</v>
      </c>
      <c r="P76" s="11"/>
      <c r="Q76" s="11"/>
      <c r="R76" s="11"/>
      <c r="S76" s="18" t="s">
        <v>67</v>
      </c>
      <c r="T76" s="8">
        <v>0.03</v>
      </c>
      <c r="U76" s="8">
        <v>0.02</v>
      </c>
      <c r="V76" s="8">
        <v>0.05</v>
      </c>
    </row>
    <row r="77" spans="1:22" x14ac:dyDescent="0.25">
      <c r="B77" s="16" t="s">
        <v>45</v>
      </c>
      <c r="C77" s="11"/>
      <c r="D77" s="11"/>
      <c r="E77" s="11"/>
      <c r="F77" s="11"/>
      <c r="G77" s="11"/>
      <c r="H77" s="11"/>
      <c r="I77" s="11"/>
      <c r="J77" s="11"/>
      <c r="K77" s="11"/>
      <c r="L77" s="11"/>
      <c r="M77" s="11"/>
      <c r="N77" s="11"/>
      <c r="O77" s="17">
        <v>100</v>
      </c>
      <c r="P77" s="11"/>
      <c r="Q77" s="11"/>
      <c r="R77" s="11"/>
      <c r="S77" s="18" t="s">
        <v>67</v>
      </c>
      <c r="T77" s="8">
        <v>0.03</v>
      </c>
      <c r="U77" s="8">
        <v>0.02</v>
      </c>
      <c r="V77" s="8">
        <v>0.05</v>
      </c>
    </row>
    <row r="78" spans="1:22" x14ac:dyDescent="0.25">
      <c r="B78" s="16" t="s">
        <v>28</v>
      </c>
      <c r="C78" s="11"/>
      <c r="D78" s="11"/>
      <c r="E78" s="11"/>
      <c r="F78" s="11"/>
      <c r="G78" s="11"/>
      <c r="H78" s="11"/>
      <c r="I78" s="11"/>
      <c r="J78" s="11"/>
      <c r="K78" s="11"/>
      <c r="L78" s="11"/>
      <c r="M78" s="11"/>
      <c r="N78" s="11"/>
      <c r="O78" s="17">
        <v>200</v>
      </c>
      <c r="P78" s="11"/>
      <c r="Q78" s="11"/>
      <c r="R78" s="11"/>
      <c r="S78" s="18" t="s">
        <v>67</v>
      </c>
      <c r="T78" s="8">
        <v>0.03</v>
      </c>
      <c r="U78" s="8">
        <v>0.02</v>
      </c>
      <c r="V78" s="8">
        <v>0.05</v>
      </c>
    </row>
    <row r="79" spans="1:22" x14ac:dyDescent="0.25">
      <c r="B79" s="16" t="s">
        <v>29</v>
      </c>
      <c r="C79" s="11"/>
      <c r="D79" s="11"/>
      <c r="E79" s="11"/>
      <c r="F79" s="11"/>
      <c r="G79" s="11"/>
      <c r="H79" s="11"/>
      <c r="I79" s="11"/>
      <c r="J79" s="11"/>
      <c r="K79" s="11"/>
      <c r="L79" s="11"/>
      <c r="M79" s="11"/>
      <c r="N79" s="11"/>
      <c r="O79" s="17">
        <v>300</v>
      </c>
      <c r="P79" s="11"/>
      <c r="Q79" s="11"/>
      <c r="R79" s="11"/>
      <c r="S79" s="18" t="s">
        <v>67</v>
      </c>
      <c r="T79" s="8">
        <v>0.03</v>
      </c>
      <c r="U79" s="8">
        <v>0.02</v>
      </c>
      <c r="V79" s="8">
        <v>0.05</v>
      </c>
    </row>
    <row r="80" spans="1:22" x14ac:dyDescent="0.25">
      <c r="B80" s="16" t="s">
        <v>30</v>
      </c>
      <c r="C80" s="11"/>
      <c r="D80" s="11"/>
      <c r="E80" s="11"/>
      <c r="F80" s="11"/>
      <c r="G80" s="11"/>
      <c r="H80" s="11"/>
      <c r="I80" s="11"/>
      <c r="J80" s="11"/>
      <c r="K80" s="11"/>
      <c r="L80" s="11"/>
      <c r="M80" s="11"/>
      <c r="N80" s="11"/>
      <c r="O80" s="17">
        <v>500</v>
      </c>
      <c r="P80" s="11"/>
      <c r="Q80" s="11"/>
      <c r="R80" s="11"/>
      <c r="S80" s="18" t="s">
        <v>67</v>
      </c>
      <c r="T80" s="8">
        <v>0.03</v>
      </c>
      <c r="U80" s="8">
        <v>0.02</v>
      </c>
      <c r="V80" s="8">
        <v>0.05</v>
      </c>
    </row>
    <row r="84" spans="1:22" x14ac:dyDescent="0.25">
      <c r="A84" s="15" t="s">
        <v>9</v>
      </c>
    </row>
    <row r="85" spans="1:22" x14ac:dyDescent="0.25">
      <c r="C85" s="16">
        <v>2000</v>
      </c>
      <c r="D85" s="16">
        <v>2001</v>
      </c>
      <c r="E85" s="16">
        <v>2002</v>
      </c>
      <c r="F85" s="16">
        <v>2003</v>
      </c>
      <c r="G85" s="16">
        <v>2004</v>
      </c>
      <c r="H85" s="16">
        <v>2005</v>
      </c>
      <c r="I85" s="16">
        <v>2006</v>
      </c>
      <c r="J85" s="16">
        <v>2007</v>
      </c>
      <c r="K85" s="16">
        <v>2008</v>
      </c>
      <c r="L85" s="16">
        <v>2009</v>
      </c>
      <c r="M85" s="16">
        <v>2010</v>
      </c>
      <c r="N85" s="16">
        <v>2011</v>
      </c>
      <c r="O85" s="16">
        <v>2012</v>
      </c>
      <c r="P85" s="16">
        <v>2013</v>
      </c>
      <c r="Q85" s="16">
        <v>2014</v>
      </c>
      <c r="R85" s="16">
        <v>2015</v>
      </c>
      <c r="T85" s="16" t="s">
        <v>85</v>
      </c>
      <c r="U85" s="16" t="s">
        <v>86</v>
      </c>
      <c r="V85" s="16" t="s">
        <v>84</v>
      </c>
    </row>
    <row r="86" spans="1:22" x14ac:dyDescent="0.25">
      <c r="B86" s="16" t="s">
        <v>25</v>
      </c>
      <c r="C86" s="11"/>
      <c r="D86" s="11"/>
      <c r="E86" s="11"/>
      <c r="F86" s="11"/>
      <c r="G86" s="11"/>
      <c r="H86" s="11"/>
      <c r="I86" s="11"/>
      <c r="J86" s="11"/>
      <c r="K86" s="11"/>
      <c r="L86" s="11"/>
      <c r="M86" s="11"/>
      <c r="N86" s="11"/>
      <c r="O86" s="11">
        <v>0</v>
      </c>
      <c r="P86" s="11"/>
      <c r="Q86" s="11"/>
      <c r="R86" s="11"/>
      <c r="S86" s="18" t="s">
        <v>67</v>
      </c>
      <c r="T86" s="8">
        <v>0.03</v>
      </c>
      <c r="U86" s="8">
        <v>0.02</v>
      </c>
      <c r="V86" s="8">
        <v>0.05</v>
      </c>
    </row>
    <row r="87" spans="1:22" x14ac:dyDescent="0.25">
      <c r="B87" s="16" t="s">
        <v>26</v>
      </c>
      <c r="C87" s="11"/>
      <c r="D87" s="11"/>
      <c r="E87" s="11"/>
      <c r="F87" s="11"/>
      <c r="G87" s="11"/>
      <c r="H87" s="11"/>
      <c r="I87" s="11"/>
      <c r="J87" s="11"/>
      <c r="K87" s="11"/>
      <c r="L87" s="11"/>
      <c r="M87" s="11"/>
      <c r="N87" s="11"/>
      <c r="O87" s="11">
        <v>100</v>
      </c>
      <c r="P87" s="11"/>
      <c r="Q87" s="11"/>
      <c r="R87" s="11"/>
      <c r="S87" s="18" t="s">
        <v>67</v>
      </c>
      <c r="T87" s="8">
        <v>0.03</v>
      </c>
      <c r="U87" s="8">
        <v>0.02</v>
      </c>
      <c r="V87" s="8">
        <v>0.05</v>
      </c>
    </row>
    <row r="88" spans="1:22" x14ac:dyDescent="0.25">
      <c r="B88" s="16" t="s">
        <v>45</v>
      </c>
      <c r="C88" s="11"/>
      <c r="D88" s="11"/>
      <c r="E88" s="11"/>
      <c r="F88" s="11"/>
      <c r="G88" s="11"/>
      <c r="H88" s="11"/>
      <c r="I88" s="11"/>
      <c r="J88" s="11"/>
      <c r="K88" s="11"/>
      <c r="L88" s="11"/>
      <c r="M88" s="11"/>
      <c r="N88" s="11"/>
      <c r="O88" s="11">
        <v>100</v>
      </c>
      <c r="P88" s="11"/>
      <c r="Q88" s="11"/>
      <c r="R88" s="11"/>
      <c r="S88" s="18" t="s">
        <v>67</v>
      </c>
      <c r="T88" s="8">
        <v>0.03</v>
      </c>
      <c r="U88" s="8">
        <v>0.02</v>
      </c>
      <c r="V88" s="8">
        <v>0.05</v>
      </c>
    </row>
    <row r="89" spans="1:22" x14ac:dyDescent="0.25">
      <c r="B89" s="16" t="s">
        <v>28</v>
      </c>
      <c r="C89" s="11"/>
      <c r="D89" s="11"/>
      <c r="E89" s="11"/>
      <c r="F89" s="11"/>
      <c r="G89" s="11"/>
      <c r="H89" s="11"/>
      <c r="I89" s="11"/>
      <c r="J89" s="11"/>
      <c r="K89" s="11"/>
      <c r="L89" s="11"/>
      <c r="M89" s="11"/>
      <c r="N89" s="11"/>
      <c r="O89" s="11">
        <v>1000</v>
      </c>
      <c r="P89" s="11"/>
      <c r="Q89" s="11"/>
      <c r="R89" s="11"/>
      <c r="S89" s="18" t="s">
        <v>67</v>
      </c>
      <c r="T89" s="8">
        <v>0.03</v>
      </c>
      <c r="U89" s="8">
        <v>0.02</v>
      </c>
      <c r="V89" s="8">
        <v>0.05</v>
      </c>
    </row>
    <row r="90" spans="1:22" x14ac:dyDescent="0.25">
      <c r="B90" s="16" t="s">
        <v>29</v>
      </c>
      <c r="C90" s="11"/>
      <c r="D90" s="11"/>
      <c r="E90" s="11"/>
      <c r="F90" s="11"/>
      <c r="G90" s="11"/>
      <c r="H90" s="11"/>
      <c r="I90" s="11"/>
      <c r="J90" s="11"/>
      <c r="K90" s="11"/>
      <c r="L90" s="11"/>
      <c r="M90" s="11"/>
      <c r="N90" s="11"/>
      <c r="O90" s="11">
        <v>2000</v>
      </c>
      <c r="P90" s="11"/>
      <c r="Q90" s="11"/>
      <c r="R90" s="11"/>
      <c r="S90" s="18" t="s">
        <v>67</v>
      </c>
      <c r="T90" s="8">
        <v>0.03</v>
      </c>
      <c r="U90" s="8">
        <v>0.02</v>
      </c>
      <c r="V90" s="8">
        <v>0.05</v>
      </c>
    </row>
    <row r="91" spans="1:22" x14ac:dyDescent="0.25">
      <c r="B91" s="16" t="s">
        <v>30</v>
      </c>
      <c r="C91" s="11"/>
      <c r="D91" s="11"/>
      <c r="E91" s="11"/>
      <c r="F91" s="11"/>
      <c r="G91" s="11"/>
      <c r="H91" s="11"/>
      <c r="I91" s="11"/>
      <c r="J91" s="11"/>
      <c r="K91" s="11"/>
      <c r="L91" s="11"/>
      <c r="M91" s="11"/>
      <c r="N91" s="11"/>
      <c r="O91" s="11">
        <v>10000</v>
      </c>
      <c r="P91" s="11"/>
      <c r="Q91" s="11"/>
      <c r="R91" s="11"/>
      <c r="S91" s="18" t="s">
        <v>67</v>
      </c>
      <c r="T91" s="8">
        <v>0.03</v>
      </c>
      <c r="U91" s="8">
        <v>0.02</v>
      </c>
      <c r="V91" s="8">
        <v>0.05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K12"/>
  <sheetViews>
    <sheetView workbookViewId="0">
      <selection activeCell="C15" sqref="C15"/>
    </sheetView>
  </sheetViews>
  <sheetFormatPr defaultRowHeight="15" x14ac:dyDescent="0.25"/>
  <cols>
    <col min="3" max="3" width="15.7109375" customWidth="1"/>
    <col min="4" max="4" width="40.7109375" customWidth="1"/>
    <col min="5" max="6" width="8.5703125"/>
    <col min="7" max="7" width="12.7109375" customWidth="1"/>
    <col min="8" max="9" width="16.7109375" customWidth="1"/>
    <col min="10" max="10" width="12.7109375" customWidth="1"/>
  </cols>
  <sheetData>
    <row r="1" spans="1:11" x14ac:dyDescent="0.25">
      <c r="A1" s="4" t="s">
        <v>134</v>
      </c>
    </row>
    <row r="2" spans="1:11" x14ac:dyDescent="0.25">
      <c r="C2" s="5" t="s">
        <v>135</v>
      </c>
      <c r="D2" s="5" t="s">
        <v>136</v>
      </c>
      <c r="E2" s="5" t="s">
        <v>137</v>
      </c>
      <c r="F2" s="5" t="s">
        <v>138</v>
      </c>
      <c r="G2" s="5" t="s">
        <v>139</v>
      </c>
      <c r="H2" s="5" t="s">
        <v>140</v>
      </c>
      <c r="I2" s="5" t="s">
        <v>141</v>
      </c>
      <c r="J2" s="5" t="s">
        <v>142</v>
      </c>
      <c r="K2" s="5" t="s">
        <v>143</v>
      </c>
    </row>
    <row r="3" spans="1:11" x14ac:dyDescent="0.25">
      <c r="B3" s="6">
        <v>1</v>
      </c>
      <c r="C3" s="7" t="s">
        <v>144</v>
      </c>
      <c r="D3" s="7" t="s">
        <v>145</v>
      </c>
      <c r="E3" s="7" t="s">
        <v>146</v>
      </c>
      <c r="F3" s="7" t="s">
        <v>147</v>
      </c>
      <c r="G3" s="7" t="s">
        <v>147</v>
      </c>
      <c r="H3" s="7" t="s">
        <v>147</v>
      </c>
      <c r="I3" s="7" t="s">
        <v>146</v>
      </c>
      <c r="J3" s="7" t="s">
        <v>147</v>
      </c>
      <c r="K3" s="7" t="s">
        <v>147</v>
      </c>
    </row>
    <row r="4" spans="1:11" x14ac:dyDescent="0.25">
      <c r="B4" s="6">
        <v>2</v>
      </c>
      <c r="C4" s="7" t="s">
        <v>71</v>
      </c>
      <c r="D4" s="7" t="s">
        <v>72</v>
      </c>
      <c r="E4" s="7" t="s">
        <v>147</v>
      </c>
      <c r="F4" s="7" t="s">
        <v>146</v>
      </c>
      <c r="G4" s="7" t="s">
        <v>147</v>
      </c>
      <c r="H4" s="7" t="s">
        <v>146</v>
      </c>
      <c r="I4" s="7" t="s">
        <v>147</v>
      </c>
      <c r="J4" s="7" t="s">
        <v>147</v>
      </c>
      <c r="K4" s="7" t="s">
        <v>147</v>
      </c>
    </row>
    <row r="8" spans="1:11" x14ac:dyDescent="0.25">
      <c r="A8" s="4" t="s">
        <v>73</v>
      </c>
    </row>
    <row r="9" spans="1:11" x14ac:dyDescent="0.25">
      <c r="C9" s="5" t="s">
        <v>135</v>
      </c>
      <c r="D9" s="5" t="s">
        <v>136</v>
      </c>
    </row>
    <row r="10" spans="1:11" x14ac:dyDescent="0.25">
      <c r="B10" s="6">
        <v>1</v>
      </c>
      <c r="C10" s="7" t="s">
        <v>74</v>
      </c>
      <c r="D10" s="7" t="s">
        <v>75</v>
      </c>
    </row>
    <row r="11" spans="1:11" x14ac:dyDescent="0.25">
      <c r="B11" s="6">
        <v>2</v>
      </c>
      <c r="C11" s="7" t="s">
        <v>76</v>
      </c>
      <c r="D11" s="7" t="s">
        <v>77</v>
      </c>
    </row>
    <row r="12" spans="1:11" x14ac:dyDescent="0.25">
      <c r="B12" s="23">
        <v>3</v>
      </c>
      <c r="C12" s="24" t="s">
        <v>148</v>
      </c>
      <c r="D12" s="24" t="s">
        <v>149</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Y11"/>
  <sheetViews>
    <sheetView tabSelected="1" workbookViewId="0">
      <selection activeCell="M11" sqref="M11"/>
    </sheetView>
  </sheetViews>
  <sheetFormatPr defaultRowHeight="15" x14ac:dyDescent="0.25"/>
  <sheetData>
    <row r="1" spans="1:25" x14ac:dyDescent="0.25">
      <c r="A1" s="4" t="s">
        <v>78</v>
      </c>
    </row>
    <row r="2" spans="1:25"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79</v>
      </c>
    </row>
    <row r="3" spans="1:25" x14ac:dyDescent="0.25">
      <c r="B3" s="6" t="str">
        <f>'Populations &amp; programs'!$C$10</f>
        <v>SBCC</v>
      </c>
      <c r="C3" s="6" t="s">
        <v>80</v>
      </c>
      <c r="D3" s="8"/>
      <c r="E3" s="8"/>
      <c r="F3" s="8"/>
      <c r="G3" s="8"/>
      <c r="H3" s="8"/>
      <c r="I3" s="8">
        <v>0.01</v>
      </c>
      <c r="J3" s="8"/>
      <c r="K3" s="8">
        <v>0.04</v>
      </c>
      <c r="L3" s="8"/>
      <c r="M3" s="8">
        <v>0.08</v>
      </c>
      <c r="N3" s="8">
        <v>0.1</v>
      </c>
      <c r="O3" s="8"/>
      <c r="P3" s="8"/>
      <c r="Q3" s="8">
        <v>0.12</v>
      </c>
      <c r="R3" s="8"/>
      <c r="S3" s="8"/>
      <c r="T3" s="9" t="s">
        <v>81</v>
      </c>
      <c r="U3" s="8"/>
    </row>
    <row r="4" spans="1:25" x14ac:dyDescent="0.25">
      <c r="B4" s="6" t="str">
        <f>'Populations &amp; programs'!$C$10</f>
        <v>SBCC</v>
      </c>
      <c r="C4" s="6" t="s">
        <v>82</v>
      </c>
      <c r="D4" s="10"/>
      <c r="E4" s="10"/>
      <c r="F4" s="10"/>
      <c r="G4" s="10"/>
      <c r="H4" s="10"/>
      <c r="I4" s="10">
        <v>400000</v>
      </c>
      <c r="J4" s="10"/>
      <c r="K4" s="10">
        <v>500000</v>
      </c>
      <c r="L4" s="10"/>
      <c r="M4" s="10">
        <v>530000</v>
      </c>
      <c r="N4" s="10">
        <v>550000</v>
      </c>
      <c r="O4" s="10"/>
      <c r="P4" s="10"/>
      <c r="Q4" s="10">
        <v>600000</v>
      </c>
      <c r="R4" s="10"/>
      <c r="S4" s="10"/>
      <c r="T4" s="9" t="s">
        <v>81</v>
      </c>
      <c r="U4" s="10"/>
    </row>
    <row r="6" spans="1:25" x14ac:dyDescent="0.25">
      <c r="B6" s="6" t="str">
        <f>'Populations &amp; programs'!$C$11</f>
        <v>ART</v>
      </c>
      <c r="C6" s="6" t="s">
        <v>80</v>
      </c>
      <c r="D6" s="13"/>
      <c r="E6" s="13"/>
      <c r="F6" s="13"/>
      <c r="G6" s="13"/>
      <c r="H6" s="13"/>
      <c r="I6" s="13"/>
      <c r="J6" s="13">
        <v>500</v>
      </c>
      <c r="K6" s="13">
        <v>600</v>
      </c>
      <c r="L6" s="13">
        <v>1000</v>
      </c>
      <c r="M6" s="13">
        <v>1200</v>
      </c>
      <c r="N6" s="13">
        <v>1800</v>
      </c>
      <c r="O6" s="13">
        <v>2500</v>
      </c>
      <c r="P6" s="13"/>
      <c r="Q6" s="13">
        <v>3000</v>
      </c>
      <c r="R6" s="13"/>
      <c r="S6" s="13"/>
      <c r="T6" s="14" t="s">
        <v>81</v>
      </c>
      <c r="U6" s="13"/>
    </row>
    <row r="7" spans="1:25" x14ac:dyDescent="0.25">
      <c r="B7" s="6" t="str">
        <f>'Populations &amp; programs'!$C$11</f>
        <v>ART</v>
      </c>
      <c r="C7" s="6" t="s">
        <v>82</v>
      </c>
      <c r="D7" s="10"/>
      <c r="E7" s="10"/>
      <c r="F7" s="10"/>
      <c r="G7" s="10"/>
      <c r="H7" s="10"/>
      <c r="I7" s="10"/>
      <c r="J7" s="10">
        <v>600000</v>
      </c>
      <c r="K7" s="10">
        <v>700000</v>
      </c>
      <c r="L7" s="10">
        <v>1200000</v>
      </c>
      <c r="M7" s="10">
        <v>1500000</v>
      </c>
      <c r="N7" s="10">
        <v>2000000</v>
      </c>
      <c r="O7" s="10">
        <v>2500000</v>
      </c>
      <c r="P7" s="10"/>
      <c r="Q7" s="10">
        <v>3000000</v>
      </c>
      <c r="R7" s="10"/>
      <c r="S7" s="10"/>
      <c r="T7" s="9" t="s">
        <v>81</v>
      </c>
      <c r="U7" s="10"/>
    </row>
    <row r="8" spans="1:25" x14ac:dyDescent="0.25">
      <c r="V8" s="25"/>
      <c r="W8" s="25"/>
      <c r="X8" s="25"/>
      <c r="Y8" s="25"/>
    </row>
    <row r="9" spans="1:25" x14ac:dyDescent="0.25">
      <c r="A9" s="25"/>
      <c r="B9" s="26" t="s">
        <v>148</v>
      </c>
      <c r="C9" s="26" t="s">
        <v>80</v>
      </c>
      <c r="D9" s="27"/>
      <c r="E9" s="27"/>
      <c r="F9" s="27"/>
      <c r="G9" s="27"/>
      <c r="H9" s="27"/>
      <c r="I9" s="27"/>
      <c r="J9" s="27"/>
      <c r="K9" s="27"/>
      <c r="L9" s="27"/>
      <c r="M9" s="27"/>
      <c r="N9" s="27"/>
      <c r="O9" s="27"/>
      <c r="P9" s="27"/>
      <c r="Q9" s="27"/>
      <c r="R9" s="27"/>
      <c r="S9" s="27"/>
      <c r="T9" s="28" t="s">
        <v>81</v>
      </c>
      <c r="U9" s="27"/>
      <c r="V9" s="25"/>
      <c r="W9" s="25"/>
      <c r="X9" s="25"/>
      <c r="Y9" s="25"/>
    </row>
    <row r="10" spans="1:25" x14ac:dyDescent="0.25">
      <c r="A10" s="25"/>
      <c r="B10" s="26" t="s">
        <v>148</v>
      </c>
      <c r="C10" s="26" t="s">
        <v>82</v>
      </c>
      <c r="D10" s="29"/>
      <c r="E10" s="29"/>
      <c r="F10" s="29"/>
      <c r="G10" s="29"/>
      <c r="H10" s="29"/>
      <c r="I10" s="29"/>
      <c r="J10" s="29"/>
      <c r="K10" s="29"/>
      <c r="L10" s="29"/>
      <c r="M10" s="29">
        <v>3000000</v>
      </c>
      <c r="N10" s="29"/>
      <c r="O10" s="29"/>
      <c r="P10" s="29"/>
      <c r="Q10" s="29">
        <v>4000000</v>
      </c>
      <c r="R10" s="29"/>
      <c r="S10" s="29"/>
      <c r="T10" s="28" t="s">
        <v>81</v>
      </c>
      <c r="U10" s="29"/>
      <c r="V10" s="25"/>
      <c r="W10" s="25"/>
      <c r="X10" s="25"/>
      <c r="Y10" s="25"/>
    </row>
    <row r="11" spans="1:25" x14ac:dyDescent="0.25">
      <c r="V11" s="25"/>
      <c r="W11" s="25"/>
      <c r="X11" s="25"/>
      <c r="Y11" s="25"/>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U22"/>
  <sheetViews>
    <sheetView topLeftCell="I1" workbookViewId="0">
      <selection activeCell="V21" sqref="V21"/>
    </sheetView>
  </sheetViews>
  <sheetFormatPr defaultColWidth="8.5703125" defaultRowHeight="15" x14ac:dyDescent="0.25"/>
  <sheetData>
    <row r="1" spans="1:21" x14ac:dyDescent="0.25">
      <c r="A1" s="4" t="s">
        <v>83</v>
      </c>
    </row>
    <row r="2" spans="1:21"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79</v>
      </c>
    </row>
    <row r="3" spans="1:21" x14ac:dyDescent="0.25">
      <c r="B3" s="6" t="str">
        <f>'Populations &amp; programs'!$C$3</f>
        <v>Males 15-49</v>
      </c>
      <c r="C3" s="6" t="s">
        <v>84</v>
      </c>
      <c r="D3" s="10">
        <f>D4*0.99</f>
        <v>7920000</v>
      </c>
      <c r="E3" s="10">
        <f>E4*0.99</f>
        <v>8078400</v>
      </c>
      <c r="F3" s="10">
        <f t="shared" ref="F3:R3" si="0">F4*0.99</f>
        <v>8239968</v>
      </c>
      <c r="G3" s="10">
        <f t="shared" si="0"/>
        <v>8404767.3599999994</v>
      </c>
      <c r="H3" s="10">
        <f t="shared" si="0"/>
        <v>8572862.7072000001</v>
      </c>
      <c r="I3" s="10">
        <f t="shared" si="0"/>
        <v>8744319.961344</v>
      </c>
      <c r="J3" s="10">
        <f t="shared" si="0"/>
        <v>8919206.3605708797</v>
      </c>
      <c r="K3" s="10">
        <f t="shared" si="0"/>
        <v>9097590.4877822958</v>
      </c>
      <c r="L3" s="10">
        <f t="shared" si="0"/>
        <v>9279542.2975379433</v>
      </c>
      <c r="M3" s="10">
        <f t="shared" si="0"/>
        <v>9465133.1434887014</v>
      </c>
      <c r="N3" s="10">
        <f t="shared" si="0"/>
        <v>9654435.8063584752</v>
      </c>
      <c r="O3" s="10">
        <f t="shared" si="0"/>
        <v>9847524.5224856436</v>
      </c>
      <c r="P3" s="10">
        <f t="shared" si="0"/>
        <v>10044475.012935357</v>
      </c>
      <c r="Q3" s="10">
        <f t="shared" si="0"/>
        <v>10245364.513194066</v>
      </c>
      <c r="R3" s="10">
        <f t="shared" si="0"/>
        <v>10450271.803457946</v>
      </c>
      <c r="S3" s="10"/>
      <c r="T3" s="9" t="s">
        <v>81</v>
      </c>
      <c r="U3" s="10"/>
    </row>
    <row r="4" spans="1:21" x14ac:dyDescent="0.25">
      <c r="B4" s="6" t="str">
        <f>'Populations &amp; programs'!$C$3</f>
        <v>Males 15-49</v>
      </c>
      <c r="C4" s="6" t="s">
        <v>85</v>
      </c>
      <c r="D4" s="10">
        <v>8000000</v>
      </c>
      <c r="E4" s="10">
        <f>D4*1.02</f>
        <v>8160000</v>
      </c>
      <c r="F4" s="10">
        <f t="shared" ref="F4:R4" si="1">E4*1.02</f>
        <v>8323200</v>
      </c>
      <c r="G4" s="10">
        <f t="shared" si="1"/>
        <v>8489664</v>
      </c>
      <c r="H4" s="10">
        <f t="shared" si="1"/>
        <v>8659457.2799999993</v>
      </c>
      <c r="I4" s="10">
        <f t="shared" si="1"/>
        <v>8832646.4255999997</v>
      </c>
      <c r="J4" s="10">
        <f t="shared" si="1"/>
        <v>9009299.3541119993</v>
      </c>
      <c r="K4" s="10">
        <f t="shared" si="1"/>
        <v>9189485.3411942385</v>
      </c>
      <c r="L4" s="10">
        <f t="shared" si="1"/>
        <v>9373275.048018124</v>
      </c>
      <c r="M4" s="10">
        <f t="shared" si="1"/>
        <v>9560740.548978487</v>
      </c>
      <c r="N4" s="10">
        <f t="shared" si="1"/>
        <v>9751955.3599580564</v>
      </c>
      <c r="O4" s="10">
        <f t="shared" si="1"/>
        <v>9946994.4671572167</v>
      </c>
      <c r="P4" s="10">
        <f t="shared" si="1"/>
        <v>10145934.356500361</v>
      </c>
      <c r="Q4" s="10">
        <f t="shared" si="1"/>
        <v>10348853.043630369</v>
      </c>
      <c r="R4" s="10">
        <f t="shared" si="1"/>
        <v>10555830.104502976</v>
      </c>
      <c r="S4" s="10"/>
      <c r="T4" s="9" t="s">
        <v>81</v>
      </c>
      <c r="U4" s="10"/>
    </row>
    <row r="5" spans="1:21" x14ac:dyDescent="0.25">
      <c r="B5" s="6" t="str">
        <f>'Populations &amp; programs'!$C$3</f>
        <v>Males 15-49</v>
      </c>
      <c r="C5" s="6" t="s">
        <v>86</v>
      </c>
      <c r="D5" s="10">
        <f>D4*1.02</f>
        <v>8160000</v>
      </c>
      <c r="E5" s="10">
        <f>E4*1.02</f>
        <v>8323200</v>
      </c>
      <c r="F5" s="10">
        <f t="shared" ref="F5:R5" si="2">F4*1.02</f>
        <v>8489664</v>
      </c>
      <c r="G5" s="10">
        <f t="shared" si="2"/>
        <v>8659457.2799999993</v>
      </c>
      <c r="H5" s="10">
        <f t="shared" si="2"/>
        <v>8832646.4255999997</v>
      </c>
      <c r="I5" s="10">
        <f t="shared" si="2"/>
        <v>9009299.3541119993</v>
      </c>
      <c r="J5" s="10">
        <f t="shared" si="2"/>
        <v>9189485.3411942385</v>
      </c>
      <c r="K5" s="10">
        <f t="shared" si="2"/>
        <v>9373275.048018124</v>
      </c>
      <c r="L5" s="10">
        <f t="shared" si="2"/>
        <v>9560740.548978487</v>
      </c>
      <c r="M5" s="10">
        <f t="shared" si="2"/>
        <v>9751955.3599580564</v>
      </c>
      <c r="N5" s="10">
        <f t="shared" si="2"/>
        <v>9946994.4671572167</v>
      </c>
      <c r="O5" s="10">
        <f t="shared" si="2"/>
        <v>10145934.356500361</v>
      </c>
      <c r="P5" s="10">
        <f t="shared" si="2"/>
        <v>10348853.043630369</v>
      </c>
      <c r="Q5" s="10">
        <f t="shared" si="2"/>
        <v>10555830.104502976</v>
      </c>
      <c r="R5" s="10">
        <f t="shared" si="2"/>
        <v>10766946.706593035</v>
      </c>
      <c r="S5" s="10"/>
      <c r="T5" s="9" t="s">
        <v>81</v>
      </c>
      <c r="U5" s="10"/>
    </row>
    <row r="7" spans="1:21" x14ac:dyDescent="0.25">
      <c r="B7" s="6" t="str">
        <f>'Populations &amp; programs'!$C$4</f>
        <v>Females 15-49</v>
      </c>
      <c r="C7" s="6" t="s">
        <v>84</v>
      </c>
      <c r="D7" s="10">
        <f>D8*0.99</f>
        <v>8019000</v>
      </c>
      <c r="E7" s="10">
        <f>E8*0.99</f>
        <v>8179380</v>
      </c>
      <c r="F7" s="10">
        <f t="shared" ref="F7" si="3">F8*0.99</f>
        <v>8342967.5999999996</v>
      </c>
      <c r="G7" s="10">
        <f t="shared" ref="G7" si="4">G8*0.99</f>
        <v>8509826.9520000014</v>
      </c>
      <c r="H7" s="10">
        <f t="shared" ref="H7" si="5">H8*0.99</f>
        <v>8680023.4910400007</v>
      </c>
      <c r="I7" s="10">
        <f t="shared" ref="I7" si="6">I8*0.99</f>
        <v>8853623.9608608019</v>
      </c>
      <c r="J7" s="10">
        <f t="shared" ref="J7" si="7">J8*0.99</f>
        <v>9030696.4400780182</v>
      </c>
      <c r="K7" s="10">
        <f t="shared" ref="K7" si="8">K8*0.99</f>
        <v>9211310.368879579</v>
      </c>
      <c r="L7" s="10">
        <f t="shared" ref="L7" si="9">L8*0.99</f>
        <v>9395536.5762571711</v>
      </c>
      <c r="M7" s="10">
        <f t="shared" ref="M7" si="10">M8*0.99</f>
        <v>9583447.3077823147</v>
      </c>
      <c r="N7" s="10">
        <f t="shared" ref="N7" si="11">N8*0.99</f>
        <v>9775116.2539379615</v>
      </c>
      <c r="O7" s="10">
        <f t="shared" ref="O7" si="12">O8*0.99</f>
        <v>9970618.5790167209</v>
      </c>
      <c r="P7" s="10">
        <f t="shared" ref="P7" si="13">P8*0.99</f>
        <v>10170030.950597057</v>
      </c>
      <c r="Q7" s="10">
        <f t="shared" ref="Q7" si="14">Q8*0.99</f>
        <v>10373431.569608998</v>
      </c>
      <c r="R7" s="10">
        <f t="shared" ref="R7" si="15">R8*0.99</f>
        <v>10580900.201001177</v>
      </c>
      <c r="S7" s="10"/>
      <c r="T7" s="9" t="s">
        <v>81</v>
      </c>
      <c r="U7" s="10"/>
    </row>
    <row r="8" spans="1:21" x14ac:dyDescent="0.25">
      <c r="B8" s="6" t="str">
        <f>'Populations &amp; programs'!$C$4</f>
        <v>Females 15-49</v>
      </c>
      <c r="C8" s="6" t="s">
        <v>85</v>
      </c>
      <c r="D8" s="10">
        <v>8100000</v>
      </c>
      <c r="E8" s="10">
        <f>D8*1.02</f>
        <v>8262000</v>
      </c>
      <c r="F8" s="10">
        <f t="shared" ref="F8:R8" si="16">E8*1.02</f>
        <v>8427240</v>
      </c>
      <c r="G8" s="10">
        <f t="shared" si="16"/>
        <v>8595784.8000000007</v>
      </c>
      <c r="H8" s="10">
        <f t="shared" si="16"/>
        <v>8767700.4960000012</v>
      </c>
      <c r="I8" s="10">
        <f t="shared" si="16"/>
        <v>8943054.5059200022</v>
      </c>
      <c r="J8" s="10">
        <f t="shared" si="16"/>
        <v>9121915.596038403</v>
      </c>
      <c r="K8" s="10">
        <f t="shared" si="16"/>
        <v>9304353.9079591706</v>
      </c>
      <c r="L8" s="10">
        <f t="shared" si="16"/>
        <v>9490440.9861183539</v>
      </c>
      <c r="M8" s="10">
        <f t="shared" si="16"/>
        <v>9680249.8058407214</v>
      </c>
      <c r="N8" s="10">
        <f t="shared" si="16"/>
        <v>9873854.8019575365</v>
      </c>
      <c r="O8" s="10">
        <f t="shared" si="16"/>
        <v>10071331.897996688</v>
      </c>
      <c r="P8" s="10">
        <f t="shared" si="16"/>
        <v>10272758.535956623</v>
      </c>
      <c r="Q8" s="10">
        <f t="shared" si="16"/>
        <v>10478213.706675755</v>
      </c>
      <c r="R8" s="10">
        <f t="shared" si="16"/>
        <v>10687777.980809269</v>
      </c>
      <c r="S8" s="10"/>
      <c r="T8" s="9" t="s">
        <v>81</v>
      </c>
      <c r="U8" s="10"/>
    </row>
    <row r="9" spans="1:21" x14ac:dyDescent="0.25">
      <c r="B9" s="6" t="str">
        <f>'Populations &amp; programs'!$C$4</f>
        <v>Females 15-49</v>
      </c>
      <c r="C9" s="6" t="s">
        <v>86</v>
      </c>
      <c r="D9" s="10">
        <f>D8*1.02</f>
        <v>8262000</v>
      </c>
      <c r="E9" s="10">
        <f>E8*1.02</f>
        <v>8427240</v>
      </c>
      <c r="F9" s="10">
        <f t="shared" ref="F9" si="17">F8*1.02</f>
        <v>8595784.8000000007</v>
      </c>
      <c r="G9" s="10">
        <f t="shared" ref="G9" si="18">G8*1.02</f>
        <v>8767700.4960000012</v>
      </c>
      <c r="H9" s="10">
        <f t="shared" ref="H9" si="19">H8*1.02</f>
        <v>8943054.5059200022</v>
      </c>
      <c r="I9" s="10">
        <f t="shared" ref="I9" si="20">I8*1.02</f>
        <v>9121915.596038403</v>
      </c>
      <c r="J9" s="10">
        <f t="shared" ref="J9" si="21">J8*1.02</f>
        <v>9304353.9079591706</v>
      </c>
      <c r="K9" s="10">
        <f t="shared" ref="K9" si="22">K8*1.02</f>
        <v>9490440.9861183539</v>
      </c>
      <c r="L9" s="10">
        <f t="shared" ref="L9" si="23">L8*1.02</f>
        <v>9680249.8058407214</v>
      </c>
      <c r="M9" s="10">
        <f t="shared" ref="M9" si="24">M8*1.02</f>
        <v>9873854.8019575365</v>
      </c>
      <c r="N9" s="10">
        <f t="shared" ref="N9" si="25">N8*1.02</f>
        <v>10071331.897996688</v>
      </c>
      <c r="O9" s="10">
        <f t="shared" ref="O9" si="26">O8*1.02</f>
        <v>10272758.535956623</v>
      </c>
      <c r="P9" s="10">
        <f t="shared" ref="P9" si="27">P8*1.02</f>
        <v>10478213.706675755</v>
      </c>
      <c r="Q9" s="10">
        <f t="shared" ref="Q9" si="28">Q8*1.02</f>
        <v>10687777.980809269</v>
      </c>
      <c r="R9" s="10">
        <f t="shared" ref="R9" si="29">R8*1.02</f>
        <v>10901533.540425455</v>
      </c>
      <c r="S9" s="10"/>
      <c r="T9" s="9" t="s">
        <v>81</v>
      </c>
      <c r="U9" s="10"/>
    </row>
    <row r="14" spans="1:21" x14ac:dyDescent="0.25">
      <c r="A14" s="4" t="s">
        <v>87</v>
      </c>
    </row>
    <row r="15" spans="1:21" x14ac:dyDescent="0.25">
      <c r="D15" s="6">
        <v>2000</v>
      </c>
      <c r="E15" s="6">
        <v>2001</v>
      </c>
      <c r="F15" s="6">
        <v>2002</v>
      </c>
      <c r="G15" s="6">
        <v>2003</v>
      </c>
      <c r="H15" s="6">
        <v>2004</v>
      </c>
      <c r="I15" s="6">
        <v>2005</v>
      </c>
      <c r="J15" s="6">
        <v>2006</v>
      </c>
      <c r="K15" s="6">
        <v>2007</v>
      </c>
      <c r="L15" s="6">
        <v>2008</v>
      </c>
      <c r="M15" s="6">
        <v>2009</v>
      </c>
      <c r="N15" s="6">
        <v>2010</v>
      </c>
      <c r="O15" s="6">
        <v>2011</v>
      </c>
      <c r="P15" s="6">
        <v>2012</v>
      </c>
      <c r="Q15" s="6">
        <v>2013</v>
      </c>
      <c r="R15" s="6">
        <v>2014</v>
      </c>
      <c r="S15" s="6">
        <v>2015</v>
      </c>
      <c r="U15" s="6" t="s">
        <v>79</v>
      </c>
    </row>
    <row r="16" spans="1:21" x14ac:dyDescent="0.25">
      <c r="B16" s="6" t="str">
        <f>'Populations &amp; programs'!$C$3</f>
        <v>Males 15-49</v>
      </c>
      <c r="C16" s="6" t="s">
        <v>84</v>
      </c>
      <c r="D16" s="8"/>
      <c r="E16" s="8"/>
      <c r="F16" s="8"/>
      <c r="G16" s="8"/>
      <c r="H16" s="8"/>
      <c r="I16" s="8"/>
      <c r="J16" s="8"/>
      <c r="K16" s="8"/>
      <c r="L16" s="8"/>
      <c r="M16" s="8"/>
      <c r="N16" s="8"/>
      <c r="O16" s="8"/>
      <c r="P16" s="8"/>
      <c r="Q16" s="8"/>
      <c r="R16" s="8"/>
      <c r="S16" s="8"/>
      <c r="T16" s="9" t="s">
        <v>81</v>
      </c>
      <c r="U16" s="8"/>
    </row>
    <row r="17" spans="2:21" x14ac:dyDescent="0.25">
      <c r="B17" s="6" t="str">
        <f>'Populations &amp; programs'!$C$3</f>
        <v>Males 15-49</v>
      </c>
      <c r="C17" s="6" t="s">
        <v>85</v>
      </c>
      <c r="D17" s="8"/>
      <c r="E17" s="8"/>
      <c r="F17" s="8"/>
      <c r="G17" s="8"/>
      <c r="H17" s="8"/>
      <c r="I17" s="8"/>
      <c r="J17" s="8"/>
      <c r="K17" s="8">
        <v>0.01</v>
      </c>
      <c r="L17" s="8"/>
      <c r="M17" s="8">
        <v>1.4999999999999999E-2</v>
      </c>
      <c r="N17" s="8"/>
      <c r="O17" s="8">
        <v>1.4999999999999999E-2</v>
      </c>
      <c r="P17" s="8"/>
      <c r="Q17" s="8">
        <v>1.2E-2</v>
      </c>
      <c r="R17" s="8"/>
      <c r="S17" s="8"/>
      <c r="T17" s="9" t="s">
        <v>81</v>
      </c>
      <c r="U17" s="8"/>
    </row>
    <row r="18" spans="2:21" x14ac:dyDescent="0.25">
      <c r="B18" s="6" t="str">
        <f>'Populations &amp; programs'!$C$3</f>
        <v>Males 15-49</v>
      </c>
      <c r="C18" s="6" t="s">
        <v>86</v>
      </c>
      <c r="D18" s="8"/>
      <c r="E18" s="8"/>
      <c r="F18" s="8"/>
      <c r="G18" s="8"/>
      <c r="H18" s="8"/>
      <c r="I18" s="8"/>
      <c r="J18" s="8"/>
      <c r="K18" s="8"/>
      <c r="L18" s="8"/>
      <c r="M18" s="8"/>
      <c r="N18" s="8"/>
      <c r="O18" s="8"/>
      <c r="P18" s="8"/>
      <c r="Q18" s="8"/>
      <c r="R18" s="8"/>
      <c r="S18" s="8"/>
      <c r="T18" s="9" t="s">
        <v>81</v>
      </c>
      <c r="U18" s="8"/>
    </row>
    <row r="20" spans="2:21" x14ac:dyDescent="0.25">
      <c r="B20" s="6" t="str">
        <f>'Populations &amp; programs'!$C$4</f>
        <v>Females 15-49</v>
      </c>
      <c r="C20" s="6" t="s">
        <v>84</v>
      </c>
      <c r="D20" s="8"/>
      <c r="E20" s="8"/>
      <c r="F20" s="8"/>
      <c r="G20" s="8"/>
      <c r="H20" s="8"/>
      <c r="I20" s="8"/>
      <c r="J20" s="8"/>
      <c r="K20" s="8"/>
      <c r="L20" s="8"/>
      <c r="M20" s="8"/>
      <c r="N20" s="8"/>
      <c r="O20" s="8"/>
      <c r="P20" s="8"/>
      <c r="Q20" s="8"/>
      <c r="R20" s="8"/>
      <c r="S20" s="8"/>
      <c r="T20" s="9" t="s">
        <v>81</v>
      </c>
      <c r="U20" s="8"/>
    </row>
    <row r="21" spans="2:21" x14ac:dyDescent="0.25">
      <c r="B21" s="6" t="str">
        <f>'Populations &amp; programs'!$C$4</f>
        <v>Females 15-49</v>
      </c>
      <c r="C21" s="6" t="s">
        <v>85</v>
      </c>
      <c r="D21" s="8"/>
      <c r="E21" s="8"/>
      <c r="F21" s="8"/>
      <c r="G21" s="8"/>
      <c r="H21" s="8">
        <v>0.02</v>
      </c>
      <c r="I21" s="8"/>
      <c r="J21" s="8">
        <v>2.1000000000000001E-2</v>
      </c>
      <c r="K21" s="8">
        <v>2.1999999999999999E-2</v>
      </c>
      <c r="L21" s="8"/>
      <c r="M21" s="8">
        <v>2.9000000000000001E-2</v>
      </c>
      <c r="N21" s="8"/>
      <c r="O21" s="8">
        <v>2.8000000000000001E-2</v>
      </c>
      <c r="P21" s="8">
        <v>2.5999999999999999E-2</v>
      </c>
      <c r="Q21" s="8">
        <v>2.5000000000000001E-2</v>
      </c>
      <c r="R21" s="8"/>
      <c r="S21" s="8"/>
      <c r="T21" s="9" t="s">
        <v>81</v>
      </c>
      <c r="U21" s="8"/>
    </row>
    <row r="22" spans="2:21" x14ac:dyDescent="0.25">
      <c r="B22" s="6" t="str">
        <f>'Populations &amp; programs'!$C$4</f>
        <v>Females 15-49</v>
      </c>
      <c r="C22" s="6" t="s">
        <v>86</v>
      </c>
      <c r="D22" s="8"/>
      <c r="E22" s="8"/>
      <c r="F22" s="8"/>
      <c r="G22" s="8"/>
      <c r="H22" s="8"/>
      <c r="I22" s="8"/>
      <c r="J22" s="8"/>
      <c r="K22" s="8"/>
      <c r="L22" s="8"/>
      <c r="M22" s="8"/>
      <c r="N22" s="8"/>
      <c r="O22" s="8"/>
      <c r="P22" s="8"/>
      <c r="Q22" s="8"/>
      <c r="R22" s="8"/>
      <c r="S22" s="8"/>
      <c r="T22" s="9" t="s">
        <v>81</v>
      </c>
      <c r="U22" s="8"/>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33"/>
  <sheetViews>
    <sheetView workbookViewId="0"/>
  </sheetViews>
  <sheetFormatPr defaultColWidth="8.5703125" defaultRowHeight="15" x14ac:dyDescent="0.25"/>
  <sheetData>
    <row r="1" spans="1:20" x14ac:dyDescent="0.25">
      <c r="A1" s="4" t="s">
        <v>88</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
        <v>89</v>
      </c>
      <c r="C3" s="11"/>
      <c r="D3" s="11"/>
      <c r="E3" s="11"/>
      <c r="F3" s="11"/>
      <c r="G3" s="11"/>
      <c r="H3" s="11"/>
      <c r="I3" s="11"/>
      <c r="J3" s="11"/>
      <c r="K3" s="11"/>
      <c r="L3" s="11"/>
      <c r="M3" s="11"/>
      <c r="N3" s="11"/>
      <c r="O3" s="11"/>
      <c r="P3" s="11"/>
      <c r="Q3" s="11"/>
      <c r="R3" s="11"/>
      <c r="S3" s="9" t="s">
        <v>81</v>
      </c>
      <c r="T3" s="11"/>
    </row>
    <row r="7" spans="1:20" x14ac:dyDescent="0.25">
      <c r="A7" s="4" t="s">
        <v>90</v>
      </c>
    </row>
    <row r="8" spans="1:20"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79</v>
      </c>
    </row>
    <row r="9" spans="1:20" x14ac:dyDescent="0.25">
      <c r="B9" s="6" t="s">
        <v>89</v>
      </c>
      <c r="C9" s="11"/>
      <c r="D9" s="11"/>
      <c r="E9" s="11"/>
      <c r="F9" s="11"/>
      <c r="G9" s="11"/>
      <c r="H9" s="11"/>
      <c r="I9" s="11"/>
      <c r="J9" s="11"/>
      <c r="K9" s="11"/>
      <c r="L9" s="11"/>
      <c r="M9" s="11"/>
      <c r="N9" s="11"/>
      <c r="O9" s="11"/>
      <c r="P9" s="11"/>
      <c r="Q9" s="11"/>
      <c r="R9" s="11"/>
      <c r="S9" s="9" t="s">
        <v>81</v>
      </c>
      <c r="T9" s="11"/>
    </row>
    <row r="13" spans="1:20" x14ac:dyDescent="0.25">
      <c r="A13" s="4" t="s">
        <v>91</v>
      </c>
    </row>
    <row r="14" spans="1:20"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79</v>
      </c>
    </row>
    <row r="15" spans="1:20" x14ac:dyDescent="0.25">
      <c r="B15" s="6" t="s">
        <v>89</v>
      </c>
      <c r="C15" s="11"/>
      <c r="D15" s="11"/>
      <c r="E15" s="11"/>
      <c r="F15" s="11"/>
      <c r="G15" s="11"/>
      <c r="H15" s="11"/>
      <c r="I15" s="11"/>
      <c r="J15" s="11"/>
      <c r="K15" s="11"/>
      <c r="L15" s="11"/>
      <c r="M15" s="11"/>
      <c r="N15" s="11"/>
      <c r="O15" s="11"/>
      <c r="P15" s="11"/>
      <c r="Q15" s="11"/>
      <c r="R15" s="11"/>
      <c r="S15" s="9" t="s">
        <v>81</v>
      </c>
      <c r="T15" s="11"/>
    </row>
    <row r="19" spans="1:20" x14ac:dyDescent="0.25">
      <c r="A19" s="4" t="s">
        <v>92</v>
      </c>
    </row>
    <row r="20" spans="1:20"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79</v>
      </c>
    </row>
    <row r="21" spans="1:20" x14ac:dyDescent="0.25">
      <c r="B21" s="6" t="s">
        <v>89</v>
      </c>
      <c r="C21" s="11"/>
      <c r="D21" s="11"/>
      <c r="E21" s="11"/>
      <c r="F21" s="11"/>
      <c r="G21" s="11"/>
      <c r="H21" s="11"/>
      <c r="I21" s="11"/>
      <c r="J21" s="11"/>
      <c r="K21" s="11"/>
      <c r="L21" s="11"/>
      <c r="M21" s="11"/>
      <c r="N21" s="11"/>
      <c r="O21" s="11"/>
      <c r="P21" s="11"/>
      <c r="Q21" s="11"/>
      <c r="R21" s="11"/>
      <c r="S21" s="9" t="s">
        <v>81</v>
      </c>
      <c r="T21" s="11"/>
    </row>
    <row r="25" spans="1:20" x14ac:dyDescent="0.25">
      <c r="A25" s="4" t="s">
        <v>93</v>
      </c>
    </row>
    <row r="26" spans="1:20"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79</v>
      </c>
    </row>
    <row r="27" spans="1:20" x14ac:dyDescent="0.25">
      <c r="B27" s="6" t="s">
        <v>89</v>
      </c>
      <c r="C27" s="11"/>
      <c r="D27" s="11"/>
      <c r="E27" s="11"/>
      <c r="F27" s="11"/>
      <c r="G27" s="11"/>
      <c r="H27" s="11"/>
      <c r="I27" s="11"/>
      <c r="J27" s="11"/>
      <c r="K27" s="11"/>
      <c r="L27" s="11"/>
      <c r="M27" s="11"/>
      <c r="N27" s="11"/>
      <c r="O27" s="11"/>
      <c r="P27" s="11"/>
      <c r="Q27" s="11"/>
      <c r="R27" s="11"/>
      <c r="S27" s="9" t="s">
        <v>81</v>
      </c>
      <c r="T27" s="11"/>
    </row>
    <row r="31" spans="1:20" x14ac:dyDescent="0.25">
      <c r="A31" s="4" t="s">
        <v>94</v>
      </c>
    </row>
    <row r="32" spans="1:20"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79</v>
      </c>
    </row>
    <row r="33" spans="2:20" x14ac:dyDescent="0.25">
      <c r="B33" s="6" t="s">
        <v>89</v>
      </c>
      <c r="C33" s="11"/>
      <c r="D33" s="11"/>
      <c r="E33" s="11"/>
      <c r="F33" s="11"/>
      <c r="G33" s="11"/>
      <c r="H33" s="11"/>
      <c r="I33" s="11"/>
      <c r="J33" s="11"/>
      <c r="K33" s="11"/>
      <c r="L33" s="11"/>
      <c r="M33" s="11"/>
      <c r="N33" s="11"/>
      <c r="O33" s="11"/>
      <c r="P33" s="11"/>
      <c r="Q33" s="11"/>
      <c r="R33" s="11"/>
      <c r="S33" s="9" t="s">
        <v>81</v>
      </c>
      <c r="T33" s="11"/>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25"/>
  <sheetViews>
    <sheetView topLeftCell="M1" workbookViewId="0">
      <selection activeCell="T26" sqref="T26"/>
    </sheetView>
  </sheetViews>
  <sheetFormatPr defaultColWidth="8.5703125" defaultRowHeight="15" x14ac:dyDescent="0.25"/>
  <sheetData>
    <row r="1" spans="1:20" x14ac:dyDescent="0.25">
      <c r="A1" s="4" t="s">
        <v>95</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tr">
        <f>'Populations &amp; programs'!$C$3</f>
        <v>Males 15-49</v>
      </c>
      <c r="C3" s="8"/>
      <c r="D3" s="8"/>
      <c r="E3" s="8"/>
      <c r="F3" s="8"/>
      <c r="G3" s="8"/>
      <c r="H3" s="8"/>
      <c r="I3" s="8"/>
      <c r="J3" s="8"/>
      <c r="K3" s="8"/>
      <c r="L3" s="8"/>
      <c r="M3" s="8"/>
      <c r="N3" s="8"/>
      <c r="O3" s="8"/>
      <c r="P3" s="8"/>
      <c r="Q3" s="8"/>
      <c r="R3" s="8"/>
      <c r="S3" s="9" t="s">
        <v>81</v>
      </c>
      <c r="T3" s="8">
        <v>0.02</v>
      </c>
    </row>
    <row r="4" spans="1:20" x14ac:dyDescent="0.25">
      <c r="B4" s="6" t="str">
        <f>'Populations &amp; programs'!$C$4</f>
        <v>Females 15-49</v>
      </c>
      <c r="C4" s="8"/>
      <c r="D4" s="8"/>
      <c r="E4" s="8"/>
      <c r="F4" s="8"/>
      <c r="G4" s="8"/>
      <c r="H4" s="8"/>
      <c r="I4" s="8"/>
      <c r="J4" s="8"/>
      <c r="K4" s="8"/>
      <c r="L4" s="8"/>
      <c r="M4" s="8"/>
      <c r="N4" s="8"/>
      <c r="O4" s="8"/>
      <c r="P4" s="8"/>
      <c r="Q4" s="8"/>
      <c r="R4" s="8"/>
      <c r="S4" s="9" t="s">
        <v>81</v>
      </c>
      <c r="T4" s="8">
        <v>0.02</v>
      </c>
    </row>
    <row r="8" spans="1:20" x14ac:dyDescent="0.25">
      <c r="A8" s="4" t="s">
        <v>96</v>
      </c>
    </row>
    <row r="9" spans="1:20"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x14ac:dyDescent="0.25">
      <c r="B10" s="6" t="str">
        <f>'Populations &amp; programs'!$C$3</f>
        <v>Males 15-49</v>
      </c>
      <c r="C10" s="8"/>
      <c r="D10" s="8"/>
      <c r="E10" s="8"/>
      <c r="F10" s="8"/>
      <c r="G10" s="8"/>
      <c r="H10" s="8">
        <v>0.04</v>
      </c>
      <c r="I10" s="8"/>
      <c r="J10" s="8">
        <v>0.06</v>
      </c>
      <c r="K10" s="8"/>
      <c r="L10" s="8"/>
      <c r="M10" s="8"/>
      <c r="N10" s="8"/>
      <c r="O10" s="8">
        <v>0.05</v>
      </c>
      <c r="P10" s="8"/>
      <c r="Q10" s="8"/>
      <c r="R10" s="8"/>
      <c r="S10" s="9" t="s">
        <v>81</v>
      </c>
      <c r="T10" s="8"/>
    </row>
    <row r="11" spans="1:20" x14ac:dyDescent="0.25">
      <c r="B11" s="6" t="str">
        <f>'Populations &amp; programs'!$C$4</f>
        <v>Females 15-49</v>
      </c>
      <c r="C11" s="8"/>
      <c r="D11" s="8"/>
      <c r="E11" s="8"/>
      <c r="F11" s="8"/>
      <c r="G11" s="8"/>
      <c r="H11" s="8"/>
      <c r="I11" s="8">
        <v>0.06</v>
      </c>
      <c r="J11" s="8"/>
      <c r="K11" s="8">
        <v>7.4999999999999997E-2</v>
      </c>
      <c r="L11" s="8"/>
      <c r="M11" s="8">
        <v>7.4999999999999997E-2</v>
      </c>
      <c r="N11" s="8"/>
      <c r="O11" s="8">
        <v>0.08</v>
      </c>
      <c r="P11" s="8"/>
      <c r="Q11" s="8"/>
      <c r="R11" s="8"/>
      <c r="S11" s="9" t="s">
        <v>81</v>
      </c>
      <c r="T11" s="8"/>
    </row>
    <row r="15" spans="1:20" x14ac:dyDescent="0.25">
      <c r="A15" s="4" t="s">
        <v>97</v>
      </c>
    </row>
    <row r="16" spans="1:20"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1:20" x14ac:dyDescent="0.25">
      <c r="B17" s="6" t="str">
        <f>'Populations &amp; programs'!$C$3</f>
        <v>Males 15-49</v>
      </c>
      <c r="C17" s="8"/>
      <c r="D17" s="8"/>
      <c r="E17" s="8"/>
      <c r="F17" s="8"/>
      <c r="G17" s="8"/>
      <c r="H17" s="8"/>
      <c r="I17" s="8"/>
      <c r="J17" s="8"/>
      <c r="K17" s="8"/>
      <c r="L17" s="8"/>
      <c r="M17" s="8"/>
      <c r="N17" s="8"/>
      <c r="O17" s="8"/>
      <c r="P17" s="8"/>
      <c r="Q17" s="8"/>
      <c r="R17" s="8"/>
      <c r="S17" s="9" t="s">
        <v>81</v>
      </c>
      <c r="T17" s="8">
        <v>0.03</v>
      </c>
    </row>
    <row r="18" spans="1:20" x14ac:dyDescent="0.25">
      <c r="B18" s="6" t="str">
        <f>'Populations &amp; programs'!$C$4</f>
        <v>Females 15-49</v>
      </c>
      <c r="C18" s="8"/>
      <c r="D18" s="8"/>
      <c r="E18" s="8"/>
      <c r="F18" s="8"/>
      <c r="G18" s="8"/>
      <c r="H18" s="8"/>
      <c r="I18" s="8"/>
      <c r="J18" s="8"/>
      <c r="K18" s="8">
        <v>0.08</v>
      </c>
      <c r="L18" s="8"/>
      <c r="M18" s="8">
        <v>0.08</v>
      </c>
      <c r="N18" s="8"/>
      <c r="O18" s="8">
        <v>0.1</v>
      </c>
      <c r="P18" s="8"/>
      <c r="Q18" s="8"/>
      <c r="R18" s="8"/>
      <c r="S18" s="9" t="s">
        <v>81</v>
      </c>
      <c r="T18" s="8"/>
    </row>
    <row r="22" spans="1:20" x14ac:dyDescent="0.25">
      <c r="A22" s="4" t="s">
        <v>98</v>
      </c>
    </row>
    <row r="23" spans="1:20" x14ac:dyDescent="0.25">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T23" s="6" t="s">
        <v>79</v>
      </c>
    </row>
    <row r="24" spans="1:20" x14ac:dyDescent="0.25">
      <c r="B24" s="6" t="str">
        <f>'Populations &amp; programs'!$C$3</f>
        <v>Males 15-49</v>
      </c>
      <c r="C24" s="8"/>
      <c r="D24" s="8"/>
      <c r="E24" s="8"/>
      <c r="F24" s="8"/>
      <c r="G24" s="8"/>
      <c r="H24" s="8"/>
      <c r="I24" s="8"/>
      <c r="J24" s="8"/>
      <c r="K24" s="8"/>
      <c r="L24" s="8"/>
      <c r="M24" s="8"/>
      <c r="N24" s="8"/>
      <c r="O24" s="8"/>
      <c r="P24" s="8"/>
      <c r="Q24" s="8"/>
      <c r="R24" s="8"/>
      <c r="S24" s="9" t="s">
        <v>81</v>
      </c>
      <c r="T24" s="8">
        <v>0.05</v>
      </c>
    </row>
    <row r="25" spans="1:20" x14ac:dyDescent="0.25">
      <c r="B25" s="6" t="str">
        <f>'Populations &amp; programs'!$C$4</f>
        <v>Females 15-49</v>
      </c>
      <c r="C25" s="8"/>
      <c r="D25" s="8"/>
      <c r="E25" s="8"/>
      <c r="F25" s="8"/>
      <c r="G25" s="8"/>
      <c r="H25" s="8"/>
      <c r="I25" s="8"/>
      <c r="J25" s="8"/>
      <c r="K25" s="8"/>
      <c r="L25" s="8"/>
      <c r="M25" s="8"/>
      <c r="N25" s="8"/>
      <c r="O25" s="8"/>
      <c r="P25" s="8"/>
      <c r="Q25" s="8"/>
      <c r="R25" s="8"/>
      <c r="S25" s="9" t="s">
        <v>81</v>
      </c>
      <c r="T25" s="8">
        <v>0.05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53"/>
  <sheetViews>
    <sheetView workbookViewId="0"/>
  </sheetViews>
  <sheetFormatPr defaultColWidth="8.5703125" defaultRowHeight="15" x14ac:dyDescent="0.25"/>
  <sheetData>
    <row r="1" spans="1:20" x14ac:dyDescent="0.25">
      <c r="A1" s="4" t="s">
        <v>99</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tr">
        <f>'Populations &amp; programs'!$C$3</f>
        <v>Males 15-49</v>
      </c>
      <c r="C3" s="12"/>
      <c r="D3" s="12"/>
      <c r="E3" s="12"/>
      <c r="F3" s="12"/>
      <c r="G3" s="12"/>
      <c r="H3" s="12"/>
      <c r="I3" s="12"/>
      <c r="J3" s="12"/>
      <c r="K3" s="12"/>
      <c r="L3" s="12"/>
      <c r="M3" s="12">
        <v>0.05</v>
      </c>
      <c r="N3" s="12"/>
      <c r="O3" s="12"/>
      <c r="P3" s="12"/>
      <c r="Q3" s="12"/>
      <c r="R3" s="12"/>
      <c r="S3" s="9" t="s">
        <v>81</v>
      </c>
      <c r="T3" s="12"/>
    </row>
    <row r="4" spans="1:20" x14ac:dyDescent="0.25">
      <c r="B4" s="6" t="str">
        <f>'Populations &amp; programs'!$C$4</f>
        <v>Females 15-49</v>
      </c>
      <c r="C4" s="12"/>
      <c r="D4" s="12"/>
      <c r="E4" s="12"/>
      <c r="F4" s="12"/>
      <c r="G4" s="12"/>
      <c r="H4" s="12"/>
      <c r="I4" s="12"/>
      <c r="J4" s="12"/>
      <c r="K4" s="12"/>
      <c r="L4" s="12"/>
      <c r="M4" s="12">
        <v>0.08</v>
      </c>
      <c r="N4" s="12"/>
      <c r="O4" s="12"/>
      <c r="P4" s="12"/>
      <c r="Q4" s="12"/>
      <c r="R4" s="12"/>
      <c r="S4" s="9" t="s">
        <v>81</v>
      </c>
      <c r="T4" s="12"/>
    </row>
    <row r="8" spans="1:20" x14ac:dyDescent="0.25">
      <c r="A8" s="4" t="s">
        <v>100</v>
      </c>
    </row>
    <row r="9" spans="1:20"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x14ac:dyDescent="0.25">
      <c r="B10" s="6" t="s">
        <v>101</v>
      </c>
      <c r="C10" s="7"/>
      <c r="D10" s="7"/>
      <c r="E10" s="7"/>
      <c r="F10" s="7"/>
      <c r="G10" s="7"/>
      <c r="H10" s="7"/>
      <c r="I10" s="7"/>
      <c r="J10" s="7"/>
      <c r="K10" s="7"/>
      <c r="L10" s="7"/>
      <c r="M10" s="7"/>
      <c r="N10" s="7"/>
      <c r="O10" s="7"/>
      <c r="P10" s="7"/>
      <c r="Q10" s="7"/>
      <c r="R10" s="7"/>
      <c r="S10" s="9" t="s">
        <v>81</v>
      </c>
      <c r="T10" s="12">
        <v>0.8</v>
      </c>
    </row>
    <row r="14" spans="1:20" x14ac:dyDescent="0.25">
      <c r="A14" s="4" t="s">
        <v>102</v>
      </c>
    </row>
    <row r="15" spans="1:20" x14ac:dyDescent="0.25">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T15" s="6" t="s">
        <v>79</v>
      </c>
    </row>
    <row r="16" spans="1:20" x14ac:dyDescent="0.25">
      <c r="B16" s="6" t="s">
        <v>89</v>
      </c>
      <c r="C16" s="13"/>
      <c r="D16" s="13"/>
      <c r="E16" s="13"/>
      <c r="F16" s="13"/>
      <c r="G16" s="13"/>
      <c r="H16" s="13"/>
      <c r="I16" s="13">
        <f>'Cost &amp; coverage'!J6</f>
        <v>500</v>
      </c>
      <c r="J16" s="13">
        <f>'Cost &amp; coverage'!K6</f>
        <v>600</v>
      </c>
      <c r="K16" s="13">
        <f>'Cost &amp; coverage'!L6</f>
        <v>1000</v>
      </c>
      <c r="L16" s="13">
        <f>'Cost &amp; coverage'!M6</f>
        <v>1200</v>
      </c>
      <c r="M16" s="13">
        <f>'Cost &amp; coverage'!N6</f>
        <v>1800</v>
      </c>
      <c r="N16" s="13">
        <v>2000</v>
      </c>
      <c r="O16" s="13"/>
      <c r="P16" s="13">
        <v>2400</v>
      </c>
      <c r="Q16" s="13"/>
      <c r="R16" s="13"/>
      <c r="S16" s="9" t="s">
        <v>81</v>
      </c>
      <c r="T16" s="7"/>
    </row>
    <row r="20" spans="1:20" x14ac:dyDescent="0.25">
      <c r="A20" s="4" t="s">
        <v>103</v>
      </c>
    </row>
    <row r="21" spans="1:20" x14ac:dyDescent="0.25">
      <c r="C21" s="6">
        <v>2000</v>
      </c>
      <c r="D21" s="6">
        <v>2001</v>
      </c>
      <c r="E21" s="6">
        <v>2002</v>
      </c>
      <c r="F21" s="6">
        <v>2003</v>
      </c>
      <c r="G21" s="6">
        <v>2004</v>
      </c>
      <c r="H21" s="6">
        <v>2005</v>
      </c>
      <c r="I21" s="6">
        <v>2006</v>
      </c>
      <c r="J21" s="6">
        <v>2007</v>
      </c>
      <c r="K21" s="6">
        <v>2008</v>
      </c>
      <c r="L21" s="6">
        <v>2009</v>
      </c>
      <c r="M21" s="6">
        <v>2010</v>
      </c>
      <c r="N21" s="6">
        <v>2011</v>
      </c>
      <c r="O21" s="6">
        <v>2012</v>
      </c>
      <c r="P21" s="6">
        <v>2013</v>
      </c>
      <c r="Q21" s="6">
        <v>2014</v>
      </c>
      <c r="R21" s="6">
        <v>2015</v>
      </c>
      <c r="T21" s="6" t="s">
        <v>79</v>
      </c>
    </row>
    <row r="22" spans="1:20" x14ac:dyDescent="0.25">
      <c r="B22" s="6" t="s">
        <v>89</v>
      </c>
      <c r="C22" s="7"/>
      <c r="D22" s="7"/>
      <c r="E22" s="7"/>
      <c r="F22" s="7"/>
      <c r="G22" s="7"/>
      <c r="H22" s="7"/>
      <c r="I22" s="7"/>
      <c r="J22" s="7"/>
      <c r="K22" s="7"/>
      <c r="L22" s="7"/>
      <c r="M22" s="7"/>
      <c r="N22" s="7">
        <v>500</v>
      </c>
      <c r="O22" s="7"/>
      <c r="P22" s="7">
        <v>600</v>
      </c>
      <c r="Q22" s="7"/>
      <c r="R22" s="7"/>
      <c r="S22" s="9" t="s">
        <v>81</v>
      </c>
      <c r="T22" s="7"/>
    </row>
    <row r="26" spans="1:20" x14ac:dyDescent="0.25">
      <c r="A26" s="4" t="s">
        <v>104</v>
      </c>
    </row>
    <row r="27" spans="1:20" x14ac:dyDescent="0.25">
      <c r="C27" s="6">
        <v>2000</v>
      </c>
      <c r="D27" s="6">
        <v>2001</v>
      </c>
      <c r="E27" s="6">
        <v>2002</v>
      </c>
      <c r="F27" s="6">
        <v>2003</v>
      </c>
      <c r="G27" s="6">
        <v>2004</v>
      </c>
      <c r="H27" s="6">
        <v>2005</v>
      </c>
      <c r="I27" s="6">
        <v>2006</v>
      </c>
      <c r="J27" s="6">
        <v>2007</v>
      </c>
      <c r="K27" s="6">
        <v>2008</v>
      </c>
      <c r="L27" s="6">
        <v>2009</v>
      </c>
      <c r="M27" s="6">
        <v>2010</v>
      </c>
      <c r="N27" s="6">
        <v>2011</v>
      </c>
      <c r="O27" s="6">
        <v>2012</v>
      </c>
      <c r="P27" s="6">
        <v>2013</v>
      </c>
      <c r="Q27" s="6">
        <v>2014</v>
      </c>
      <c r="R27" s="6">
        <v>2015</v>
      </c>
      <c r="T27" s="6" t="s">
        <v>79</v>
      </c>
    </row>
    <row r="28" spans="1:20" x14ac:dyDescent="0.25">
      <c r="B28" s="6" t="s">
        <v>89</v>
      </c>
      <c r="C28" s="7"/>
      <c r="D28" s="7"/>
      <c r="E28" s="7"/>
      <c r="F28" s="7"/>
      <c r="G28" s="7"/>
      <c r="H28" s="7"/>
      <c r="I28" s="7">
        <v>350</v>
      </c>
      <c r="J28" s="7">
        <v>350</v>
      </c>
      <c r="K28" s="7">
        <v>350</v>
      </c>
      <c r="L28" s="7">
        <v>350</v>
      </c>
      <c r="M28" s="7">
        <v>350</v>
      </c>
      <c r="N28" s="7">
        <v>350</v>
      </c>
      <c r="O28" s="7">
        <v>350</v>
      </c>
      <c r="P28" s="7">
        <v>350</v>
      </c>
      <c r="Q28" s="7">
        <v>350</v>
      </c>
      <c r="R28" s="7">
        <v>350</v>
      </c>
      <c r="S28" s="9" t="s">
        <v>81</v>
      </c>
      <c r="T28" s="7"/>
    </row>
    <row r="32" spans="1:20" x14ac:dyDescent="0.25">
      <c r="A32" s="4" t="s">
        <v>105</v>
      </c>
    </row>
    <row r="33" spans="1:20" x14ac:dyDescent="0.25">
      <c r="C33" s="6">
        <v>2000</v>
      </c>
      <c r="D33" s="6">
        <v>2001</v>
      </c>
      <c r="E33" s="6">
        <v>2002</v>
      </c>
      <c r="F33" s="6">
        <v>2003</v>
      </c>
      <c r="G33" s="6">
        <v>2004</v>
      </c>
      <c r="H33" s="6">
        <v>2005</v>
      </c>
      <c r="I33" s="6">
        <v>2006</v>
      </c>
      <c r="J33" s="6">
        <v>2007</v>
      </c>
      <c r="K33" s="6">
        <v>2008</v>
      </c>
      <c r="L33" s="6">
        <v>2009</v>
      </c>
      <c r="M33" s="6">
        <v>2010</v>
      </c>
      <c r="N33" s="6">
        <v>2011</v>
      </c>
      <c r="O33" s="6">
        <v>2012</v>
      </c>
      <c r="P33" s="6">
        <v>2013</v>
      </c>
      <c r="Q33" s="6">
        <v>2014</v>
      </c>
      <c r="R33" s="6">
        <v>2015</v>
      </c>
      <c r="T33" s="6" t="s">
        <v>79</v>
      </c>
    </row>
    <row r="34" spans="1:20" x14ac:dyDescent="0.25">
      <c r="B34" s="6" t="str">
        <f>'Populations &amp; programs'!$C$3</f>
        <v>Males 15-49</v>
      </c>
      <c r="C34" s="12"/>
      <c r="D34" s="12"/>
      <c r="E34" s="12"/>
      <c r="F34" s="12"/>
      <c r="G34" s="12"/>
      <c r="H34" s="12"/>
      <c r="I34" s="12"/>
      <c r="J34" s="12"/>
      <c r="K34" s="12"/>
      <c r="L34" s="12"/>
      <c r="M34" s="12"/>
      <c r="N34" s="12"/>
      <c r="O34" s="12"/>
      <c r="P34" s="12"/>
      <c r="Q34" s="12"/>
      <c r="R34" s="12"/>
      <c r="S34" s="9" t="s">
        <v>81</v>
      </c>
      <c r="T34" s="12"/>
    </row>
    <row r="35" spans="1:20" x14ac:dyDescent="0.25">
      <c r="B35" s="6" t="str">
        <f>'Populations &amp; programs'!$C$4</f>
        <v>Females 15-49</v>
      </c>
      <c r="C35" s="12"/>
      <c r="D35" s="12"/>
      <c r="E35" s="12"/>
      <c r="F35" s="12"/>
      <c r="G35" s="12"/>
      <c r="H35" s="12"/>
      <c r="I35" s="12"/>
      <c r="J35" s="12"/>
      <c r="K35" s="12"/>
      <c r="L35" s="12"/>
      <c r="M35" s="12"/>
      <c r="N35" s="12"/>
      <c r="O35" s="12"/>
      <c r="P35" s="12"/>
      <c r="Q35" s="12">
        <v>0.01</v>
      </c>
      <c r="R35" s="12"/>
      <c r="S35" s="9" t="s">
        <v>81</v>
      </c>
      <c r="T35" s="12"/>
    </row>
    <row r="39" spans="1:20" x14ac:dyDescent="0.25">
      <c r="A39" s="4" t="s">
        <v>106</v>
      </c>
    </row>
    <row r="40" spans="1:20" x14ac:dyDescent="0.25">
      <c r="C40" s="6">
        <v>2000</v>
      </c>
      <c r="D40" s="6">
        <v>2001</v>
      </c>
      <c r="E40" s="6">
        <v>2002</v>
      </c>
      <c r="F40" s="6">
        <v>2003</v>
      </c>
      <c r="G40" s="6">
        <v>2004</v>
      </c>
      <c r="H40" s="6">
        <v>2005</v>
      </c>
      <c r="I40" s="6">
        <v>2006</v>
      </c>
      <c r="J40" s="6">
        <v>2007</v>
      </c>
      <c r="K40" s="6">
        <v>2008</v>
      </c>
      <c r="L40" s="6">
        <v>2009</v>
      </c>
      <c r="M40" s="6">
        <v>2010</v>
      </c>
      <c r="N40" s="6">
        <v>2011</v>
      </c>
      <c r="O40" s="6">
        <v>2012</v>
      </c>
      <c r="P40" s="6">
        <v>2013</v>
      </c>
      <c r="Q40" s="6">
        <v>2014</v>
      </c>
      <c r="R40" s="6">
        <v>2015</v>
      </c>
      <c r="T40" s="6" t="s">
        <v>79</v>
      </c>
    </row>
    <row r="41" spans="1:20" x14ac:dyDescent="0.25">
      <c r="B41" s="6" t="s">
        <v>89</v>
      </c>
      <c r="C41" s="7"/>
      <c r="D41" s="7"/>
      <c r="E41" s="7"/>
      <c r="F41" s="7"/>
      <c r="G41" s="7"/>
      <c r="H41" s="7"/>
      <c r="I41" s="7"/>
      <c r="J41" s="7"/>
      <c r="K41" s="12">
        <v>0.2</v>
      </c>
      <c r="L41" s="12">
        <v>0.3</v>
      </c>
      <c r="M41" s="7"/>
      <c r="N41" s="7"/>
      <c r="O41" s="12">
        <v>0.5</v>
      </c>
      <c r="P41" s="7"/>
      <c r="Q41" s="7"/>
      <c r="R41" s="7"/>
      <c r="S41" s="9" t="s">
        <v>81</v>
      </c>
      <c r="T41" s="7"/>
    </row>
    <row r="45" spans="1:20" x14ac:dyDescent="0.25">
      <c r="A45" s="4" t="s">
        <v>107</v>
      </c>
    </row>
    <row r="46" spans="1:20" x14ac:dyDescent="0.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T46" s="6" t="s">
        <v>79</v>
      </c>
    </row>
    <row r="47" spans="1:20" x14ac:dyDescent="0.25">
      <c r="B47" s="6" t="str">
        <f>'Populations &amp; programs'!$C$4</f>
        <v>Females 15-49</v>
      </c>
      <c r="C47" s="11"/>
      <c r="D47" s="11"/>
      <c r="E47" s="11"/>
      <c r="F47" s="11"/>
      <c r="G47" s="11"/>
      <c r="H47" s="11"/>
      <c r="I47" s="11"/>
      <c r="J47" s="11"/>
      <c r="K47" s="11"/>
      <c r="L47" s="11"/>
      <c r="M47" s="11"/>
      <c r="N47" s="11"/>
      <c r="O47" s="11"/>
      <c r="P47" s="11"/>
      <c r="Q47" s="11"/>
      <c r="R47" s="11"/>
      <c r="S47" s="9" t="s">
        <v>81</v>
      </c>
      <c r="T47" s="11">
        <v>0.04</v>
      </c>
    </row>
    <row r="51" spans="1:20" x14ac:dyDescent="0.25">
      <c r="A51" s="4" t="s">
        <v>108</v>
      </c>
    </row>
    <row r="52" spans="1:20" x14ac:dyDescent="0.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T52" s="6" t="s">
        <v>79</v>
      </c>
    </row>
    <row r="53" spans="1:20" x14ac:dyDescent="0.25">
      <c r="B53" s="6" t="s">
        <v>89</v>
      </c>
      <c r="C53" s="12"/>
      <c r="D53" s="12"/>
      <c r="E53" s="12"/>
      <c r="F53" s="12"/>
      <c r="G53" s="12"/>
      <c r="H53" s="12"/>
      <c r="I53" s="12"/>
      <c r="J53" s="12"/>
      <c r="K53" s="12"/>
      <c r="L53" s="12"/>
      <c r="M53" s="12"/>
      <c r="N53" s="12"/>
      <c r="O53" s="12"/>
      <c r="P53" s="12"/>
      <c r="Q53" s="12"/>
      <c r="R53" s="12"/>
      <c r="S53" s="9" t="s">
        <v>81</v>
      </c>
      <c r="T53" s="12">
        <v>0.25</v>
      </c>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45"/>
  <sheetViews>
    <sheetView workbookViewId="0">
      <selection activeCell="J7" sqref="J7"/>
    </sheetView>
  </sheetViews>
  <sheetFormatPr defaultColWidth="8.5703125" defaultRowHeight="15" x14ac:dyDescent="0.25"/>
  <sheetData>
    <row r="1" spans="1:20" x14ac:dyDescent="0.25">
      <c r="A1" s="4" t="s">
        <v>109</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tr">
        <f>'Populations &amp; programs'!$C$3</f>
        <v>Males 15-49</v>
      </c>
      <c r="C3" s="7"/>
      <c r="D3" s="7"/>
      <c r="E3" s="7"/>
      <c r="F3" s="7"/>
      <c r="G3" s="7"/>
      <c r="H3" s="7">
        <v>150</v>
      </c>
      <c r="I3" s="7"/>
      <c r="J3" s="7"/>
      <c r="K3" s="7">
        <v>120</v>
      </c>
      <c r="L3" s="7"/>
      <c r="M3" s="7"/>
      <c r="N3" s="7">
        <v>184</v>
      </c>
      <c r="O3" s="7"/>
      <c r="P3" s="7"/>
      <c r="Q3" s="7"/>
      <c r="R3" s="7"/>
      <c r="S3" s="9" t="s">
        <v>81</v>
      </c>
      <c r="T3" s="7"/>
    </row>
    <row r="4" spans="1:20" x14ac:dyDescent="0.25">
      <c r="B4" s="6" t="str">
        <f>'Populations &amp; programs'!$C$4</f>
        <v>Females 15-49</v>
      </c>
      <c r="C4" s="7"/>
      <c r="D4" s="7"/>
      <c r="E4" s="7"/>
      <c r="F4" s="7"/>
      <c r="G4" s="7"/>
      <c r="H4" s="7">
        <v>113</v>
      </c>
      <c r="I4" s="7"/>
      <c r="J4" s="7"/>
      <c r="K4" s="7">
        <v>124</v>
      </c>
      <c r="L4" s="7"/>
      <c r="M4" s="7"/>
      <c r="N4" s="7">
        <v>136</v>
      </c>
      <c r="O4" s="7"/>
      <c r="P4" s="7"/>
      <c r="Q4" s="7"/>
      <c r="R4" s="7"/>
      <c r="S4" s="9" t="s">
        <v>81</v>
      </c>
      <c r="T4" s="7"/>
    </row>
    <row r="8" spans="1:20" x14ac:dyDescent="0.25">
      <c r="A8" s="4" t="s">
        <v>110</v>
      </c>
    </row>
    <row r="9" spans="1:20"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x14ac:dyDescent="0.25">
      <c r="B10" s="6" t="str">
        <f>'Populations &amp; programs'!$C$3</f>
        <v>Males 15-49</v>
      </c>
      <c r="C10" s="7"/>
      <c r="D10" s="7"/>
      <c r="E10" s="7"/>
      <c r="F10" s="7"/>
      <c r="G10" s="7"/>
      <c r="H10" s="7"/>
      <c r="I10" s="7"/>
      <c r="J10" s="7"/>
      <c r="K10" s="7"/>
      <c r="L10" s="7"/>
      <c r="M10" s="7">
        <v>15</v>
      </c>
      <c r="N10" s="7"/>
      <c r="O10" s="7"/>
      <c r="P10" s="7"/>
      <c r="Q10" s="7"/>
      <c r="R10" s="7"/>
      <c r="S10" s="9" t="s">
        <v>81</v>
      </c>
      <c r="T10" s="7"/>
    </row>
    <row r="11" spans="1:20" x14ac:dyDescent="0.25">
      <c r="B11" s="6" t="str">
        <f>'Populations &amp; programs'!$C$4</f>
        <v>Females 15-49</v>
      </c>
      <c r="C11" s="7"/>
      <c r="D11" s="7"/>
      <c r="E11" s="7"/>
      <c r="F11" s="7"/>
      <c r="G11" s="7"/>
      <c r="H11" s="7"/>
      <c r="I11" s="7"/>
      <c r="J11" s="7"/>
      <c r="K11" s="7"/>
      <c r="L11" s="7"/>
      <c r="M11" s="7">
        <v>8</v>
      </c>
      <c r="N11" s="7"/>
      <c r="O11" s="7"/>
      <c r="P11" s="7"/>
      <c r="Q11" s="7"/>
      <c r="R11" s="7"/>
      <c r="S11" s="9" t="s">
        <v>81</v>
      </c>
      <c r="T11" s="7"/>
    </row>
    <row r="15" spans="1:20" x14ac:dyDescent="0.25">
      <c r="A15" s="4" t="s">
        <v>111</v>
      </c>
    </row>
    <row r="16" spans="1:20"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1:20" x14ac:dyDescent="0.25">
      <c r="B17" s="6" t="str">
        <f>'Populations &amp; programs'!$C$3</f>
        <v>Males 15-49</v>
      </c>
      <c r="C17" s="7"/>
      <c r="D17" s="7"/>
      <c r="E17" s="7"/>
      <c r="F17" s="7"/>
      <c r="G17" s="7"/>
      <c r="H17" s="7"/>
      <c r="I17" s="7"/>
      <c r="J17" s="7"/>
      <c r="K17" s="7"/>
      <c r="L17" s="7"/>
      <c r="M17" s="7"/>
      <c r="N17" s="7"/>
      <c r="O17" s="7"/>
      <c r="P17" s="7"/>
      <c r="Q17" s="7"/>
      <c r="R17" s="7"/>
      <c r="S17" s="9" t="s">
        <v>81</v>
      </c>
      <c r="T17" s="7">
        <v>0</v>
      </c>
    </row>
    <row r="18" spans="1:20" x14ac:dyDescent="0.25">
      <c r="B18" s="6" t="str">
        <f>'Populations &amp; programs'!$C$4</f>
        <v>Females 15-49</v>
      </c>
      <c r="C18" s="7"/>
      <c r="D18" s="7"/>
      <c r="E18" s="7"/>
      <c r="F18" s="7"/>
      <c r="G18" s="7"/>
      <c r="H18" s="7"/>
      <c r="I18" s="7"/>
      <c r="J18" s="7"/>
      <c r="K18" s="7"/>
      <c r="L18" s="7"/>
      <c r="M18" s="7"/>
      <c r="N18" s="7"/>
      <c r="O18" s="7"/>
      <c r="P18" s="7"/>
      <c r="Q18" s="7"/>
      <c r="R18" s="7"/>
      <c r="S18" s="9" t="s">
        <v>81</v>
      </c>
      <c r="T18" s="7">
        <v>0</v>
      </c>
    </row>
    <row r="22" spans="1:20" x14ac:dyDescent="0.25">
      <c r="A22" s="4" t="s">
        <v>112</v>
      </c>
    </row>
    <row r="23" spans="1:20" x14ac:dyDescent="0.25">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T23" s="6" t="s">
        <v>79</v>
      </c>
    </row>
    <row r="24" spans="1:20" x14ac:dyDescent="0.25">
      <c r="B24" s="6" t="str">
        <f>'Populations &amp; programs'!$C$3</f>
        <v>Males 15-49</v>
      </c>
      <c r="C24" s="12"/>
      <c r="D24" s="12"/>
      <c r="E24" s="12"/>
      <c r="F24" s="12"/>
      <c r="G24" s="12"/>
      <c r="H24" s="12"/>
      <c r="I24" s="12"/>
      <c r="J24" s="12">
        <v>0.03</v>
      </c>
      <c r="K24" s="12"/>
      <c r="L24" s="12"/>
      <c r="M24" s="12"/>
      <c r="N24" s="12">
        <v>1.4999999999999999E-2</v>
      </c>
      <c r="O24" s="12"/>
      <c r="P24" s="12">
        <v>0.01</v>
      </c>
      <c r="Q24" s="12"/>
      <c r="R24" s="12"/>
      <c r="S24" s="9" t="s">
        <v>81</v>
      </c>
      <c r="T24" s="12"/>
    </row>
    <row r="25" spans="1:20" x14ac:dyDescent="0.25">
      <c r="B25" s="6" t="str">
        <f>'Populations &amp; programs'!$C$4</f>
        <v>Females 15-49</v>
      </c>
      <c r="C25" s="12"/>
      <c r="D25" s="12"/>
      <c r="E25" s="12"/>
      <c r="F25" s="12"/>
      <c r="G25" s="12"/>
      <c r="H25" s="12"/>
      <c r="I25" s="12"/>
      <c r="J25" s="12"/>
      <c r="K25" s="12"/>
      <c r="L25" s="12">
        <v>0.02</v>
      </c>
      <c r="M25" s="12"/>
      <c r="N25" s="12">
        <v>0.02</v>
      </c>
      <c r="O25" s="12"/>
      <c r="P25" s="12"/>
      <c r="Q25" s="12"/>
      <c r="R25" s="12"/>
      <c r="S25" s="9" t="s">
        <v>81</v>
      </c>
      <c r="T25" s="12"/>
    </row>
    <row r="29" spans="1:20" x14ac:dyDescent="0.25">
      <c r="A29" s="4" t="s">
        <v>113</v>
      </c>
    </row>
    <row r="30" spans="1:20"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T30" s="6" t="s">
        <v>79</v>
      </c>
    </row>
    <row r="31" spans="1:20" x14ac:dyDescent="0.25">
      <c r="B31" s="6" t="str">
        <f>'Populations &amp; programs'!$C$3</f>
        <v>Males 15-49</v>
      </c>
      <c r="C31" s="12"/>
      <c r="D31" s="12"/>
      <c r="E31" s="12"/>
      <c r="F31" s="12"/>
      <c r="G31" s="12"/>
      <c r="H31" s="12"/>
      <c r="I31" s="12"/>
      <c r="J31" s="12"/>
      <c r="K31" s="12"/>
      <c r="L31" s="12"/>
      <c r="M31" s="12"/>
      <c r="N31" s="12"/>
      <c r="O31" s="12">
        <v>0.18</v>
      </c>
      <c r="P31" s="12"/>
      <c r="Q31" s="12"/>
      <c r="R31" s="12"/>
      <c r="S31" s="9" t="s">
        <v>81</v>
      </c>
      <c r="T31" s="12"/>
    </row>
    <row r="32" spans="1:20" x14ac:dyDescent="0.25">
      <c r="B32" s="6" t="str">
        <f>'Populations &amp; programs'!$C$4</f>
        <v>Females 15-49</v>
      </c>
      <c r="C32" s="12"/>
      <c r="D32" s="12"/>
      <c r="E32" s="12"/>
      <c r="F32" s="12"/>
      <c r="G32" s="12"/>
      <c r="H32" s="12"/>
      <c r="I32" s="12"/>
      <c r="J32" s="12"/>
      <c r="K32" s="12"/>
      <c r="L32" s="12"/>
      <c r="M32" s="12"/>
      <c r="N32" s="12"/>
      <c r="O32" s="12">
        <v>0.22</v>
      </c>
      <c r="P32" s="12"/>
      <c r="Q32" s="12"/>
      <c r="R32" s="12"/>
      <c r="S32" s="9" t="s">
        <v>81</v>
      </c>
      <c r="T32" s="12"/>
    </row>
    <row r="36" spans="1:20" x14ac:dyDescent="0.25">
      <c r="A36" s="4" t="s">
        <v>114</v>
      </c>
    </row>
    <row r="37" spans="1:20" x14ac:dyDescent="0.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T37" s="6" t="s">
        <v>79</v>
      </c>
    </row>
    <row r="38" spans="1:20" x14ac:dyDescent="0.25">
      <c r="B38" s="6" t="str">
        <f>'Populations &amp; programs'!$C$3</f>
        <v>Males 15-49</v>
      </c>
      <c r="C38" s="12"/>
      <c r="D38" s="12"/>
      <c r="E38" s="12"/>
      <c r="F38" s="12"/>
      <c r="G38" s="12"/>
      <c r="H38" s="12"/>
      <c r="I38" s="12"/>
      <c r="J38" s="12"/>
      <c r="K38" s="12"/>
      <c r="L38" s="12"/>
      <c r="M38" s="12"/>
      <c r="N38" s="12"/>
      <c r="O38" s="12"/>
      <c r="P38" s="12"/>
      <c r="Q38" s="12"/>
      <c r="R38" s="12"/>
      <c r="S38" s="9" t="s">
        <v>81</v>
      </c>
      <c r="T38" s="12">
        <v>0</v>
      </c>
    </row>
    <row r="39" spans="1:20" x14ac:dyDescent="0.25">
      <c r="B39" s="6" t="str">
        <f>'Populations &amp; programs'!$C$4</f>
        <v>Females 15-49</v>
      </c>
      <c r="C39" s="12"/>
      <c r="D39" s="12"/>
      <c r="E39" s="12"/>
      <c r="F39" s="12"/>
      <c r="G39" s="12"/>
      <c r="H39" s="12"/>
      <c r="I39" s="12"/>
      <c r="J39" s="12"/>
      <c r="K39" s="12"/>
      <c r="L39" s="12"/>
      <c r="M39" s="12"/>
      <c r="N39" s="12"/>
      <c r="O39" s="12"/>
      <c r="P39" s="12"/>
      <c r="Q39" s="12"/>
      <c r="R39" s="12"/>
      <c r="S39" s="9" t="s">
        <v>81</v>
      </c>
      <c r="T39" s="12">
        <v>0</v>
      </c>
    </row>
    <row r="43" spans="1:20" x14ac:dyDescent="0.25">
      <c r="A43" s="4" t="s">
        <v>115</v>
      </c>
    </row>
    <row r="44" spans="1:20"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T44" s="6" t="s">
        <v>79</v>
      </c>
    </row>
    <row r="45" spans="1:20" x14ac:dyDescent="0.25">
      <c r="B45" s="6" t="str">
        <f>'Populations &amp; programs'!$C$3</f>
        <v>Males 15-49</v>
      </c>
      <c r="C45" s="12"/>
      <c r="D45" s="12"/>
      <c r="E45" s="12"/>
      <c r="F45" s="12"/>
      <c r="G45" s="12"/>
      <c r="H45" s="12"/>
      <c r="I45" s="12"/>
      <c r="J45" s="12"/>
      <c r="K45" s="12"/>
      <c r="L45" s="12"/>
      <c r="M45" s="12"/>
      <c r="N45" s="12"/>
      <c r="O45" s="12"/>
      <c r="P45" s="12"/>
      <c r="Q45" s="12"/>
      <c r="R45" s="12"/>
      <c r="S45" s="9" t="s">
        <v>81</v>
      </c>
      <c r="T45" s="12">
        <v>0.15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17"/>
  <sheetViews>
    <sheetView workbookViewId="0">
      <selection activeCell="T18" sqref="T18"/>
    </sheetView>
  </sheetViews>
  <sheetFormatPr defaultColWidth="8.5703125" defaultRowHeight="15" x14ac:dyDescent="0.25"/>
  <sheetData>
    <row r="1" spans="1:20" x14ac:dyDescent="0.25">
      <c r="A1" s="4" t="s">
        <v>116</v>
      </c>
    </row>
    <row r="2" spans="1:20"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79</v>
      </c>
    </row>
    <row r="3" spans="1:20" x14ac:dyDescent="0.25">
      <c r="B3" s="6" t="str">
        <f>'Populations &amp; programs'!$C$3</f>
        <v>Males 15-49</v>
      </c>
      <c r="C3" s="7"/>
      <c r="D3" s="7"/>
      <c r="E3" s="7"/>
      <c r="F3" s="7"/>
      <c r="G3" s="7"/>
      <c r="H3" s="7"/>
      <c r="I3" s="7"/>
      <c r="J3" s="7"/>
      <c r="K3" s="7"/>
      <c r="L3" s="7"/>
      <c r="M3" s="7"/>
      <c r="N3" s="7"/>
      <c r="O3" s="7"/>
      <c r="P3" s="7"/>
      <c r="Q3" s="7"/>
      <c r="R3" s="7"/>
      <c r="S3" s="9" t="s">
        <v>81</v>
      </c>
      <c r="T3" s="7">
        <v>0</v>
      </c>
    </row>
    <row r="4" spans="1:20" x14ac:dyDescent="0.25">
      <c r="B4" s="6" t="str">
        <f>'Populations &amp; programs'!$C$4</f>
        <v>Females 15-49</v>
      </c>
      <c r="C4" s="7"/>
      <c r="D4" s="7"/>
      <c r="E4" s="7"/>
      <c r="F4" s="7"/>
      <c r="G4" s="7"/>
      <c r="H4" s="7"/>
      <c r="I4" s="7"/>
      <c r="J4" s="7"/>
      <c r="K4" s="7"/>
      <c r="L4" s="7"/>
      <c r="M4" s="7"/>
      <c r="N4" s="7"/>
      <c r="O4" s="7"/>
      <c r="P4" s="7"/>
      <c r="Q4" s="7"/>
      <c r="R4" s="7"/>
      <c r="S4" s="9" t="s">
        <v>81</v>
      </c>
      <c r="T4" s="7">
        <v>0</v>
      </c>
    </row>
    <row r="8" spans="1:20" x14ac:dyDescent="0.25">
      <c r="A8" s="4" t="s">
        <v>117</v>
      </c>
    </row>
    <row r="9" spans="1:20"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T9" s="6" t="s">
        <v>79</v>
      </c>
    </row>
    <row r="10" spans="1:20" x14ac:dyDescent="0.25">
      <c r="B10" s="6" t="str">
        <f>'Populations &amp; programs'!$C$3</f>
        <v>Males 15-49</v>
      </c>
      <c r="C10" s="12"/>
      <c r="D10" s="12"/>
      <c r="E10" s="12"/>
      <c r="F10" s="12"/>
      <c r="G10" s="12"/>
      <c r="H10" s="12"/>
      <c r="I10" s="12"/>
      <c r="J10" s="12"/>
      <c r="K10" s="12"/>
      <c r="L10" s="12"/>
      <c r="M10" s="12"/>
      <c r="N10" s="12"/>
      <c r="O10" s="12"/>
      <c r="P10" s="12"/>
      <c r="Q10" s="12"/>
      <c r="R10" s="12"/>
      <c r="S10" s="9" t="s">
        <v>81</v>
      </c>
      <c r="T10" s="12">
        <v>0</v>
      </c>
    </row>
    <row r="11" spans="1:20" x14ac:dyDescent="0.25">
      <c r="B11" s="6" t="str">
        <f>'Populations &amp; programs'!$C$4</f>
        <v>Females 15-49</v>
      </c>
      <c r="C11" s="12"/>
      <c r="D11" s="12"/>
      <c r="E11" s="12"/>
      <c r="F11" s="12"/>
      <c r="G11" s="12"/>
      <c r="H11" s="12"/>
      <c r="I11" s="12"/>
      <c r="J11" s="12"/>
      <c r="K11" s="12"/>
      <c r="L11" s="12"/>
      <c r="M11" s="12"/>
      <c r="N11" s="12"/>
      <c r="O11" s="12"/>
      <c r="P11" s="12"/>
      <c r="Q11" s="12"/>
      <c r="R11" s="12"/>
      <c r="S11" s="9" t="s">
        <v>81</v>
      </c>
      <c r="T11" s="12">
        <v>0</v>
      </c>
    </row>
    <row r="15" spans="1:20" x14ac:dyDescent="0.25">
      <c r="A15" s="4" t="s">
        <v>118</v>
      </c>
    </row>
    <row r="16" spans="1:20"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T16" s="6" t="s">
        <v>79</v>
      </c>
    </row>
    <row r="17" spans="2:20" x14ac:dyDescent="0.25">
      <c r="B17" s="6" t="s">
        <v>101</v>
      </c>
      <c r="C17" s="7"/>
      <c r="D17" s="7"/>
      <c r="E17" s="7"/>
      <c r="F17" s="7"/>
      <c r="G17" s="7"/>
      <c r="H17" s="7"/>
      <c r="I17" s="7"/>
      <c r="J17" s="7"/>
      <c r="K17" s="7"/>
      <c r="L17" s="7"/>
      <c r="M17" s="7"/>
      <c r="N17" s="7"/>
      <c r="O17" s="7"/>
      <c r="P17" s="7"/>
      <c r="Q17" s="7"/>
      <c r="R17" s="7"/>
      <c r="S17" s="9" t="s">
        <v>81</v>
      </c>
      <c r="T17" s="7">
        <v>0</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2015-02-01T19:49:58Z</dcterms:created>
  <dcterms:modified xsi:type="dcterms:W3CDTF">2015-02-05T12:16:44Z</dcterms:modified>
</cp:coreProperties>
</file>