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10" yWindow="390" windowWidth="28440" windowHeight="12450" tabRatio="861" activeTab="2"/>
  </bookViews>
  <sheets>
    <sheet name="Instructions" sheetId="16" r:id="rId1"/>
    <sheet name="Populations" sheetId="2" r:id="rId2"/>
    <sheet name="Population size" sheetId="4" r:id="rId3"/>
    <sheet name="HIV prevalence" sheetId="15" r:id="rId4"/>
    <sheet name="Other epidemiology" sheetId="6" r:id="rId5"/>
    <sheet name="Optional indicators" sheetId="5" r:id="rId6"/>
    <sheet name="Testing &amp; treatment" sheetId="7" r:id="rId7"/>
    <sheet name="Sexual behavior" sheetId="8" r:id="rId8"/>
    <sheet name="Injecting behavior" sheetId="9" r:id="rId9"/>
    <sheet name="Partnerships &amp; transitions" sheetId="10" r:id="rId10"/>
    <sheet name="Constants" sheetId="12" r:id="rId11"/>
  </sheets>
  <calcPr calcId="144525"/>
</workbook>
</file>

<file path=xl/calcChain.xml><?xml version="1.0" encoding="utf-8"?>
<calcChain xmlns="http://schemas.openxmlformats.org/spreadsheetml/2006/main">
  <c r="C30" i="10" l="1"/>
  <c r="D30" i="10"/>
  <c r="B31" i="10"/>
  <c r="B32" i="10"/>
  <c r="N8" i="4"/>
  <c r="X8" i="4" s="1"/>
  <c r="N4" i="4"/>
  <c r="X4" i="4" s="1"/>
  <c r="B3" i="4" l="1"/>
  <c r="B9" i="15" l="1"/>
  <c r="B8" i="15"/>
  <c r="B7" i="15"/>
  <c r="B5" i="15"/>
  <c r="B4" i="15"/>
  <c r="B3" i="15"/>
  <c r="B25" i="10" l="1"/>
  <c r="B24" i="10"/>
  <c r="D23" i="10"/>
  <c r="C23" i="10"/>
  <c r="B18" i="10"/>
  <c r="B17" i="10"/>
  <c r="D16" i="10"/>
  <c r="C16" i="10"/>
  <c r="B11" i="10"/>
  <c r="B10" i="10"/>
  <c r="D9" i="10"/>
  <c r="C9" i="10"/>
  <c r="B4" i="10"/>
  <c r="B3" i="10"/>
  <c r="D2" i="10"/>
  <c r="C2" i="10"/>
  <c r="B11" i="9"/>
  <c r="B10" i="9"/>
  <c r="B4" i="9"/>
  <c r="B3" i="9"/>
  <c r="B45" i="8"/>
  <c r="B39" i="8"/>
  <c r="B38" i="8"/>
  <c r="B32" i="8"/>
  <c r="B31" i="8"/>
  <c r="B25" i="8"/>
  <c r="B24" i="8"/>
  <c r="B18" i="8"/>
  <c r="B17" i="8"/>
  <c r="AI11" i="8"/>
  <c r="B11" i="8"/>
  <c r="AI10" i="8"/>
  <c r="B10" i="8"/>
  <c r="AI4" i="8"/>
  <c r="B4" i="8"/>
  <c r="AI3" i="8"/>
  <c r="B3" i="8"/>
  <c r="AI41" i="7"/>
  <c r="B35" i="7"/>
  <c r="B23" i="7"/>
  <c r="B22" i="7"/>
  <c r="B4" i="7"/>
  <c r="B3" i="7"/>
  <c r="B18" i="6"/>
  <c r="B17" i="6"/>
  <c r="B11" i="6"/>
  <c r="B10" i="6"/>
  <c r="B4" i="6"/>
  <c r="B3" i="6"/>
  <c r="B9" i="4"/>
  <c r="B8" i="4"/>
  <c r="B7" i="4"/>
  <c r="B5" i="4"/>
  <c r="B4" i="4"/>
</calcChain>
</file>

<file path=xl/comments1.xml><?xml version="1.0" encoding="utf-8"?>
<comments xmlns="http://schemas.openxmlformats.org/spreadsheetml/2006/main">
  <authors>
    <author/>
  </authors>
  <commentList>
    <comment ref="P17" authorId="0">
      <text>
        <r>
          <rPr>
            <sz val="10"/>
            <rFont val="Arial"/>
          </rPr>
          <t>P8:
Source:Nationa; TB database; Geostat</t>
        </r>
      </text>
    </comment>
    <comment ref="P18" authorId="0">
      <text>
        <r>
          <rPr>
            <sz val="10"/>
            <rFont val="Arial"/>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rPr>
          <t>Clemens Benedikt:
Georgia Reproductive Health Survey</t>
        </r>
      </text>
    </comment>
    <comment ref="L29" authorId="0">
      <text>
        <r>
          <rPr>
            <sz val="10"/>
            <rFont val="Arial"/>
          </rPr>
          <t>Laura Grobicki:
This value refers to number of pregnant women tested for HIV and who receive PMTCT</t>
        </r>
      </text>
    </comment>
    <comment ref="AI41" authorId="0">
      <text>
        <r>
          <rPr>
            <sz val="10"/>
            <rFont val="Arial"/>
          </rPr>
          <t xml:space="preserve">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
</t>
        </r>
      </text>
    </comment>
  </commentList>
</comments>
</file>

<file path=xl/comments3.xml><?xml version="1.0" encoding="utf-8"?>
<comments xmlns="http://schemas.openxmlformats.org/spreadsheetml/2006/main">
  <authors>
    <author/>
  </authors>
  <commentList>
    <comment ref="AI31" authorId="0">
      <text>
        <r>
          <rPr>
            <sz val="10"/>
            <rFont val="Arial"/>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<sst xmlns="http://schemas.openxmlformats.org/spreadsheetml/2006/main" count="231" uniqueCount="103">
  <si>
    <t>O P T I M A</t>
  </si>
  <si>
    <t>Welcome to the Optima data entry spreadsheet. This is where all data for the model will be entered. At first glance the spreadsheet looks complicated and confusing. Unfortunately, it is. So please ask someone from the Optima development team if you need help, or use the default contact (info@optimamodel.com).</t>
  </si>
  <si>
    <t>Populations</t>
  </si>
  <si>
    <t>Short name</t>
  </si>
  <si>
    <t>Long name</t>
  </si>
  <si>
    <t>Male</t>
  </si>
  <si>
    <t>Female</t>
  </si>
  <si>
    <t>Population size</t>
  </si>
  <si>
    <t>Males 15-49</t>
  </si>
  <si>
    <t>Assumption</t>
  </si>
  <si>
    <t>Other males (15-49)</t>
  </si>
  <si>
    <t>TRUE</t>
  </si>
  <si>
    <t>FALSE</t>
  </si>
  <si>
    <t>Females 15-49</t>
  </si>
  <si>
    <t>Other females (15-49)</t>
  </si>
  <si>
    <t>Antiretroviral therapy</t>
  </si>
  <si>
    <t>high</t>
  </si>
  <si>
    <t>Number of HIV tests per year</t>
  </si>
  <si>
    <t>Total</t>
  </si>
  <si>
    <t>OR</t>
  </si>
  <si>
    <t>Number of HIV diagnoses per year</t>
  </si>
  <si>
    <t>Modeled estimate of new HIV infections per year</t>
  </si>
  <si>
    <t>Modeled estimate of HIV prevalence</t>
  </si>
  <si>
    <t>Percentage of people who die from non-HIV-related causes per year</t>
  </si>
  <si>
    <t>Number of HIV-related deaths</t>
  </si>
  <si>
    <t>best</t>
  </si>
  <si>
    <t>Number of people initiating ART each year</t>
  </si>
  <si>
    <t>Prevalence of any ulcerative STIs</t>
  </si>
  <si>
    <t>Percentage of population tested for HIV in the last 12 months</t>
  </si>
  <si>
    <t>low</t>
  </si>
  <si>
    <t>HIV prevalence</t>
  </si>
  <si>
    <t>Tuberculosis prevalence</t>
  </si>
  <si>
    <t>Average number of acts with regular partners per person per year</t>
  </si>
  <si>
    <t>Probability of a person with CD4 &lt;200 being tested per year</t>
  </si>
  <si>
    <t>Average</t>
  </si>
  <si>
    <t>Average number of injections per person per year</t>
  </si>
  <si>
    <t>Percentage of people covered by pre-exposure prophylaxis</t>
  </si>
  <si>
    <t>Average number of acts with casual partners per person per year</t>
  </si>
  <si>
    <t>Number (or percentage) of women on PMTCT (Option B/B+)</t>
  </si>
  <si>
    <t>Average percentage of people who receptively shared a needle/syringe at last injection</t>
  </si>
  <si>
    <t>Birth rate (births per woman per year)</t>
  </si>
  <si>
    <t>Average number of acts with commercial partners per person per year</t>
  </si>
  <si>
    <t>Percentage of HIV-positive women who breastfeed</t>
  </si>
  <si>
    <t>Percentage of people who used a condom at last act with regular partners</t>
  </si>
  <si>
    <t>Number of people who inject drugs who are on opiate substitution therapy</t>
  </si>
  <si>
    <t>Percentage of people who used a condom at last act with casual partners</t>
  </si>
  <si>
    <t>Percentage of people who used a condom at last act with commercial partners</t>
  </si>
  <si>
    <t>Percentage of males who have been circumcised</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</si>
  <si>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</si>
  <si>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</si>
  <si>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</si>
  <si>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</si>
  <si>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</si>
  <si>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</si>
  <si>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</si>
  <si>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</si>
  <si>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</si>
  <si>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</si>
  <si>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</si>
  <si>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</si>
  <si>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</si>
  <si>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</si>
  <si>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</si>
  <si>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</si>
  <si>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</si>
  <si>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</si>
  <si>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</si>
  <si>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</si>
  <si>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</si>
  <si>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</si>
  <si>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</si>
  <si>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</si>
  <si>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</si>
  <si>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</si>
  <si>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</si>
  <si>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</si>
  <si>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</si>
  <si>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</si>
  <si>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</si>
  <si>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</si>
  <si>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</si>
  <si>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</si>
  <si>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Relative transmissibility</t>
  </si>
  <si>
    <t>Condom use</t>
  </si>
  <si>
    <t>Circumcision</t>
  </si>
  <si>
    <t>Diagnosis behavior change</t>
  </si>
  <si>
    <t>Opiate substitution therapy</t>
  </si>
  <si>
    <t>PMTCT</t>
  </si>
  <si>
    <t>Pre-exposure prophylaxis</t>
  </si>
  <si>
    <t>Disutility weights</t>
  </si>
  <si>
    <t>Untreated HIV, acute</t>
  </si>
  <si>
    <t>Untreated HIV, CD4(&gt;500)</t>
  </si>
  <si>
    <t>Untreated HIV, CD4(350-500)</t>
  </si>
  <si>
    <t>Untreated HIV, CD4(200-350)</t>
  </si>
  <si>
    <t>Untreated HIV, CD4(50-200)</t>
  </si>
  <si>
    <t>Untreated HIV, CD4(&lt;50)</t>
  </si>
  <si>
    <t>Treated HIV</t>
  </si>
  <si>
    <t>Number of people on treatment</t>
  </si>
  <si>
    <t>For further details please visit: http://optimamodel.com/file/indicator-guide</t>
  </si>
  <si>
    <t>Age range</t>
  </si>
  <si>
    <t>15-49</t>
  </si>
  <si>
    <t>Modeled estimate of number of PLHIV</t>
  </si>
  <si>
    <t>STI cofactor increase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</si>
</sst>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12" x14ac:knownFonts="1">
    <font>
      <sz val="10"/>
      <name val="Arial"/>
    </font>
    <font>
      <sz val="11"/>
      <color theme="1"/>
      <name val="Calibri"/>
      <family val="2"/>
      <scheme val="minor"/>
    </font>
    <font>
      <sz val="20"/>
      <color rgb="FFD5AA1D"/>
      <name val="Calibri"/>
    </font>
    <font>
      <sz val="10"/>
      <name val="Arial"/>
    </font>
    <font>
      <sz val="11"/>
      <color rgb="FF000000"/>
      <name val="Calibri"/>
    </font>
    <font>
      <b/>
      <sz val="11"/>
      <color rgb="FF000000"/>
      <name val="Calibri"/>
    </font>
    <font>
      <sz val="11"/>
      <color rgb="FFFF0000"/>
      <name val="Calibri"/>
    </font>
    <font>
      <sz val="11"/>
      <color rgb="FF000000"/>
      <name val="Calibri"/>
      <family val="2"/>
    </font>
    <font>
      <b/>
      <sz val="11"/>
      <color rgb="FF000000"/>
      <name val="Calibri"/>
      <family val="2"/>
    </font>
    <font>
      <sz val="12"/>
      <color theme="1"/>
      <name val="Calibri"/>
      <family val="2"/>
      <scheme val="minor"/>
    </font>
    <font>
      <sz val="11"/>
      <color indexed="8"/>
      <name val="Calibri"/>
      <family val="2"/>
    </font>
    <font>
      <u/>
      <sz val="11"/>
      <color theme="11"/>
      <name val="Calibri"/>
      <family val="2"/>
      <scheme val="minor"/>
    </font>
  </fonts>
  <fills count="9">
    <fill>
      <patternFill patternType="none"/>
    </fill>
    <fill>
      <patternFill patternType="gray125"/>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FF00"/>
        <bgColor rgb="FFFFFF00"/>
      </patternFill>
    </fill>
    <fill>
      <patternFill patternType="solid">
        <fgColor rgb="FF00B0F0"/>
        <bgColor rgb="FF00B0F0"/>
      </patternFill>
    </fill>
    <fill>
      <patternFill patternType="solid">
        <fgColor rgb="FF8064A2"/>
        <bgColor rgb="FF8064A2"/>
      </patternFill>
    </fill>
    <fill>
      <patternFill patternType="solid">
        <fgColor rgb="FF18C1FF"/>
        <bgColor indexed="64"/>
      </patternFill>
    </fill>
  </fills>
  <borders count="3">
    <border>
      <left/>
      <right/>
      <top/>
      <bottom/>
      <diagonal/>
    </border>
    <border>
      <left/>
      <right/>
      <top/>
      <bottom/>
      <diagonal/>
    </border>
    <border>
      <left style="thin">
        <color rgb="FFFFFFFF"/>
      </left>
      <right style="thin">
        <color rgb="FFFFFFFF"/>
      </right>
      <top style="thin">
        <color rgb="FFFFFFFF"/>
      </top>
      <bottom style="thin">
        <color rgb="FFFFFFFF"/>
      </bottom>
      <diagonal/>
    </border>
  </borders>
  <cellStyleXfs count="104">
    <xf numFmtId="0" fontId="0" fillId="0" borderId="0"/>
    <xf numFmtId="0" fontId="1" fillId="0" borderId="1"/>
    <xf numFmtId="164" fontId="1" fillId="0" borderId="1" applyFont="0" applyFill="0" applyBorder="0" applyAlignment="0" applyProtection="0"/>
    <xf numFmtId="9" fontId="1" fillId="0" borderId="1" applyFont="0" applyFill="0" applyBorder="0" applyAlignment="0" applyProtection="0"/>
    <xf numFmtId="43" fontId="1" fillId="0" borderId="1" applyFont="0" applyFill="0" applyBorder="0" applyAlignment="0" applyProtection="0"/>
    <xf numFmtId="0" fontId="9" fillId="0" borderId="1"/>
    <xf numFmtId="0" fontId="10" fillId="0" borderId="1"/>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cellStyleXfs>
  <cellXfs count="26">
    <xf numFmtId="0" fontId="0" fillId="0" borderId="0" xfId="0"/>
    <xf numFmtId="0" fontId="4" fillId="3" borderId="1" xfId="0" applyFont="1" applyFill="1" applyBorder="1" applyAlignment="1">
      <alignment wrapText="1"/>
    </xf>
    <xf numFmtId="0" fontId="5" fillId="0" borderId="1" xfId="0" applyFont="1" applyBorder="1"/>
    <xf numFmtId="0" fontId="4" fillId="0" borderId="1" xfId="0" applyFont="1" applyBorder="1"/>
    <xf numFmtId="0" fontId="5" fillId="0" borderId="1" xfId="0" applyFont="1" applyBorder="1" applyAlignment="1">
      <alignment horizontal="left"/>
    </xf>
    <xf numFmtId="0" fontId="5" fillId="0" borderId="1" xfId="0" applyFont="1" applyBorder="1" applyAlignment="1">
      <alignment horizontal="right"/>
    </xf>
    <xf numFmtId="0" fontId="4" fillId="4" borderId="2" xfId="0" applyFont="1" applyFill="1" applyBorder="1"/>
    <xf numFmtId="0" fontId="5" fillId="0" borderId="1" xfId="0" applyFont="1" applyBorder="1" applyAlignment="1">
      <alignment horizontal="right"/>
    </xf>
    <xf numFmtId="1" fontId="4" fillId="4" borderId="2" xfId="0" applyNumberFormat="1" applyFont="1" applyFill="1" applyBorder="1"/>
    <xf numFmtId="4" fontId="4" fillId="4" borderId="2" xfId="0" applyNumberFormat="1" applyFont="1" applyFill="1" applyBorder="1"/>
    <xf numFmtId="10" fontId="4" fillId="4" borderId="2" xfId="0" applyNumberFormat="1" applyFont="1" applyFill="1" applyBorder="1"/>
    <xf numFmtId="0" fontId="5" fillId="0" borderId="1" xfId="0" applyFont="1" applyBorder="1" applyAlignment="1">
      <alignment horizontal="center"/>
    </xf>
    <xf numFmtId="11" fontId="4" fillId="4" borderId="2" xfId="0" applyNumberFormat="1" applyFont="1" applyFill="1" applyBorder="1"/>
    <xf numFmtId="1" fontId="6" fillId="4" borderId="2" xfId="0" applyNumberFormat="1" applyFont="1" applyFill="1" applyBorder="1"/>
    <xf numFmtId="10" fontId="4" fillId="5" borderId="2" xfId="0" applyNumberFormat="1" applyFont="1" applyFill="1" applyBorder="1"/>
    <xf numFmtId="9" fontId="4" fillId="4" borderId="2" xfId="0" applyNumberFormat="1" applyFont="1" applyFill="1" applyBorder="1"/>
    <xf numFmtId="9" fontId="4" fillId="3" borderId="2" xfId="0" applyNumberFormat="1" applyFont="1" applyFill="1" applyBorder="1"/>
    <xf numFmtId="0" fontId="4" fillId="6" borderId="2" xfId="0" applyFont="1" applyFill="1" applyBorder="1"/>
    <xf numFmtId="9" fontId="4" fillId="5" borderId="2" xfId="0" applyNumberFormat="1" applyFont="1" applyFill="1" applyBorder="1"/>
    <xf numFmtId="9" fontId="4" fillId="6" borderId="2" xfId="0" applyNumberFormat="1" applyFont="1" applyFill="1" applyBorder="1"/>
    <xf numFmtId="9" fontId="4" fillId="7" borderId="2" xfId="0" applyNumberFormat="1" applyFont="1" applyFill="1" applyBorder="1"/>
    <xf numFmtId="0" fontId="7" fillId="3" borderId="1" xfId="0" applyFont="1" applyFill="1" applyBorder="1" applyAlignment="1">
      <alignment wrapText="1"/>
    </xf>
    <xf numFmtId="0" fontId="8" fillId="0" borderId="1" xfId="0" applyFont="1" applyBorder="1" applyAlignment="1">
      <alignment horizontal="right"/>
    </xf>
    <xf numFmtId="10" fontId="1" fillId="8" borderId="2" xfId="1" applyNumberFormat="1" applyFill="1" applyBorder="1" applyProtection="1">
      <protection locked="0"/>
    </xf>
    <xf numFmtId="0" fontId="2" fillId="2" borderId="1" xfId="0" applyFont="1" applyFill="1" applyBorder="1" applyAlignment="1">
      <alignment horizontal="center" vertical="center" wrapText="1"/>
    </xf>
    <xf numFmtId="0" fontId="3" fillId="0" borderId="1" xfId="0" applyFont="1" applyBorder="1" applyAlignment="1">
      <alignment wrapText="1"/>
    </xf>
  </cellXfs>
  <cellStyles count="104">
    <cellStyle name="Comma 2" xfId="4"/>
    <cellStyle name="Comma 3" xfId="2"/>
    <cellStyle name="Followed Hyperlink 10" xfId="15"/>
    <cellStyle name="Followed Hyperlink 11" xfId="16"/>
    <cellStyle name="Followed Hyperlink 12" xfId="17"/>
    <cellStyle name="Followed Hyperlink 13" xfId="18"/>
    <cellStyle name="Followed Hyperlink 14" xfId="19"/>
    <cellStyle name="Followed Hyperlink 15" xfId="20"/>
    <cellStyle name="Followed Hyperlink 16" xfId="21"/>
    <cellStyle name="Followed Hyperlink 17" xfId="22"/>
    <cellStyle name="Followed Hyperlink 18" xfId="23"/>
    <cellStyle name="Followed Hyperlink 19" xfId="24"/>
    <cellStyle name="Followed Hyperlink 2" xfId="7"/>
    <cellStyle name="Followed Hyperlink 20" xfId="25"/>
    <cellStyle name="Followed Hyperlink 21" xfId="26"/>
    <cellStyle name="Followed Hyperlink 22" xfId="27"/>
    <cellStyle name="Followed Hyperlink 23" xfId="28"/>
    <cellStyle name="Followed Hyperlink 24" xfId="29"/>
    <cellStyle name="Followed Hyperlink 25" xfId="30"/>
    <cellStyle name="Followed Hyperlink 26" xfId="31"/>
    <cellStyle name="Followed Hyperlink 27" xfId="32"/>
    <cellStyle name="Followed Hyperlink 28" xfId="33"/>
    <cellStyle name="Followed Hyperlink 29" xfId="34"/>
    <cellStyle name="Followed Hyperlink 3" xfId="8"/>
    <cellStyle name="Followed Hyperlink 30" xfId="35"/>
    <cellStyle name="Followed Hyperlink 31" xfId="36"/>
    <cellStyle name="Followed Hyperlink 32" xfId="37"/>
    <cellStyle name="Followed Hyperlink 33" xfId="38"/>
    <cellStyle name="Followed Hyperlink 34" xfId="39"/>
    <cellStyle name="Followed Hyperlink 35" xfId="40"/>
    <cellStyle name="Followed Hyperlink 36" xfId="41"/>
    <cellStyle name="Followed Hyperlink 37" xfId="42"/>
    <cellStyle name="Followed Hyperlink 38" xfId="43"/>
    <cellStyle name="Followed Hyperlink 39" xfId="44"/>
    <cellStyle name="Followed Hyperlink 4" xfId="9"/>
    <cellStyle name="Followed Hyperlink 40" xfId="45"/>
    <cellStyle name="Followed Hyperlink 41" xfId="46"/>
    <cellStyle name="Followed Hyperlink 42" xfId="47"/>
    <cellStyle name="Followed Hyperlink 43" xfId="48"/>
    <cellStyle name="Followed Hyperlink 44" xfId="49"/>
    <cellStyle name="Followed Hyperlink 45" xfId="50"/>
    <cellStyle name="Followed Hyperlink 46" xfId="51"/>
    <cellStyle name="Followed Hyperlink 47" xfId="52"/>
    <cellStyle name="Followed Hyperlink 48" xfId="53"/>
    <cellStyle name="Followed Hyperlink 49" xfId="54"/>
    <cellStyle name="Followed Hyperlink 5" xfId="10"/>
    <cellStyle name="Followed Hyperlink 50" xfId="55"/>
    <cellStyle name="Followed Hyperlink 51" xfId="56"/>
    <cellStyle name="Followed Hyperlink 52" xfId="57"/>
    <cellStyle name="Followed Hyperlink 53" xfId="58"/>
    <cellStyle name="Followed Hyperlink 54" xfId="59"/>
    <cellStyle name="Followed Hyperlink 55" xfId="60"/>
    <cellStyle name="Followed Hyperlink 56" xfId="61"/>
    <cellStyle name="Followed Hyperlink 57" xfId="62"/>
    <cellStyle name="Followed Hyperlink 58" xfId="63"/>
    <cellStyle name="Followed Hyperlink 59" xfId="64"/>
    <cellStyle name="Followed Hyperlink 6" xfId="11"/>
    <cellStyle name="Followed Hyperlink 60" xfId="65"/>
    <cellStyle name="Followed Hyperlink 61" xfId="66"/>
    <cellStyle name="Followed Hyperlink 62" xfId="67"/>
    <cellStyle name="Followed Hyperlink 63" xfId="68"/>
    <cellStyle name="Followed Hyperlink 64" xfId="69"/>
    <cellStyle name="Followed Hyperlink 65" xfId="70"/>
    <cellStyle name="Followed Hyperlink 66" xfId="71"/>
    <cellStyle name="Followed Hyperlink 67" xfId="72"/>
    <cellStyle name="Followed Hyperlink 68" xfId="73"/>
    <cellStyle name="Followed Hyperlink 69" xfId="74"/>
    <cellStyle name="Followed Hyperlink 7" xfId="12"/>
    <cellStyle name="Followed Hyperlink 70" xfId="75"/>
    <cellStyle name="Followed Hyperlink 71" xfId="76"/>
    <cellStyle name="Followed Hyperlink 72" xfId="77"/>
    <cellStyle name="Followed Hyperlink 73" xfId="78"/>
    <cellStyle name="Followed Hyperlink 74" xfId="79"/>
    <cellStyle name="Followed Hyperlink 75" xfId="80"/>
    <cellStyle name="Followed Hyperlink 76" xfId="81"/>
    <cellStyle name="Followed Hyperlink 77" xfId="82"/>
    <cellStyle name="Followed Hyperlink 78" xfId="83"/>
    <cellStyle name="Followed Hyperlink 79" xfId="84"/>
    <cellStyle name="Followed Hyperlink 8" xfId="13"/>
    <cellStyle name="Followed Hyperlink 80" xfId="85"/>
    <cellStyle name="Followed Hyperlink 81" xfId="86"/>
    <cellStyle name="Followed Hyperlink 82" xfId="87"/>
    <cellStyle name="Followed Hyperlink 83" xfId="88"/>
    <cellStyle name="Followed Hyperlink 84" xfId="89"/>
    <cellStyle name="Followed Hyperlink 85" xfId="90"/>
    <cellStyle name="Followed Hyperlink 86" xfId="91"/>
    <cellStyle name="Followed Hyperlink 87" xfId="92"/>
    <cellStyle name="Followed Hyperlink 88" xfId="93"/>
    <cellStyle name="Followed Hyperlink 89" xfId="94"/>
    <cellStyle name="Followed Hyperlink 9" xfId="14"/>
    <cellStyle name="Followed Hyperlink 90" xfId="95"/>
    <cellStyle name="Followed Hyperlink 91" xfId="96"/>
    <cellStyle name="Followed Hyperlink 92" xfId="97"/>
    <cellStyle name="Followed Hyperlink 93" xfId="98"/>
    <cellStyle name="Followed Hyperlink 94" xfId="99"/>
    <cellStyle name="Followed Hyperlink 95" xfId="100"/>
    <cellStyle name="Followed Hyperlink 96" xfId="101"/>
    <cellStyle name="Followed Hyperlink 97" xfId="102"/>
    <cellStyle name="Followed Hyperlink 98" xfId="103"/>
    <cellStyle name="Normal" xfId="0" builtinId="0"/>
    <cellStyle name="Normal 2" xfId="5"/>
    <cellStyle name="Normal 3" xfId="6"/>
    <cellStyle name="Normal 4" xfId="1"/>
    <cellStyle name="Percent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38</xdr:row>
      <xdr:rowOff>38100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39</xdr:row>
      <xdr:rowOff>38100</xdr:rowOff>
    </xdr:to>
    <xdr:sp macro="" textlink="">
      <xdr:nvSpPr>
        <xdr:cNvPr id="7171"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45</xdr:row>
      <xdr:rowOff>95250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52</xdr:row>
      <xdr:rowOff>95250</xdr:rowOff>
    </xdr:to>
    <xdr:sp macro="" textlink="">
      <xdr:nvSpPr>
        <xdr:cNvPr id="5" name="AutoShape 4"/>
        <xdr:cNvSpPr>
          <a:spLocks noChangeArrowheads="1"/>
        </xdr:cNvSpPr>
      </xdr:nvSpPr>
      <xdr:spPr bwMode="auto">
        <a:xfrm>
          <a:off x="0" y="0"/>
          <a:ext cx="9525000" cy="96583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43</xdr:row>
      <xdr:rowOff>57150</xdr:rowOff>
    </xdr:to>
    <xdr:sp macro="" textlink="">
      <xdr:nvSpPr>
        <xdr:cNvPr id="307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55</xdr:row>
      <xdr:rowOff>57150</xdr:rowOff>
    </xdr:to>
    <xdr:sp macro="" textlink="">
      <xdr:nvSpPr>
        <xdr:cNvPr id="5" name="AutoShape 4"/>
        <xdr:cNvSpPr>
          <a:spLocks noChangeArrowheads="1"/>
        </xdr:cNvSpPr>
      </xdr:nvSpPr>
      <xdr:spPr bwMode="auto">
        <a:xfrm>
          <a:off x="0" y="0"/>
          <a:ext cx="9525000" cy="97536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54</xdr:row>
      <xdr:rowOff>95250</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3" sqref="A13"/>
    </sheetView>
  </sheetViews>
  <sheetFormatPr defaultRowHeight="12.75" x14ac:dyDescent="0.2"/>
  <cols>
    <col min="1" max="1" width="89.7109375" customWidth="1"/>
  </cols>
  <sheetData>
    <row r="1" spans="1:1" ht="12.75" customHeight="1" x14ac:dyDescent="0.2">
      <c r="A1" s="24" t="s">
        <v>0</v>
      </c>
    </row>
    <row r="2" spans="1:1" x14ac:dyDescent="0.2">
      <c r="A2" s="25"/>
    </row>
    <row r="3" spans="1:1" x14ac:dyDescent="0.2">
      <c r="A3" s="25"/>
    </row>
    <row r="4" spans="1:1" ht="15" x14ac:dyDescent="0.25">
      <c r="A4" s="1"/>
    </row>
    <row r="5" spans="1:1" ht="67.5" customHeight="1" x14ac:dyDescent="0.25">
      <c r="A5" s="1" t="s">
        <v>1</v>
      </c>
    </row>
    <row r="6" spans="1:1" ht="15" x14ac:dyDescent="0.25">
      <c r="A6" s="1"/>
    </row>
    <row r="7" spans="1:1" ht="15" x14ac:dyDescent="0.25">
      <c r="A7" s="21" t="s">
        <v>98</v>
      </c>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9" sqref="E9"/>
    </sheetView>
  </sheetViews>
  <sheetFormatPr defaultColWidth="17.28515625" defaultRowHeight="15" customHeight="1" x14ac:dyDescent="0.2"/>
  <cols>
    <col min="1" max="2" width="8.85546875" customWidth="1"/>
    <col min="3" max="3" width="15.7109375" customWidth="1"/>
    <col min="4" max="4" width="40.7109375" customWidth="1"/>
    <col min="5" max="6" width="8.85546875" customWidth="1"/>
    <col min="7" max="7" width="12.7109375" customWidth="1"/>
  </cols>
  <sheetData>
    <row r="1" spans="1:7" ht="13.5" customHeight="1" x14ac:dyDescent="0.25">
      <c r="A1" s="2" t="s">
        <v>2</v>
      </c>
      <c r="C1" s="3"/>
      <c r="D1" s="3"/>
      <c r="G1" s="3"/>
    </row>
    <row r="2" spans="1:7" ht="13.5" customHeight="1" x14ac:dyDescent="0.25">
      <c r="C2" s="4" t="s">
        <v>3</v>
      </c>
      <c r="D2" s="4" t="s">
        <v>4</v>
      </c>
      <c r="E2" s="4" t="s">
        <v>5</v>
      </c>
      <c r="F2" s="4" t="s">
        <v>6</v>
      </c>
      <c r="G2" s="4" t="s">
        <v>99</v>
      </c>
    </row>
    <row r="3" spans="1:7" ht="13.5" customHeight="1" x14ac:dyDescent="0.25">
      <c r="B3" s="5">
        <v>1</v>
      </c>
      <c r="C3" s="6" t="s">
        <v>8</v>
      </c>
      <c r="D3" s="6" t="s">
        <v>10</v>
      </c>
      <c r="E3" s="6" t="s">
        <v>11</v>
      </c>
      <c r="F3" s="6" t="s">
        <v>12</v>
      </c>
      <c r="G3" s="6" t="s">
        <v>100</v>
      </c>
    </row>
    <row r="4" spans="1:7" ht="13.5" customHeight="1" x14ac:dyDescent="0.25">
      <c r="B4" s="5">
        <v>2</v>
      </c>
      <c r="C4" s="6" t="s">
        <v>13</v>
      </c>
      <c r="D4" s="6" t="s">
        <v>14</v>
      </c>
      <c r="E4" s="6" t="s">
        <v>12</v>
      </c>
      <c r="F4" s="6" t="s">
        <v>11</v>
      </c>
      <c r="G4" s="6" t="s">
        <v>100</v>
      </c>
    </row>
    <row r="5" spans="1:7" ht="13.5" customHeight="1" x14ac:dyDescent="0.25">
      <c r="C5" s="3"/>
      <c r="D5" s="3"/>
      <c r="G5" s="3"/>
    </row>
    <row r="6" spans="1:7" ht="13.5" customHeight="1" x14ac:dyDescent="0.25">
      <c r="C6" s="3"/>
      <c r="D6" s="3"/>
      <c r="G6" s="3"/>
    </row>
    <row r="7" spans="1:7" ht="13.5" customHeight="1" x14ac:dyDescent="0.25">
      <c r="C7" s="3"/>
      <c r="D7" s="3"/>
      <c r="G7" s="3"/>
    </row>
    <row r="8" spans="1:7" ht="13.5" customHeight="1" x14ac:dyDescent="0.25">
      <c r="C8" s="3"/>
      <c r="D8" s="3"/>
      <c r="G8" s="3"/>
    </row>
    <row r="9" spans="1:7" ht="13.5" customHeight="1" x14ac:dyDescent="0.25">
      <c r="C9" s="3"/>
      <c r="D9" s="3"/>
      <c r="G9" s="3"/>
    </row>
    <row r="10" spans="1:7" ht="13.5" customHeight="1" x14ac:dyDescent="0.25">
      <c r="C10" s="3"/>
      <c r="D10" s="3"/>
      <c r="G10" s="3"/>
    </row>
    <row r="11" spans="1:7" ht="13.5" customHeight="1" x14ac:dyDescent="0.25">
      <c r="C11" s="3"/>
      <c r="D11" s="3"/>
      <c r="G11" s="3"/>
    </row>
    <row r="12" spans="1:7" ht="13.5" customHeight="1" x14ac:dyDescent="0.25">
      <c r="C12" s="3"/>
      <c r="D12" s="3"/>
      <c r="G12" s="3"/>
    </row>
    <row r="13" spans="1:7" ht="13.5" customHeight="1" x14ac:dyDescent="0.25">
      <c r="C13" s="3"/>
      <c r="D13" s="3"/>
      <c r="G1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
  <sheetViews>
    <sheetView tabSelected="1" workbookViewId="0">
      <selection activeCell="H17" sqref="H17"/>
    </sheetView>
  </sheetViews>
  <sheetFormatPr defaultColWidth="17.28515625" defaultRowHeight="15" customHeight="1" x14ac:dyDescent="0.2"/>
  <cols>
    <col min="1" max="36" width="8.85546875" customWidth="1"/>
  </cols>
  <sheetData>
    <row r="1" spans="1:36" ht="13.5" customHeight="1" x14ac:dyDescent="0.25">
      <c r="A1" s="2" t="s">
        <v>7</v>
      </c>
    </row>
    <row r="2" spans="1:36" ht="13.5" customHeight="1"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Y2" s="5">
        <v>2021</v>
      </c>
      <c r="Z2" s="5">
        <v>2022</v>
      </c>
      <c r="AA2" s="5">
        <v>2023</v>
      </c>
      <c r="AB2" s="5">
        <v>2024</v>
      </c>
      <c r="AC2" s="5">
        <v>2025</v>
      </c>
      <c r="AD2" s="5">
        <v>2026</v>
      </c>
      <c r="AE2" s="5">
        <v>2027</v>
      </c>
      <c r="AF2" s="5">
        <v>2028</v>
      </c>
      <c r="AG2" s="5">
        <v>2029</v>
      </c>
      <c r="AH2" s="5">
        <v>2030</v>
      </c>
      <c r="AJ2" s="5" t="s">
        <v>9</v>
      </c>
    </row>
    <row r="3" spans="1:36" ht="13.5" customHeight="1" x14ac:dyDescent="0.25">
      <c r="B3" s="7" t="str">
        <f>Populations!$C$3</f>
        <v>Males 15-49</v>
      </c>
      <c r="C3" s="5" t="s">
        <v>16</v>
      </c>
      <c r="D3" s="8"/>
      <c r="E3" s="8"/>
      <c r="F3" s="8"/>
      <c r="G3" s="8"/>
      <c r="H3" s="8"/>
      <c r="I3" s="8"/>
      <c r="J3" s="8"/>
      <c r="K3" s="8"/>
      <c r="L3" s="8"/>
      <c r="M3" s="8"/>
      <c r="N3" s="8"/>
      <c r="O3" s="8"/>
      <c r="P3" s="8"/>
      <c r="Q3" s="8"/>
      <c r="R3" s="8"/>
      <c r="S3" s="8"/>
      <c r="T3" s="8"/>
      <c r="U3" s="8"/>
      <c r="V3" s="8"/>
      <c r="W3" s="8"/>
      <c r="X3" s="8"/>
      <c r="Y3" s="12"/>
      <c r="Z3" s="12"/>
      <c r="AA3" s="12"/>
      <c r="AB3" s="12"/>
      <c r="AC3" s="12"/>
      <c r="AD3" s="12"/>
      <c r="AE3" s="12"/>
      <c r="AF3" s="12"/>
      <c r="AG3" s="12"/>
      <c r="AH3" s="12"/>
      <c r="AI3" s="11" t="s">
        <v>19</v>
      </c>
      <c r="AJ3" s="12"/>
    </row>
    <row r="4" spans="1:36" ht="13.5" customHeight="1" x14ac:dyDescent="0.25">
      <c r="B4" s="7" t="str">
        <f>Populations!$C$3</f>
        <v>Males 15-49</v>
      </c>
      <c r="C4" s="5" t="s">
        <v>25</v>
      </c>
      <c r="D4" s="8">
        <v>525000</v>
      </c>
      <c r="E4" s="8"/>
      <c r="F4" s="8"/>
      <c r="G4" s="8"/>
      <c r="H4" s="8"/>
      <c r="I4" s="8"/>
      <c r="J4" s="8"/>
      <c r="K4" s="8"/>
      <c r="L4" s="8"/>
      <c r="M4" s="8"/>
      <c r="N4" s="8">
        <f>D4*(1.03^10)</f>
        <v>705556.09915566398</v>
      </c>
      <c r="O4" s="8"/>
      <c r="P4" s="8"/>
      <c r="Q4" s="8"/>
      <c r="R4" s="8"/>
      <c r="S4" s="13"/>
      <c r="T4" s="13"/>
      <c r="U4" s="13"/>
      <c r="V4" s="13"/>
      <c r="W4" s="13"/>
      <c r="X4" s="13">
        <f>N4*1.02^10</f>
        <v>860068.94786402199</v>
      </c>
      <c r="Y4" s="12"/>
      <c r="Z4" s="12"/>
      <c r="AA4" s="12"/>
      <c r="AB4" s="12"/>
      <c r="AC4" s="12"/>
      <c r="AD4" s="12"/>
      <c r="AE4" s="12"/>
      <c r="AF4" s="12"/>
      <c r="AG4" s="12"/>
      <c r="AH4" s="12"/>
      <c r="AI4" s="11" t="s">
        <v>19</v>
      </c>
      <c r="AJ4" s="12"/>
    </row>
    <row r="5" spans="1:36" ht="13.5" customHeight="1" x14ac:dyDescent="0.25">
      <c r="B5" s="7" t="str">
        <f>Populations!$C$3</f>
        <v>Males 15-49</v>
      </c>
      <c r="C5" s="5" t="s">
        <v>29</v>
      </c>
      <c r="D5" s="8"/>
      <c r="E5" s="8"/>
      <c r="F5" s="8"/>
      <c r="G5" s="8"/>
      <c r="H5" s="8"/>
      <c r="I5" s="8"/>
      <c r="J5" s="8"/>
      <c r="K5" s="8"/>
      <c r="L5" s="8"/>
      <c r="M5" s="8"/>
      <c r="N5" s="8"/>
      <c r="O5" s="8"/>
      <c r="P5" s="8"/>
      <c r="Q5" s="8"/>
      <c r="R5" s="8"/>
      <c r="S5" s="8"/>
      <c r="T5" s="8"/>
      <c r="U5" s="8"/>
      <c r="V5" s="8"/>
      <c r="W5" s="8"/>
      <c r="X5" s="8"/>
      <c r="Y5" s="12"/>
      <c r="Z5" s="12"/>
      <c r="AA5" s="12"/>
      <c r="AB5" s="12"/>
      <c r="AC5" s="12"/>
      <c r="AD5" s="12"/>
      <c r="AE5" s="12"/>
      <c r="AF5" s="12"/>
      <c r="AG5" s="12"/>
      <c r="AH5" s="12"/>
      <c r="AI5" s="11" t="s">
        <v>19</v>
      </c>
      <c r="AJ5" s="12"/>
    </row>
    <row r="6" spans="1:36" ht="13.5" customHeight="1" x14ac:dyDescent="0.2"/>
    <row r="7" spans="1:36" ht="13.5" customHeight="1" x14ac:dyDescent="0.25">
      <c r="B7" s="7" t="str">
        <f>Populations!$C$4</f>
        <v>Females 15-49</v>
      </c>
      <c r="C7" s="5" t="s">
        <v>16</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1" t="s">
        <v>19</v>
      </c>
      <c r="AJ7" s="12"/>
    </row>
    <row r="8" spans="1:36" ht="13.5" customHeight="1" x14ac:dyDescent="0.25">
      <c r="B8" s="7" t="str">
        <f>Populations!$C$4</f>
        <v>Females 15-49</v>
      </c>
      <c r="C8" s="5" t="s">
        <v>25</v>
      </c>
      <c r="D8" s="12">
        <v>626000</v>
      </c>
      <c r="E8" s="12"/>
      <c r="F8" s="12"/>
      <c r="G8" s="12"/>
      <c r="H8" s="12"/>
      <c r="I8" s="12"/>
      <c r="J8" s="12"/>
      <c r="K8" s="12"/>
      <c r="L8" s="12"/>
      <c r="M8" s="12"/>
      <c r="N8" s="12">
        <f>D8*1.03^10</f>
        <v>841291.65346942027</v>
      </c>
      <c r="O8" s="12"/>
      <c r="P8" s="12"/>
      <c r="Q8" s="12"/>
      <c r="R8" s="12"/>
      <c r="S8" s="12"/>
      <c r="T8" s="12"/>
      <c r="U8" s="12"/>
      <c r="V8" s="12"/>
      <c r="W8" s="12"/>
      <c r="X8" s="12">
        <f>N8*1.02^10</f>
        <v>1025529.8311673861</v>
      </c>
      <c r="Y8" s="12"/>
      <c r="Z8" s="12"/>
      <c r="AA8" s="12"/>
      <c r="AB8" s="12"/>
      <c r="AC8" s="12"/>
      <c r="AD8" s="12"/>
      <c r="AE8" s="12"/>
      <c r="AF8" s="12"/>
      <c r="AG8" s="12"/>
      <c r="AH8" s="12"/>
      <c r="AI8" s="11" t="s">
        <v>19</v>
      </c>
      <c r="AJ8" s="12"/>
    </row>
    <row r="9" spans="1:36" ht="13.5" customHeight="1" x14ac:dyDescent="0.25">
      <c r="B9" s="7" t="str">
        <f>Populations!$C$4</f>
        <v>Females 15-49</v>
      </c>
      <c r="C9" s="5" t="s">
        <v>29</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1" t="s">
        <v>19</v>
      </c>
      <c r="AJ9" s="12"/>
    </row>
    <row r="10" spans="1:36" ht="13.5" customHeight="1"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
  <sheetViews>
    <sheetView zoomScaleNormal="100" workbookViewId="0">
      <selection activeCell="L8" sqref="L8"/>
    </sheetView>
  </sheetViews>
  <sheetFormatPr defaultColWidth="17.28515625" defaultRowHeight="15" customHeight="1" x14ac:dyDescent="0.2"/>
  <cols>
    <col min="1" max="36" width="8.85546875" customWidth="1"/>
  </cols>
  <sheetData>
    <row r="1" spans="1:36" ht="13.5" customHeight="1" x14ac:dyDescent="0.25">
      <c r="A1" s="2" t="s">
        <v>30</v>
      </c>
    </row>
    <row r="2" spans="1:36" ht="13.5" customHeight="1" x14ac:dyDescent="0.25">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Y2" s="7">
        <v>2021</v>
      </c>
      <c r="Z2" s="7">
        <v>2022</v>
      </c>
      <c r="AA2" s="7">
        <v>2023</v>
      </c>
      <c r="AB2" s="7">
        <v>2024</v>
      </c>
      <c r="AC2" s="7">
        <v>2025</v>
      </c>
      <c r="AD2" s="7">
        <v>2026</v>
      </c>
      <c r="AE2" s="7">
        <v>2027</v>
      </c>
      <c r="AF2" s="7">
        <v>2028</v>
      </c>
      <c r="AG2" s="7">
        <v>2029</v>
      </c>
      <c r="AH2" s="7">
        <v>2030</v>
      </c>
      <c r="AJ2" s="7" t="s">
        <v>9</v>
      </c>
    </row>
    <row r="3" spans="1:36" ht="13.5" customHeight="1" x14ac:dyDescent="0.25">
      <c r="B3" s="7" t="str">
        <f>Populations!$C$3</f>
        <v>Males 15-49</v>
      </c>
      <c r="C3" s="7" t="s">
        <v>16</v>
      </c>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1" t="s">
        <v>19</v>
      </c>
      <c r="AJ3" s="10"/>
    </row>
    <row r="4" spans="1:36" ht="13.5" customHeight="1" x14ac:dyDescent="0.25">
      <c r="B4" s="7" t="str">
        <f>Populations!$C$3</f>
        <v>Males 15-49</v>
      </c>
      <c r="C4" s="7" t="s">
        <v>25</v>
      </c>
      <c r="D4" s="10"/>
      <c r="E4" s="10">
        <v>0.01</v>
      </c>
      <c r="F4" s="10"/>
      <c r="G4" s="10"/>
      <c r="H4" s="10">
        <v>0.02</v>
      </c>
      <c r="I4" s="10"/>
      <c r="J4" s="10"/>
      <c r="K4" s="10"/>
      <c r="L4" s="10">
        <v>1.4999999999999999E-2</v>
      </c>
      <c r="M4" s="10"/>
      <c r="N4" s="10"/>
      <c r="O4" s="10"/>
      <c r="P4" s="10"/>
      <c r="Q4" s="10"/>
      <c r="R4" s="10"/>
      <c r="S4" s="10"/>
      <c r="T4" s="10"/>
      <c r="U4" s="10"/>
      <c r="V4" s="10"/>
      <c r="W4" s="10"/>
      <c r="X4" s="10"/>
      <c r="Y4" s="10"/>
      <c r="Z4" s="10"/>
      <c r="AA4" s="10"/>
      <c r="AB4" s="10"/>
      <c r="AC4" s="10"/>
      <c r="AD4" s="10"/>
      <c r="AE4" s="10"/>
      <c r="AF4" s="10"/>
      <c r="AG4" s="10"/>
      <c r="AH4" s="10"/>
      <c r="AI4" s="11" t="s">
        <v>19</v>
      </c>
      <c r="AJ4" s="14"/>
    </row>
    <row r="5" spans="1:36" ht="13.5" customHeight="1" x14ac:dyDescent="0.25">
      <c r="B5" s="7" t="str">
        <f>Populations!$C$3</f>
        <v>Males 15-49</v>
      </c>
      <c r="C5" s="7" t="s">
        <v>29</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1" t="s">
        <v>19</v>
      </c>
      <c r="AJ5" s="10"/>
    </row>
    <row r="6" spans="1:36" ht="13.5" customHeight="1" x14ac:dyDescent="0.2"/>
    <row r="7" spans="1:36" ht="13.5" customHeight="1" x14ac:dyDescent="0.25">
      <c r="B7" s="7" t="str">
        <f>Populations!$C$4</f>
        <v>Females 15-49</v>
      </c>
      <c r="C7" s="7" t="s">
        <v>16</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1" t="s">
        <v>19</v>
      </c>
      <c r="AJ7" s="10"/>
    </row>
    <row r="8" spans="1:36" ht="13.5" customHeight="1" x14ac:dyDescent="0.25">
      <c r="B8" s="7" t="str">
        <f>Populations!$C$4</f>
        <v>Females 15-49</v>
      </c>
      <c r="C8" s="7" t="s">
        <v>25</v>
      </c>
      <c r="D8" s="10"/>
      <c r="E8" s="10">
        <v>1.4999999999999999E-2</v>
      </c>
      <c r="F8" s="10"/>
      <c r="G8" s="10"/>
      <c r="H8" s="10"/>
      <c r="I8" s="10"/>
      <c r="J8" s="10">
        <v>0.03</v>
      </c>
      <c r="K8" s="10"/>
      <c r="L8" s="10"/>
      <c r="M8" s="10"/>
      <c r="N8" s="10"/>
      <c r="O8" s="10"/>
      <c r="P8" s="10"/>
      <c r="Q8" s="10"/>
      <c r="R8" s="10">
        <v>0.02</v>
      </c>
      <c r="S8" s="10"/>
      <c r="T8" s="10"/>
      <c r="U8" s="10"/>
      <c r="V8" s="10"/>
      <c r="W8" s="10"/>
      <c r="X8" s="10"/>
      <c r="Y8" s="10"/>
      <c r="Z8" s="10"/>
      <c r="AA8" s="10"/>
      <c r="AB8" s="10"/>
      <c r="AC8" s="10"/>
      <c r="AD8" s="10"/>
      <c r="AE8" s="10"/>
      <c r="AF8" s="10"/>
      <c r="AG8" s="10"/>
      <c r="AH8" s="10"/>
      <c r="AI8" s="11" t="s">
        <v>19</v>
      </c>
      <c r="AJ8" s="10"/>
    </row>
    <row r="9" spans="1:36" ht="13.5" customHeight="1" x14ac:dyDescent="0.25">
      <c r="B9" s="7" t="str">
        <f>Populations!$C$4</f>
        <v>Females 15-49</v>
      </c>
      <c r="C9" s="7" t="s">
        <v>29</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1" t="s">
        <v>19</v>
      </c>
      <c r="AJ9" s="10"/>
    </row>
  </sheetData>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8"/>
  <sheetViews>
    <sheetView workbookViewId="0"/>
  </sheetViews>
  <sheetFormatPr defaultColWidth="17.28515625" defaultRowHeight="15" customHeight="1" x14ac:dyDescent="0.2"/>
  <cols>
    <col min="1" max="35" width="8.85546875" customWidth="1"/>
  </cols>
  <sheetData>
    <row r="1" spans="1:35" ht="13.5" customHeight="1" x14ac:dyDescent="0.25">
      <c r="A1" s="2" t="s">
        <v>23</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10">
        <v>3.0000000000000001E-3</v>
      </c>
      <c r="D3" s="10"/>
      <c r="E3" s="10"/>
      <c r="F3" s="10"/>
      <c r="G3" s="10"/>
      <c r="H3" s="10"/>
      <c r="I3" s="10"/>
      <c r="J3" s="10"/>
      <c r="K3" s="10"/>
      <c r="L3" s="10"/>
      <c r="M3" s="10">
        <v>2E-3</v>
      </c>
      <c r="N3" s="10"/>
      <c r="O3" s="10"/>
      <c r="P3" s="10"/>
      <c r="Q3" s="10"/>
      <c r="R3" s="10"/>
      <c r="S3" s="10"/>
      <c r="T3" s="10"/>
      <c r="U3" s="10"/>
      <c r="V3" s="10"/>
      <c r="W3" s="10"/>
      <c r="X3" s="10"/>
      <c r="Y3" s="10"/>
      <c r="Z3" s="10"/>
      <c r="AA3" s="10"/>
      <c r="AB3" s="10"/>
      <c r="AC3" s="10"/>
      <c r="AD3" s="10"/>
      <c r="AE3" s="10"/>
      <c r="AF3" s="10"/>
      <c r="AG3" s="10"/>
      <c r="AH3" s="11" t="s">
        <v>19</v>
      </c>
      <c r="AI3" s="10"/>
    </row>
    <row r="4" spans="1:35" ht="13.5" customHeight="1" x14ac:dyDescent="0.25">
      <c r="B4" s="7" t="str">
        <f>Populations!$C$4</f>
        <v>Females 15-49</v>
      </c>
      <c r="C4" s="10">
        <v>3.0000000000000001E-3</v>
      </c>
      <c r="D4" s="10"/>
      <c r="E4" s="10"/>
      <c r="F4" s="10"/>
      <c r="G4" s="10"/>
      <c r="H4" s="10"/>
      <c r="I4" s="10"/>
      <c r="J4" s="10"/>
      <c r="K4" s="10"/>
      <c r="L4" s="10"/>
      <c r="M4" s="10">
        <v>2E-3</v>
      </c>
      <c r="N4" s="10"/>
      <c r="O4" s="10"/>
      <c r="P4" s="10"/>
      <c r="Q4" s="10"/>
      <c r="R4" s="10"/>
      <c r="S4" s="10"/>
      <c r="T4" s="10"/>
      <c r="U4" s="10"/>
      <c r="V4" s="10"/>
      <c r="W4" s="10"/>
      <c r="X4" s="10"/>
      <c r="Y4" s="10"/>
      <c r="Z4" s="10"/>
      <c r="AA4" s="10"/>
      <c r="AB4" s="10"/>
      <c r="AC4" s="10"/>
      <c r="AD4" s="10"/>
      <c r="AE4" s="10"/>
      <c r="AF4" s="10"/>
      <c r="AG4" s="10"/>
      <c r="AH4" s="11" t="s">
        <v>19</v>
      </c>
      <c r="AI4" s="10"/>
    </row>
    <row r="5" spans="1:35" ht="13.5" customHeight="1" x14ac:dyDescent="0.2"/>
    <row r="6" spans="1:35" ht="13.5" customHeight="1" x14ac:dyDescent="0.2"/>
    <row r="7" spans="1:35" ht="13.5" customHeight="1" x14ac:dyDescent="0.2"/>
    <row r="8" spans="1:35" ht="13.5" customHeight="1" x14ac:dyDescent="0.25">
      <c r="A8" s="2" t="s">
        <v>27</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1" t="s">
        <v>19</v>
      </c>
      <c r="AI10" s="10">
        <v>0.05</v>
      </c>
    </row>
    <row r="11" spans="1:35" ht="13.5" customHeight="1" x14ac:dyDescent="0.25">
      <c r="B11" s="7" t="str">
        <f>Populations!$C$4</f>
        <v>Females 15-49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1" t="s">
        <v>19</v>
      </c>
      <c r="AI11" s="10">
        <v>0.05</v>
      </c>
    </row>
    <row r="12" spans="1:35" ht="13.5" customHeight="1" x14ac:dyDescent="0.2"/>
    <row r="13" spans="1:35" ht="13.5" customHeight="1" x14ac:dyDescent="0.2"/>
    <row r="14" spans="1:35" ht="13.5" customHeight="1" x14ac:dyDescent="0.2"/>
    <row r="15" spans="1:35" ht="13.5" customHeight="1" x14ac:dyDescent="0.25">
      <c r="A15" s="2" t="s">
        <v>31</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2:35" ht="13.5" customHeight="1" x14ac:dyDescent="0.25">
      <c r="B17" s="7" t="str">
        <f>Populations!$C$3</f>
        <v>Males 15-49</v>
      </c>
      <c r="C17" s="10"/>
      <c r="D17" s="10"/>
      <c r="E17" s="10"/>
      <c r="F17" s="10"/>
      <c r="G17" s="10"/>
      <c r="H17" s="10"/>
      <c r="I17" s="10"/>
      <c r="J17" s="10"/>
      <c r="K17" s="10"/>
      <c r="L17" s="10"/>
      <c r="M17" s="10"/>
      <c r="N17" s="10"/>
      <c r="O17" s="10"/>
      <c r="P17" s="10">
        <v>1.8E-3</v>
      </c>
      <c r="Q17" s="10"/>
      <c r="R17" s="10"/>
      <c r="S17" s="10"/>
      <c r="T17" s="10"/>
      <c r="U17" s="10"/>
      <c r="V17" s="10"/>
      <c r="W17" s="10"/>
      <c r="X17" s="10"/>
      <c r="Y17" s="10"/>
      <c r="Z17" s="10"/>
      <c r="AA17" s="10"/>
      <c r="AB17" s="10"/>
      <c r="AC17" s="10"/>
      <c r="AD17" s="10"/>
      <c r="AE17" s="10"/>
      <c r="AF17" s="10"/>
      <c r="AG17" s="10"/>
      <c r="AH17" s="11" t="s">
        <v>19</v>
      </c>
      <c r="AI17" s="10"/>
    </row>
    <row r="18" spans="2:35" ht="13.5" customHeight="1" x14ac:dyDescent="0.25">
      <c r="B18" s="7" t="str">
        <f>Populations!$C$4</f>
        <v>Females 15-49</v>
      </c>
      <c r="C18" s="10"/>
      <c r="D18" s="10"/>
      <c r="E18" s="10"/>
      <c r="F18" s="10"/>
      <c r="G18" s="10"/>
      <c r="H18" s="10"/>
      <c r="I18" s="10"/>
      <c r="J18" s="10"/>
      <c r="K18" s="10"/>
      <c r="L18" s="10"/>
      <c r="M18" s="10"/>
      <c r="N18" s="10"/>
      <c r="O18" s="10"/>
      <c r="P18" s="10">
        <v>8.0000000000000004E-4</v>
      </c>
      <c r="Q18" s="10"/>
      <c r="R18" s="10"/>
      <c r="S18" s="10"/>
      <c r="T18" s="10"/>
      <c r="U18" s="10"/>
      <c r="V18" s="10"/>
      <c r="W18" s="10"/>
      <c r="X18" s="10"/>
      <c r="Y18" s="10"/>
      <c r="Z18" s="10"/>
      <c r="AA18" s="10"/>
      <c r="AB18" s="10"/>
      <c r="AC18" s="10"/>
      <c r="AD18" s="10"/>
      <c r="AE18" s="10"/>
      <c r="AF18" s="10"/>
      <c r="AG18" s="10"/>
      <c r="AH18" s="11" t="s">
        <v>19</v>
      </c>
      <c r="AI18" s="10"/>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
  <sheetViews>
    <sheetView workbookViewId="0">
      <selection activeCell="I30" sqref="I30"/>
    </sheetView>
  </sheetViews>
  <sheetFormatPr defaultColWidth="17.28515625" defaultRowHeight="15" customHeight="1" x14ac:dyDescent="0.2"/>
  <cols>
    <col min="1" max="35" width="8.85546875" customWidth="1"/>
  </cols>
  <sheetData>
    <row r="1" spans="1:35" ht="13.5" customHeight="1" x14ac:dyDescent="0.25">
      <c r="A1" s="2" t="s">
        <v>17</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5" t="s">
        <v>18</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11" t="s">
        <v>19</v>
      </c>
      <c r="AI3" s="9"/>
    </row>
    <row r="4" spans="1:35" ht="13.5" customHeight="1" x14ac:dyDescent="0.2"/>
    <row r="5" spans="1:35" ht="13.5" customHeight="1" x14ac:dyDescent="0.2"/>
    <row r="6" spans="1:35" ht="13.5" customHeight="1" x14ac:dyDescent="0.2"/>
    <row r="7" spans="1:35" ht="13.5" customHeight="1" x14ac:dyDescent="0.25">
      <c r="A7" s="2" t="s">
        <v>20</v>
      </c>
    </row>
    <row r="8" spans="1:35" ht="13.5" customHeight="1" x14ac:dyDescent="0.25">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X8" s="5">
        <v>2021</v>
      </c>
      <c r="Y8" s="5">
        <v>2022</v>
      </c>
      <c r="Z8" s="5">
        <v>2023</v>
      </c>
      <c r="AA8" s="5">
        <v>2024</v>
      </c>
      <c r="AB8" s="5">
        <v>2025</v>
      </c>
      <c r="AC8" s="5">
        <v>2026</v>
      </c>
      <c r="AD8" s="5">
        <v>2027</v>
      </c>
      <c r="AE8" s="5">
        <v>2028</v>
      </c>
      <c r="AF8" s="5">
        <v>2029</v>
      </c>
      <c r="AG8" s="5">
        <v>2030</v>
      </c>
      <c r="AI8" s="5" t="s">
        <v>9</v>
      </c>
    </row>
    <row r="9" spans="1:35" ht="13.5" customHeight="1" x14ac:dyDescent="0.25">
      <c r="B9" s="5" t="s">
        <v>18</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t="s">
        <v>19</v>
      </c>
      <c r="AI9" s="9"/>
    </row>
    <row r="10" spans="1:35" ht="13.5" customHeight="1" x14ac:dyDescent="0.2"/>
    <row r="11" spans="1:35" ht="13.5" customHeight="1" x14ac:dyDescent="0.2"/>
    <row r="12" spans="1:35" ht="13.5" customHeight="1" x14ac:dyDescent="0.2"/>
    <row r="13" spans="1:35" ht="13.5" customHeight="1" x14ac:dyDescent="0.25">
      <c r="A13" s="2" t="s">
        <v>21</v>
      </c>
    </row>
    <row r="14" spans="1:35" ht="13.5" customHeight="1" x14ac:dyDescent="0.25">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X14" s="5">
        <v>2021</v>
      </c>
      <c r="Y14" s="5">
        <v>2022</v>
      </c>
      <c r="Z14" s="5">
        <v>2023</v>
      </c>
      <c r="AA14" s="5">
        <v>2024</v>
      </c>
      <c r="AB14" s="5">
        <v>2025</v>
      </c>
      <c r="AC14" s="5">
        <v>2026</v>
      </c>
      <c r="AD14" s="5">
        <v>2027</v>
      </c>
      <c r="AE14" s="5">
        <v>2028</v>
      </c>
      <c r="AF14" s="5">
        <v>2029</v>
      </c>
      <c r="AG14" s="5">
        <v>2030</v>
      </c>
      <c r="AI14" s="5" t="s">
        <v>9</v>
      </c>
    </row>
    <row r="15" spans="1:35" ht="13.5" customHeight="1" x14ac:dyDescent="0.25">
      <c r="B15" s="5" t="s">
        <v>18</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1" t="s">
        <v>19</v>
      </c>
      <c r="AI15" s="9"/>
    </row>
    <row r="16" spans="1:35" ht="13.5" customHeight="1" x14ac:dyDescent="0.2"/>
    <row r="17" spans="1:35" ht="13.5" customHeight="1" x14ac:dyDescent="0.2"/>
    <row r="18" spans="1:35" ht="13.5" customHeight="1" x14ac:dyDescent="0.2"/>
    <row r="19" spans="1:35" ht="13.5" customHeight="1" x14ac:dyDescent="0.25">
      <c r="A19" s="2" t="s">
        <v>22</v>
      </c>
    </row>
    <row r="20" spans="1:35" ht="13.5" customHeight="1" x14ac:dyDescent="0.25">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X20" s="5">
        <v>2021</v>
      </c>
      <c r="Y20" s="5">
        <v>2022</v>
      </c>
      <c r="Z20" s="5">
        <v>2023</v>
      </c>
      <c r="AA20" s="5">
        <v>2024</v>
      </c>
      <c r="AB20" s="5">
        <v>2025</v>
      </c>
      <c r="AC20" s="5">
        <v>2026</v>
      </c>
      <c r="AD20" s="5">
        <v>2027</v>
      </c>
      <c r="AE20" s="5">
        <v>2028</v>
      </c>
      <c r="AF20" s="5">
        <v>2029</v>
      </c>
      <c r="AG20" s="5">
        <v>2030</v>
      </c>
      <c r="AI20" s="5" t="s">
        <v>9</v>
      </c>
    </row>
    <row r="21" spans="1:35" ht="13.5" customHeight="1" x14ac:dyDescent="0.25">
      <c r="B21" s="5" t="s">
        <v>18</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1" t="s">
        <v>19</v>
      </c>
      <c r="AI21" s="9"/>
    </row>
    <row r="22" spans="1:35" ht="13.5" customHeight="1" x14ac:dyDescent="0.2"/>
    <row r="23" spans="1:35" ht="13.5" customHeight="1" x14ac:dyDescent="0.2"/>
    <row r="24" spans="1:35" ht="13.5" customHeight="1" x14ac:dyDescent="0.2"/>
    <row r="25" spans="1:35" ht="13.5" customHeight="1" x14ac:dyDescent="0.25">
      <c r="A25" s="2" t="s">
        <v>101</v>
      </c>
    </row>
    <row r="26" spans="1:35" ht="13.5" customHeight="1" x14ac:dyDescent="0.25">
      <c r="C26" s="7">
        <v>2000</v>
      </c>
      <c r="D26" s="7">
        <v>2001</v>
      </c>
      <c r="E26" s="7">
        <v>2002</v>
      </c>
      <c r="F26" s="7">
        <v>2003</v>
      </c>
      <c r="G26" s="7">
        <v>2004</v>
      </c>
      <c r="H26" s="7">
        <v>2005</v>
      </c>
      <c r="I26" s="7">
        <v>2006</v>
      </c>
      <c r="J26" s="7">
        <v>2007</v>
      </c>
      <c r="K26" s="7">
        <v>2008</v>
      </c>
      <c r="L26" s="7">
        <v>2009</v>
      </c>
      <c r="M26" s="7">
        <v>2010</v>
      </c>
      <c r="N26" s="7">
        <v>2011</v>
      </c>
      <c r="O26" s="7">
        <v>2012</v>
      </c>
      <c r="P26" s="7">
        <v>2013</v>
      </c>
      <c r="Q26" s="7">
        <v>2014</v>
      </c>
      <c r="R26" s="7">
        <v>2015</v>
      </c>
      <c r="S26" s="7">
        <v>2016</v>
      </c>
      <c r="T26" s="7">
        <v>2017</v>
      </c>
      <c r="U26" s="7">
        <v>2018</v>
      </c>
      <c r="V26" s="7">
        <v>2019</v>
      </c>
      <c r="W26" s="7">
        <v>2020</v>
      </c>
      <c r="X26" s="7">
        <v>2021</v>
      </c>
      <c r="Y26" s="7">
        <v>2022</v>
      </c>
      <c r="Z26" s="7">
        <v>2023</v>
      </c>
      <c r="AA26" s="7">
        <v>2024</v>
      </c>
      <c r="AB26" s="7">
        <v>2025</v>
      </c>
      <c r="AC26" s="7">
        <v>2026</v>
      </c>
      <c r="AD26" s="7">
        <v>2027</v>
      </c>
      <c r="AE26" s="7">
        <v>2028</v>
      </c>
      <c r="AF26" s="7">
        <v>2029</v>
      </c>
      <c r="AG26" s="7">
        <v>2030</v>
      </c>
      <c r="AI26" s="7" t="s">
        <v>9</v>
      </c>
    </row>
    <row r="27" spans="1:35" ht="13.5" customHeight="1" x14ac:dyDescent="0.25">
      <c r="B27" s="7" t="s">
        <v>18</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1" t="s">
        <v>19</v>
      </c>
      <c r="AI27" s="9"/>
    </row>
    <row r="28" spans="1:35" ht="13.5" customHeight="1" x14ac:dyDescent="0.2"/>
    <row r="29" spans="1:35" ht="13.5" customHeight="1" x14ac:dyDescent="0.2"/>
    <row r="30" spans="1:35" ht="13.5" customHeight="1" x14ac:dyDescent="0.2"/>
    <row r="31" spans="1:35" ht="13.5" customHeight="1" x14ac:dyDescent="0.25">
      <c r="A31" s="2" t="s">
        <v>24</v>
      </c>
    </row>
    <row r="32" spans="1:35" ht="13.5" customHeight="1" x14ac:dyDescent="0.25">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X32" s="5">
        <v>2021</v>
      </c>
      <c r="Y32" s="5">
        <v>2022</v>
      </c>
      <c r="Z32" s="5">
        <v>2023</v>
      </c>
      <c r="AA32" s="5">
        <v>2024</v>
      </c>
      <c r="AB32" s="5">
        <v>2025</v>
      </c>
      <c r="AC32" s="5">
        <v>2026</v>
      </c>
      <c r="AD32" s="5">
        <v>2027</v>
      </c>
      <c r="AE32" s="5">
        <v>2028</v>
      </c>
      <c r="AF32" s="5">
        <v>2029</v>
      </c>
      <c r="AG32" s="5">
        <v>2030</v>
      </c>
      <c r="AI32" s="5" t="s">
        <v>9</v>
      </c>
    </row>
    <row r="33" spans="1:35" ht="13.5" customHeight="1" x14ac:dyDescent="0.25">
      <c r="B33" s="5" t="s">
        <v>18</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1" t="s">
        <v>19</v>
      </c>
      <c r="AI33" s="9"/>
    </row>
    <row r="34" spans="1:35" ht="13.5" customHeight="1" x14ac:dyDescent="0.2"/>
    <row r="35" spans="1:35" ht="13.5" customHeight="1" x14ac:dyDescent="0.2"/>
    <row r="36" spans="1:35" ht="13.5" customHeight="1" x14ac:dyDescent="0.2"/>
    <row r="37" spans="1:35" ht="13.5" customHeight="1" x14ac:dyDescent="0.25">
      <c r="A37" s="2" t="s">
        <v>26</v>
      </c>
    </row>
    <row r="38" spans="1:35" ht="13.5" customHeight="1" x14ac:dyDescent="0.25">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X38" s="5">
        <v>2021</v>
      </c>
      <c r="Y38" s="5">
        <v>2022</v>
      </c>
      <c r="Z38" s="5">
        <v>2023</v>
      </c>
      <c r="AA38" s="5">
        <v>2024</v>
      </c>
      <c r="AB38" s="5">
        <v>2025</v>
      </c>
      <c r="AC38" s="5">
        <v>2026</v>
      </c>
      <c r="AD38" s="5">
        <v>2027</v>
      </c>
      <c r="AE38" s="5">
        <v>2028</v>
      </c>
      <c r="AF38" s="5">
        <v>2029</v>
      </c>
      <c r="AG38" s="5">
        <v>2030</v>
      </c>
      <c r="AI38" s="5" t="s">
        <v>9</v>
      </c>
    </row>
    <row r="39" spans="1:35" ht="13.5" customHeight="1" x14ac:dyDescent="0.25">
      <c r="B39" s="5" t="s">
        <v>18</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11" t="s">
        <v>19</v>
      </c>
      <c r="AI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1"/>
  <sheetViews>
    <sheetView workbookViewId="0">
      <selection activeCell="F16" sqref="F16"/>
    </sheetView>
  </sheetViews>
  <sheetFormatPr defaultColWidth="17.28515625" defaultRowHeight="15" customHeight="1" x14ac:dyDescent="0.2"/>
  <cols>
    <col min="1" max="35" width="8.85546875" customWidth="1"/>
  </cols>
  <sheetData>
    <row r="1" spans="1:35" ht="13.5" customHeight="1" x14ac:dyDescent="0.25">
      <c r="A1" s="2" t="s">
        <v>28</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15"/>
      <c r="D3" s="15"/>
      <c r="E3" s="15"/>
      <c r="F3" s="15"/>
      <c r="G3" s="15"/>
      <c r="H3" s="15"/>
      <c r="I3" s="15"/>
      <c r="J3" s="15"/>
      <c r="K3" s="15"/>
      <c r="L3" s="15"/>
      <c r="M3" s="15">
        <v>6.4500000000000002E-2</v>
      </c>
      <c r="N3" s="15"/>
      <c r="O3" s="15"/>
      <c r="P3" s="15"/>
      <c r="Q3" s="15"/>
      <c r="R3" s="15"/>
      <c r="S3" s="15"/>
      <c r="T3" s="15"/>
      <c r="U3" s="15"/>
      <c r="V3" s="15"/>
      <c r="W3" s="15"/>
      <c r="X3" s="15"/>
      <c r="Y3" s="15"/>
      <c r="Z3" s="15"/>
      <c r="AA3" s="15"/>
      <c r="AB3" s="15"/>
      <c r="AC3" s="15"/>
      <c r="AD3" s="15"/>
      <c r="AE3" s="15"/>
      <c r="AF3" s="15"/>
      <c r="AG3" s="15"/>
      <c r="AH3" s="11" t="s">
        <v>19</v>
      </c>
      <c r="AI3" s="15"/>
    </row>
    <row r="4" spans="1:35" ht="13.5" customHeight="1" x14ac:dyDescent="0.25">
      <c r="B4" s="7" t="str">
        <f>Populations!$C$4</f>
        <v>Females 15-49</v>
      </c>
      <c r="C4" s="15"/>
      <c r="D4" s="15"/>
      <c r="E4" s="15"/>
      <c r="F4" s="15"/>
      <c r="G4" s="15"/>
      <c r="H4" s="15"/>
      <c r="I4" s="15"/>
      <c r="J4" s="15"/>
      <c r="K4" s="15"/>
      <c r="L4" s="15"/>
      <c r="M4" s="15">
        <v>6.4500000000000002E-2</v>
      </c>
      <c r="N4" s="15"/>
      <c r="O4" s="15"/>
      <c r="P4" s="15"/>
      <c r="Q4" s="15"/>
      <c r="R4" s="15"/>
      <c r="S4" s="15"/>
      <c r="T4" s="15"/>
      <c r="U4" s="15"/>
      <c r="V4" s="15"/>
      <c r="W4" s="15"/>
      <c r="X4" s="15"/>
      <c r="Y4" s="15"/>
      <c r="Z4" s="15"/>
      <c r="AA4" s="15"/>
      <c r="AB4" s="15"/>
      <c r="AC4" s="15"/>
      <c r="AD4" s="15"/>
      <c r="AE4" s="15"/>
      <c r="AF4" s="15"/>
      <c r="AG4" s="15"/>
      <c r="AH4" s="11" t="s">
        <v>19</v>
      </c>
      <c r="AI4" s="15"/>
    </row>
    <row r="5" spans="1:35" ht="13.5" customHeight="1" x14ac:dyDescent="0.2"/>
    <row r="6" spans="1:35" ht="13.5" customHeight="1" x14ac:dyDescent="0.2"/>
    <row r="7" spans="1:35" ht="13.5" customHeight="1" x14ac:dyDescent="0.2"/>
    <row r="8" spans="1:35" ht="13.5" customHeight="1" x14ac:dyDescent="0.25">
      <c r="A8" s="2" t="s">
        <v>33</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5" t="s">
        <v>34</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19</v>
      </c>
      <c r="AI10" s="16">
        <v>0.65</v>
      </c>
    </row>
    <row r="11" spans="1:35" ht="13.5" customHeight="1" x14ac:dyDescent="0.2"/>
    <row r="12" spans="1:35" ht="13.5" customHeight="1" x14ac:dyDescent="0.2"/>
    <row r="13" spans="1:35" ht="13.5" customHeight="1" x14ac:dyDescent="0.2"/>
    <row r="14" spans="1:35" ht="13.5" customHeight="1" x14ac:dyDescent="0.25">
      <c r="A14" s="2" t="s">
        <v>97</v>
      </c>
    </row>
    <row r="15" spans="1:35" ht="13.5" customHeight="1" x14ac:dyDescent="0.25">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X15" s="5">
        <v>2021</v>
      </c>
      <c r="Y15" s="5">
        <v>2022</v>
      </c>
      <c r="Z15" s="5">
        <v>2023</v>
      </c>
      <c r="AA15" s="5">
        <v>2024</v>
      </c>
      <c r="AB15" s="5">
        <v>2025</v>
      </c>
      <c r="AC15" s="5">
        <v>2026</v>
      </c>
      <c r="AD15" s="5">
        <v>2027</v>
      </c>
      <c r="AE15" s="5">
        <v>2028</v>
      </c>
      <c r="AF15" s="5">
        <v>2029</v>
      </c>
      <c r="AG15" s="5">
        <v>2030</v>
      </c>
      <c r="AI15" s="5" t="s">
        <v>9</v>
      </c>
    </row>
    <row r="16" spans="1:35" ht="13.5" customHeight="1" x14ac:dyDescent="0.25">
      <c r="B16" s="5" t="s">
        <v>18</v>
      </c>
      <c r="C16" s="6">
        <v>0</v>
      </c>
      <c r="D16" s="6"/>
      <c r="E16" s="6"/>
      <c r="F16" s="6"/>
      <c r="G16" s="6">
        <v>50</v>
      </c>
      <c r="H16" s="6"/>
      <c r="I16" s="6"/>
      <c r="J16" s="6">
        <v>600</v>
      </c>
      <c r="K16" s="6"/>
      <c r="L16" s="6"/>
      <c r="M16" s="6"/>
      <c r="N16" s="6"/>
      <c r="O16" s="6">
        <v>1900</v>
      </c>
      <c r="P16" s="6"/>
      <c r="Q16" s="6"/>
      <c r="R16" s="6">
        <v>3200</v>
      </c>
      <c r="S16" s="6"/>
      <c r="T16" s="6"/>
      <c r="U16" s="6"/>
      <c r="V16" s="6"/>
      <c r="W16" s="6"/>
      <c r="X16" s="6"/>
      <c r="Y16" s="6"/>
      <c r="Z16" s="6"/>
      <c r="AA16" s="6"/>
      <c r="AB16" s="6"/>
      <c r="AC16" s="6"/>
      <c r="AD16" s="6"/>
      <c r="AE16" s="6"/>
      <c r="AF16" s="6"/>
      <c r="AG16" s="6"/>
      <c r="AH16" s="11" t="s">
        <v>19</v>
      </c>
      <c r="AI16" s="6"/>
    </row>
    <row r="17" spans="1:35" ht="13.5" customHeight="1" x14ac:dyDescent="0.2"/>
    <row r="18" spans="1:35" ht="13.5" customHeight="1" x14ac:dyDescent="0.2"/>
    <row r="19" spans="1:35" ht="13.5" customHeight="1" x14ac:dyDescent="0.2"/>
    <row r="20" spans="1:35" ht="13.5" customHeight="1" x14ac:dyDescent="0.25">
      <c r="A20" s="2" t="s">
        <v>36</v>
      </c>
    </row>
    <row r="21" spans="1:35" ht="13.5" customHeight="1" x14ac:dyDescent="0.25">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X21" s="5">
        <v>2021</v>
      </c>
      <c r="Y21" s="5">
        <v>2022</v>
      </c>
      <c r="Z21" s="5">
        <v>2023</v>
      </c>
      <c r="AA21" s="5">
        <v>2024</v>
      </c>
      <c r="AB21" s="5">
        <v>2025</v>
      </c>
      <c r="AC21" s="5">
        <v>2026</v>
      </c>
      <c r="AD21" s="5">
        <v>2027</v>
      </c>
      <c r="AE21" s="5">
        <v>2028</v>
      </c>
      <c r="AF21" s="5">
        <v>2029</v>
      </c>
      <c r="AG21" s="5">
        <v>2030</v>
      </c>
      <c r="AI21" s="5" t="s">
        <v>9</v>
      </c>
    </row>
    <row r="22" spans="1:35" ht="13.5" customHeight="1" x14ac:dyDescent="0.25">
      <c r="B22" s="7" t="str">
        <f>Populations!$C$3</f>
        <v>Males 15-49</v>
      </c>
      <c r="C22" s="15"/>
      <c r="D22" s="15"/>
      <c r="E22" s="15"/>
      <c r="F22" s="15"/>
      <c r="G22" s="15"/>
      <c r="H22" s="15"/>
      <c r="I22" s="15"/>
      <c r="J22" s="15"/>
      <c r="K22" s="15"/>
      <c r="L22" s="15"/>
      <c r="M22" s="15"/>
      <c r="N22" s="15"/>
      <c r="O22" s="15"/>
      <c r="P22" s="15"/>
      <c r="Q22" s="15">
        <v>0</v>
      </c>
      <c r="R22" s="15"/>
      <c r="S22" s="15"/>
      <c r="T22" s="15"/>
      <c r="U22" s="15"/>
      <c r="V22" s="15"/>
      <c r="W22" s="15"/>
      <c r="X22" s="15"/>
      <c r="Y22" s="15"/>
      <c r="Z22" s="15"/>
      <c r="AA22" s="15"/>
      <c r="AB22" s="15"/>
      <c r="AC22" s="15"/>
      <c r="AD22" s="15"/>
      <c r="AE22" s="15"/>
      <c r="AF22" s="15"/>
      <c r="AG22" s="15"/>
      <c r="AH22" s="11" t="s">
        <v>19</v>
      </c>
      <c r="AI22" s="15"/>
    </row>
    <row r="23" spans="1:35" ht="13.5" customHeight="1" x14ac:dyDescent="0.25">
      <c r="B23" s="7" t="str">
        <f>Populations!$C$4</f>
        <v>Females 15-49</v>
      </c>
      <c r="C23" s="15"/>
      <c r="D23" s="15"/>
      <c r="E23" s="15"/>
      <c r="F23" s="15"/>
      <c r="G23" s="15"/>
      <c r="H23" s="15"/>
      <c r="I23" s="15"/>
      <c r="J23" s="15"/>
      <c r="K23" s="15"/>
      <c r="L23" s="15"/>
      <c r="M23" s="15"/>
      <c r="N23" s="15"/>
      <c r="O23" s="15"/>
      <c r="P23" s="15"/>
      <c r="Q23" s="15">
        <v>0</v>
      </c>
      <c r="R23" s="15"/>
      <c r="S23" s="15"/>
      <c r="T23" s="15"/>
      <c r="U23" s="15"/>
      <c r="V23" s="15"/>
      <c r="W23" s="15"/>
      <c r="X23" s="15"/>
      <c r="Y23" s="15"/>
      <c r="Z23" s="15"/>
      <c r="AA23" s="15"/>
      <c r="AB23" s="15"/>
      <c r="AC23" s="15"/>
      <c r="AD23" s="15"/>
      <c r="AE23" s="15"/>
      <c r="AF23" s="15"/>
      <c r="AG23" s="15"/>
      <c r="AH23" s="11" t="s">
        <v>19</v>
      </c>
      <c r="AI23" s="15"/>
    </row>
    <row r="24" spans="1:35" ht="13.5" customHeight="1" x14ac:dyDescent="0.2"/>
    <row r="25" spans="1:35" ht="13.5" customHeight="1" x14ac:dyDescent="0.2"/>
    <row r="26" spans="1:35" ht="13.5" customHeight="1" x14ac:dyDescent="0.2"/>
    <row r="27" spans="1:35" ht="13.5" customHeight="1" x14ac:dyDescent="0.25">
      <c r="A27" s="2" t="s">
        <v>38</v>
      </c>
    </row>
    <row r="28" spans="1:35" ht="13.5" customHeight="1" x14ac:dyDescent="0.25">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X28" s="5">
        <v>2021</v>
      </c>
      <c r="Y28" s="5">
        <v>2022</v>
      </c>
      <c r="Z28" s="5">
        <v>2023</v>
      </c>
      <c r="AA28" s="5">
        <v>2024</v>
      </c>
      <c r="AB28" s="5">
        <v>2025</v>
      </c>
      <c r="AC28" s="5">
        <v>2026</v>
      </c>
      <c r="AD28" s="5">
        <v>2027</v>
      </c>
      <c r="AE28" s="5">
        <v>2028</v>
      </c>
      <c r="AF28" s="5">
        <v>2029</v>
      </c>
      <c r="AG28" s="5">
        <v>2030</v>
      </c>
      <c r="AI28" s="5" t="s">
        <v>9</v>
      </c>
    </row>
    <row r="29" spans="1:35" ht="13.5" customHeight="1" x14ac:dyDescent="0.25">
      <c r="B29" s="5" t="s">
        <v>18</v>
      </c>
      <c r="C29" s="6"/>
      <c r="D29" s="6"/>
      <c r="E29" s="6"/>
      <c r="F29" s="6"/>
      <c r="G29" s="6"/>
      <c r="H29" s="6"/>
      <c r="I29" s="6"/>
      <c r="J29" s="6"/>
      <c r="K29" s="6"/>
      <c r="L29" s="10">
        <v>0.80800000000000005</v>
      </c>
      <c r="M29" s="10">
        <v>0.82099999999999995</v>
      </c>
      <c r="N29" s="10">
        <v>0.82299999999999995</v>
      </c>
      <c r="O29" s="10">
        <v>0.85799999999999998</v>
      </c>
      <c r="P29" s="10">
        <v>0.86</v>
      </c>
      <c r="Q29" s="6"/>
      <c r="R29" s="6"/>
      <c r="S29" s="6"/>
      <c r="T29" s="6"/>
      <c r="U29" s="6"/>
      <c r="V29" s="6"/>
      <c r="W29" s="6"/>
      <c r="X29" s="6"/>
      <c r="Y29" s="6"/>
      <c r="Z29" s="6"/>
      <c r="AA29" s="6"/>
      <c r="AB29" s="6"/>
      <c r="AC29" s="6"/>
      <c r="AD29" s="6"/>
      <c r="AE29" s="6"/>
      <c r="AF29" s="6"/>
      <c r="AG29" s="6"/>
      <c r="AH29" s="11" t="s">
        <v>19</v>
      </c>
      <c r="AI29" s="6"/>
    </row>
    <row r="30" spans="1:35" ht="13.5" customHeight="1" x14ac:dyDescent="0.2"/>
    <row r="31" spans="1:35" ht="13.5" customHeight="1" x14ac:dyDescent="0.2"/>
    <row r="32" spans="1:35" ht="13.5" customHeight="1" x14ac:dyDescent="0.2"/>
    <row r="33" spans="1:35" ht="13.5" customHeight="1" x14ac:dyDescent="0.25">
      <c r="A33" s="2" t="s">
        <v>40</v>
      </c>
    </row>
    <row r="34" spans="1:35" ht="13.5" customHeight="1" x14ac:dyDescent="0.25">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X34" s="5">
        <v>2021</v>
      </c>
      <c r="Y34" s="5">
        <v>2022</v>
      </c>
      <c r="Z34" s="5">
        <v>2023</v>
      </c>
      <c r="AA34" s="5">
        <v>2024</v>
      </c>
      <c r="AB34" s="5">
        <v>2025</v>
      </c>
      <c r="AC34" s="5">
        <v>2026</v>
      </c>
      <c r="AD34" s="5">
        <v>2027</v>
      </c>
      <c r="AE34" s="5">
        <v>2028</v>
      </c>
      <c r="AF34" s="5">
        <v>2029</v>
      </c>
      <c r="AG34" s="5">
        <v>2030</v>
      </c>
      <c r="AI34" s="5" t="s">
        <v>9</v>
      </c>
    </row>
    <row r="35" spans="1:35" ht="13.5" customHeight="1" x14ac:dyDescent="0.25">
      <c r="B35" s="7" t="str">
        <f>Populations!$C$4</f>
        <v>Females 15-49</v>
      </c>
      <c r="C35" s="9">
        <v>4.5925296336727484E-2</v>
      </c>
      <c r="D35" s="9">
        <v>4.5324022610802442E-2</v>
      </c>
      <c r="E35" s="9">
        <v>4.5258178531301665E-2</v>
      </c>
      <c r="F35" s="9">
        <v>4.5643569591584512E-2</v>
      </c>
      <c r="G35" s="9">
        <v>4.6393022020567463E-2</v>
      </c>
      <c r="H35" s="9">
        <v>4.7380532618388635E-2</v>
      </c>
      <c r="I35" s="9">
        <v>4.8776034491919598E-2</v>
      </c>
      <c r="J35" s="9">
        <v>5.0081489017354618E-2</v>
      </c>
      <c r="K35" s="9">
        <v>5.1207019154705748E-2</v>
      </c>
      <c r="L35" s="9">
        <v>5.2116086916866047E-2</v>
      </c>
      <c r="M35" s="9">
        <v>5.278448936292468E-2</v>
      </c>
      <c r="N35" s="9">
        <v>5.2115181359517093E-2</v>
      </c>
      <c r="O35" s="9">
        <v>5.2484499496074824E-2</v>
      </c>
      <c r="P35" s="9"/>
      <c r="Q35" s="9"/>
      <c r="R35" s="9"/>
      <c r="S35" s="9"/>
      <c r="T35" s="9"/>
      <c r="U35" s="9"/>
      <c r="V35" s="9"/>
      <c r="W35" s="9"/>
      <c r="X35" s="9"/>
      <c r="Y35" s="9"/>
      <c r="Z35" s="9"/>
      <c r="AA35" s="9"/>
      <c r="AB35" s="9"/>
      <c r="AC35" s="9"/>
      <c r="AD35" s="9"/>
      <c r="AE35" s="9"/>
      <c r="AF35" s="9"/>
      <c r="AG35" s="9"/>
      <c r="AH35" s="11" t="s">
        <v>19</v>
      </c>
      <c r="AI35" s="9"/>
    </row>
    <row r="36" spans="1:35" ht="13.5" customHeight="1" x14ac:dyDescent="0.2"/>
    <row r="37" spans="1:35" ht="13.5" customHeight="1" x14ac:dyDescent="0.2"/>
    <row r="38" spans="1:35" ht="13.5" customHeight="1" x14ac:dyDescent="0.2"/>
    <row r="39" spans="1:35" ht="13.5" customHeight="1" x14ac:dyDescent="0.25">
      <c r="A39" s="2" t="s">
        <v>42</v>
      </c>
    </row>
    <row r="40" spans="1:35" ht="13.5" customHeight="1" x14ac:dyDescent="0.25">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X40" s="5">
        <v>2021</v>
      </c>
      <c r="Y40" s="5">
        <v>2022</v>
      </c>
      <c r="Z40" s="5">
        <v>2023</v>
      </c>
      <c r="AA40" s="5">
        <v>2024</v>
      </c>
      <c r="AB40" s="5">
        <v>2025</v>
      </c>
      <c r="AC40" s="5">
        <v>2026</v>
      </c>
      <c r="AD40" s="5">
        <v>2027</v>
      </c>
      <c r="AE40" s="5">
        <v>2028</v>
      </c>
      <c r="AF40" s="5">
        <v>2029</v>
      </c>
      <c r="AG40" s="5">
        <v>2030</v>
      </c>
      <c r="AI40" s="5" t="s">
        <v>9</v>
      </c>
    </row>
    <row r="41" spans="1:35" ht="13.5" customHeight="1" x14ac:dyDescent="0.25">
      <c r="B41" s="5" t="s">
        <v>18</v>
      </c>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1" t="s">
        <v>19</v>
      </c>
      <c r="AI41" s="18">
        <f>14/100*87/100</f>
        <v>0.12180000000000002</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5"/>
  <sheetViews>
    <sheetView topLeftCell="A4" workbookViewId="0">
      <selection activeCell="AI18" sqref="AI18"/>
    </sheetView>
  </sheetViews>
  <sheetFormatPr defaultColWidth="17.28515625" defaultRowHeight="15" customHeight="1" x14ac:dyDescent="0.2"/>
  <cols>
    <col min="1" max="35" width="8.85546875" customWidth="1"/>
  </cols>
  <sheetData>
    <row r="1" spans="1:35" ht="13.5" customHeight="1" x14ac:dyDescent="0.25">
      <c r="A1" s="2" t="s">
        <v>32</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19</v>
      </c>
      <c r="AI3" s="17">
        <f t="shared" ref="AI3:AI4" si="0">90*60%</f>
        <v>54</v>
      </c>
    </row>
    <row r="4" spans="1:35" ht="13.5" customHeight="1" x14ac:dyDescent="0.25">
      <c r="B4" s="7" t="str">
        <f>Populations!$C$4</f>
        <v>Females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19</v>
      </c>
      <c r="AI4" s="17">
        <f t="shared" si="0"/>
        <v>54</v>
      </c>
    </row>
    <row r="5" spans="1:35" ht="13.5" customHeight="1" x14ac:dyDescent="0.2"/>
    <row r="6" spans="1:35" ht="13.5" customHeight="1" x14ac:dyDescent="0.2"/>
    <row r="7" spans="1:35" ht="13.5" customHeight="1" x14ac:dyDescent="0.2"/>
    <row r="8" spans="1:35" ht="13.5" customHeight="1" x14ac:dyDescent="0.25">
      <c r="A8" s="2" t="s">
        <v>37</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19</v>
      </c>
      <c r="AI10" s="17">
        <f>20%*3*20</f>
        <v>12.000000000000002</v>
      </c>
    </row>
    <row r="11" spans="1:35" ht="13.5" customHeight="1" x14ac:dyDescent="0.25">
      <c r="B11" s="7" t="str">
        <f>Populations!$C$4</f>
        <v>Females 15-49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11" t="s">
        <v>19</v>
      </c>
      <c r="AI11" s="17">
        <f>10%*3*20</f>
        <v>6.0000000000000009</v>
      </c>
    </row>
    <row r="12" spans="1:35" ht="13.5" customHeight="1" x14ac:dyDescent="0.2"/>
    <row r="13" spans="1:35" ht="13.5" customHeight="1" x14ac:dyDescent="0.2"/>
    <row r="14" spans="1:35" ht="13.5" customHeight="1" x14ac:dyDescent="0.2"/>
    <row r="15" spans="1:35" ht="13.5" customHeight="1" x14ac:dyDescent="0.25">
      <c r="A15" s="2" t="s">
        <v>41</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1:35" ht="13.5" customHeight="1" x14ac:dyDescent="0.25">
      <c r="B17" s="7" t="str">
        <f>Populations!$C$3</f>
        <v>Males 15-49</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19</v>
      </c>
      <c r="AI17" s="6">
        <v>0</v>
      </c>
    </row>
    <row r="18" spans="1:35" ht="13.5" customHeight="1" x14ac:dyDescent="0.25">
      <c r="B18" s="7" t="str">
        <f>Populations!$C$4</f>
        <v>Females 15-49</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11" t="s">
        <v>19</v>
      </c>
      <c r="AI18" s="6">
        <v>0</v>
      </c>
    </row>
    <row r="19" spans="1:35" ht="13.5" customHeight="1" x14ac:dyDescent="0.2"/>
    <row r="20" spans="1:35" ht="13.5" customHeight="1" x14ac:dyDescent="0.2"/>
    <row r="21" spans="1:35" ht="13.5" customHeight="1" x14ac:dyDescent="0.2"/>
    <row r="22" spans="1:35" ht="13.5" customHeight="1" x14ac:dyDescent="0.25">
      <c r="A22" s="2" t="s">
        <v>43</v>
      </c>
    </row>
    <row r="23" spans="1:35" ht="13.5" customHeight="1" x14ac:dyDescent="0.25">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X23" s="5">
        <v>2021</v>
      </c>
      <c r="Y23" s="5">
        <v>2022</v>
      </c>
      <c r="Z23" s="5">
        <v>2023</v>
      </c>
      <c r="AA23" s="5">
        <v>2024</v>
      </c>
      <c r="AB23" s="5">
        <v>2025</v>
      </c>
      <c r="AC23" s="5">
        <v>2026</v>
      </c>
      <c r="AD23" s="5">
        <v>2027</v>
      </c>
      <c r="AE23" s="5">
        <v>2028</v>
      </c>
      <c r="AF23" s="5">
        <v>2029</v>
      </c>
      <c r="AG23" s="5">
        <v>2030</v>
      </c>
      <c r="AI23" s="5" t="s">
        <v>9</v>
      </c>
    </row>
    <row r="24" spans="1:35" ht="13.5" customHeight="1" x14ac:dyDescent="0.25">
      <c r="B24" s="7" t="str">
        <f>Populations!$C$3</f>
        <v>Males 15-49</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1" t="s">
        <v>19</v>
      </c>
      <c r="AI24" s="19">
        <v>0.14000000000000001</v>
      </c>
    </row>
    <row r="25" spans="1:35" ht="13.5" customHeight="1" x14ac:dyDescent="0.25">
      <c r="B25" s="7" t="str">
        <f>Populations!$C$4</f>
        <v>Females 15-49</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1" t="s">
        <v>19</v>
      </c>
      <c r="AI25" s="19">
        <v>0.14000000000000001</v>
      </c>
    </row>
    <row r="26" spans="1:35" ht="13.5" customHeight="1" x14ac:dyDescent="0.2"/>
    <row r="27" spans="1:35" ht="13.5" customHeight="1" x14ac:dyDescent="0.2"/>
    <row r="28" spans="1:35" ht="13.5" customHeight="1" x14ac:dyDescent="0.2"/>
    <row r="29" spans="1:35" ht="13.5" customHeight="1" x14ac:dyDescent="0.25">
      <c r="A29" s="2" t="s">
        <v>45</v>
      </c>
    </row>
    <row r="30" spans="1:35" ht="13.5" customHeight="1" x14ac:dyDescent="0.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X30" s="5">
        <v>2021</v>
      </c>
      <c r="Y30" s="5">
        <v>2022</v>
      </c>
      <c r="Z30" s="5">
        <v>2023</v>
      </c>
      <c r="AA30" s="5">
        <v>2024</v>
      </c>
      <c r="AB30" s="5">
        <v>2025</v>
      </c>
      <c r="AC30" s="5">
        <v>2026</v>
      </c>
      <c r="AD30" s="5">
        <v>2027</v>
      </c>
      <c r="AE30" s="5">
        <v>2028</v>
      </c>
      <c r="AF30" s="5">
        <v>2029</v>
      </c>
      <c r="AG30" s="5">
        <v>2030</v>
      </c>
      <c r="AI30" s="5" t="s">
        <v>9</v>
      </c>
    </row>
    <row r="31" spans="1:35" ht="13.5" customHeight="1" x14ac:dyDescent="0.25">
      <c r="B31" s="7" t="str">
        <f>Populations!$C$3</f>
        <v>Males 15-49</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1" t="s">
        <v>19</v>
      </c>
      <c r="AI31" s="15">
        <v>0.28799999999999998</v>
      </c>
    </row>
    <row r="32" spans="1:35" ht="13.5" customHeight="1" x14ac:dyDescent="0.25">
      <c r="B32" s="7" t="str">
        <f>Populations!$C$4</f>
        <v>Females 15-49</v>
      </c>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1" t="s">
        <v>19</v>
      </c>
      <c r="AI32" s="15">
        <v>0.28799999999999998</v>
      </c>
    </row>
    <row r="33" spans="1:35" ht="13.5" customHeight="1" x14ac:dyDescent="0.2"/>
    <row r="34" spans="1:35" ht="13.5" customHeight="1" x14ac:dyDescent="0.2"/>
    <row r="35" spans="1:35" ht="13.5" customHeight="1" x14ac:dyDescent="0.2"/>
    <row r="36" spans="1:35" ht="13.5" customHeight="1" x14ac:dyDescent="0.25">
      <c r="A36" s="2" t="s">
        <v>46</v>
      </c>
    </row>
    <row r="37" spans="1:35" ht="13.5" customHeight="1" x14ac:dyDescent="0.25">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X37" s="5">
        <v>2021</v>
      </c>
      <c r="Y37" s="5">
        <v>2022</v>
      </c>
      <c r="Z37" s="5">
        <v>2023</v>
      </c>
      <c r="AA37" s="5">
        <v>2024</v>
      </c>
      <c r="AB37" s="5">
        <v>2025</v>
      </c>
      <c r="AC37" s="5">
        <v>2026</v>
      </c>
      <c r="AD37" s="5">
        <v>2027</v>
      </c>
      <c r="AE37" s="5">
        <v>2028</v>
      </c>
      <c r="AF37" s="5">
        <v>2029</v>
      </c>
      <c r="AG37" s="5">
        <v>2030</v>
      </c>
      <c r="AI37" s="5" t="s">
        <v>9</v>
      </c>
    </row>
    <row r="38" spans="1:35" ht="13.5" customHeight="1" x14ac:dyDescent="0.25">
      <c r="B38" s="7" t="str">
        <f>Populations!$C$3</f>
        <v>Males 15-49</v>
      </c>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1" t="s">
        <v>19</v>
      </c>
      <c r="AI38" s="20">
        <v>0</v>
      </c>
    </row>
    <row r="39" spans="1:35" ht="13.5" customHeight="1" x14ac:dyDescent="0.25">
      <c r="B39" s="7" t="str">
        <f>Populations!$C$4</f>
        <v>Females 15-49</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1" t="s">
        <v>19</v>
      </c>
      <c r="AI39" s="19">
        <v>0</v>
      </c>
    </row>
    <row r="40" spans="1:35" ht="13.5" customHeight="1" x14ac:dyDescent="0.2"/>
    <row r="41" spans="1:35" ht="13.5" customHeight="1" x14ac:dyDescent="0.2"/>
    <row r="42" spans="1:35" ht="13.5" customHeight="1" x14ac:dyDescent="0.2"/>
    <row r="43" spans="1:35" ht="13.5" customHeight="1" x14ac:dyDescent="0.25">
      <c r="A43" s="2" t="s">
        <v>47</v>
      </c>
    </row>
    <row r="44" spans="1:35" ht="13.5" customHeight="1" x14ac:dyDescent="0.25">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X44" s="5">
        <v>2021</v>
      </c>
      <c r="Y44" s="5">
        <v>2022</v>
      </c>
      <c r="Z44" s="5">
        <v>2023</v>
      </c>
      <c r="AA44" s="5">
        <v>2024</v>
      </c>
      <c r="AB44" s="5">
        <v>2025</v>
      </c>
      <c r="AC44" s="5">
        <v>2026</v>
      </c>
      <c r="AD44" s="5">
        <v>2027</v>
      </c>
      <c r="AE44" s="5">
        <v>2028</v>
      </c>
      <c r="AF44" s="5">
        <v>2029</v>
      </c>
      <c r="AG44" s="5">
        <v>2030</v>
      </c>
      <c r="AI44" s="5" t="s">
        <v>9</v>
      </c>
    </row>
    <row r="45" spans="1:35" ht="13.5" customHeight="1" x14ac:dyDescent="0.25">
      <c r="B45" s="7" t="str">
        <f>Populations!$C$3</f>
        <v>Males 15-49</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1" t="s">
        <v>19</v>
      </c>
      <c r="AI45" s="19">
        <v>0</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workbookViewId="0">
      <selection activeCell="C19" sqref="C19"/>
    </sheetView>
  </sheetViews>
  <sheetFormatPr defaultColWidth="17.28515625" defaultRowHeight="15" customHeight="1" x14ac:dyDescent="0.2"/>
  <cols>
    <col min="1" max="35" width="8.85546875" customWidth="1"/>
  </cols>
  <sheetData>
    <row r="1" spans="1:35" ht="13.5" customHeight="1" x14ac:dyDescent="0.25">
      <c r="A1" s="2" t="s">
        <v>35</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19</v>
      </c>
      <c r="AI3" s="6">
        <v>0</v>
      </c>
    </row>
    <row r="4" spans="1:35" ht="13.5" customHeight="1" x14ac:dyDescent="0.25">
      <c r="B4" s="7" t="str">
        <f>Populations!$C$4</f>
        <v>Females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19</v>
      </c>
      <c r="AI4" s="6">
        <v>0</v>
      </c>
    </row>
    <row r="5" spans="1:35" ht="13.5" customHeight="1" x14ac:dyDescent="0.2"/>
    <row r="6" spans="1:35" ht="13.5" customHeight="1" x14ac:dyDescent="0.2"/>
    <row r="7" spans="1:35" ht="13.5" customHeight="1" x14ac:dyDescent="0.2"/>
    <row r="8" spans="1:35" ht="13.5" customHeight="1" x14ac:dyDescent="0.25">
      <c r="A8" s="2" t="s">
        <v>39</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1" t="s">
        <v>19</v>
      </c>
      <c r="AI10" s="15">
        <v>0</v>
      </c>
    </row>
    <row r="11" spans="1:35" ht="13.5" customHeight="1" x14ac:dyDescent="0.25">
      <c r="B11" s="7" t="str">
        <f>Populations!$C$4</f>
        <v>Females 15-49</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1" t="s">
        <v>19</v>
      </c>
      <c r="AI11" s="15">
        <v>0</v>
      </c>
    </row>
    <row r="12" spans="1:35" ht="13.5" customHeight="1" x14ac:dyDescent="0.2"/>
    <row r="13" spans="1:35" ht="13.5" customHeight="1" x14ac:dyDescent="0.2"/>
    <row r="14" spans="1:35" ht="13.5" customHeight="1" x14ac:dyDescent="0.2"/>
    <row r="15" spans="1:35" ht="13.5" customHeight="1" x14ac:dyDescent="0.25">
      <c r="A15" s="2" t="s">
        <v>44</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2:35" ht="13.5" customHeight="1" x14ac:dyDescent="0.25">
      <c r="B17" s="22" t="s">
        <v>18</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19</v>
      </c>
      <c r="AI17" s="6">
        <v>0</v>
      </c>
    </row>
    <row r="18" spans="2:35" ht="13.5" customHeight="1" x14ac:dyDescent="0.2"/>
    <row r="19" spans="2:35" ht="13.5" customHeight="1" x14ac:dyDescent="0.2"/>
    <row r="20" spans="2:35" ht="13.5" customHeight="1"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F21" sqref="F21"/>
    </sheetView>
  </sheetViews>
  <sheetFormatPr defaultColWidth="17.28515625" defaultRowHeight="15" customHeight="1" x14ac:dyDescent="0.2"/>
  <cols>
    <col min="1" max="2" width="8.85546875" customWidth="1"/>
    <col min="3" max="4" width="12.7109375" customWidth="1"/>
    <col min="5" max="6" width="8.85546875" customWidth="1"/>
  </cols>
  <sheetData>
    <row r="1" spans="1:4" ht="13.5" customHeight="1" x14ac:dyDescent="0.25">
      <c r="A1" s="2" t="s">
        <v>48</v>
      </c>
      <c r="C1" s="3"/>
      <c r="D1" s="3"/>
    </row>
    <row r="2" spans="1:4" ht="13.5" customHeight="1" x14ac:dyDescent="0.25">
      <c r="C2" s="7" t="str">
        <f>Populations!$C$3</f>
        <v>Males 15-49</v>
      </c>
      <c r="D2" s="7" t="str">
        <f>Populations!$C$4</f>
        <v>Females 15-49</v>
      </c>
    </row>
    <row r="3" spans="1:4" ht="13.5" customHeight="1" x14ac:dyDescent="0.25">
      <c r="B3" s="7" t="str">
        <f>Populations!$C$3</f>
        <v>Males 15-49</v>
      </c>
      <c r="C3" s="6"/>
      <c r="D3" s="6">
        <v>1</v>
      </c>
    </row>
    <row r="4" spans="1:4" ht="13.5" customHeight="1" x14ac:dyDescent="0.25">
      <c r="B4" s="7" t="str">
        <f>Populations!$C$4</f>
        <v>Females 15-49</v>
      </c>
      <c r="C4" s="6"/>
      <c r="D4" s="6"/>
    </row>
    <row r="5" spans="1:4" ht="13.5" customHeight="1" x14ac:dyDescent="0.25">
      <c r="C5" s="3"/>
      <c r="D5" s="3"/>
    </row>
    <row r="6" spans="1:4" ht="13.5" customHeight="1" x14ac:dyDescent="0.25">
      <c r="C6" s="3"/>
      <c r="D6" s="3"/>
    </row>
    <row r="7" spans="1:4" ht="13.5" customHeight="1" x14ac:dyDescent="0.25">
      <c r="C7" s="3"/>
      <c r="D7" s="3"/>
    </row>
    <row r="8" spans="1:4" ht="13.5" customHeight="1" x14ac:dyDescent="0.25">
      <c r="A8" s="2" t="s">
        <v>49</v>
      </c>
      <c r="C8" s="3"/>
      <c r="D8" s="3"/>
    </row>
    <row r="9" spans="1:4" ht="13.5" customHeight="1" x14ac:dyDescent="0.25">
      <c r="C9" s="7" t="str">
        <f>Populations!$C$3</f>
        <v>Males 15-49</v>
      </c>
      <c r="D9" s="7" t="str">
        <f>Populations!$C$4</f>
        <v>Females 15-49</v>
      </c>
    </row>
    <row r="10" spans="1:4" ht="13.5" customHeight="1" x14ac:dyDescent="0.25">
      <c r="B10" s="7" t="str">
        <f>Populations!$C$3</f>
        <v>Males 15-49</v>
      </c>
      <c r="C10" s="6"/>
      <c r="D10" s="6">
        <v>1</v>
      </c>
    </row>
    <row r="11" spans="1:4" ht="13.5" customHeight="1" x14ac:dyDescent="0.25">
      <c r="B11" s="7" t="str">
        <f>Populations!$C$4</f>
        <v>Females 15-49</v>
      </c>
      <c r="C11" s="6"/>
      <c r="D11" s="6"/>
    </row>
    <row r="12" spans="1:4" ht="13.5" customHeight="1" x14ac:dyDescent="0.25">
      <c r="C12" s="3"/>
      <c r="D12" s="3"/>
    </row>
    <row r="13" spans="1:4" ht="13.5" customHeight="1" x14ac:dyDescent="0.25">
      <c r="C13" s="3"/>
      <c r="D13" s="3"/>
    </row>
    <row r="14" spans="1:4" ht="13.5" customHeight="1" x14ac:dyDescent="0.25">
      <c r="C14" s="3"/>
      <c r="D14" s="3"/>
    </row>
    <row r="15" spans="1:4" ht="13.5" customHeight="1" x14ac:dyDescent="0.25">
      <c r="A15" s="2" t="s">
        <v>50</v>
      </c>
      <c r="C15" s="3"/>
      <c r="D15" s="3"/>
    </row>
    <row r="16" spans="1:4" ht="13.5" customHeight="1" x14ac:dyDescent="0.25">
      <c r="C16" s="7" t="str">
        <f>Populations!$C$3</f>
        <v>Males 15-49</v>
      </c>
      <c r="D16" s="7" t="str">
        <f>Populations!$C$4</f>
        <v>Females 15-49</v>
      </c>
    </row>
    <row r="17" spans="1:4" ht="13.5" customHeight="1" x14ac:dyDescent="0.25">
      <c r="B17" s="7" t="str">
        <f>Populations!$C$3</f>
        <v>Males 15-49</v>
      </c>
      <c r="C17" s="6"/>
      <c r="D17" s="6"/>
    </row>
    <row r="18" spans="1:4" ht="13.5" customHeight="1" x14ac:dyDescent="0.25">
      <c r="B18" s="7" t="str">
        <f>Populations!$C$4</f>
        <v>Females 15-49</v>
      </c>
      <c r="C18" s="6"/>
      <c r="D18" s="6"/>
    </row>
    <row r="19" spans="1:4" ht="13.5" customHeight="1" x14ac:dyDescent="0.25">
      <c r="C19" s="3"/>
      <c r="D19" s="3"/>
    </row>
    <row r="20" spans="1:4" ht="13.5" customHeight="1" x14ac:dyDescent="0.25">
      <c r="C20" s="3"/>
      <c r="D20" s="3"/>
    </row>
    <row r="21" spans="1:4" ht="13.5" customHeight="1" x14ac:dyDescent="0.25">
      <c r="C21" s="3"/>
      <c r="D21" s="3"/>
    </row>
    <row r="22" spans="1:4" ht="13.5" customHeight="1" x14ac:dyDescent="0.25">
      <c r="A22" s="2" t="s">
        <v>51</v>
      </c>
      <c r="C22" s="3"/>
      <c r="D22" s="3"/>
    </row>
    <row r="23" spans="1:4" ht="13.5" customHeight="1" x14ac:dyDescent="0.25">
      <c r="C23" s="7" t="str">
        <f>Populations!$C$3</f>
        <v>Males 15-49</v>
      </c>
      <c r="D23" s="7" t="str">
        <f>Populations!$C$4</f>
        <v>Females 15-49</v>
      </c>
    </row>
    <row r="24" spans="1:4" ht="13.5" customHeight="1" x14ac:dyDescent="0.25">
      <c r="B24" s="7" t="str">
        <f>Populations!$C$3</f>
        <v>Males 15-49</v>
      </c>
      <c r="C24" s="6"/>
      <c r="D24" s="6"/>
    </row>
    <row r="25" spans="1:4" ht="13.5" customHeight="1" x14ac:dyDescent="0.25">
      <c r="B25" s="7" t="str">
        <f>Populations!$C$4</f>
        <v>Females 15-49</v>
      </c>
      <c r="C25" s="6"/>
      <c r="D25" s="6"/>
    </row>
    <row r="29" spans="1:4" ht="13.5" customHeight="1" x14ac:dyDescent="0.25">
      <c r="A29" s="2" t="s">
        <v>52</v>
      </c>
      <c r="C29" s="3"/>
      <c r="D29" s="3"/>
    </row>
    <row r="30" spans="1:4" ht="13.5" customHeight="1" x14ac:dyDescent="0.25">
      <c r="C30" s="7" t="str">
        <f>Populations!$C$3</f>
        <v>Males 15-49</v>
      </c>
      <c r="D30" s="7" t="str">
        <f>Populations!$C$4</f>
        <v>Females 15-49</v>
      </c>
    </row>
    <row r="31" spans="1:4" ht="13.5" customHeight="1" x14ac:dyDescent="0.25">
      <c r="B31" s="7" t="str">
        <f>Populations!$C$3</f>
        <v>Males 15-49</v>
      </c>
      <c r="C31" s="6">
        <v>0</v>
      </c>
      <c r="D31" s="6">
        <v>0</v>
      </c>
    </row>
    <row r="32" spans="1:4" ht="13.5" customHeight="1" x14ac:dyDescent="0.25">
      <c r="B32" s="7" t="str">
        <f>Populations!$C$4</f>
        <v>Females 15-49</v>
      </c>
      <c r="C32" s="6">
        <v>0</v>
      </c>
      <c r="D32" s="6">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opLeftCell="A28" workbookViewId="0">
      <selection activeCell="G63" sqref="G63"/>
    </sheetView>
  </sheetViews>
  <sheetFormatPr defaultRowHeight="15" customHeight="1" x14ac:dyDescent="0.2"/>
  <cols>
    <col min="1" max="1" width="8.85546875" customWidth="1"/>
    <col min="2" max="2" width="40.7109375" customWidth="1"/>
    <col min="3" max="6" width="8.85546875" customWidth="1"/>
  </cols>
  <sheetData>
    <row r="1" spans="1:5" ht="13.5" customHeight="1" x14ac:dyDescent="0.25">
      <c r="A1" s="2" t="s">
        <v>53</v>
      </c>
      <c r="B1" s="3"/>
    </row>
    <row r="2" spans="1:5" ht="13.5" customHeight="1" x14ac:dyDescent="0.25">
      <c r="B2" s="3"/>
      <c r="C2" s="5" t="s">
        <v>25</v>
      </c>
      <c r="D2" s="5" t="s">
        <v>29</v>
      </c>
      <c r="E2" s="5" t="s">
        <v>16</v>
      </c>
    </row>
    <row r="3" spans="1:5" ht="13.5" customHeight="1" x14ac:dyDescent="0.25">
      <c r="B3" s="4" t="s">
        <v>54</v>
      </c>
      <c r="C3" s="10">
        <v>4.0000000000000002E-4</v>
      </c>
      <c r="D3" s="10">
        <v>1E-4</v>
      </c>
      <c r="E3" s="10">
        <v>1.4E-3</v>
      </c>
    </row>
    <row r="4" spans="1:5" ht="13.5" customHeight="1" x14ac:dyDescent="0.25">
      <c r="B4" s="4" t="s">
        <v>55</v>
      </c>
      <c r="C4" s="10">
        <v>8.0000000000000004E-4</v>
      </c>
      <c r="D4" s="10">
        <v>5.9999999999999995E-4</v>
      </c>
      <c r="E4" s="10">
        <v>1.1000000000000001E-3</v>
      </c>
    </row>
    <row r="5" spans="1:5" ht="13.5" customHeight="1" x14ac:dyDescent="0.25">
      <c r="B5" s="4" t="s">
        <v>56</v>
      </c>
      <c r="C5" s="10">
        <v>1.38E-2</v>
      </c>
      <c r="D5" s="10">
        <v>1.0200000000000001E-2</v>
      </c>
      <c r="E5" s="10">
        <v>1.8599999999999998E-2</v>
      </c>
    </row>
    <row r="6" spans="1:5" ht="13.5" customHeight="1" x14ac:dyDescent="0.25">
      <c r="B6" s="4" t="s">
        <v>57</v>
      </c>
      <c r="C6" s="10">
        <v>1.1000000000000001E-3</v>
      </c>
      <c r="D6" s="10">
        <v>4.0000000000000002E-4</v>
      </c>
      <c r="E6" s="10">
        <v>2.8E-3</v>
      </c>
    </row>
    <row r="7" spans="1:5" ht="13.5" customHeight="1" x14ac:dyDescent="0.25">
      <c r="B7" s="4" t="s">
        <v>58</v>
      </c>
      <c r="C7" s="10">
        <v>8.0000000000000002E-3</v>
      </c>
      <c r="D7" s="10">
        <v>6.3E-3</v>
      </c>
      <c r="E7" s="10">
        <v>2.4E-2</v>
      </c>
    </row>
    <row r="8" spans="1:5" ht="13.5" customHeight="1" x14ac:dyDescent="0.25">
      <c r="B8" s="4" t="s">
        <v>59</v>
      </c>
      <c r="C8" s="10">
        <v>0.36699999999999999</v>
      </c>
      <c r="D8" s="10">
        <v>0.29399999999999998</v>
      </c>
      <c r="E8" s="10">
        <v>0.44</v>
      </c>
    </row>
    <row r="9" spans="1:5" ht="13.5" customHeight="1" x14ac:dyDescent="0.25">
      <c r="B9" s="4" t="s">
        <v>60</v>
      </c>
      <c r="C9" s="10">
        <v>0.20499999999999999</v>
      </c>
      <c r="D9" s="10">
        <v>0.14000000000000001</v>
      </c>
      <c r="E9" s="10">
        <v>0.27</v>
      </c>
    </row>
    <row r="10" spans="1:5" ht="13.5" customHeight="1" x14ac:dyDescent="0.25">
      <c r="B10" s="3"/>
    </row>
    <row r="11" spans="1:5" ht="13.5" customHeight="1" x14ac:dyDescent="0.25">
      <c r="B11" s="3"/>
    </row>
    <row r="12" spans="1:5" ht="13.5" customHeight="1" x14ac:dyDescent="0.25">
      <c r="B12" s="3"/>
    </row>
    <row r="13" spans="1:5" ht="13.5" customHeight="1" x14ac:dyDescent="0.25">
      <c r="A13" s="2" t="s">
        <v>61</v>
      </c>
      <c r="B13" s="3"/>
    </row>
    <row r="14" spans="1:5" ht="13.5" customHeight="1" x14ac:dyDescent="0.25">
      <c r="B14" s="3"/>
      <c r="C14" s="5" t="s">
        <v>25</v>
      </c>
      <c r="D14" s="5" t="s">
        <v>29</v>
      </c>
      <c r="E14" s="5" t="s">
        <v>16</v>
      </c>
    </row>
    <row r="15" spans="1:5" ht="13.5" customHeight="1" x14ac:dyDescent="0.25">
      <c r="B15" s="4" t="s">
        <v>62</v>
      </c>
      <c r="C15" s="9">
        <v>26.03</v>
      </c>
      <c r="D15" s="9">
        <v>2</v>
      </c>
      <c r="E15" s="9">
        <v>48.02</v>
      </c>
    </row>
    <row r="16" spans="1:5" ht="13.5" customHeight="1" x14ac:dyDescent="0.25">
      <c r="B16" s="4" t="s">
        <v>63</v>
      </c>
      <c r="C16" s="9">
        <v>1</v>
      </c>
      <c r="D16" s="9">
        <v>1</v>
      </c>
      <c r="E16" s="9">
        <v>1</v>
      </c>
    </row>
    <row r="17" spans="1:5" ht="13.5" customHeight="1" x14ac:dyDescent="0.25">
      <c r="B17" s="4" t="s">
        <v>64</v>
      </c>
      <c r="C17" s="9">
        <v>1</v>
      </c>
      <c r="D17" s="9">
        <v>1</v>
      </c>
      <c r="E17" s="9">
        <v>1</v>
      </c>
    </row>
    <row r="18" spans="1:5" ht="13.5" customHeight="1" x14ac:dyDescent="0.25">
      <c r="B18" s="4" t="s">
        <v>65</v>
      </c>
      <c r="C18" s="9">
        <v>1</v>
      </c>
      <c r="D18" s="9">
        <v>1</v>
      </c>
      <c r="E18" s="9">
        <v>1</v>
      </c>
    </row>
    <row r="19" spans="1:5" ht="13.5" customHeight="1" x14ac:dyDescent="0.25">
      <c r="B19" s="4" t="s">
        <v>66</v>
      </c>
      <c r="C19" s="9">
        <v>3.49</v>
      </c>
      <c r="D19" s="9">
        <v>1.76</v>
      </c>
      <c r="E19" s="9">
        <v>6.92</v>
      </c>
    </row>
    <row r="20" spans="1:5" ht="13.5" customHeight="1" x14ac:dyDescent="0.25">
      <c r="B20" s="4" t="s">
        <v>67</v>
      </c>
      <c r="C20" s="9">
        <v>7.17</v>
      </c>
      <c r="D20" s="9">
        <v>3.9</v>
      </c>
      <c r="E20" s="9">
        <v>12.08</v>
      </c>
    </row>
    <row r="21" spans="1:5" ht="13.5" customHeight="1" x14ac:dyDescent="0.25">
      <c r="B21" s="3"/>
    </row>
    <row r="22" spans="1:5" ht="13.5" customHeight="1" x14ac:dyDescent="0.25">
      <c r="B22" s="3"/>
    </row>
    <row r="23" spans="1:5" ht="13.5" customHeight="1" x14ac:dyDescent="0.25">
      <c r="B23" s="3"/>
    </row>
    <row r="24" spans="1:5" ht="13.5" customHeight="1" x14ac:dyDescent="0.25">
      <c r="A24" s="2" t="s">
        <v>68</v>
      </c>
      <c r="B24" s="3"/>
    </row>
    <row r="25" spans="1:5" ht="13.5" customHeight="1" x14ac:dyDescent="0.25">
      <c r="B25" s="3"/>
      <c r="C25" s="5" t="s">
        <v>25</v>
      </c>
      <c r="D25" s="5" t="s">
        <v>29</v>
      </c>
      <c r="E25" s="5" t="s">
        <v>16</v>
      </c>
    </row>
    <row r="26" spans="1:5" ht="13.5" customHeight="1" x14ac:dyDescent="0.25">
      <c r="B26" s="4" t="s">
        <v>69</v>
      </c>
      <c r="C26" s="15">
        <v>4.1399999999999997</v>
      </c>
      <c r="D26" s="15">
        <v>2</v>
      </c>
      <c r="E26" s="15">
        <v>9.76</v>
      </c>
    </row>
    <row r="27" spans="1:5" ht="13.5" customHeight="1" x14ac:dyDescent="0.25">
      <c r="B27" s="4" t="s">
        <v>64</v>
      </c>
      <c r="C27" s="15">
        <v>1.05</v>
      </c>
      <c r="D27" s="15">
        <v>0.86</v>
      </c>
      <c r="E27" s="15">
        <v>1.61</v>
      </c>
    </row>
    <row r="28" spans="1:5" ht="13.5" customHeight="1" x14ac:dyDescent="0.25">
      <c r="B28" s="4" t="s">
        <v>70</v>
      </c>
      <c r="C28" s="15">
        <v>0.33</v>
      </c>
      <c r="D28" s="15">
        <v>0.32</v>
      </c>
      <c r="E28" s="15">
        <v>0.35</v>
      </c>
    </row>
    <row r="29" spans="1:5" ht="13.5" customHeight="1" x14ac:dyDescent="0.25">
      <c r="B29" s="4" t="s">
        <v>71</v>
      </c>
      <c r="C29" s="15">
        <v>0.27</v>
      </c>
      <c r="D29" s="15">
        <v>0.25</v>
      </c>
      <c r="E29" s="15">
        <v>0.28999999999999998</v>
      </c>
    </row>
    <row r="30" spans="1:5" ht="13.5" customHeight="1" x14ac:dyDescent="0.25">
      <c r="B30" s="4" t="s">
        <v>72</v>
      </c>
      <c r="C30" s="15">
        <v>0.67</v>
      </c>
      <c r="D30" s="15">
        <v>0.44</v>
      </c>
      <c r="E30" s="15">
        <v>0.88</v>
      </c>
    </row>
    <row r="31" spans="1:5" ht="13.5" customHeight="1" x14ac:dyDescent="0.25">
      <c r="B31" s="3"/>
    </row>
    <row r="32" spans="1:5" ht="13.5" customHeight="1" x14ac:dyDescent="0.25">
      <c r="B32" s="3"/>
    </row>
    <row r="33" spans="1:5" ht="13.5" customHeight="1" x14ac:dyDescent="0.25">
      <c r="B33" s="3"/>
    </row>
    <row r="34" spans="1:5" ht="13.5" customHeight="1" x14ac:dyDescent="0.25">
      <c r="A34" s="2" t="s">
        <v>73</v>
      </c>
      <c r="B34" s="3"/>
    </row>
    <row r="35" spans="1:5" ht="13.5" customHeight="1" x14ac:dyDescent="0.25">
      <c r="B35" s="3"/>
      <c r="C35" s="5" t="s">
        <v>25</v>
      </c>
      <c r="D35" s="5" t="s">
        <v>29</v>
      </c>
      <c r="E35" s="5" t="s">
        <v>16</v>
      </c>
    </row>
    <row r="36" spans="1:5" ht="13.5" customHeight="1" x14ac:dyDescent="0.25">
      <c r="B36" s="4" t="s">
        <v>74</v>
      </c>
      <c r="C36" s="15">
        <v>0.45</v>
      </c>
      <c r="D36" s="15">
        <v>0.14000000000000001</v>
      </c>
      <c r="E36" s="15">
        <v>0.93</v>
      </c>
    </row>
    <row r="37" spans="1:5" ht="13.5" customHeight="1" x14ac:dyDescent="0.25">
      <c r="B37" s="4" t="s">
        <v>75</v>
      </c>
      <c r="C37" s="15">
        <v>0.7</v>
      </c>
      <c r="D37" s="15">
        <v>0.28999999999999998</v>
      </c>
      <c r="E37" s="15">
        <v>1.1100000000000001</v>
      </c>
    </row>
    <row r="38" spans="1:5" ht="13.5" customHeight="1" x14ac:dyDescent="0.25">
      <c r="B38" s="4" t="s">
        <v>76</v>
      </c>
      <c r="C38" s="15">
        <v>0.47</v>
      </c>
      <c r="D38" s="15">
        <v>0.33</v>
      </c>
      <c r="E38" s="15">
        <v>0.72</v>
      </c>
    </row>
    <row r="39" spans="1:5" ht="13.5" customHeight="1" x14ac:dyDescent="0.25">
      <c r="B39" s="4" t="s">
        <v>77</v>
      </c>
      <c r="C39" s="15">
        <v>1.52</v>
      </c>
      <c r="D39" s="15">
        <v>1.06</v>
      </c>
      <c r="E39" s="15">
        <v>1.96</v>
      </c>
    </row>
    <row r="40" spans="1:5" ht="13.5" customHeight="1" x14ac:dyDescent="0.25">
      <c r="B40" s="3"/>
    </row>
    <row r="41" spans="1:5" ht="13.5" customHeight="1" x14ac:dyDescent="0.25">
      <c r="B41" s="3"/>
    </row>
    <row r="42" spans="1:5" ht="13.5" customHeight="1" x14ac:dyDescent="0.25">
      <c r="B42" s="3"/>
    </row>
    <row r="43" spans="1:5" ht="13.5" customHeight="1" x14ac:dyDescent="0.25">
      <c r="A43" s="2" t="s">
        <v>78</v>
      </c>
      <c r="B43" s="3"/>
    </row>
    <row r="44" spans="1:5" ht="13.5" customHeight="1" x14ac:dyDescent="0.25">
      <c r="B44" s="3"/>
      <c r="C44" s="5" t="s">
        <v>25</v>
      </c>
      <c r="D44" s="5" t="s">
        <v>29</v>
      </c>
      <c r="E44" s="5" t="s">
        <v>16</v>
      </c>
    </row>
    <row r="45" spans="1:5" ht="13.5" customHeight="1" x14ac:dyDescent="0.25">
      <c r="B45" s="4" t="s">
        <v>62</v>
      </c>
      <c r="C45" s="23">
        <v>3.5999999999999999E-3</v>
      </c>
      <c r="D45" s="23">
        <v>2.8999999999999998E-3</v>
      </c>
      <c r="E45" s="23">
        <v>4.4000000000000003E-3</v>
      </c>
    </row>
    <row r="46" spans="1:5" ht="13.5" customHeight="1" x14ac:dyDescent="0.25">
      <c r="B46" s="4" t="s">
        <v>63</v>
      </c>
      <c r="C46" s="23">
        <v>3.5999999999999999E-3</v>
      </c>
      <c r="D46" s="23">
        <v>2.8999999999999998E-3</v>
      </c>
      <c r="E46" s="23">
        <v>4.4000000000000003E-3</v>
      </c>
    </row>
    <row r="47" spans="1:5" ht="13.5" customHeight="1" x14ac:dyDescent="0.25">
      <c r="B47" s="4" t="s">
        <v>79</v>
      </c>
      <c r="C47" s="23">
        <v>5.7999999999999996E-3</v>
      </c>
      <c r="D47" s="23">
        <v>4.7999999999999996E-3</v>
      </c>
      <c r="E47" s="23">
        <v>7.1000000000000004E-3</v>
      </c>
    </row>
    <row r="48" spans="1:5" ht="13.5" customHeight="1" x14ac:dyDescent="0.25">
      <c r="B48" s="4" t="s">
        <v>65</v>
      </c>
      <c r="C48" s="23">
        <v>8.8000000000000005E-3</v>
      </c>
      <c r="D48" s="23">
        <v>7.4999999999999997E-2</v>
      </c>
      <c r="E48" s="23">
        <v>1.01E-2</v>
      </c>
    </row>
    <row r="49" spans="1:5" ht="13.5" customHeight="1" x14ac:dyDescent="0.25">
      <c r="B49" s="4" t="s">
        <v>66</v>
      </c>
      <c r="C49" s="23">
        <v>5.8999999999999997E-2</v>
      </c>
      <c r="D49" s="23">
        <v>5.3999999999999999E-2</v>
      </c>
      <c r="E49" s="23">
        <v>7.9000000000000001E-2</v>
      </c>
    </row>
    <row r="50" spans="1:5" ht="13.5" customHeight="1" x14ac:dyDescent="0.25">
      <c r="B50" s="4" t="s">
        <v>67</v>
      </c>
      <c r="C50" s="23">
        <v>0.32300000000000001</v>
      </c>
      <c r="D50" s="23">
        <v>0.29599999999999999</v>
      </c>
      <c r="E50" s="23">
        <v>0.432</v>
      </c>
    </row>
    <row r="51" spans="1:5" ht="13.5" customHeight="1" x14ac:dyDescent="0.25">
      <c r="B51" s="4" t="s">
        <v>80</v>
      </c>
      <c r="C51" s="23">
        <v>0.23</v>
      </c>
      <c r="D51" s="23">
        <v>0.15</v>
      </c>
      <c r="E51" s="23">
        <v>0.3</v>
      </c>
    </row>
    <row r="52" spans="1:5" ht="13.5" customHeight="1" x14ac:dyDescent="0.25">
      <c r="B52" s="4" t="s">
        <v>81</v>
      </c>
      <c r="C52" s="23">
        <v>2.17</v>
      </c>
      <c r="D52" s="23">
        <v>1.27</v>
      </c>
      <c r="E52" s="23">
        <v>3.71</v>
      </c>
    </row>
    <row r="53" spans="1:5" ht="13.5" customHeight="1" x14ac:dyDescent="0.25">
      <c r="B53" s="3"/>
    </row>
    <row r="54" spans="1:5" ht="13.5" customHeight="1" x14ac:dyDescent="0.25">
      <c r="B54" s="3"/>
    </row>
    <row r="55" spans="1:5" ht="13.5" customHeight="1" x14ac:dyDescent="0.25">
      <c r="B55" s="3"/>
    </row>
    <row r="56" spans="1:5" ht="13.5" customHeight="1" x14ac:dyDescent="0.25">
      <c r="A56" s="2" t="s">
        <v>82</v>
      </c>
      <c r="B56" s="3"/>
    </row>
    <row r="57" spans="1:5" ht="13.5" customHeight="1" x14ac:dyDescent="0.25">
      <c r="B57" s="3"/>
      <c r="C57" s="5" t="s">
        <v>25</v>
      </c>
      <c r="D57" s="5" t="s">
        <v>29</v>
      </c>
      <c r="E57" s="5" t="s">
        <v>16</v>
      </c>
    </row>
    <row r="58" spans="1:5" ht="13.5" customHeight="1" x14ac:dyDescent="0.25">
      <c r="B58" s="4" t="s">
        <v>83</v>
      </c>
      <c r="C58" s="15">
        <v>0.05</v>
      </c>
      <c r="D58" s="15">
        <v>2.5000000000000001E-2</v>
      </c>
      <c r="E58" s="15">
        <v>0.2</v>
      </c>
    </row>
    <row r="59" spans="1:5" ht="13.5" customHeight="1" x14ac:dyDescent="0.25">
      <c r="B59" s="4" t="s">
        <v>84</v>
      </c>
      <c r="C59" s="15">
        <v>0.42</v>
      </c>
      <c r="D59" s="15">
        <v>0.33</v>
      </c>
      <c r="E59" s="15">
        <v>0.53</v>
      </c>
    </row>
    <row r="60" spans="1:5" ht="13.5" customHeight="1" x14ac:dyDescent="0.25">
      <c r="B60" s="4" t="s">
        <v>85</v>
      </c>
      <c r="C60" s="15">
        <v>1</v>
      </c>
      <c r="D60" s="15">
        <v>0.32</v>
      </c>
      <c r="E60" s="15">
        <v>1</v>
      </c>
    </row>
    <row r="61" spans="1:5" ht="13.5" customHeight="1" x14ac:dyDescent="0.25">
      <c r="B61" s="4" t="s">
        <v>102</v>
      </c>
      <c r="C61" s="15">
        <v>2.65</v>
      </c>
      <c r="D61" s="15">
        <v>1.35</v>
      </c>
      <c r="E61" s="15">
        <v>5.19</v>
      </c>
    </row>
    <row r="62" spans="1:5" ht="13.5" customHeight="1" x14ac:dyDescent="0.25">
      <c r="B62" s="4" t="s">
        <v>86</v>
      </c>
      <c r="C62" s="15">
        <v>0.46</v>
      </c>
      <c r="D62" s="15">
        <v>0.32</v>
      </c>
      <c r="E62" s="15">
        <v>0.67</v>
      </c>
    </row>
    <row r="63" spans="1:5" ht="13.5" customHeight="1" x14ac:dyDescent="0.25">
      <c r="B63" s="4" t="s">
        <v>87</v>
      </c>
      <c r="C63" s="15">
        <v>0.1</v>
      </c>
      <c r="D63" s="15">
        <v>7.0000000000000007E-2</v>
      </c>
      <c r="E63" s="15">
        <v>0.18</v>
      </c>
    </row>
    <row r="64" spans="1:5" ht="13.5" customHeight="1" x14ac:dyDescent="0.25">
      <c r="B64" s="4" t="s">
        <v>15</v>
      </c>
      <c r="C64" s="15">
        <v>0.3</v>
      </c>
      <c r="D64" s="15">
        <v>0.1</v>
      </c>
      <c r="E64" s="15">
        <v>0.5</v>
      </c>
    </row>
    <row r="65" spans="1:5" ht="13.5" customHeight="1" x14ac:dyDescent="0.25">
      <c r="B65" s="4" t="s">
        <v>88</v>
      </c>
      <c r="C65" s="15">
        <v>0.27500000000000002</v>
      </c>
      <c r="D65" s="15">
        <v>0.2</v>
      </c>
      <c r="E65" s="15">
        <v>0.35</v>
      </c>
    </row>
    <row r="66" spans="1:5" ht="13.5" customHeight="1" x14ac:dyDescent="0.25">
      <c r="B66" s="3"/>
    </row>
    <row r="67" spans="1:5" ht="13.5" customHeight="1" x14ac:dyDescent="0.25">
      <c r="B67" s="3"/>
    </row>
    <row r="68" spans="1:5" ht="13.5" customHeight="1" x14ac:dyDescent="0.25">
      <c r="B68" s="3"/>
    </row>
    <row r="69" spans="1:5" ht="13.5" customHeight="1" x14ac:dyDescent="0.25">
      <c r="A69" s="2" t="s">
        <v>89</v>
      </c>
      <c r="B69" s="3"/>
    </row>
    <row r="70" spans="1:5" ht="13.5" customHeight="1" x14ac:dyDescent="0.25">
      <c r="B70" s="3"/>
      <c r="C70" s="5" t="s">
        <v>25</v>
      </c>
      <c r="D70" s="5" t="s">
        <v>29</v>
      </c>
      <c r="E70" s="5" t="s">
        <v>16</v>
      </c>
    </row>
    <row r="71" spans="1:5" ht="13.5" customHeight="1" x14ac:dyDescent="0.25">
      <c r="B71" s="4" t="s">
        <v>90</v>
      </c>
      <c r="C71" s="9">
        <v>0.14599999999999999</v>
      </c>
      <c r="D71" s="9">
        <v>9.6000000000000002E-2</v>
      </c>
      <c r="E71" s="9">
        <v>0.20499999999999999</v>
      </c>
    </row>
    <row r="72" spans="1:5" ht="13.5" customHeight="1" x14ac:dyDescent="0.25">
      <c r="B72" s="4" t="s">
        <v>91</v>
      </c>
      <c r="C72" s="9">
        <v>8.0000000000000002E-3</v>
      </c>
      <c r="D72" s="9">
        <v>5.0000000000000001E-3</v>
      </c>
      <c r="E72" s="9">
        <v>1.0999999999999999E-2</v>
      </c>
    </row>
    <row r="73" spans="1:5" ht="13.5" customHeight="1" x14ac:dyDescent="0.25">
      <c r="B73" s="4" t="s">
        <v>92</v>
      </c>
      <c r="C73" s="9">
        <v>0.02</v>
      </c>
      <c r="D73" s="9">
        <v>1.2999999999999999E-2</v>
      </c>
      <c r="E73" s="9">
        <v>2.9000000000000001E-2</v>
      </c>
    </row>
    <row r="74" spans="1:5" ht="13.5" customHeight="1" x14ac:dyDescent="0.25">
      <c r="B74" s="4" t="s">
        <v>93</v>
      </c>
      <c r="C74" s="9">
        <v>7.0000000000000007E-2</v>
      </c>
      <c r="D74" s="9">
        <v>4.8000000000000001E-2</v>
      </c>
      <c r="E74" s="9">
        <v>9.4E-2</v>
      </c>
    </row>
    <row r="75" spans="1:5" ht="13.5" customHeight="1" x14ac:dyDescent="0.25">
      <c r="B75" s="4" t="s">
        <v>94</v>
      </c>
      <c r="C75" s="9">
        <v>0.26500000000000001</v>
      </c>
      <c r="D75" s="9">
        <v>0.114</v>
      </c>
      <c r="E75" s="9">
        <v>0.47399999999999998</v>
      </c>
    </row>
    <row r="76" spans="1:5" ht="13.5" customHeight="1" x14ac:dyDescent="0.25">
      <c r="B76" s="4" t="s">
        <v>95</v>
      </c>
      <c r="C76" s="9">
        <v>0.54700000000000004</v>
      </c>
      <c r="D76" s="9">
        <v>0.38200000000000001</v>
      </c>
      <c r="E76" s="9">
        <v>0.71499999999999997</v>
      </c>
    </row>
    <row r="77" spans="1:5" ht="13.5" customHeight="1" x14ac:dyDescent="0.25">
      <c r="B77" s="4" t="s">
        <v>96</v>
      </c>
      <c r="C77" s="9">
        <v>5.2999999999999999E-2</v>
      </c>
      <c r="D77" s="9">
        <v>3.4000000000000002E-2</v>
      </c>
      <c r="E77" s="9">
        <v>7.9000000000000001E-2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Populations</vt:lpstr>
      <vt:lpstr>Population size</vt:lpstr>
      <vt:lpstr>HIV prevalence</vt:lpstr>
      <vt:lpstr>Other epidemiology</vt:lpstr>
      <vt:lpstr>Optional indicators</vt:lpstr>
      <vt:lpstr>Testing &amp; treatment</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dcterms:modified xsi:type="dcterms:W3CDTF">2015-11-23T10:05:07Z</dcterms:modified>
</cp:coreProperties>
</file>