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sheets/sheet9.xml" ContentType="application/vnd.openxmlformats-officedocument.spreadsheetml.worksheet+xml"/>
  <Override PartName="/xl/theme/theme1.xml" ContentType="application/vnd.openxmlformats-officedocument.theme+xml"/>
  <Override PartName="/xl/worksheets/sheet10.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calcChain.xml" ContentType="application/vnd.openxmlformats-officedocument.spreadsheetml.calcChain+xml"/>
  <Override PartName="/xl/styles.xml" ContentType="application/vnd.openxmlformats-officedocument.spreadsheetml.styles+xml"/>
  <Override PartName="/xl/worksheets/sheet3.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Override PartName="/xl/worksheets/sheet13.xml" ContentType="application/vnd.openxmlformats-officedocument.spreadsheetml.worksheet+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autoCompressPictures="0"/>
  <bookViews>
    <workbookView xWindow="240" yWindow="20" windowWidth="21620" windowHeight="13680" firstSheet="1" activeTab="2"/>
  </bookViews>
  <sheets>
    <sheet name="Instructions" sheetId="1" r:id="rId1"/>
    <sheet name="Populations &amp; programs" sheetId="2" r:id="rId2"/>
    <sheet name="Cost &amp; coverage" sheetId="3" r:id="rId3"/>
    <sheet name="Demographics &amp; HIV prevalence" sheetId="4" r:id="rId4"/>
    <sheet name="Optional indicators" sheetId="5" r:id="rId5"/>
    <sheet name="Other epidemiology" sheetId="6" r:id="rId6"/>
    <sheet name="Testing &amp; treatment" sheetId="7" r:id="rId7"/>
    <sheet name="Sexual behavior" sheetId="8" r:id="rId8"/>
    <sheet name="Injecting behavior" sheetId="9" r:id="rId9"/>
    <sheet name="Partnerships" sheetId="10" r:id="rId10"/>
    <sheet name="Transitions" sheetId="11" r:id="rId11"/>
    <sheet name="Constants" sheetId="12" r:id="rId12"/>
    <sheet name="Economics and costs" sheetId="13" r:id="rId13"/>
  </sheets>
  <calcPr calcId="124519"/>
  <extLst>
    <ext xmlns:mx="http://schemas.microsoft.com/office/mac/excel/2008/main" uri="http://schemas.microsoft.com/office/mac/excel/2008/main">
      <mx:ArchID Flags="2"/>
    </ext>
  </extLst>
</workbook>
</file>

<file path=xl/calcChain.xml><?xml version="1.0" encoding="utf-8"?>
<calcChain xmlns="http://schemas.openxmlformats.org/spreadsheetml/2006/main">
  <c r="B7" i="3"/>
  <c r="B6"/>
  <c r="B4"/>
  <c r="B3"/>
  <c r="B14" i="4"/>
  <c r="B13"/>
  <c r="B12"/>
  <c r="R5"/>
  <c r="Q5"/>
  <c r="P5"/>
  <c r="O5"/>
  <c r="N5"/>
  <c r="M5"/>
  <c r="L5"/>
  <c r="K5"/>
  <c r="J5"/>
  <c r="I5"/>
  <c r="H5"/>
  <c r="G5"/>
  <c r="F5"/>
  <c r="E5"/>
  <c r="D5"/>
  <c r="B5"/>
  <c r="B4"/>
  <c r="R3"/>
  <c r="Q3"/>
  <c r="P3"/>
  <c r="O3"/>
  <c r="N3"/>
  <c r="M3"/>
  <c r="L3"/>
  <c r="K3"/>
  <c r="J3"/>
  <c r="I3"/>
  <c r="H3"/>
  <c r="G3"/>
  <c r="F3"/>
  <c r="E3"/>
  <c r="D3"/>
  <c r="B3"/>
  <c r="R39" i="13"/>
  <c r="Q39"/>
  <c r="P39"/>
  <c r="O39"/>
  <c r="N39"/>
  <c r="M39"/>
  <c r="L39"/>
  <c r="K39"/>
  <c r="J39"/>
  <c r="I39"/>
  <c r="H39"/>
  <c r="G39"/>
  <c r="F39"/>
  <c r="E39"/>
  <c r="D39"/>
  <c r="C39"/>
  <c r="R33"/>
  <c r="Q33"/>
  <c r="P33"/>
  <c r="O33"/>
  <c r="N33"/>
  <c r="M33"/>
  <c r="L33"/>
  <c r="K33"/>
  <c r="J33"/>
  <c r="I33"/>
  <c r="H33"/>
  <c r="G33"/>
  <c r="F33"/>
  <c r="E33"/>
  <c r="D33"/>
  <c r="C33"/>
  <c r="R21"/>
  <c r="Q21"/>
  <c r="P21"/>
  <c r="O21"/>
  <c r="N21"/>
  <c r="M21"/>
  <c r="L21"/>
  <c r="K21"/>
  <c r="J21"/>
  <c r="I21"/>
  <c r="H21"/>
  <c r="G21"/>
  <c r="F21"/>
  <c r="E21"/>
  <c r="D21"/>
  <c r="R15"/>
  <c r="Q15"/>
  <c r="P15"/>
  <c r="O15"/>
  <c r="N15"/>
  <c r="M15"/>
  <c r="L15"/>
  <c r="K15"/>
  <c r="J15"/>
  <c r="I15"/>
  <c r="H15"/>
  <c r="G15"/>
  <c r="F15"/>
  <c r="E15"/>
  <c r="D15"/>
  <c r="C15"/>
  <c r="R3"/>
  <c r="Q3"/>
  <c r="B9" i="9"/>
  <c r="B3"/>
  <c r="B21" i="6"/>
  <c r="B15"/>
  <c r="B9"/>
  <c r="B3"/>
  <c r="B21" i="10"/>
  <c r="C20"/>
  <c r="B15"/>
  <c r="C14"/>
  <c r="B9"/>
  <c r="C8"/>
  <c r="B3"/>
  <c r="C2"/>
  <c r="B33" i="8"/>
  <c r="B27"/>
  <c r="B21"/>
  <c r="B15"/>
  <c r="B9"/>
  <c r="B3"/>
  <c r="B33" i="7"/>
  <c r="B3"/>
  <c r="B9" i="11"/>
  <c r="C8"/>
  <c r="B3"/>
  <c r="C2"/>
</calcChain>
</file>

<file path=xl/sharedStrings.xml><?xml version="1.0" encoding="utf-8"?>
<sst xmlns="http://schemas.openxmlformats.org/spreadsheetml/2006/main" count="354" uniqueCount="146">
  <si>
    <t>If you have any questions, please contact us on</t>
  </si>
  <si>
    <t>info@optimamodel.com</t>
  </si>
  <si>
    <t>Populations</t>
  </si>
  <si>
    <t>Short name</t>
  </si>
  <si>
    <t>Long name</t>
  </si>
  <si>
    <t>Male</t>
  </si>
  <si>
    <t>Female</t>
  </si>
  <si>
    <t>Injects</t>
  </si>
  <si>
    <t>Has sex with men</t>
  </si>
  <si>
    <t>Has sex with women</t>
  </si>
  <si>
    <t>Sex worker</t>
  </si>
  <si>
    <t>Client</t>
  </si>
  <si>
    <t>PWID</t>
  </si>
  <si>
    <t>People who inject drugs</t>
  </si>
  <si>
    <t>FALSE</t>
  </si>
  <si>
    <t>TRUE</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</si>
  <si>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</si>
  <si>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</si>
  <si>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</si>
  <si>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</si>
  <si>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</si>
  <si>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O P T I M A</t>
  </si>
  <si>
    <t>Welcome to the Optima data entry spreadsheet. This is where all data for the model will be entered. At first glance the spreadsheet looks complicated and confusing. Unfortunately, it is. So please ask someone from the Optima development team if you need help, or use the default contact (info@optimamodel.com).</t>
  </si>
  <si>
    <t>I. LAYOUT OF THE SPREADSHEET</t>
  </si>
  <si>
    <t>This spreadsheet is divided into 12 sheets. All sheets need to be completed, except where noted below.</t>
  </si>
  <si>
    <t>II. HOW TO ENTER DATA</t>
  </si>
  <si>
    <t>Do not enter anything except actual data, apart from the small number of instances which allows optional input of output from other models for comparison and verification! Optima will fit to actual data and will interpolate between data points, so only enter data in the years that they belong. In addition, please feel free to add notes (either as comments for a given cell or in the blank cells to the right of each row) about the source of the data.</t>
  </si>
  <si>
    <t>III. WHAT CAN BE LEFT BLANK</t>
  </si>
  <si>
    <t>It can be confusing what can and cannot be left blank, but here are a few general principles:</t>
  </si>
  <si>
    <t>* Nothing on the "Populations and programs" sheet can be blank.</t>
  </si>
  <si>
    <t>* For each parameter (as in, row in the worksheet), there needs to be at least one data point entered. The only exception to this is the sheet "Optional indicators", which may be left blank. If data are not available for a particular indicator, enter an assumption in the "Assumption" column, with a comment explaining how that value was derived.</t>
  </si>
  <si>
    <t>* Economic data only need to be entered if you are performing economic analyses.</t>
  </si>
  <si>
    <t>If a parameter is left completely blank, it will be assumed to be zero.</t>
  </si>
  <si>
    <t>IV. QUESTIONS</t>
  </si>
  <si>
    <t>Untreated HIV, CD4(50-200)</t>
  </si>
  <si>
    <t>Untreated HIV, CD4(&lt;50)</t>
  </si>
  <si>
    <t>Treated HIV</t>
  </si>
  <si>
    <t>Consumer price index</t>
  </si>
  <si>
    <t>Growth assumptions</t>
  </si>
  <si>
    <t>AND</t>
  </si>
  <si>
    <t>Purchasing power parity</t>
  </si>
  <si>
    <t>Gross domestic product</t>
  </si>
  <si>
    <t>Government revenue</t>
  </si>
  <si>
    <t>Government expenditure</t>
  </si>
  <si>
    <t>Total domestic and international health expenditure</t>
  </si>
  <si>
    <t>Programs</t>
  </si>
  <si>
    <t>NSP</t>
  </si>
  <si>
    <t>Needle-syringe program</t>
  </si>
  <si>
    <t>ART</t>
  </si>
  <si>
    <t>Antiretroviral therapy</t>
  </si>
  <si>
    <t>Cost &amp; coverage</t>
  </si>
  <si>
    <t>Assumption</t>
  </si>
  <si>
    <t>Coverage</t>
  </si>
  <si>
    <t>OR</t>
  </si>
  <si>
    <t>Cost</t>
  </si>
  <si>
    <t>Population size</t>
  </si>
  <si>
    <t>high</t>
  </si>
  <si>
    <t>best</t>
  </si>
  <si>
    <t>low</t>
  </si>
  <si>
    <t>HIV prevalence</t>
  </si>
  <si>
    <t>Number of HIV tests per year</t>
  </si>
  <si>
    <t>Total</t>
  </si>
  <si>
    <t>Number of HIV diagnoses per year</t>
  </si>
  <si>
    <t>Modeled estimate of new HIV infections per year</t>
  </si>
  <si>
    <t>Modeled estimate of HIV prevalence</t>
  </si>
  <si>
    <t>Number of HIV-related deaths</t>
  </si>
  <si>
    <t>Number of people initiating ART each year</t>
  </si>
  <si>
    <t>Percentage of people who die from non-HIV-related causes per year</t>
  </si>
  <si>
    <t>Prevalence of any ulcerative STIs</t>
  </si>
  <si>
    <t>Prevalence of any discharging STIs</t>
  </si>
  <si>
    <t>Tuberculosis prevalence</t>
  </si>
  <si>
    <t>Percentage of population tested for HIV in the last 12 months</t>
  </si>
  <si>
    <t>Probability of a person with CD4 &lt;200 being tested per year</t>
  </si>
  <si>
    <t>Average</t>
  </si>
  <si>
    <t>Number of people on first-line treatment</t>
  </si>
  <si>
    <t>Number of people on subsequent lines of treatment</t>
  </si>
  <si>
    <t>Treatment eligibility criterion</t>
  </si>
  <si>
    <t>Percentage of people covered by pre-exposure prophylaxis</t>
  </si>
  <si>
    <t>Number (or percentage) of women on PMTCT (Option B/B+)</t>
  </si>
  <si>
    <t>Birth rate (births per woman per year)</t>
  </si>
  <si>
    <t>Percentage of HIV-positive women who breastfeed</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</si>
  <si>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</si>
  <si>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</si>
  <si>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</si>
  <si>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</si>
  <si>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</si>
  <si>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</si>
  <si>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</si>
  <si>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General government health expenditure</t>
  </si>
  <si>
    <t>Domestic HIV spending</t>
  </si>
  <si>
    <t>Global Fund HIV commitments</t>
  </si>
  <si>
    <t>PEPFAR HIV commitments</t>
  </si>
  <si>
    <t>Other international HIV commitments</t>
  </si>
  <si>
    <t>Private HIV spending</t>
  </si>
  <si>
    <t>HIV-related health care costs (excluding treatment)</t>
  </si>
  <si>
    <t>Social mitigation costs</t>
  </si>
  <si>
    <t>Interactions between commercial partners</t>
  </si>
  <si>
    <t>Interactions between people who inject drugs</t>
  </si>
  <si>
    <t>Age-related population transitions (average number of years before movement)</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</si>
  <si>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</si>
  <si>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</si>
  <si>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</si>
  <si>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</si>
  <si>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</si>
  <si>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</si>
  <si>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</si>
  <si>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</si>
  <si>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</si>
  <si>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</si>
  <si>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</si>
  <si>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</si>
  <si>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</si>
  <si>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</si>
  <si>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</si>
  <si>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</si>
  <si>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</si>
  <si>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</si>
  <si>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</si>
  <si>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</si>
  <si>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</si>
  <si>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</si>
  <si>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</si>
  <si>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</si>
  <si>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</si>
  <si>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</si>
  <si>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Treatment failure rate (% per year)</t>
  </si>
  <si>
    <t>First-line treatment</t>
  </si>
  <si>
    <t>Second-line treatment</t>
  </si>
  <si>
    <t>Death rate (% mortality per year)</t>
  </si>
  <si>
    <t>CD4(350-500)</t>
  </si>
  <si>
    <t>On treatment</t>
  </si>
  <si>
    <t>Tuberculosis cofactor</t>
  </si>
  <si>
    <t>Relative transmissibility</t>
  </si>
  <si>
    <t>Condom use</t>
  </si>
  <si>
    <t>Circumcision</t>
  </si>
  <si>
    <t>Diagnosis behavior change</t>
  </si>
  <si>
    <t>Ulcerative STI cofactor increase</t>
  </si>
  <si>
    <t>Discharging STI cofactor increase</t>
  </si>
  <si>
    <t>Opiate substitution therapy</t>
  </si>
  <si>
    <t>PMTCT</t>
  </si>
  <si>
    <t>Pre-exposure prophylaxis</t>
  </si>
  <si>
    <t>Disutility weights</t>
  </si>
  <si>
    <t>Untreated HIV, acute</t>
  </si>
  <si>
    <t>Untreated HIV, CD4(&gt;500)</t>
  </si>
  <si>
    <t>Untreated HIV, CD4(350-500)</t>
  </si>
  <si>
    <t>Untreated HIV, CD4(200-350)</t>
  </si>
</sst>
</file>

<file path=xl/styles.xml><?xml version="1.0" encoding="utf-8"?>
<styleSheet xmlns="http://schemas.openxmlformats.org/spreadsheetml/2006/main">
  <numFmts count="3">
    <numFmt numFmtId="164" formatCode="General"/>
    <numFmt numFmtId="165" formatCode="#,##0"/>
    <numFmt numFmtId="166" formatCode="0.00%"/>
  </numFmts>
  <fonts count="8">
    <font>
      <sz val="11"/>
      <color theme="1"/>
      <name val="Calibri"/>
      <family val="2"/>
      <scheme val="minor"/>
    </font>
    <font>
      <sz val="20"/>
      <color rgb="FFD5AA1D"/>
      <name val="Calibri"/>
      <family val="2"/>
      <scheme val="minor"/>
    </font>
    <font>
      <b/>
      <sz val="11"/>
      <color theme="1"/>
      <name val="Calibri"/>
      <family val="2"/>
      <scheme val="minor"/>
    </font>
    <font>
      <sz val="11"/>
      <color rgb="FF0000FF"/>
      <name val="Calibri"/>
      <family val="2"/>
      <scheme val="minor"/>
    </font>
    <font>
      <b/>
      <sz val="11"/>
      <color theme="1"/>
      <name val="Calibri"/>
      <family val="2"/>
      <scheme val="minor"/>
    </font>
    <font>
      <sz val="11"/>
      <color indexed="8"/>
      <name val="Calibri"/>
      <family val="2"/>
    </font>
    <font>
      <sz val="8"/>
      <name val="Verdana"/>
    </font>
    <font>
      <b/>
      <sz val="11"/>
      <color indexed="8"/>
      <name val="Calibri"/>
      <family val="2"/>
    </font>
  </fonts>
  <fills count="6">
    <fill>
      <patternFill patternType="none"/>
    </fill>
    <fill>
      <patternFill patternType="gray125"/>
    </fill>
    <fill>
      <patternFill patternType="solid">
        <fgColor rgb="FF0E0655"/>
        <bgColor indexed="64"/>
      </patternFill>
    </fill>
    <fill>
      <patternFill patternType="solid">
        <fgColor rgb="FFEEEEEE"/>
        <bgColor indexed="64"/>
      </patternFill>
    </fill>
    <fill>
      <patternFill patternType="solid">
        <fgColor rgb="FF18C1FF"/>
        <bgColor indexed="64"/>
      </patternFill>
    </fill>
    <fill>
      <patternFill patternType="solid">
        <fgColor indexed="40"/>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indexed="9"/>
      </left>
      <right style="thin">
        <color indexed="9"/>
      </right>
      <top style="thin">
        <color indexed="9"/>
      </top>
      <bottom style="thin">
        <color indexed="9"/>
      </bottom>
      <diagonal/>
    </border>
  </borders>
  <cellStyleXfs count="2">
    <xf numFmtId="0" fontId="0" fillId="0" borderId="0"/>
    <xf numFmtId="0" fontId="5" fillId="2" borderId="1" applyNumberFormat="0" applyAlignment="0" applyProtection="0"/>
  </cellStyleXfs>
  <cellXfs count="23">
    <xf numFmtId="0" fontId="0" fillId="0" borderId="0" xfId="0"/>
    <xf numFmtId="0" fontId="0" fillId="3" borderId="0" xfId="0" applyFill="1" applyAlignment="1">
      <alignment wrapText="1"/>
    </xf>
    <xf numFmtId="0" fontId="2" fillId="3" borderId="0" xfId="0" applyFont="1" applyFill="1"/>
    <xf numFmtId="0" fontId="3" fillId="3" borderId="0" xfId="0" applyFont="1" applyFill="1" applyAlignment="1">
      <alignment horizontal="center" wrapText="1"/>
    </xf>
    <xf numFmtId="0" fontId="4" fillId="0" borderId="0" xfId="0" applyFont="1"/>
    <xf numFmtId="0" fontId="4" fillId="0" borderId="0" xfId="0" applyFont="1" applyAlignment="1">
      <alignment horizontal="left"/>
    </xf>
    <xf numFmtId="0" fontId="4" fillId="0" borderId="0" xfId="0" applyFont="1" applyAlignment="1">
      <alignment horizontal="right"/>
    </xf>
    <xf numFmtId="0" fontId="0" fillId="4" borderId="1" xfId="0" applyFill="1" applyBorder="1" applyProtection="1">
      <protection locked="0"/>
    </xf>
    <xf numFmtId="10" fontId="0" fillId="4" borderId="1" xfId="0" applyNumberFormat="1" applyFill="1" applyBorder="1" applyProtection="1">
      <protection locked="0"/>
    </xf>
    <xf numFmtId="0" fontId="4" fillId="0" borderId="0" xfId="0" applyFont="1" applyAlignment="1">
      <alignment horizontal="center"/>
    </xf>
    <xf numFmtId="11" fontId="0" fillId="4" borderId="1" xfId="0" applyNumberFormat="1" applyFill="1" applyBorder="1" applyProtection="1">
      <protection locked="0"/>
    </xf>
    <xf numFmtId="4" fontId="0" fillId="4" borderId="1" xfId="0" applyNumberFormat="1" applyFill="1" applyBorder="1" applyProtection="1">
      <protection locked="0"/>
    </xf>
    <xf numFmtId="9" fontId="0" fillId="4" borderId="1" xfId="0" applyNumberFormat="1" applyFill="1" applyBorder="1" applyProtection="1">
      <protection locked="0"/>
    </xf>
    <xf numFmtId="164" fontId="0" fillId="4" borderId="1" xfId="0" applyNumberFormat="1" applyFill="1" applyBorder="1" applyProtection="1">
      <protection locked="0"/>
    </xf>
    <xf numFmtId="2" fontId="0" fillId="0" borderId="0" xfId="0" applyNumberFormat="1"/>
    <xf numFmtId="0" fontId="5" fillId="5" borderId="2" xfId="1" applyFill="1" applyBorder="1" applyProtection="1">
      <protection locked="0"/>
    </xf>
    <xf numFmtId="3" fontId="5" fillId="5" borderId="2" xfId="1" applyNumberFormat="1" applyFill="1" applyBorder="1" applyProtection="1">
      <protection locked="0"/>
    </xf>
    <xf numFmtId="165" fontId="5" fillId="5" borderId="2" xfId="0" applyNumberFormat="1" applyFont="1" applyFill="1" applyBorder="1" applyProtection="1">
      <protection locked="0"/>
    </xf>
    <xf numFmtId="0" fontId="7" fillId="0" borderId="0" xfId="0" applyFont="1" applyAlignment="1">
      <alignment horizontal="center"/>
    </xf>
    <xf numFmtId="10" fontId="5" fillId="5" borderId="2" xfId="1" applyNumberFormat="1" applyFill="1" applyBorder="1" applyProtection="1">
      <protection locked="0"/>
    </xf>
    <xf numFmtId="166" fontId="0" fillId="4" borderId="1" xfId="0" applyNumberFormat="1" applyFill="1" applyBorder="1" applyProtection="1">
      <protection locked="0"/>
    </xf>
    <xf numFmtId="166" fontId="0" fillId="4" borderId="1" xfId="0" applyNumberFormat="1" applyFill="1" applyBorder="1" applyProtection="1">
      <protection locked="0"/>
    </xf>
    <xf numFmtId="0" fontId="1" fillId="2" borderId="0" xfId="0" applyFont="1" applyFill="1" applyAlignment="1">
      <alignment horizontal="center" vertical="center"/>
    </xf>
  </cellXfs>
  <cellStyles count="2">
    <cellStyle name="Input" xfId="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nfo@optimamode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29"/>
  <sheetViews>
    <sheetView workbookViewId="0">
      <selection sqref="A1:A3"/>
    </sheetView>
  </sheetViews>
  <sheetFormatPr baseColWidth="10" defaultColWidth="8.625" defaultRowHeight="15"/>
  <cols>
    <col min="1" max="1" width="80.75" customWidth="1"/>
  </cols>
  <sheetData>
    <row r="1" spans="1:1">
      <c r="A1" s="22" t="s">
        <v>21</v>
      </c>
    </row>
    <row r="2" spans="1:1">
      <c r="A2" s="22"/>
    </row>
    <row r="3" spans="1:1">
      <c r="A3" s="22"/>
    </row>
    <row r="4" spans="1:1">
      <c r="A4" s="1"/>
    </row>
    <row r="5" spans="1:1" ht="65" customHeight="1">
      <c r="A5" s="1" t="s">
        <v>22</v>
      </c>
    </row>
    <row r="6" spans="1:1">
      <c r="A6" s="1"/>
    </row>
    <row r="7" spans="1:1">
      <c r="A7" s="2" t="s">
        <v>23</v>
      </c>
    </row>
    <row r="8" spans="1:1">
      <c r="A8" s="1"/>
    </row>
    <row r="9" spans="1:1">
      <c r="A9" s="1" t="s">
        <v>24</v>
      </c>
    </row>
    <row r="10" spans="1:1">
      <c r="A10" s="1"/>
    </row>
    <row r="11" spans="1:1">
      <c r="A11" s="2" t="s">
        <v>25</v>
      </c>
    </row>
    <row r="12" spans="1:1">
      <c r="A12" s="1"/>
    </row>
    <row r="13" spans="1:1" ht="80" customHeight="1">
      <c r="A13" s="1" t="s">
        <v>26</v>
      </c>
    </row>
    <row r="14" spans="1:1">
      <c r="A14" s="1"/>
    </row>
    <row r="15" spans="1:1">
      <c r="A15" s="2" t="s">
        <v>27</v>
      </c>
    </row>
    <row r="16" spans="1:1">
      <c r="A16" s="1"/>
    </row>
    <row r="17" spans="1:1">
      <c r="A17" s="1" t="s">
        <v>28</v>
      </c>
    </row>
    <row r="18" spans="1:1">
      <c r="A18" s="1" t="s">
        <v>29</v>
      </c>
    </row>
    <row r="19" spans="1:1" ht="57" customHeight="1">
      <c r="A19" s="1" t="s">
        <v>30</v>
      </c>
    </row>
    <row r="20" spans="1:1">
      <c r="A20" s="1" t="s">
        <v>31</v>
      </c>
    </row>
    <row r="21" spans="1:1">
      <c r="A21" s="1"/>
    </row>
    <row r="22" spans="1:1">
      <c r="A22" s="1" t="s">
        <v>32</v>
      </c>
    </row>
    <row r="23" spans="1:1">
      <c r="A23" s="1"/>
    </row>
    <row r="24" spans="1:1">
      <c r="A24" s="2" t="s">
        <v>33</v>
      </c>
    </row>
    <row r="25" spans="1:1">
      <c r="A25" s="1"/>
    </row>
    <row r="26" spans="1:1">
      <c r="A26" s="1" t="s">
        <v>0</v>
      </c>
    </row>
    <row r="27" spans="1:1">
      <c r="A27" s="1"/>
    </row>
    <row r="28" spans="1:1">
      <c r="A28" s="3" t="s">
        <v>1</v>
      </c>
    </row>
    <row r="29" spans="1:1">
      <c r="A29" s="1"/>
    </row>
  </sheetData>
  <mergeCells count="1">
    <mergeCell ref="A1:A3"/>
  </mergeCells>
  <phoneticPr fontId="6" type="noConversion"/>
  <hyperlinks>
    <hyperlink ref="A28" r:id="rId1"/>
  </hyperlinks>
  <pageMargins left="0.7" right="0.7" top="0.75" bottom="0.75" header="0.3" footer="0.3"/>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C21"/>
  <sheetViews>
    <sheetView topLeftCell="A10" workbookViewId="0">
      <selection activeCell="C22" sqref="C22"/>
    </sheetView>
  </sheetViews>
  <sheetFormatPr baseColWidth="10" defaultColWidth="8.625" defaultRowHeight="15"/>
  <cols>
    <col min="3" max="3" width="12.75" customWidth="1"/>
  </cols>
  <sheetData>
    <row r="1" spans="1:3">
      <c r="A1" s="4" t="s">
        <v>19</v>
      </c>
    </row>
    <row r="2" spans="1:3">
      <c r="C2" s="6" t="str">
        <f>'Populations &amp; programs'!$C$3</f>
        <v>PWID</v>
      </c>
    </row>
    <row r="3" spans="1:3">
      <c r="B3" s="6" t="str">
        <f>'Populations &amp; programs'!$C$3</f>
        <v>PWID</v>
      </c>
      <c r="C3" s="7">
        <v>1</v>
      </c>
    </row>
    <row r="7" spans="1:3">
      <c r="A7" s="4" t="s">
        <v>20</v>
      </c>
    </row>
    <row r="8" spans="1:3">
      <c r="C8" s="6" t="str">
        <f>'Populations &amp; programs'!$C$3</f>
        <v>PWID</v>
      </c>
    </row>
    <row r="9" spans="1:3">
      <c r="B9" s="6" t="str">
        <f>'Populations &amp; programs'!$C$3</f>
        <v>PWID</v>
      </c>
      <c r="C9" s="7">
        <v>1</v>
      </c>
    </row>
    <row r="13" spans="1:3">
      <c r="A13" s="4" t="s">
        <v>96</v>
      </c>
    </row>
    <row r="14" spans="1:3">
      <c r="C14" s="6" t="str">
        <f>'Populations &amp; programs'!$C$3</f>
        <v>PWID</v>
      </c>
    </row>
    <row r="15" spans="1:3">
      <c r="B15" s="6" t="str">
        <f>'Populations &amp; programs'!$C$3</f>
        <v>PWID</v>
      </c>
      <c r="C15" s="7"/>
    </row>
    <row r="19" spans="1:3">
      <c r="A19" s="4" t="s">
        <v>97</v>
      </c>
    </row>
    <row r="20" spans="1:3">
      <c r="C20" s="6" t="str">
        <f>'Populations &amp; programs'!$C$3</f>
        <v>PWID</v>
      </c>
    </row>
    <row r="21" spans="1:3">
      <c r="B21" s="6" t="str">
        <f>'Populations &amp; programs'!$C$3</f>
        <v>PWID</v>
      </c>
      <c r="C21" s="7">
        <v>1</v>
      </c>
    </row>
  </sheetData>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C9"/>
  <sheetViews>
    <sheetView workbookViewId="0">
      <selection activeCell="C3" sqref="C3"/>
    </sheetView>
  </sheetViews>
  <sheetFormatPr baseColWidth="10" defaultColWidth="8.625" defaultRowHeight="15"/>
  <cols>
    <col min="3" max="3" width="12.75" customWidth="1"/>
  </cols>
  <sheetData>
    <row r="1" spans="1:3">
      <c r="A1" s="4" t="s">
        <v>98</v>
      </c>
    </row>
    <row r="2" spans="1:3">
      <c r="C2" s="6" t="str">
        <f>'Populations &amp; programs'!$C$3</f>
        <v>PWID</v>
      </c>
    </row>
    <row r="3" spans="1:3">
      <c r="B3" s="6" t="str">
        <f>'Populations &amp; programs'!$C$3</f>
        <v>PWID</v>
      </c>
      <c r="C3" s="7"/>
    </row>
    <row r="7" spans="1:3">
      <c r="A7" s="4" t="s">
        <v>99</v>
      </c>
    </row>
    <row r="8" spans="1:3">
      <c r="C8" s="6" t="str">
        <f>'Populations &amp; programs'!$C$3</f>
        <v>PWID</v>
      </c>
    </row>
    <row r="9" spans="1:3">
      <c r="B9" s="6" t="str">
        <f>'Populations &amp; programs'!$C$3</f>
        <v>PWID</v>
      </c>
      <c r="C9" s="7"/>
    </row>
  </sheetData>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E85"/>
  <sheetViews>
    <sheetView topLeftCell="A74" workbookViewId="0"/>
  </sheetViews>
  <sheetFormatPr baseColWidth="10" defaultColWidth="8.625" defaultRowHeight="15"/>
  <cols>
    <col min="2" max="2" width="40.75" customWidth="1"/>
  </cols>
  <sheetData>
    <row r="1" spans="1:5">
      <c r="A1" s="4" t="s">
        <v>100</v>
      </c>
    </row>
    <row r="2" spans="1:5">
      <c r="C2" s="6" t="s">
        <v>57</v>
      </c>
      <c r="D2" s="6" t="s">
        <v>58</v>
      </c>
      <c r="E2" s="6" t="s">
        <v>56</v>
      </c>
    </row>
    <row r="3" spans="1:5">
      <c r="B3" s="5" t="s">
        <v>101</v>
      </c>
      <c r="C3" s="8">
        <v>4.0000000000000002E-4</v>
      </c>
      <c r="D3" s="8">
        <v>1E-4</v>
      </c>
      <c r="E3" s="8">
        <v>1.4E-3</v>
      </c>
    </row>
    <row r="4" spans="1:5">
      <c r="B4" s="5" t="s">
        <v>102</v>
      </c>
      <c r="C4" s="8">
        <v>8.0000000000000004E-4</v>
      </c>
      <c r="D4" s="8">
        <v>5.9999999999999995E-4</v>
      </c>
      <c r="E4" s="8">
        <v>1.1000000000000001E-3</v>
      </c>
    </row>
    <row r="5" spans="1:5">
      <c r="B5" s="5" t="s">
        <v>103</v>
      </c>
      <c r="C5" s="8">
        <v>1.38E-2</v>
      </c>
      <c r="D5" s="8">
        <v>1.0200000000000001E-2</v>
      </c>
      <c r="E5" s="8">
        <v>1.8599999999999998E-2</v>
      </c>
    </row>
    <row r="6" spans="1:5">
      <c r="B6" s="5" t="s">
        <v>104</v>
      </c>
      <c r="C6" s="8">
        <v>1.1000000000000001E-3</v>
      </c>
      <c r="D6" s="8">
        <v>4.0000000000000002E-4</v>
      </c>
      <c r="E6" s="8">
        <v>2.8E-3</v>
      </c>
    </row>
    <row r="7" spans="1:5">
      <c r="B7" s="5" t="s">
        <v>105</v>
      </c>
      <c r="C7" s="8">
        <v>8.0000000000000002E-3</v>
      </c>
      <c r="D7" s="8">
        <v>6.3E-3</v>
      </c>
      <c r="E7" s="8">
        <v>2.4E-2</v>
      </c>
    </row>
    <row r="8" spans="1:5">
      <c r="B8" s="5" t="s">
        <v>106</v>
      </c>
      <c r="C8" s="8">
        <v>0.36699999999999999</v>
      </c>
      <c r="D8" s="8">
        <v>0.29399999999999998</v>
      </c>
      <c r="E8" s="8">
        <v>0.44</v>
      </c>
    </row>
    <row r="9" spans="1:5">
      <c r="B9" s="5" t="s">
        <v>107</v>
      </c>
      <c r="C9" s="8">
        <v>0.20499999999999999</v>
      </c>
      <c r="D9" s="8">
        <v>0.14000000000000001</v>
      </c>
      <c r="E9" s="8">
        <v>0.27</v>
      </c>
    </row>
    <row r="13" spans="1:5">
      <c r="A13" s="4" t="s">
        <v>108</v>
      </c>
    </row>
    <row r="14" spans="1:5">
      <c r="C14" s="6" t="s">
        <v>57</v>
      </c>
      <c r="D14" s="6" t="s">
        <v>58</v>
      </c>
      <c r="E14" s="6" t="s">
        <v>56</v>
      </c>
    </row>
    <row r="15" spans="1:5">
      <c r="B15" s="5" t="s">
        <v>109</v>
      </c>
      <c r="C15" s="11">
        <v>26.03</v>
      </c>
      <c r="D15" s="11">
        <v>2</v>
      </c>
      <c r="E15" s="11">
        <v>48.02</v>
      </c>
    </row>
    <row r="16" spans="1:5">
      <c r="B16" s="5" t="s">
        <v>110</v>
      </c>
      <c r="C16" s="11">
        <v>1</v>
      </c>
      <c r="D16" s="11">
        <v>1</v>
      </c>
      <c r="E16" s="11">
        <v>1</v>
      </c>
    </row>
    <row r="17" spans="1:5">
      <c r="B17" s="5" t="s">
        <v>111</v>
      </c>
      <c r="C17" s="11">
        <v>1</v>
      </c>
      <c r="D17" s="11">
        <v>1</v>
      </c>
      <c r="E17" s="11">
        <v>1</v>
      </c>
    </row>
    <row r="18" spans="1:5">
      <c r="B18" s="5" t="s">
        <v>112</v>
      </c>
      <c r="C18" s="11">
        <v>1</v>
      </c>
      <c r="D18" s="11">
        <v>1</v>
      </c>
      <c r="E18" s="11">
        <v>1</v>
      </c>
    </row>
    <row r="19" spans="1:5">
      <c r="B19" s="5" t="s">
        <v>113</v>
      </c>
      <c r="C19" s="11">
        <v>3.49</v>
      </c>
      <c r="D19" s="11">
        <v>1.76</v>
      </c>
      <c r="E19" s="11">
        <v>6.92</v>
      </c>
    </row>
    <row r="20" spans="1:5">
      <c r="B20" s="5" t="s">
        <v>114</v>
      </c>
      <c r="C20" s="11">
        <v>7.17</v>
      </c>
      <c r="D20" s="11">
        <v>3.9</v>
      </c>
      <c r="E20" s="11">
        <v>12.08</v>
      </c>
    </row>
    <row r="24" spans="1:5">
      <c r="A24" s="4" t="s">
        <v>115</v>
      </c>
    </row>
    <row r="25" spans="1:5">
      <c r="C25" s="6" t="s">
        <v>57</v>
      </c>
      <c r="D25" s="6" t="s">
        <v>58</v>
      </c>
      <c r="E25" s="6" t="s">
        <v>56</v>
      </c>
    </row>
    <row r="26" spans="1:5">
      <c r="B26" s="5" t="s">
        <v>116</v>
      </c>
      <c r="C26" s="12">
        <v>4.1399999999999997</v>
      </c>
      <c r="D26" s="12">
        <v>2</v>
      </c>
      <c r="E26" s="12">
        <v>9.76</v>
      </c>
    </row>
    <row r="27" spans="1:5">
      <c r="B27" s="5" t="s">
        <v>111</v>
      </c>
      <c r="C27" s="12">
        <v>1.05</v>
      </c>
      <c r="D27" s="12">
        <v>0.86</v>
      </c>
      <c r="E27" s="12">
        <v>1.61</v>
      </c>
    </row>
    <row r="28" spans="1:5">
      <c r="B28" s="5" t="s">
        <v>117</v>
      </c>
      <c r="C28" s="12">
        <v>0.33</v>
      </c>
      <c r="D28" s="12">
        <v>0.32</v>
      </c>
      <c r="E28" s="12">
        <v>0.35</v>
      </c>
    </row>
    <row r="29" spans="1:5">
      <c r="B29" s="5" t="s">
        <v>118</v>
      </c>
      <c r="C29" s="12">
        <v>0.27</v>
      </c>
      <c r="D29" s="12">
        <v>0.25</v>
      </c>
      <c r="E29" s="12">
        <v>0.28999999999999998</v>
      </c>
    </row>
    <row r="30" spans="1:5">
      <c r="B30" s="5" t="s">
        <v>119</v>
      </c>
      <c r="C30" s="12">
        <v>0.67</v>
      </c>
      <c r="D30" s="12">
        <v>0.44</v>
      </c>
      <c r="E30" s="12">
        <v>0.88</v>
      </c>
    </row>
    <row r="34" spans="1:5">
      <c r="A34" s="4" t="s">
        <v>120</v>
      </c>
    </row>
    <row r="35" spans="1:5">
      <c r="C35" s="6" t="s">
        <v>57</v>
      </c>
      <c r="D35" s="6" t="s">
        <v>58</v>
      </c>
      <c r="E35" s="6" t="s">
        <v>56</v>
      </c>
    </row>
    <row r="36" spans="1:5">
      <c r="B36" s="5" t="s">
        <v>121</v>
      </c>
      <c r="C36" s="12">
        <v>0.45</v>
      </c>
      <c r="D36" s="12">
        <v>0.14000000000000001</v>
      </c>
      <c r="E36" s="12">
        <v>0.93</v>
      </c>
    </row>
    <row r="37" spans="1:5">
      <c r="B37" s="5" t="s">
        <v>122</v>
      </c>
      <c r="C37" s="12">
        <v>0.7</v>
      </c>
      <c r="D37" s="12">
        <v>0.28999999999999998</v>
      </c>
      <c r="E37" s="12">
        <v>1.1100000000000001</v>
      </c>
    </row>
    <row r="38" spans="1:5">
      <c r="B38" s="5" t="s">
        <v>123</v>
      </c>
      <c r="C38" s="12">
        <v>0.47</v>
      </c>
      <c r="D38" s="12">
        <v>0.33</v>
      </c>
      <c r="E38" s="12">
        <v>0.72</v>
      </c>
    </row>
    <row r="39" spans="1:5">
      <c r="B39" s="5" t="s">
        <v>124</v>
      </c>
      <c r="C39" s="12">
        <v>1.52</v>
      </c>
      <c r="D39" s="12">
        <v>1.06</v>
      </c>
      <c r="E39" s="12">
        <v>1.96</v>
      </c>
    </row>
    <row r="43" spans="1:5">
      <c r="A43" s="4" t="s">
        <v>125</v>
      </c>
    </row>
    <row r="44" spans="1:5">
      <c r="C44" s="6" t="s">
        <v>57</v>
      </c>
      <c r="D44" s="6" t="s">
        <v>58</v>
      </c>
      <c r="E44" s="6" t="s">
        <v>56</v>
      </c>
    </row>
    <row r="45" spans="1:5">
      <c r="B45" s="5" t="s">
        <v>126</v>
      </c>
      <c r="C45" s="12">
        <v>0.1</v>
      </c>
      <c r="D45" s="12">
        <v>0.08</v>
      </c>
      <c r="E45" s="12">
        <v>0.12</v>
      </c>
    </row>
    <row r="46" spans="1:5">
      <c r="B46" s="5" t="s">
        <v>127</v>
      </c>
      <c r="C46" s="12">
        <v>0.16</v>
      </c>
      <c r="D46" s="12">
        <v>0.05</v>
      </c>
      <c r="E46" s="12">
        <v>0.26</v>
      </c>
    </row>
    <row r="50" spans="1:5">
      <c r="A50" s="4" t="s">
        <v>128</v>
      </c>
    </row>
    <row r="51" spans="1:5">
      <c r="C51" s="6" t="s">
        <v>57</v>
      </c>
      <c r="D51" s="6" t="s">
        <v>58</v>
      </c>
      <c r="E51" s="6" t="s">
        <v>56</v>
      </c>
    </row>
    <row r="52" spans="1:5">
      <c r="B52" s="5" t="s">
        <v>109</v>
      </c>
      <c r="C52" s="8">
        <v>3.5999999999999999E-3</v>
      </c>
      <c r="D52" s="8">
        <v>2.8999999999999998E-3</v>
      </c>
      <c r="E52" s="8">
        <v>4.4000000000000003E-3</v>
      </c>
    </row>
    <row r="53" spans="1:5">
      <c r="B53" s="5" t="s">
        <v>110</v>
      </c>
      <c r="C53" s="8">
        <v>3.5999999999999999E-3</v>
      </c>
      <c r="D53" s="8">
        <v>2.8999999999999998E-3</v>
      </c>
      <c r="E53" s="8">
        <v>4.4000000000000003E-3</v>
      </c>
    </row>
    <row r="54" spans="1:5">
      <c r="B54" s="5" t="s">
        <v>129</v>
      </c>
      <c r="C54" s="8">
        <v>5.7999999999999996E-3</v>
      </c>
      <c r="D54" s="8">
        <v>4.7999999999999996E-3</v>
      </c>
      <c r="E54" s="8">
        <v>7.1000000000000004E-3</v>
      </c>
    </row>
    <row r="55" spans="1:5">
      <c r="B55" s="5" t="s">
        <v>112</v>
      </c>
      <c r="C55" s="8">
        <v>8.8000000000000005E-3</v>
      </c>
      <c r="D55" s="8">
        <v>7.4999999999999997E-2</v>
      </c>
      <c r="E55" s="8">
        <v>1.01E-2</v>
      </c>
    </row>
    <row r="56" spans="1:5">
      <c r="B56" s="5" t="s">
        <v>113</v>
      </c>
      <c r="C56" s="8">
        <v>5.8999999999999997E-2</v>
      </c>
      <c r="D56" s="8">
        <v>5.3999999999999999E-2</v>
      </c>
      <c r="E56" s="8">
        <v>7.9000000000000001E-2</v>
      </c>
    </row>
    <row r="57" spans="1:5">
      <c r="B57" s="5" t="s">
        <v>114</v>
      </c>
      <c r="C57" s="8">
        <v>0.32300000000000001</v>
      </c>
      <c r="D57" s="8">
        <v>0.29599999999999999</v>
      </c>
      <c r="E57" s="8">
        <v>0.432</v>
      </c>
    </row>
    <row r="58" spans="1:5">
      <c r="B58" s="5" t="s">
        <v>130</v>
      </c>
      <c r="C58" s="8">
        <v>0.23</v>
      </c>
      <c r="D58" s="8">
        <v>0.15</v>
      </c>
      <c r="E58" s="8">
        <v>0.3</v>
      </c>
    </row>
    <row r="59" spans="1:5">
      <c r="B59" s="5" t="s">
        <v>131</v>
      </c>
      <c r="C59" s="8">
        <v>2.17</v>
      </c>
      <c r="D59" s="8">
        <v>1.27</v>
      </c>
      <c r="E59" s="8">
        <v>3.71</v>
      </c>
    </row>
    <row r="63" spans="1:5">
      <c r="A63" s="4" t="s">
        <v>132</v>
      </c>
    </row>
    <row r="64" spans="1:5">
      <c r="C64" s="6" t="s">
        <v>57</v>
      </c>
      <c r="D64" s="6" t="s">
        <v>58</v>
      </c>
      <c r="E64" s="6" t="s">
        <v>56</v>
      </c>
    </row>
    <row r="65" spans="1:5">
      <c r="B65" s="5" t="s">
        <v>133</v>
      </c>
      <c r="C65" s="12">
        <v>0.05</v>
      </c>
      <c r="D65" s="12">
        <v>2.5000000000000001E-2</v>
      </c>
      <c r="E65" s="12">
        <v>0.2</v>
      </c>
    </row>
    <row r="66" spans="1:5">
      <c r="B66" s="5" t="s">
        <v>134</v>
      </c>
      <c r="C66" s="12">
        <v>0.42</v>
      </c>
      <c r="D66" s="12">
        <v>0.33</v>
      </c>
      <c r="E66" s="12">
        <v>0.53</v>
      </c>
    </row>
    <row r="67" spans="1:5">
      <c r="B67" s="5" t="s">
        <v>135</v>
      </c>
      <c r="C67" s="12">
        <v>1</v>
      </c>
      <c r="D67" s="12">
        <v>0.32</v>
      </c>
      <c r="E67" s="12">
        <v>1</v>
      </c>
    </row>
    <row r="68" spans="1:5">
      <c r="B68" s="5" t="s">
        <v>136</v>
      </c>
      <c r="C68" s="12">
        <v>2.65</v>
      </c>
      <c r="D68" s="12">
        <v>1.35</v>
      </c>
      <c r="E68" s="12">
        <v>5.19</v>
      </c>
    </row>
    <row r="69" spans="1:5">
      <c r="B69" s="5" t="s">
        <v>137</v>
      </c>
      <c r="C69" s="12">
        <v>1</v>
      </c>
      <c r="D69" s="12">
        <v>1</v>
      </c>
      <c r="E69" s="12">
        <v>1.35</v>
      </c>
    </row>
    <row r="70" spans="1:5">
      <c r="B70" s="5" t="s">
        <v>138</v>
      </c>
      <c r="C70" s="12">
        <v>0.46</v>
      </c>
      <c r="D70" s="12">
        <v>0.32</v>
      </c>
      <c r="E70" s="12">
        <v>0.67</v>
      </c>
    </row>
    <row r="71" spans="1:5">
      <c r="B71" s="5" t="s">
        <v>139</v>
      </c>
      <c r="C71" s="12">
        <v>0.1</v>
      </c>
      <c r="D71" s="12">
        <v>7.0000000000000007E-2</v>
      </c>
      <c r="E71" s="12">
        <v>0.18</v>
      </c>
    </row>
    <row r="72" spans="1:5">
      <c r="B72" s="5" t="s">
        <v>49</v>
      </c>
      <c r="C72" s="12">
        <v>0.3</v>
      </c>
      <c r="D72" s="12">
        <v>0.1</v>
      </c>
      <c r="E72" s="12">
        <v>0.5</v>
      </c>
    </row>
    <row r="73" spans="1:5">
      <c r="B73" s="5" t="s">
        <v>140</v>
      </c>
      <c r="C73" s="12">
        <v>0.27500000000000002</v>
      </c>
      <c r="D73" s="12">
        <v>0.2</v>
      </c>
      <c r="E73" s="12">
        <v>0.35</v>
      </c>
    </row>
    <row r="77" spans="1:5">
      <c r="A77" s="4" t="s">
        <v>141</v>
      </c>
    </row>
    <row r="78" spans="1:5">
      <c r="C78" s="6" t="s">
        <v>57</v>
      </c>
      <c r="D78" s="6" t="s">
        <v>58</v>
      </c>
      <c r="E78" s="6" t="s">
        <v>56</v>
      </c>
    </row>
    <row r="79" spans="1:5">
      <c r="B79" s="5" t="s">
        <v>142</v>
      </c>
      <c r="C79" s="11">
        <v>0.14599999999999999</v>
      </c>
      <c r="D79" s="11">
        <v>9.6000000000000002E-2</v>
      </c>
      <c r="E79" s="11">
        <v>0.20499999999999999</v>
      </c>
    </row>
    <row r="80" spans="1:5">
      <c r="B80" s="5" t="s">
        <v>143</v>
      </c>
      <c r="C80" s="11">
        <v>8.0000000000000002E-3</v>
      </c>
      <c r="D80" s="11">
        <v>5.0000000000000001E-3</v>
      </c>
      <c r="E80" s="11">
        <v>1.0999999999999999E-2</v>
      </c>
    </row>
    <row r="81" spans="2:5">
      <c r="B81" s="5" t="s">
        <v>144</v>
      </c>
      <c r="C81" s="11">
        <v>0.02</v>
      </c>
      <c r="D81" s="11">
        <v>1.2999999999999999E-2</v>
      </c>
      <c r="E81" s="11">
        <v>2.9000000000000001E-2</v>
      </c>
    </row>
    <row r="82" spans="2:5">
      <c r="B82" s="5" t="s">
        <v>145</v>
      </c>
      <c r="C82" s="11">
        <v>7.0000000000000007E-2</v>
      </c>
      <c r="D82" s="11">
        <v>4.8000000000000001E-2</v>
      </c>
      <c r="E82" s="11">
        <v>9.4E-2</v>
      </c>
    </row>
    <row r="83" spans="2:5">
      <c r="B83" s="5" t="s">
        <v>34</v>
      </c>
      <c r="C83" s="11">
        <v>0.26500000000000001</v>
      </c>
      <c r="D83" s="11">
        <v>0.114</v>
      </c>
      <c r="E83" s="11">
        <v>0.47399999999999998</v>
      </c>
    </row>
    <row r="84" spans="2:5">
      <c r="B84" s="5" t="s">
        <v>35</v>
      </c>
      <c r="C84" s="11">
        <v>0.54700000000000004</v>
      </c>
      <c r="D84" s="11">
        <v>0.38200000000000001</v>
      </c>
      <c r="E84" s="11">
        <v>0.71499999999999997</v>
      </c>
    </row>
    <row r="85" spans="2:5">
      <c r="B85" s="5" t="s">
        <v>36</v>
      </c>
      <c r="C85" s="11">
        <v>5.2999999999999999E-2</v>
      </c>
      <c r="D85" s="11">
        <v>3.4000000000000002E-2</v>
      </c>
      <c r="E85" s="11">
        <v>7.9000000000000001E-2</v>
      </c>
    </row>
  </sheetData>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V91"/>
  <sheetViews>
    <sheetView topLeftCell="M70" workbookViewId="0">
      <selection activeCell="T96" sqref="T96"/>
    </sheetView>
  </sheetViews>
  <sheetFormatPr baseColWidth="10" defaultColWidth="8.625" defaultRowHeight="15"/>
  <sheetData>
    <row r="1" spans="1:22">
      <c r="A1" s="4" t="s">
        <v>37</v>
      </c>
      <c r="T1" s="6" t="s">
        <v>38</v>
      </c>
    </row>
    <row r="2" spans="1:22">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T2" s="6" t="s">
        <v>57</v>
      </c>
      <c r="U2" s="6" t="s">
        <v>58</v>
      </c>
      <c r="V2" s="6" t="s">
        <v>56</v>
      </c>
    </row>
    <row r="3" spans="1:22">
      <c r="B3" s="6" t="s">
        <v>61</v>
      </c>
      <c r="C3" s="15">
        <v>75.018454192929113</v>
      </c>
      <c r="D3" s="15">
        <v>76.070810544531554</v>
      </c>
      <c r="E3" s="15">
        <v>77.902335510111072</v>
      </c>
      <c r="F3" s="15">
        <v>79.45534236885652</v>
      </c>
      <c r="G3" s="15">
        <v>81.068347459232555</v>
      </c>
      <c r="H3" s="15">
        <v>82.769770996223016</v>
      </c>
      <c r="I3" s="15">
        <v>84.249516856345011</v>
      </c>
      <c r="J3" s="15">
        <v>85.442534325304138</v>
      </c>
      <c r="K3" s="15">
        <v>89.999873687933118</v>
      </c>
      <c r="L3" s="15">
        <v>89.504730386893897</v>
      </c>
      <c r="M3" s="15">
        <v>92.521062537104171</v>
      </c>
      <c r="N3" s="15">
        <v>95.719284063206572</v>
      </c>
      <c r="O3" s="15">
        <v>98.951609847288623</v>
      </c>
      <c r="P3" s="15">
        <v>100</v>
      </c>
      <c r="Q3" s="15">
        <f>P3*(1.025)</f>
        <v>102.49999999999999</v>
      </c>
      <c r="R3" s="15">
        <f>Q3*(1.025)</f>
        <v>105.06249999999997</v>
      </c>
      <c r="S3" s="9" t="s">
        <v>39</v>
      </c>
      <c r="T3" s="12">
        <v>0.03</v>
      </c>
      <c r="U3" s="12">
        <v>0.02</v>
      </c>
      <c r="V3" s="12">
        <v>0.05</v>
      </c>
    </row>
    <row r="7" spans="1:22">
      <c r="A7" s="4" t="s">
        <v>40</v>
      </c>
    </row>
    <row r="8" spans="1:22">
      <c r="C8" s="6">
        <v>2000</v>
      </c>
      <c r="D8" s="6">
        <v>2001</v>
      </c>
      <c r="E8" s="6">
        <v>2002</v>
      </c>
      <c r="F8" s="6">
        <v>2003</v>
      </c>
      <c r="G8" s="6">
        <v>2004</v>
      </c>
      <c r="H8" s="6">
        <v>2005</v>
      </c>
      <c r="I8" s="6">
        <v>2006</v>
      </c>
      <c r="J8" s="6">
        <v>2007</v>
      </c>
      <c r="K8" s="6">
        <v>2008</v>
      </c>
      <c r="L8" s="6">
        <v>2009</v>
      </c>
      <c r="M8" s="6">
        <v>2010</v>
      </c>
      <c r="N8" s="6">
        <v>2011</v>
      </c>
      <c r="O8" s="6">
        <v>2012</v>
      </c>
      <c r="P8" s="6">
        <v>2013</v>
      </c>
      <c r="Q8" s="6">
        <v>2014</v>
      </c>
      <c r="R8" s="6">
        <v>2015</v>
      </c>
      <c r="T8" s="6" t="s">
        <v>57</v>
      </c>
      <c r="U8" s="6" t="s">
        <v>58</v>
      </c>
      <c r="V8" s="6" t="s">
        <v>56</v>
      </c>
    </row>
    <row r="9" spans="1:22">
      <c r="B9" s="6" t="s">
        <v>61</v>
      </c>
      <c r="C9" s="10"/>
      <c r="D9" s="10"/>
      <c r="E9" s="10"/>
      <c r="F9" s="10"/>
      <c r="G9" s="10"/>
      <c r="H9" s="10"/>
      <c r="I9" s="10"/>
      <c r="J9" s="10"/>
      <c r="K9" s="10"/>
      <c r="L9" s="10"/>
      <c r="M9" s="10"/>
      <c r="N9" s="10"/>
      <c r="O9" s="10"/>
      <c r="P9" s="10"/>
      <c r="Q9" s="10"/>
      <c r="R9" s="10"/>
      <c r="S9" s="9" t="s">
        <v>39</v>
      </c>
      <c r="T9" s="10"/>
      <c r="U9" s="10"/>
      <c r="V9" s="10"/>
    </row>
    <row r="13" spans="1:22">
      <c r="A13" s="4" t="s">
        <v>41</v>
      </c>
    </row>
    <row r="14" spans="1:22">
      <c r="C14" s="6">
        <v>2000</v>
      </c>
      <c r="D14" s="6">
        <v>2001</v>
      </c>
      <c r="E14" s="6">
        <v>2002</v>
      </c>
      <c r="F14" s="6">
        <v>2003</v>
      </c>
      <c r="G14" s="6">
        <v>2004</v>
      </c>
      <c r="H14" s="6">
        <v>2005</v>
      </c>
      <c r="I14" s="6">
        <v>2006</v>
      </c>
      <c r="J14" s="6">
        <v>2007</v>
      </c>
      <c r="K14" s="6">
        <v>2008</v>
      </c>
      <c r="L14" s="6">
        <v>2009</v>
      </c>
      <c r="M14" s="6">
        <v>2010</v>
      </c>
      <c r="N14" s="6">
        <v>2011</v>
      </c>
      <c r="O14" s="6">
        <v>2012</v>
      </c>
      <c r="P14" s="6">
        <v>2013</v>
      </c>
      <c r="Q14" s="6">
        <v>2014</v>
      </c>
      <c r="R14" s="6">
        <v>2015</v>
      </c>
      <c r="T14" s="6" t="s">
        <v>57</v>
      </c>
      <c r="U14" s="6" t="s">
        <v>58</v>
      </c>
      <c r="V14" s="6" t="s">
        <v>56</v>
      </c>
    </row>
    <row r="15" spans="1:22">
      <c r="B15" s="6" t="s">
        <v>61</v>
      </c>
      <c r="C15" s="15">
        <f t="shared" ref="C15:Q15" si="0">D15/(1.12)</f>
        <v>529043227.23311073</v>
      </c>
      <c r="D15" s="15">
        <f t="shared" si="0"/>
        <v>592528414.50108409</v>
      </c>
      <c r="E15" s="15">
        <f t="shared" si="0"/>
        <v>663631824.24121428</v>
      </c>
      <c r="F15" s="15">
        <f t="shared" si="0"/>
        <v>743267643.15016007</v>
      </c>
      <c r="G15" s="15">
        <f t="shared" si="0"/>
        <v>832459760.32817936</v>
      </c>
      <c r="H15" s="15">
        <f t="shared" si="0"/>
        <v>932354931.56756091</v>
      </c>
      <c r="I15" s="15">
        <f t="shared" si="0"/>
        <v>1044237523.3556683</v>
      </c>
      <c r="J15" s="15">
        <f t="shared" si="0"/>
        <v>1169546026.1583486</v>
      </c>
      <c r="K15" s="15">
        <f t="shared" si="0"/>
        <v>1309891549.2973506</v>
      </c>
      <c r="L15" s="15">
        <f t="shared" si="0"/>
        <v>1467078535.213033</v>
      </c>
      <c r="M15" s="15">
        <f t="shared" si="0"/>
        <v>1643127959.438597</v>
      </c>
      <c r="N15" s="15">
        <f t="shared" si="0"/>
        <v>1840303314.5712287</v>
      </c>
      <c r="O15" s="15">
        <f t="shared" si="0"/>
        <v>2061139712.3197763</v>
      </c>
      <c r="P15" s="15">
        <f t="shared" si="0"/>
        <v>2308476477.7981496</v>
      </c>
      <c r="Q15" s="15">
        <f t="shared" si="0"/>
        <v>2585493655.1339278</v>
      </c>
      <c r="R15" s="15">
        <f>3243243241/(1.12)</f>
        <v>2895752893.7499995</v>
      </c>
      <c r="S15" s="9" t="s">
        <v>39</v>
      </c>
      <c r="T15" s="12">
        <v>0.04</v>
      </c>
      <c r="U15" s="12">
        <v>0.03</v>
      </c>
      <c r="V15" s="12">
        <v>0.06</v>
      </c>
    </row>
    <row r="19" spans="1:22">
      <c r="A19" s="4" t="s">
        <v>42</v>
      </c>
    </row>
    <row r="20" spans="1:22">
      <c r="C20" s="6">
        <v>2000</v>
      </c>
      <c r="D20" s="6">
        <v>2001</v>
      </c>
      <c r="E20" s="6">
        <v>2002</v>
      </c>
      <c r="F20" s="6">
        <v>2003</v>
      </c>
      <c r="G20" s="6">
        <v>2004</v>
      </c>
      <c r="H20" s="6">
        <v>2005</v>
      </c>
      <c r="I20" s="6">
        <v>2006</v>
      </c>
      <c r="J20" s="6">
        <v>2007</v>
      </c>
      <c r="K20" s="6">
        <v>2008</v>
      </c>
      <c r="L20" s="6">
        <v>2009</v>
      </c>
      <c r="M20" s="6">
        <v>2010</v>
      </c>
      <c r="N20" s="6">
        <v>2011</v>
      </c>
      <c r="O20" s="6">
        <v>2012</v>
      </c>
      <c r="P20" s="6">
        <v>2013</v>
      </c>
      <c r="Q20" s="6">
        <v>2014</v>
      </c>
      <c r="R20" s="6">
        <v>2015</v>
      </c>
      <c r="T20" s="6" t="s">
        <v>57</v>
      </c>
      <c r="U20" s="6" t="s">
        <v>58</v>
      </c>
      <c r="V20" s="6" t="s">
        <v>56</v>
      </c>
    </row>
    <row r="21" spans="1:22">
      <c r="B21" s="6" t="s">
        <v>61</v>
      </c>
      <c r="C21" s="16">
        <v>30000000000</v>
      </c>
      <c r="D21" s="16">
        <f>C21+5000000000</f>
        <v>35000000000</v>
      </c>
      <c r="E21" s="16">
        <f t="shared" ref="E21:R21" si="1">D21+5000000000</f>
        <v>40000000000</v>
      </c>
      <c r="F21" s="16">
        <f t="shared" si="1"/>
        <v>45000000000</v>
      </c>
      <c r="G21" s="16">
        <f t="shared" si="1"/>
        <v>50000000000</v>
      </c>
      <c r="H21" s="16">
        <f t="shared" si="1"/>
        <v>55000000000</v>
      </c>
      <c r="I21" s="16">
        <f t="shared" si="1"/>
        <v>60000000000</v>
      </c>
      <c r="J21" s="16">
        <f t="shared" si="1"/>
        <v>65000000000</v>
      </c>
      <c r="K21" s="16">
        <f t="shared" si="1"/>
        <v>70000000000</v>
      </c>
      <c r="L21" s="16">
        <f t="shared" si="1"/>
        <v>75000000000</v>
      </c>
      <c r="M21" s="16">
        <f t="shared" si="1"/>
        <v>80000000000</v>
      </c>
      <c r="N21" s="16">
        <f t="shared" si="1"/>
        <v>85000000000</v>
      </c>
      <c r="O21" s="16">
        <f t="shared" si="1"/>
        <v>90000000000</v>
      </c>
      <c r="P21" s="16">
        <f t="shared" si="1"/>
        <v>95000000000</v>
      </c>
      <c r="Q21" s="16">
        <f t="shared" si="1"/>
        <v>100000000000</v>
      </c>
      <c r="R21" s="16">
        <f t="shared" si="1"/>
        <v>105000000000</v>
      </c>
      <c r="S21" s="9" t="s">
        <v>39</v>
      </c>
      <c r="T21" s="8">
        <v>3.5000000000000003E-2</v>
      </c>
      <c r="U21" s="12">
        <v>0.02</v>
      </c>
      <c r="V21" s="12">
        <v>0.05</v>
      </c>
    </row>
    <row r="25" spans="1:22">
      <c r="A25" s="4" t="s">
        <v>43</v>
      </c>
    </row>
    <row r="26" spans="1:22">
      <c r="C26" s="6">
        <v>2000</v>
      </c>
      <c r="D26" s="6">
        <v>2001</v>
      </c>
      <c r="E26" s="6">
        <v>2002</v>
      </c>
      <c r="F26" s="6">
        <v>2003</v>
      </c>
      <c r="G26" s="6">
        <v>2004</v>
      </c>
      <c r="H26" s="6">
        <v>2005</v>
      </c>
      <c r="I26" s="6">
        <v>2006</v>
      </c>
      <c r="J26" s="6">
        <v>2007</v>
      </c>
      <c r="K26" s="6">
        <v>2008</v>
      </c>
      <c r="L26" s="6">
        <v>2009</v>
      </c>
      <c r="M26" s="6">
        <v>2010</v>
      </c>
      <c r="N26" s="6">
        <v>2011</v>
      </c>
      <c r="O26" s="6">
        <v>2012</v>
      </c>
      <c r="P26" s="6">
        <v>2013</v>
      </c>
      <c r="Q26" s="6">
        <v>2014</v>
      </c>
      <c r="R26" s="6">
        <v>2015</v>
      </c>
      <c r="T26" s="6" t="s">
        <v>57</v>
      </c>
      <c r="U26" s="6" t="s">
        <v>58</v>
      </c>
      <c r="V26" s="6" t="s">
        <v>56</v>
      </c>
    </row>
    <row r="27" spans="1:22">
      <c r="B27" s="6" t="s">
        <v>61</v>
      </c>
      <c r="C27" s="17">
        <v>30000000000</v>
      </c>
      <c r="D27" s="17">
        <v>35000000000</v>
      </c>
      <c r="E27" s="17">
        <v>40000000000</v>
      </c>
      <c r="F27" s="17">
        <v>45000000000</v>
      </c>
      <c r="G27" s="17">
        <v>50000000000</v>
      </c>
      <c r="H27" s="17">
        <v>55000000000</v>
      </c>
      <c r="I27" s="17">
        <v>60000000000</v>
      </c>
      <c r="J27" s="17">
        <v>65000000000</v>
      </c>
      <c r="K27" s="17">
        <v>70000000000</v>
      </c>
      <c r="L27" s="17">
        <v>75000000000</v>
      </c>
      <c r="M27" s="17">
        <v>80000000000</v>
      </c>
      <c r="N27" s="17">
        <v>85000000000</v>
      </c>
      <c r="O27" s="17">
        <v>90000000000</v>
      </c>
      <c r="P27" s="17">
        <v>95000000000</v>
      </c>
      <c r="Q27" s="17">
        <v>100000000000</v>
      </c>
      <c r="R27" s="17">
        <v>105000000000</v>
      </c>
      <c r="S27" s="9" t="s">
        <v>39</v>
      </c>
      <c r="T27" s="12">
        <v>0.03</v>
      </c>
      <c r="U27" s="8">
        <v>1.4999999999999999E-2</v>
      </c>
      <c r="V27" s="12">
        <v>0.04</v>
      </c>
    </row>
    <row r="31" spans="1:22">
      <c r="A31" s="4" t="s">
        <v>44</v>
      </c>
    </row>
    <row r="32" spans="1:22">
      <c r="C32" s="6">
        <v>2000</v>
      </c>
      <c r="D32" s="6">
        <v>2001</v>
      </c>
      <c r="E32" s="6">
        <v>2002</v>
      </c>
      <c r="F32" s="6">
        <v>2003</v>
      </c>
      <c r="G32" s="6">
        <v>2004</v>
      </c>
      <c r="H32" s="6">
        <v>2005</v>
      </c>
      <c r="I32" s="6">
        <v>2006</v>
      </c>
      <c r="J32" s="6">
        <v>2007</v>
      </c>
      <c r="K32" s="6">
        <v>2008</v>
      </c>
      <c r="L32" s="6">
        <v>2009</v>
      </c>
      <c r="M32" s="6">
        <v>2010</v>
      </c>
      <c r="N32" s="6">
        <v>2011</v>
      </c>
      <c r="O32" s="6">
        <v>2012</v>
      </c>
      <c r="P32" s="6">
        <v>2013</v>
      </c>
      <c r="Q32" s="6">
        <v>2014</v>
      </c>
      <c r="R32" s="6">
        <v>2015</v>
      </c>
      <c r="T32" s="6" t="s">
        <v>57</v>
      </c>
      <c r="U32" s="6" t="s">
        <v>58</v>
      </c>
      <c r="V32" s="6" t="s">
        <v>56</v>
      </c>
    </row>
    <row r="33" spans="1:22">
      <c r="B33" s="6" t="s">
        <v>61</v>
      </c>
      <c r="C33" s="10">
        <f>C39*1.25</f>
        <v>4500000000</v>
      </c>
      <c r="D33" s="10">
        <f t="shared" ref="D33:R33" si="2">D39*1.25</f>
        <v>5250000000</v>
      </c>
      <c r="E33" s="10">
        <f t="shared" si="2"/>
        <v>6000000000</v>
      </c>
      <c r="F33" s="10">
        <f t="shared" si="2"/>
        <v>6750000000</v>
      </c>
      <c r="G33" s="10">
        <f t="shared" si="2"/>
        <v>7500000000</v>
      </c>
      <c r="H33" s="10">
        <f t="shared" si="2"/>
        <v>8250000000</v>
      </c>
      <c r="I33" s="10">
        <f t="shared" si="2"/>
        <v>9000000000</v>
      </c>
      <c r="J33" s="10">
        <f t="shared" si="2"/>
        <v>9750000000</v>
      </c>
      <c r="K33" s="10">
        <f t="shared" si="2"/>
        <v>10500000000</v>
      </c>
      <c r="L33" s="10">
        <f t="shared" si="2"/>
        <v>11250000000</v>
      </c>
      <c r="M33" s="10">
        <f t="shared" si="2"/>
        <v>12000000000</v>
      </c>
      <c r="N33" s="10">
        <f t="shared" si="2"/>
        <v>12750000000</v>
      </c>
      <c r="O33" s="10">
        <f t="shared" si="2"/>
        <v>13500000000</v>
      </c>
      <c r="P33" s="10">
        <f t="shared" si="2"/>
        <v>14250000000</v>
      </c>
      <c r="Q33" s="10">
        <f t="shared" si="2"/>
        <v>15000000000</v>
      </c>
      <c r="R33" s="10">
        <f t="shared" si="2"/>
        <v>15750000000</v>
      </c>
      <c r="S33" s="9" t="s">
        <v>39</v>
      </c>
      <c r="T33" s="8">
        <v>2.5000000000000001E-2</v>
      </c>
      <c r="U33" s="8">
        <v>1.4999999999999999E-2</v>
      </c>
      <c r="V33" s="8">
        <v>3.5000000000000003E-2</v>
      </c>
    </row>
    <row r="37" spans="1:22">
      <c r="A37" s="4" t="s">
        <v>88</v>
      </c>
    </row>
    <row r="38" spans="1:22">
      <c r="C38" s="6">
        <v>2000</v>
      </c>
      <c r="D38" s="6">
        <v>2001</v>
      </c>
      <c r="E38" s="6">
        <v>2002</v>
      </c>
      <c r="F38" s="6">
        <v>2003</v>
      </c>
      <c r="G38" s="6">
        <v>2004</v>
      </c>
      <c r="H38" s="6">
        <v>2005</v>
      </c>
      <c r="I38" s="6">
        <v>2006</v>
      </c>
      <c r="J38" s="6">
        <v>2007</v>
      </c>
      <c r="K38" s="6">
        <v>2008</v>
      </c>
      <c r="L38" s="6">
        <v>2009</v>
      </c>
      <c r="M38" s="6">
        <v>2010</v>
      </c>
      <c r="N38" s="6">
        <v>2011</v>
      </c>
      <c r="O38" s="6">
        <v>2012</v>
      </c>
      <c r="P38" s="6">
        <v>2013</v>
      </c>
      <c r="Q38" s="6">
        <v>2014</v>
      </c>
      <c r="R38" s="6">
        <v>2015</v>
      </c>
      <c r="T38" s="6" t="s">
        <v>57</v>
      </c>
      <c r="U38" s="6" t="s">
        <v>58</v>
      </c>
      <c r="V38" s="6" t="s">
        <v>56</v>
      </c>
    </row>
    <row r="39" spans="1:22">
      <c r="B39" s="6" t="s">
        <v>61</v>
      </c>
      <c r="C39" s="15">
        <f>12%*C27</f>
        <v>3600000000</v>
      </c>
      <c r="D39" s="15">
        <f t="shared" ref="D39:R39" si="3">12%*D27</f>
        <v>4200000000</v>
      </c>
      <c r="E39" s="15">
        <f t="shared" si="3"/>
        <v>4800000000</v>
      </c>
      <c r="F39" s="15">
        <f t="shared" si="3"/>
        <v>5400000000</v>
      </c>
      <c r="G39" s="15">
        <f t="shared" si="3"/>
        <v>6000000000</v>
      </c>
      <c r="H39" s="15">
        <f t="shared" si="3"/>
        <v>6600000000</v>
      </c>
      <c r="I39" s="15">
        <f t="shared" si="3"/>
        <v>7200000000</v>
      </c>
      <c r="J39" s="15">
        <f t="shared" si="3"/>
        <v>7800000000</v>
      </c>
      <c r="K39" s="15">
        <f t="shared" si="3"/>
        <v>8400000000</v>
      </c>
      <c r="L39" s="15">
        <f t="shared" si="3"/>
        <v>9000000000</v>
      </c>
      <c r="M39" s="15">
        <f t="shared" si="3"/>
        <v>9600000000</v>
      </c>
      <c r="N39" s="15">
        <f t="shared" si="3"/>
        <v>10200000000</v>
      </c>
      <c r="O39" s="15">
        <f t="shared" si="3"/>
        <v>10800000000</v>
      </c>
      <c r="P39" s="15">
        <f t="shared" si="3"/>
        <v>11400000000</v>
      </c>
      <c r="Q39" s="15">
        <f t="shared" si="3"/>
        <v>12000000000</v>
      </c>
      <c r="R39" s="15">
        <f t="shared" si="3"/>
        <v>12600000000</v>
      </c>
      <c r="S39" s="9" t="s">
        <v>39</v>
      </c>
      <c r="T39" s="8">
        <v>2.5000000000000001E-2</v>
      </c>
      <c r="U39" s="8">
        <v>1.4999999999999999E-2</v>
      </c>
      <c r="V39" s="8">
        <v>3.5000000000000003E-2</v>
      </c>
    </row>
    <row r="43" spans="1:22">
      <c r="A43" s="4" t="s">
        <v>89</v>
      </c>
    </row>
    <row r="44" spans="1:22">
      <c r="C44" s="6">
        <v>2000</v>
      </c>
      <c r="D44" s="6">
        <v>2001</v>
      </c>
      <c r="E44" s="6">
        <v>2002</v>
      </c>
      <c r="F44" s="6">
        <v>2003</v>
      </c>
      <c r="G44" s="6">
        <v>2004</v>
      </c>
      <c r="H44" s="6">
        <v>2005</v>
      </c>
      <c r="I44" s="6">
        <v>2006</v>
      </c>
      <c r="J44" s="6">
        <v>2007</v>
      </c>
      <c r="K44" s="6">
        <v>2008</v>
      </c>
      <c r="L44" s="6">
        <v>2009</v>
      </c>
      <c r="M44" s="6">
        <v>2010</v>
      </c>
      <c r="N44" s="6">
        <v>2011</v>
      </c>
      <c r="O44" s="6">
        <v>2012</v>
      </c>
      <c r="P44" s="6">
        <v>2013</v>
      </c>
      <c r="Q44" s="6">
        <v>2014</v>
      </c>
      <c r="R44" s="6">
        <v>2015</v>
      </c>
      <c r="T44" s="6" t="s">
        <v>57</v>
      </c>
      <c r="U44" s="6" t="s">
        <v>58</v>
      </c>
      <c r="V44" s="6" t="s">
        <v>56</v>
      </c>
    </row>
    <row r="45" spans="1:22">
      <c r="B45" s="6" t="s">
        <v>61</v>
      </c>
      <c r="C45" s="15">
        <v>15000000</v>
      </c>
      <c r="D45" s="15">
        <v>16000000</v>
      </c>
      <c r="E45" s="15">
        <v>17000000</v>
      </c>
      <c r="F45" s="15">
        <v>18000000</v>
      </c>
      <c r="G45" s="15">
        <v>18000000</v>
      </c>
      <c r="H45" s="15">
        <v>18000000</v>
      </c>
      <c r="I45" s="15">
        <v>18000000</v>
      </c>
      <c r="J45" s="15">
        <v>18000000</v>
      </c>
      <c r="K45" s="15">
        <v>18000000</v>
      </c>
      <c r="L45" s="15">
        <v>18000000</v>
      </c>
      <c r="M45" s="15">
        <v>18000000</v>
      </c>
      <c r="N45" s="15">
        <v>18000000</v>
      </c>
      <c r="O45" s="15">
        <v>18000000</v>
      </c>
      <c r="P45" s="15">
        <v>18000000</v>
      </c>
      <c r="Q45" s="15">
        <v>18000000</v>
      </c>
      <c r="R45" s="15">
        <v>18000000</v>
      </c>
      <c r="S45" s="18" t="s">
        <v>39</v>
      </c>
      <c r="T45" s="19">
        <v>0.03</v>
      </c>
      <c r="U45" s="19">
        <v>0.02</v>
      </c>
      <c r="V45" s="19">
        <v>0.05</v>
      </c>
    </row>
    <row r="49" spans="1:22">
      <c r="A49" s="4" t="s">
        <v>90</v>
      </c>
    </row>
    <row r="50" spans="1:22">
      <c r="C50" s="6">
        <v>2000</v>
      </c>
      <c r="D50" s="6">
        <v>2001</v>
      </c>
      <c r="E50" s="6">
        <v>2002</v>
      </c>
      <c r="F50" s="6">
        <v>2003</v>
      </c>
      <c r="G50" s="6">
        <v>2004</v>
      </c>
      <c r="H50" s="6">
        <v>2005</v>
      </c>
      <c r="I50" s="6">
        <v>2006</v>
      </c>
      <c r="J50" s="6">
        <v>2007</v>
      </c>
      <c r="K50" s="6">
        <v>2008</v>
      </c>
      <c r="L50" s="6">
        <v>2009</v>
      </c>
      <c r="M50" s="6">
        <v>2010</v>
      </c>
      <c r="N50" s="6">
        <v>2011</v>
      </c>
      <c r="O50" s="6">
        <v>2012</v>
      </c>
      <c r="P50" s="6">
        <v>2013</v>
      </c>
      <c r="Q50" s="6">
        <v>2014</v>
      </c>
      <c r="R50" s="6">
        <v>2015</v>
      </c>
      <c r="T50" s="6" t="s">
        <v>57</v>
      </c>
      <c r="U50" s="6" t="s">
        <v>58</v>
      </c>
      <c r="V50" s="6" t="s">
        <v>56</v>
      </c>
    </row>
    <row r="51" spans="1:22">
      <c r="B51" s="6" t="s">
        <v>61</v>
      </c>
      <c r="C51" s="10"/>
      <c r="D51" s="10"/>
      <c r="E51" s="10"/>
      <c r="F51" s="10"/>
      <c r="G51" s="10"/>
      <c r="H51" s="10"/>
      <c r="I51" s="10"/>
      <c r="J51" s="10"/>
      <c r="K51" s="10"/>
      <c r="L51" s="10"/>
      <c r="M51" s="10"/>
      <c r="N51" s="10"/>
      <c r="O51" s="10"/>
      <c r="P51" s="10"/>
      <c r="Q51" s="10"/>
      <c r="R51" s="10"/>
      <c r="S51" s="9" t="s">
        <v>39</v>
      </c>
      <c r="T51" s="10"/>
      <c r="U51" s="10"/>
      <c r="V51" s="10"/>
    </row>
    <row r="55" spans="1:22">
      <c r="A55" s="4" t="s">
        <v>91</v>
      </c>
    </row>
    <row r="56" spans="1:22">
      <c r="C56" s="6">
        <v>2000</v>
      </c>
      <c r="D56" s="6">
        <v>2001</v>
      </c>
      <c r="E56" s="6">
        <v>2002</v>
      </c>
      <c r="F56" s="6">
        <v>2003</v>
      </c>
      <c r="G56" s="6">
        <v>2004</v>
      </c>
      <c r="H56" s="6">
        <v>2005</v>
      </c>
      <c r="I56" s="6">
        <v>2006</v>
      </c>
      <c r="J56" s="6">
        <v>2007</v>
      </c>
      <c r="K56" s="6">
        <v>2008</v>
      </c>
      <c r="L56" s="6">
        <v>2009</v>
      </c>
      <c r="M56" s="6">
        <v>2010</v>
      </c>
      <c r="N56" s="6">
        <v>2011</v>
      </c>
      <c r="O56" s="6">
        <v>2012</v>
      </c>
      <c r="P56" s="6">
        <v>2013</v>
      </c>
      <c r="Q56" s="6">
        <v>2014</v>
      </c>
      <c r="R56" s="6">
        <v>2015</v>
      </c>
      <c r="T56" s="6" t="s">
        <v>57</v>
      </c>
      <c r="U56" s="6" t="s">
        <v>58</v>
      </c>
      <c r="V56" s="6" t="s">
        <v>56</v>
      </c>
    </row>
    <row r="57" spans="1:22">
      <c r="B57" s="6" t="s">
        <v>61</v>
      </c>
      <c r="C57" s="10"/>
      <c r="D57" s="10"/>
      <c r="E57" s="10"/>
      <c r="F57" s="10"/>
      <c r="G57" s="10"/>
      <c r="H57" s="10"/>
      <c r="I57" s="10"/>
      <c r="J57" s="10"/>
      <c r="K57" s="10"/>
      <c r="L57" s="10"/>
      <c r="M57" s="10"/>
      <c r="N57" s="10"/>
      <c r="O57" s="10"/>
      <c r="P57" s="10"/>
      <c r="Q57" s="10"/>
      <c r="R57" s="10"/>
      <c r="S57" s="9" t="s">
        <v>39</v>
      </c>
      <c r="T57" s="10"/>
      <c r="U57" s="10"/>
      <c r="V57" s="10"/>
    </row>
    <row r="61" spans="1:22">
      <c r="A61" s="4" t="s">
        <v>92</v>
      </c>
    </row>
    <row r="62" spans="1:22">
      <c r="C62" s="6">
        <v>2000</v>
      </c>
      <c r="D62" s="6">
        <v>2001</v>
      </c>
      <c r="E62" s="6">
        <v>2002</v>
      </c>
      <c r="F62" s="6">
        <v>2003</v>
      </c>
      <c r="G62" s="6">
        <v>2004</v>
      </c>
      <c r="H62" s="6">
        <v>2005</v>
      </c>
      <c r="I62" s="6">
        <v>2006</v>
      </c>
      <c r="J62" s="6">
        <v>2007</v>
      </c>
      <c r="K62" s="6">
        <v>2008</v>
      </c>
      <c r="L62" s="6">
        <v>2009</v>
      </c>
      <c r="M62" s="6">
        <v>2010</v>
      </c>
      <c r="N62" s="6">
        <v>2011</v>
      </c>
      <c r="O62" s="6">
        <v>2012</v>
      </c>
      <c r="P62" s="6">
        <v>2013</v>
      </c>
      <c r="Q62" s="6">
        <v>2014</v>
      </c>
      <c r="R62" s="6">
        <v>2015</v>
      </c>
      <c r="T62" s="6" t="s">
        <v>57</v>
      </c>
      <c r="U62" s="6" t="s">
        <v>58</v>
      </c>
      <c r="V62" s="6" t="s">
        <v>56</v>
      </c>
    </row>
    <row r="63" spans="1:22">
      <c r="B63" s="6" t="s">
        <v>61</v>
      </c>
      <c r="C63" s="10"/>
      <c r="D63" s="10"/>
      <c r="E63" s="10"/>
      <c r="F63" s="10"/>
      <c r="G63" s="10"/>
      <c r="H63" s="10"/>
      <c r="I63" s="10"/>
      <c r="J63" s="10"/>
      <c r="K63" s="10"/>
      <c r="L63" s="10"/>
      <c r="M63" s="10"/>
      <c r="N63" s="10"/>
      <c r="O63" s="10"/>
      <c r="P63" s="10"/>
      <c r="Q63" s="10"/>
      <c r="R63" s="10"/>
      <c r="S63" s="9" t="s">
        <v>39</v>
      </c>
      <c r="T63" s="10"/>
      <c r="U63" s="10"/>
      <c r="V63" s="10"/>
    </row>
    <row r="67" spans="1:22">
      <c r="A67" s="4" t="s">
        <v>93</v>
      </c>
    </row>
    <row r="68" spans="1:22">
      <c r="C68" s="6">
        <v>2000</v>
      </c>
      <c r="D68" s="6">
        <v>2001</v>
      </c>
      <c r="E68" s="6">
        <v>2002</v>
      </c>
      <c r="F68" s="6">
        <v>2003</v>
      </c>
      <c r="G68" s="6">
        <v>2004</v>
      </c>
      <c r="H68" s="6">
        <v>2005</v>
      </c>
      <c r="I68" s="6">
        <v>2006</v>
      </c>
      <c r="J68" s="6">
        <v>2007</v>
      </c>
      <c r="K68" s="6">
        <v>2008</v>
      </c>
      <c r="L68" s="6">
        <v>2009</v>
      </c>
      <c r="M68" s="6">
        <v>2010</v>
      </c>
      <c r="N68" s="6">
        <v>2011</v>
      </c>
      <c r="O68" s="6">
        <v>2012</v>
      </c>
      <c r="P68" s="6">
        <v>2013</v>
      </c>
      <c r="Q68" s="6">
        <v>2014</v>
      </c>
      <c r="R68" s="6">
        <v>2015</v>
      </c>
      <c r="T68" s="6" t="s">
        <v>57</v>
      </c>
      <c r="U68" s="6" t="s">
        <v>58</v>
      </c>
      <c r="V68" s="6" t="s">
        <v>56</v>
      </c>
    </row>
    <row r="69" spans="1:22">
      <c r="B69" s="6" t="s">
        <v>61</v>
      </c>
      <c r="C69" s="10"/>
      <c r="D69" s="10"/>
      <c r="E69" s="10"/>
      <c r="F69" s="10"/>
      <c r="G69" s="10"/>
      <c r="H69" s="10"/>
      <c r="I69" s="10"/>
      <c r="J69" s="10"/>
      <c r="K69" s="10"/>
      <c r="L69" s="10"/>
      <c r="M69" s="10"/>
      <c r="N69" s="10"/>
      <c r="O69" s="10"/>
      <c r="P69" s="10"/>
      <c r="Q69" s="10"/>
      <c r="R69" s="10"/>
      <c r="S69" s="9" t="s">
        <v>39</v>
      </c>
      <c r="T69" s="10"/>
      <c r="U69" s="10"/>
      <c r="V69" s="10"/>
    </row>
    <row r="73" spans="1:22">
      <c r="A73" s="4" t="s">
        <v>94</v>
      </c>
    </row>
    <row r="74" spans="1:22">
      <c r="C74" s="6">
        <v>2000</v>
      </c>
      <c r="D74" s="6">
        <v>2001</v>
      </c>
      <c r="E74" s="6">
        <v>2002</v>
      </c>
      <c r="F74" s="6">
        <v>2003</v>
      </c>
      <c r="G74" s="6">
        <v>2004</v>
      </c>
      <c r="H74" s="6">
        <v>2005</v>
      </c>
      <c r="I74" s="6">
        <v>2006</v>
      </c>
      <c r="J74" s="6">
        <v>2007</v>
      </c>
      <c r="K74" s="6">
        <v>2008</v>
      </c>
      <c r="L74" s="6">
        <v>2009</v>
      </c>
      <c r="M74" s="6">
        <v>2010</v>
      </c>
      <c r="N74" s="6">
        <v>2011</v>
      </c>
      <c r="O74" s="6">
        <v>2012</v>
      </c>
      <c r="P74" s="6">
        <v>2013</v>
      </c>
      <c r="Q74" s="6">
        <v>2014</v>
      </c>
      <c r="R74" s="6">
        <v>2015</v>
      </c>
      <c r="T74" s="6" t="s">
        <v>57</v>
      </c>
      <c r="U74" s="6" t="s">
        <v>58</v>
      </c>
      <c r="V74" s="6" t="s">
        <v>56</v>
      </c>
    </row>
    <row r="75" spans="1:22">
      <c r="B75" s="6" t="s">
        <v>109</v>
      </c>
      <c r="C75" s="11"/>
      <c r="D75" s="11"/>
      <c r="E75" s="11"/>
      <c r="F75" s="11"/>
      <c r="G75" s="11"/>
      <c r="H75" s="11"/>
      <c r="I75" s="11"/>
      <c r="J75" s="11"/>
      <c r="K75" s="11"/>
      <c r="L75" s="11"/>
      <c r="M75" s="11"/>
      <c r="N75" s="11"/>
      <c r="O75" s="15">
        <v>0</v>
      </c>
      <c r="P75" s="11"/>
      <c r="Q75" s="11"/>
      <c r="R75" s="11"/>
      <c r="S75" s="9" t="s">
        <v>39</v>
      </c>
      <c r="T75" s="20">
        <v>0.03</v>
      </c>
      <c r="U75" s="21">
        <v>0.02</v>
      </c>
      <c r="V75" s="21">
        <v>0.05</v>
      </c>
    </row>
    <row r="76" spans="1:22">
      <c r="B76" s="6" t="s">
        <v>110</v>
      </c>
      <c r="C76" s="11"/>
      <c r="D76" s="11"/>
      <c r="E76" s="11"/>
      <c r="F76" s="11"/>
      <c r="G76" s="11"/>
      <c r="H76" s="11"/>
      <c r="I76" s="11"/>
      <c r="J76" s="11"/>
      <c r="K76" s="11"/>
      <c r="L76" s="11"/>
      <c r="M76" s="11"/>
      <c r="N76" s="11"/>
      <c r="O76" s="15">
        <v>100</v>
      </c>
      <c r="P76" s="11"/>
      <c r="Q76" s="11"/>
      <c r="R76" s="11"/>
      <c r="S76" s="9" t="s">
        <v>39</v>
      </c>
      <c r="T76" s="20">
        <v>0.03</v>
      </c>
      <c r="U76" s="21">
        <v>0.02</v>
      </c>
      <c r="V76" s="21">
        <v>0.05</v>
      </c>
    </row>
    <row r="77" spans="1:22">
      <c r="B77" s="6" t="s">
        <v>129</v>
      </c>
      <c r="C77" s="11"/>
      <c r="D77" s="11"/>
      <c r="E77" s="11"/>
      <c r="F77" s="11"/>
      <c r="G77" s="11"/>
      <c r="H77" s="11"/>
      <c r="I77" s="11"/>
      <c r="J77" s="11"/>
      <c r="K77" s="11"/>
      <c r="L77" s="11"/>
      <c r="M77" s="11"/>
      <c r="N77" s="11"/>
      <c r="O77" s="15">
        <v>100</v>
      </c>
      <c r="P77" s="11"/>
      <c r="Q77" s="11"/>
      <c r="R77" s="11"/>
      <c r="S77" s="9" t="s">
        <v>39</v>
      </c>
      <c r="T77" s="20">
        <v>0.03</v>
      </c>
      <c r="U77" s="21">
        <v>0.02</v>
      </c>
      <c r="V77" s="21">
        <v>0.05</v>
      </c>
    </row>
    <row r="78" spans="1:22">
      <c r="B78" s="6" t="s">
        <v>112</v>
      </c>
      <c r="C78" s="11"/>
      <c r="D78" s="11"/>
      <c r="E78" s="11"/>
      <c r="F78" s="11"/>
      <c r="G78" s="11"/>
      <c r="H78" s="11"/>
      <c r="I78" s="11"/>
      <c r="J78" s="11"/>
      <c r="K78" s="11"/>
      <c r="L78" s="11"/>
      <c r="M78" s="11"/>
      <c r="N78" s="11"/>
      <c r="O78" s="15">
        <v>200</v>
      </c>
      <c r="P78" s="11"/>
      <c r="Q78" s="11"/>
      <c r="R78" s="11"/>
      <c r="S78" s="9" t="s">
        <v>39</v>
      </c>
      <c r="T78" s="20">
        <v>0.03</v>
      </c>
      <c r="U78" s="21">
        <v>0.02</v>
      </c>
      <c r="V78" s="21">
        <v>0.05</v>
      </c>
    </row>
    <row r="79" spans="1:22">
      <c r="B79" s="6" t="s">
        <v>113</v>
      </c>
      <c r="C79" s="11"/>
      <c r="D79" s="11"/>
      <c r="E79" s="11"/>
      <c r="F79" s="11"/>
      <c r="G79" s="11"/>
      <c r="H79" s="11"/>
      <c r="I79" s="11"/>
      <c r="J79" s="11"/>
      <c r="K79" s="11"/>
      <c r="L79" s="11"/>
      <c r="M79" s="11"/>
      <c r="N79" s="11"/>
      <c r="O79" s="15">
        <v>300</v>
      </c>
      <c r="P79" s="11"/>
      <c r="Q79" s="11"/>
      <c r="R79" s="11"/>
      <c r="S79" s="9" t="s">
        <v>39</v>
      </c>
      <c r="T79" s="20">
        <v>0.03</v>
      </c>
      <c r="U79" s="21">
        <v>0.02</v>
      </c>
      <c r="V79" s="21">
        <v>0.05</v>
      </c>
    </row>
    <row r="80" spans="1:22">
      <c r="B80" s="6" t="s">
        <v>114</v>
      </c>
      <c r="C80" s="11"/>
      <c r="D80" s="11"/>
      <c r="E80" s="11"/>
      <c r="F80" s="11"/>
      <c r="G80" s="11"/>
      <c r="H80" s="11"/>
      <c r="I80" s="11"/>
      <c r="J80" s="11"/>
      <c r="K80" s="11"/>
      <c r="L80" s="11"/>
      <c r="M80" s="11"/>
      <c r="N80" s="11"/>
      <c r="O80" s="15">
        <v>500</v>
      </c>
      <c r="P80" s="11"/>
      <c r="Q80" s="11"/>
      <c r="R80" s="11"/>
      <c r="S80" s="9" t="s">
        <v>39</v>
      </c>
      <c r="T80" s="20">
        <v>0.03</v>
      </c>
      <c r="U80" s="21">
        <v>0.02</v>
      </c>
      <c r="V80" s="21">
        <v>0.05</v>
      </c>
    </row>
    <row r="84" spans="1:22">
      <c r="A84" s="4" t="s">
        <v>95</v>
      </c>
    </row>
    <row r="85" spans="1:22">
      <c r="C85" s="6">
        <v>2000</v>
      </c>
      <c r="D85" s="6">
        <v>2001</v>
      </c>
      <c r="E85" s="6">
        <v>2002</v>
      </c>
      <c r="F85" s="6">
        <v>2003</v>
      </c>
      <c r="G85" s="6">
        <v>2004</v>
      </c>
      <c r="H85" s="6">
        <v>2005</v>
      </c>
      <c r="I85" s="6">
        <v>2006</v>
      </c>
      <c r="J85" s="6">
        <v>2007</v>
      </c>
      <c r="K85" s="6">
        <v>2008</v>
      </c>
      <c r="L85" s="6">
        <v>2009</v>
      </c>
      <c r="M85" s="6">
        <v>2010</v>
      </c>
      <c r="N85" s="6">
        <v>2011</v>
      </c>
      <c r="O85" s="6">
        <v>2012</v>
      </c>
      <c r="P85" s="6">
        <v>2013</v>
      </c>
      <c r="Q85" s="6">
        <v>2014</v>
      </c>
      <c r="R85" s="6">
        <v>2015</v>
      </c>
      <c r="T85" s="6" t="s">
        <v>57</v>
      </c>
      <c r="U85" s="6" t="s">
        <v>58</v>
      </c>
      <c r="V85" s="6" t="s">
        <v>56</v>
      </c>
    </row>
    <row r="86" spans="1:22">
      <c r="B86" s="6" t="s">
        <v>109</v>
      </c>
      <c r="C86" s="11"/>
      <c r="D86" s="11"/>
      <c r="E86" s="11"/>
      <c r="F86" s="11"/>
      <c r="G86" s="11"/>
      <c r="H86" s="11"/>
      <c r="I86" s="11"/>
      <c r="J86" s="11"/>
      <c r="K86" s="11"/>
      <c r="L86" s="11"/>
      <c r="M86" s="11"/>
      <c r="N86" s="11"/>
      <c r="O86" s="11">
        <v>0</v>
      </c>
      <c r="P86" s="11"/>
      <c r="Q86" s="11"/>
      <c r="R86" s="11"/>
      <c r="S86" s="9" t="s">
        <v>39</v>
      </c>
      <c r="T86" s="20">
        <v>0.03</v>
      </c>
      <c r="U86" s="21">
        <v>0.02</v>
      </c>
      <c r="V86" s="21">
        <v>0.05</v>
      </c>
    </row>
    <row r="87" spans="1:22">
      <c r="B87" s="6" t="s">
        <v>110</v>
      </c>
      <c r="C87" s="11"/>
      <c r="D87" s="11"/>
      <c r="E87" s="11"/>
      <c r="F87" s="11"/>
      <c r="G87" s="11"/>
      <c r="H87" s="11"/>
      <c r="I87" s="11"/>
      <c r="J87" s="11"/>
      <c r="K87" s="11"/>
      <c r="L87" s="11"/>
      <c r="M87" s="11"/>
      <c r="N87" s="11"/>
      <c r="O87" s="11">
        <v>100</v>
      </c>
      <c r="P87" s="11"/>
      <c r="Q87" s="11"/>
      <c r="R87" s="11"/>
      <c r="S87" s="9" t="s">
        <v>39</v>
      </c>
      <c r="T87" s="20">
        <v>0.03</v>
      </c>
      <c r="U87" s="21">
        <v>0.02</v>
      </c>
      <c r="V87" s="21">
        <v>0.05</v>
      </c>
    </row>
    <row r="88" spans="1:22">
      <c r="B88" s="6" t="s">
        <v>129</v>
      </c>
      <c r="C88" s="11"/>
      <c r="D88" s="11"/>
      <c r="E88" s="11"/>
      <c r="F88" s="11"/>
      <c r="G88" s="11"/>
      <c r="H88" s="11"/>
      <c r="I88" s="11"/>
      <c r="J88" s="11"/>
      <c r="K88" s="11"/>
      <c r="L88" s="11"/>
      <c r="M88" s="11"/>
      <c r="N88" s="11"/>
      <c r="O88" s="11">
        <v>100</v>
      </c>
      <c r="P88" s="11"/>
      <c r="Q88" s="11"/>
      <c r="R88" s="11"/>
      <c r="S88" s="9" t="s">
        <v>39</v>
      </c>
      <c r="T88" s="20">
        <v>0.03</v>
      </c>
      <c r="U88" s="21">
        <v>0.02</v>
      </c>
      <c r="V88" s="21">
        <v>0.05</v>
      </c>
    </row>
    <row r="89" spans="1:22">
      <c r="B89" s="6" t="s">
        <v>112</v>
      </c>
      <c r="C89" s="11"/>
      <c r="D89" s="11"/>
      <c r="E89" s="11"/>
      <c r="F89" s="11"/>
      <c r="G89" s="11"/>
      <c r="H89" s="11"/>
      <c r="I89" s="11"/>
      <c r="J89" s="11"/>
      <c r="K89" s="11"/>
      <c r="L89" s="11"/>
      <c r="M89" s="11"/>
      <c r="N89" s="11"/>
      <c r="O89" s="11">
        <v>1000</v>
      </c>
      <c r="P89" s="11"/>
      <c r="Q89" s="11"/>
      <c r="R89" s="11"/>
      <c r="S89" s="9" t="s">
        <v>39</v>
      </c>
      <c r="T89" s="20">
        <v>0.03</v>
      </c>
      <c r="U89" s="21">
        <v>0.02</v>
      </c>
      <c r="V89" s="21">
        <v>0.05</v>
      </c>
    </row>
    <row r="90" spans="1:22">
      <c r="B90" s="6" t="s">
        <v>113</v>
      </c>
      <c r="C90" s="11"/>
      <c r="D90" s="11"/>
      <c r="E90" s="11"/>
      <c r="F90" s="11"/>
      <c r="G90" s="11"/>
      <c r="H90" s="11"/>
      <c r="I90" s="11"/>
      <c r="J90" s="11"/>
      <c r="K90" s="11"/>
      <c r="L90" s="11"/>
      <c r="M90" s="11"/>
      <c r="N90" s="11"/>
      <c r="O90" s="11">
        <v>2000</v>
      </c>
      <c r="P90" s="11"/>
      <c r="Q90" s="11"/>
      <c r="R90" s="11"/>
      <c r="S90" s="9" t="s">
        <v>39</v>
      </c>
      <c r="T90" s="20">
        <v>0.03</v>
      </c>
      <c r="U90" s="21">
        <v>0.02</v>
      </c>
      <c r="V90" s="21">
        <v>0.05</v>
      </c>
    </row>
    <row r="91" spans="1:22">
      <c r="B91" s="6" t="s">
        <v>114</v>
      </c>
      <c r="C91" s="11"/>
      <c r="D91" s="11"/>
      <c r="E91" s="11"/>
      <c r="F91" s="11"/>
      <c r="G91" s="11"/>
      <c r="H91" s="11"/>
      <c r="I91" s="11"/>
      <c r="J91" s="11"/>
      <c r="K91" s="11"/>
      <c r="L91" s="11"/>
      <c r="M91" s="11"/>
      <c r="N91" s="11"/>
      <c r="O91" s="11">
        <v>10000</v>
      </c>
      <c r="P91" s="11"/>
      <c r="Q91" s="11"/>
      <c r="R91" s="11"/>
      <c r="S91" s="9" t="s">
        <v>39</v>
      </c>
      <c r="T91" s="20">
        <v>0.03</v>
      </c>
      <c r="U91" s="21">
        <v>0.02</v>
      </c>
      <c r="V91" s="21">
        <v>0.05</v>
      </c>
    </row>
  </sheetData>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K10"/>
  <sheetViews>
    <sheetView workbookViewId="0">
      <selection activeCell="K4" sqref="K4"/>
    </sheetView>
  </sheetViews>
  <sheetFormatPr baseColWidth="10" defaultColWidth="8.625" defaultRowHeight="15"/>
  <cols>
    <col min="3" max="3" width="15.75" customWidth="1"/>
    <col min="4" max="4" width="40.75" customWidth="1"/>
    <col min="7" max="7" width="12.75" customWidth="1"/>
    <col min="8" max="9" width="16.75" customWidth="1"/>
    <col min="10" max="10" width="12.75" customWidth="1"/>
  </cols>
  <sheetData>
    <row r="1" spans="1:11">
      <c r="A1" s="4" t="s">
        <v>2</v>
      </c>
    </row>
    <row r="2" spans="1:11">
      <c r="C2" s="5" t="s">
        <v>3</v>
      </c>
      <c r="D2" s="5" t="s">
        <v>4</v>
      </c>
      <c r="E2" s="5" t="s">
        <v>5</v>
      </c>
      <c r="F2" s="5" t="s">
        <v>6</v>
      </c>
      <c r="G2" s="5" t="s">
        <v>7</v>
      </c>
      <c r="H2" s="5" t="s">
        <v>8</v>
      </c>
      <c r="I2" s="5" t="s">
        <v>9</v>
      </c>
      <c r="J2" s="5" t="s">
        <v>10</v>
      </c>
      <c r="K2" s="5" t="s">
        <v>11</v>
      </c>
    </row>
    <row r="3" spans="1:11">
      <c r="B3" s="6">
        <v>1</v>
      </c>
      <c r="C3" s="7" t="s">
        <v>12</v>
      </c>
      <c r="D3" s="7" t="s">
        <v>13</v>
      </c>
      <c r="E3" s="7" t="s">
        <v>14</v>
      </c>
      <c r="F3" s="7" t="s">
        <v>14</v>
      </c>
      <c r="G3" s="7" t="s">
        <v>15</v>
      </c>
      <c r="H3" s="7" t="s">
        <v>14</v>
      </c>
      <c r="I3" s="7" t="s">
        <v>14</v>
      </c>
      <c r="J3" s="7" t="b">
        <v>0</v>
      </c>
      <c r="K3" s="7" t="b">
        <v>0</v>
      </c>
    </row>
    <row r="7" spans="1:11">
      <c r="A7" s="4" t="s">
        <v>45</v>
      </c>
    </row>
    <row r="8" spans="1:11">
      <c r="C8" s="5" t="s">
        <v>3</v>
      </c>
      <c r="D8" s="5" t="s">
        <v>4</v>
      </c>
    </row>
    <row r="9" spans="1:11">
      <c r="B9" s="6">
        <v>1</v>
      </c>
      <c r="C9" s="7" t="s">
        <v>46</v>
      </c>
      <c r="D9" s="7" t="s">
        <v>47</v>
      </c>
    </row>
    <row r="10" spans="1:11">
      <c r="B10" s="6">
        <v>2</v>
      </c>
      <c r="C10" s="7" t="s">
        <v>48</v>
      </c>
      <c r="D10" s="7" t="s">
        <v>49</v>
      </c>
    </row>
  </sheetData>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U7"/>
  <sheetViews>
    <sheetView tabSelected="1" topLeftCell="H1" workbookViewId="0">
      <selection activeCell="I12" sqref="I12:S13"/>
    </sheetView>
  </sheetViews>
  <sheetFormatPr baseColWidth="10" defaultColWidth="8.625" defaultRowHeight="15"/>
  <sheetData>
    <row r="1" spans="1:21">
      <c r="A1" s="4" t="s">
        <v>50</v>
      </c>
    </row>
    <row r="2" spans="1:21">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U2" s="6" t="s">
        <v>51</v>
      </c>
    </row>
    <row r="3" spans="1:21">
      <c r="B3" s="6" t="str">
        <f>'Populations &amp; programs'!$C$9</f>
        <v>NSP</v>
      </c>
      <c r="C3" s="6" t="s">
        <v>52</v>
      </c>
      <c r="D3" s="8"/>
      <c r="E3" s="8"/>
      <c r="F3" s="8"/>
      <c r="G3" s="8"/>
      <c r="H3" s="8"/>
      <c r="I3" s="8"/>
      <c r="J3" s="8">
        <v>0.4</v>
      </c>
      <c r="K3" s="8"/>
      <c r="L3" s="8">
        <v>0.4</v>
      </c>
      <c r="M3" s="8"/>
      <c r="N3" s="8">
        <v>0.42</v>
      </c>
      <c r="O3" s="8"/>
      <c r="P3" s="8">
        <v>0.38</v>
      </c>
      <c r="Q3" s="8"/>
      <c r="R3" s="8">
        <v>0.37</v>
      </c>
      <c r="S3" s="8"/>
      <c r="T3" s="9" t="s">
        <v>53</v>
      </c>
      <c r="U3" s="8"/>
    </row>
    <row r="4" spans="1:21">
      <c r="B4" s="6" t="str">
        <f>'Populations &amp; programs'!$C$9</f>
        <v>NSP</v>
      </c>
      <c r="C4" s="6" t="s">
        <v>54</v>
      </c>
      <c r="D4" s="10"/>
      <c r="E4" s="10"/>
      <c r="F4" s="10"/>
      <c r="G4" s="10"/>
      <c r="H4" s="10"/>
      <c r="I4" s="10"/>
      <c r="J4" s="10">
        <v>50000</v>
      </c>
      <c r="K4" s="10"/>
      <c r="L4" s="10">
        <v>55000</v>
      </c>
      <c r="M4" s="10"/>
      <c r="N4" s="10">
        <v>57000</v>
      </c>
      <c r="O4" s="10"/>
      <c r="P4" s="10">
        <v>57000</v>
      </c>
      <c r="Q4" s="10"/>
      <c r="R4" s="10">
        <v>55000</v>
      </c>
      <c r="S4" s="10"/>
      <c r="T4" s="9" t="s">
        <v>53</v>
      </c>
      <c r="U4" s="10"/>
    </row>
    <row r="6" spans="1:21">
      <c r="B6" s="6" t="str">
        <f>'Populations &amp; programs'!$C$10</f>
        <v>ART</v>
      </c>
      <c r="C6" s="6" t="s">
        <v>52</v>
      </c>
      <c r="D6" s="8"/>
      <c r="E6" s="8"/>
      <c r="F6" s="8"/>
      <c r="G6" s="8"/>
      <c r="H6" s="8"/>
      <c r="I6" s="8"/>
      <c r="J6" s="13">
        <v>30</v>
      </c>
      <c r="K6" s="13">
        <v>50</v>
      </c>
      <c r="L6" s="13">
        <v>130</v>
      </c>
      <c r="M6" s="13">
        <v>150</v>
      </c>
      <c r="N6" s="13">
        <v>350</v>
      </c>
      <c r="O6" s="13">
        <v>450</v>
      </c>
      <c r="P6" s="13">
        <v>620</v>
      </c>
      <c r="Q6" s="13">
        <v>850</v>
      </c>
      <c r="R6" s="13">
        <v>1000</v>
      </c>
      <c r="S6" s="8"/>
      <c r="T6" s="9" t="s">
        <v>53</v>
      </c>
      <c r="U6" s="8"/>
    </row>
    <row r="7" spans="1:21">
      <c r="B7" s="6" t="str">
        <f>'Populations &amp; programs'!$C$10</f>
        <v>ART</v>
      </c>
      <c r="C7" s="6" t="s">
        <v>54</v>
      </c>
      <c r="D7" s="10"/>
      <c r="E7" s="10"/>
      <c r="F7" s="10"/>
      <c r="G7" s="10"/>
      <c r="H7" s="10"/>
      <c r="I7" s="10"/>
      <c r="J7" s="10">
        <v>2000000</v>
      </c>
      <c r="K7" s="10">
        <v>2500000</v>
      </c>
      <c r="L7" s="10">
        <v>2600000</v>
      </c>
      <c r="M7" s="10">
        <v>2700000</v>
      </c>
      <c r="N7" s="10">
        <v>2900000</v>
      </c>
      <c r="O7" s="10">
        <v>3100000</v>
      </c>
      <c r="P7" s="10">
        <v>3200000</v>
      </c>
      <c r="Q7" s="10">
        <v>3500000</v>
      </c>
      <c r="R7" s="10">
        <v>5000000</v>
      </c>
      <c r="S7" s="10"/>
      <c r="T7" s="9" t="s">
        <v>53</v>
      </c>
      <c r="U7" s="10"/>
    </row>
  </sheetData>
  <phoneticPr fontId="6" type="noConversion"/>
  <pageMargins left="0.7" right="0.7" top="0.75" bottom="0.75" header="0.3" footer="0.3"/>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U18"/>
  <sheetViews>
    <sheetView topLeftCell="J1" workbookViewId="0">
      <selection activeCell="J19" sqref="J19"/>
    </sheetView>
  </sheetViews>
  <sheetFormatPr baseColWidth="10" defaultColWidth="8.625" defaultRowHeight="15"/>
  <sheetData>
    <row r="1" spans="1:21">
      <c r="A1" s="4" t="s">
        <v>55</v>
      </c>
    </row>
    <row r="2" spans="1:21">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U2" s="6" t="s">
        <v>51</v>
      </c>
    </row>
    <row r="3" spans="1:21">
      <c r="B3" s="6" t="str">
        <f>'Populations &amp; programs'!$C$3</f>
        <v>PWID</v>
      </c>
      <c r="C3" s="6" t="s">
        <v>56</v>
      </c>
      <c r="D3" s="10">
        <f>D4*0.9</f>
        <v>18000</v>
      </c>
      <c r="E3" s="10">
        <f t="shared" ref="E3:R3" si="0">E4*0.9</f>
        <v>18900</v>
      </c>
      <c r="F3" s="10">
        <f t="shared" si="0"/>
        <v>19800</v>
      </c>
      <c r="G3" s="10">
        <f t="shared" si="0"/>
        <v>25200</v>
      </c>
      <c r="H3" s="10">
        <f t="shared" si="0"/>
        <v>31500</v>
      </c>
      <c r="I3" s="10">
        <f t="shared" si="0"/>
        <v>32400</v>
      </c>
      <c r="J3" s="10">
        <f t="shared" si="0"/>
        <v>34200</v>
      </c>
      <c r="K3" s="10">
        <f t="shared" si="0"/>
        <v>35100</v>
      </c>
      <c r="L3" s="10">
        <f t="shared" si="0"/>
        <v>35100</v>
      </c>
      <c r="M3" s="10">
        <f t="shared" si="0"/>
        <v>34200</v>
      </c>
      <c r="N3" s="10">
        <f t="shared" si="0"/>
        <v>35100</v>
      </c>
      <c r="O3" s="10">
        <f t="shared" si="0"/>
        <v>36000</v>
      </c>
      <c r="P3" s="10">
        <f t="shared" si="0"/>
        <v>36900</v>
      </c>
      <c r="Q3" s="10">
        <f t="shared" si="0"/>
        <v>37800</v>
      </c>
      <c r="R3" s="10">
        <f t="shared" si="0"/>
        <v>39600</v>
      </c>
      <c r="S3" s="10"/>
      <c r="T3" s="9" t="s">
        <v>53</v>
      </c>
      <c r="U3" s="10"/>
    </row>
    <row r="4" spans="1:21">
      <c r="B4" s="6" t="str">
        <f>'Populations &amp; programs'!$C$3</f>
        <v>PWID</v>
      </c>
      <c r="C4" s="6" t="s">
        <v>57</v>
      </c>
      <c r="D4" s="10">
        <v>20000</v>
      </c>
      <c r="E4" s="10">
        <v>21000</v>
      </c>
      <c r="F4" s="10">
        <v>22000</v>
      </c>
      <c r="G4" s="10">
        <v>28000</v>
      </c>
      <c r="H4" s="10">
        <v>35000</v>
      </c>
      <c r="I4" s="10">
        <v>36000</v>
      </c>
      <c r="J4" s="10">
        <v>38000</v>
      </c>
      <c r="K4" s="10">
        <v>39000</v>
      </c>
      <c r="L4" s="10">
        <v>39000</v>
      </c>
      <c r="M4" s="10">
        <v>38000</v>
      </c>
      <c r="N4" s="10">
        <v>39000</v>
      </c>
      <c r="O4" s="10">
        <v>40000</v>
      </c>
      <c r="P4" s="10">
        <v>41000</v>
      </c>
      <c r="Q4" s="10">
        <v>42000</v>
      </c>
      <c r="R4" s="10">
        <v>44000</v>
      </c>
      <c r="S4" s="10"/>
      <c r="T4" s="9" t="s">
        <v>53</v>
      </c>
      <c r="U4" s="10"/>
    </row>
    <row r="5" spans="1:21">
      <c r="B5" s="6" t="str">
        <f>'Populations &amp; programs'!$C$3</f>
        <v>PWID</v>
      </c>
      <c r="C5" s="6" t="s">
        <v>58</v>
      </c>
      <c r="D5" s="10">
        <f>D4*1.1</f>
        <v>22000</v>
      </c>
      <c r="E5" s="10">
        <f t="shared" ref="E5:R5" si="1">E4*1.1</f>
        <v>23100.000000000004</v>
      </c>
      <c r="F5" s="10">
        <f t="shared" si="1"/>
        <v>24200.000000000004</v>
      </c>
      <c r="G5" s="10">
        <f t="shared" si="1"/>
        <v>30800.000000000004</v>
      </c>
      <c r="H5" s="10">
        <f t="shared" si="1"/>
        <v>38500</v>
      </c>
      <c r="I5" s="10">
        <f t="shared" si="1"/>
        <v>39600</v>
      </c>
      <c r="J5" s="10">
        <f t="shared" si="1"/>
        <v>41800</v>
      </c>
      <c r="K5" s="10">
        <f t="shared" si="1"/>
        <v>42900</v>
      </c>
      <c r="L5" s="10">
        <f t="shared" si="1"/>
        <v>42900</v>
      </c>
      <c r="M5" s="10">
        <f t="shared" si="1"/>
        <v>41800</v>
      </c>
      <c r="N5" s="10">
        <f t="shared" si="1"/>
        <v>42900</v>
      </c>
      <c r="O5" s="10">
        <f t="shared" si="1"/>
        <v>44000</v>
      </c>
      <c r="P5" s="10">
        <f t="shared" si="1"/>
        <v>45100.000000000007</v>
      </c>
      <c r="Q5" s="10">
        <f t="shared" si="1"/>
        <v>46200.000000000007</v>
      </c>
      <c r="R5" s="10">
        <f t="shared" si="1"/>
        <v>48400.000000000007</v>
      </c>
      <c r="S5" s="10"/>
      <c r="T5" s="9" t="s">
        <v>53</v>
      </c>
      <c r="U5" s="10"/>
    </row>
    <row r="10" spans="1:21">
      <c r="A10" s="4" t="s">
        <v>59</v>
      </c>
    </row>
    <row r="11" spans="1:21">
      <c r="D11" s="6">
        <v>2000</v>
      </c>
      <c r="E11" s="6">
        <v>2001</v>
      </c>
      <c r="F11" s="6">
        <v>2002</v>
      </c>
      <c r="G11" s="6">
        <v>2003</v>
      </c>
      <c r="H11" s="6">
        <v>2004</v>
      </c>
      <c r="I11" s="6">
        <v>2005</v>
      </c>
      <c r="J11" s="6">
        <v>2006</v>
      </c>
      <c r="K11" s="6">
        <v>2007</v>
      </c>
      <c r="L11" s="6">
        <v>2008</v>
      </c>
      <c r="M11" s="6">
        <v>2009</v>
      </c>
      <c r="N11" s="6">
        <v>2010</v>
      </c>
      <c r="O11" s="6">
        <v>2011</v>
      </c>
      <c r="P11" s="6">
        <v>2012</v>
      </c>
      <c r="Q11" s="6">
        <v>2013</v>
      </c>
      <c r="R11" s="6">
        <v>2014</v>
      </c>
      <c r="S11" s="6">
        <v>2015</v>
      </c>
      <c r="U11" s="6" t="s">
        <v>51</v>
      </c>
    </row>
    <row r="12" spans="1:21">
      <c r="B12" s="6" t="str">
        <f>'Populations &amp; programs'!$C$3</f>
        <v>PWID</v>
      </c>
      <c r="C12" s="6" t="s">
        <v>56</v>
      </c>
      <c r="D12" s="8"/>
      <c r="E12" s="8"/>
      <c r="F12" s="8"/>
      <c r="G12" s="8"/>
      <c r="H12" s="8"/>
      <c r="I12" s="8"/>
      <c r="J12" s="8"/>
      <c r="K12" s="8"/>
      <c r="L12" s="8"/>
      <c r="M12" s="8"/>
      <c r="N12" s="8"/>
      <c r="O12" s="8"/>
      <c r="P12" s="8"/>
      <c r="Q12" s="8"/>
      <c r="R12" s="8"/>
      <c r="S12" s="8"/>
      <c r="T12" s="9" t="s">
        <v>53</v>
      </c>
      <c r="U12" s="8"/>
    </row>
    <row r="13" spans="1:21">
      <c r="B13" s="6" t="str">
        <f>'Populations &amp; programs'!$C$3</f>
        <v>PWID</v>
      </c>
      <c r="C13" s="6" t="s">
        <v>57</v>
      </c>
      <c r="D13" s="8">
        <v>0.05</v>
      </c>
      <c r="E13" s="8">
        <v>7.0000000000000007E-2</v>
      </c>
      <c r="F13" s="8">
        <v>0.08</v>
      </c>
      <c r="G13" s="8"/>
      <c r="H13" s="8"/>
      <c r="I13" s="8"/>
      <c r="J13" s="8">
        <v>0.15</v>
      </c>
      <c r="K13" s="8"/>
      <c r="L13" s="8">
        <v>0.18</v>
      </c>
      <c r="M13" s="8"/>
      <c r="N13" s="8">
        <v>0.2</v>
      </c>
      <c r="O13" s="8"/>
      <c r="P13" s="8">
        <v>0.2</v>
      </c>
      <c r="Q13" s="8"/>
      <c r="R13" s="8">
        <v>0.22</v>
      </c>
      <c r="S13" s="8"/>
      <c r="T13" s="9" t="s">
        <v>53</v>
      </c>
      <c r="U13" s="8"/>
    </row>
    <row r="14" spans="1:21">
      <c r="B14" s="6" t="str">
        <f>'Populations &amp; programs'!$C$3</f>
        <v>PWID</v>
      </c>
      <c r="C14" s="6" t="s">
        <v>58</v>
      </c>
      <c r="D14" s="8"/>
      <c r="E14" s="8"/>
      <c r="F14" s="8"/>
      <c r="G14" s="8"/>
      <c r="H14" s="8"/>
      <c r="I14" s="8"/>
      <c r="J14" s="8"/>
      <c r="K14" s="8"/>
      <c r="L14" s="8"/>
      <c r="M14" s="8"/>
      <c r="N14" s="8"/>
      <c r="O14" s="8"/>
      <c r="P14" s="8"/>
      <c r="Q14" s="8"/>
      <c r="R14" s="8"/>
      <c r="S14" s="8"/>
      <c r="T14" s="9" t="s">
        <v>53</v>
      </c>
      <c r="U14" s="8"/>
    </row>
    <row r="18" spans="10:10">
      <c r="J18" s="14"/>
    </row>
  </sheetData>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T33"/>
  <sheetViews>
    <sheetView workbookViewId="0">
      <selection activeCell="T21" sqref="T21"/>
    </sheetView>
  </sheetViews>
  <sheetFormatPr baseColWidth="10" defaultColWidth="8.625" defaultRowHeight="15"/>
  <sheetData>
    <row r="1" spans="1:20">
      <c r="A1" s="4" t="s">
        <v>60</v>
      </c>
    </row>
    <row r="2" spans="1:20">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T2" s="6" t="s">
        <v>51</v>
      </c>
    </row>
    <row r="3" spans="1:20">
      <c r="B3" s="6" t="s">
        <v>61</v>
      </c>
      <c r="C3" s="11"/>
      <c r="D3" s="11"/>
      <c r="E3" s="11"/>
      <c r="F3" s="11"/>
      <c r="G3" s="11"/>
      <c r="H3" s="11"/>
      <c r="I3" s="11"/>
      <c r="J3" s="11"/>
      <c r="K3" s="11"/>
      <c r="L3" s="11"/>
      <c r="M3" s="11"/>
      <c r="N3" s="11"/>
      <c r="O3" s="11"/>
      <c r="P3" s="11"/>
      <c r="Q3" s="11"/>
      <c r="R3" s="11"/>
      <c r="S3" s="9" t="s">
        <v>53</v>
      </c>
      <c r="T3" s="11">
        <v>3000</v>
      </c>
    </row>
    <row r="7" spans="1:20">
      <c r="A7" s="4" t="s">
        <v>62</v>
      </c>
    </row>
    <row r="8" spans="1:20">
      <c r="C8" s="6">
        <v>2000</v>
      </c>
      <c r="D8" s="6">
        <v>2001</v>
      </c>
      <c r="E8" s="6">
        <v>2002</v>
      </c>
      <c r="F8" s="6">
        <v>2003</v>
      </c>
      <c r="G8" s="6">
        <v>2004</v>
      </c>
      <c r="H8" s="6">
        <v>2005</v>
      </c>
      <c r="I8" s="6">
        <v>2006</v>
      </c>
      <c r="J8" s="6">
        <v>2007</v>
      </c>
      <c r="K8" s="6">
        <v>2008</v>
      </c>
      <c r="L8" s="6">
        <v>2009</v>
      </c>
      <c r="M8" s="6">
        <v>2010</v>
      </c>
      <c r="N8" s="6">
        <v>2011</v>
      </c>
      <c r="O8" s="6">
        <v>2012</v>
      </c>
      <c r="P8" s="6">
        <v>2013</v>
      </c>
      <c r="Q8" s="6">
        <v>2014</v>
      </c>
      <c r="R8" s="6">
        <v>2015</v>
      </c>
      <c r="T8" s="6" t="s">
        <v>51</v>
      </c>
    </row>
    <row r="9" spans="1:20">
      <c r="B9" s="6" t="s">
        <v>61</v>
      </c>
      <c r="C9" s="11"/>
      <c r="D9" s="11"/>
      <c r="E9" s="11"/>
      <c r="F9" s="11"/>
      <c r="G9" s="11"/>
      <c r="H9" s="11"/>
      <c r="I9" s="11"/>
      <c r="J9" s="11"/>
      <c r="K9" s="11">
        <v>1000</v>
      </c>
      <c r="L9" s="11"/>
      <c r="M9" s="11"/>
      <c r="N9" s="11"/>
      <c r="O9" s="11"/>
      <c r="P9" s="11"/>
      <c r="Q9" s="11"/>
      <c r="R9" s="11"/>
      <c r="S9" s="9" t="s">
        <v>53</v>
      </c>
      <c r="T9" s="11"/>
    </row>
    <row r="13" spans="1:20">
      <c r="A13" s="4" t="s">
        <v>63</v>
      </c>
    </row>
    <row r="14" spans="1:20">
      <c r="C14" s="6">
        <v>2000</v>
      </c>
      <c r="D14" s="6">
        <v>2001</v>
      </c>
      <c r="E14" s="6">
        <v>2002</v>
      </c>
      <c r="F14" s="6">
        <v>2003</v>
      </c>
      <c r="G14" s="6">
        <v>2004</v>
      </c>
      <c r="H14" s="6">
        <v>2005</v>
      </c>
      <c r="I14" s="6">
        <v>2006</v>
      </c>
      <c r="J14" s="6">
        <v>2007</v>
      </c>
      <c r="K14" s="6">
        <v>2008</v>
      </c>
      <c r="L14" s="6">
        <v>2009</v>
      </c>
      <c r="M14" s="6">
        <v>2010</v>
      </c>
      <c r="N14" s="6">
        <v>2011</v>
      </c>
      <c r="O14" s="6">
        <v>2012</v>
      </c>
      <c r="P14" s="6">
        <v>2013</v>
      </c>
      <c r="Q14" s="6">
        <v>2014</v>
      </c>
      <c r="R14" s="6">
        <v>2015</v>
      </c>
      <c r="T14" s="6" t="s">
        <v>51</v>
      </c>
    </row>
    <row r="15" spans="1:20">
      <c r="B15" s="6" t="s">
        <v>61</v>
      </c>
      <c r="C15" s="11"/>
      <c r="D15" s="11"/>
      <c r="E15" s="11"/>
      <c r="F15" s="11"/>
      <c r="G15" s="11"/>
      <c r="H15" s="11"/>
      <c r="I15" s="11"/>
      <c r="J15" s="11"/>
      <c r="K15" s="11"/>
      <c r="L15" s="11"/>
      <c r="M15" s="11"/>
      <c r="N15" s="11"/>
      <c r="O15" s="11"/>
      <c r="P15" s="11"/>
      <c r="Q15" s="11"/>
      <c r="R15" s="11"/>
      <c r="S15" s="9" t="s">
        <v>53</v>
      </c>
      <c r="T15" s="11">
        <v>1200</v>
      </c>
    </row>
    <row r="19" spans="1:20">
      <c r="A19" s="4" t="s">
        <v>64</v>
      </c>
    </row>
    <row r="20" spans="1:20">
      <c r="C20" s="6">
        <v>2000</v>
      </c>
      <c r="D20" s="6">
        <v>2001</v>
      </c>
      <c r="E20" s="6">
        <v>2002</v>
      </c>
      <c r="F20" s="6">
        <v>2003</v>
      </c>
      <c r="G20" s="6">
        <v>2004</v>
      </c>
      <c r="H20" s="6">
        <v>2005</v>
      </c>
      <c r="I20" s="6">
        <v>2006</v>
      </c>
      <c r="J20" s="6">
        <v>2007</v>
      </c>
      <c r="K20" s="6">
        <v>2008</v>
      </c>
      <c r="L20" s="6">
        <v>2009</v>
      </c>
      <c r="M20" s="6">
        <v>2010</v>
      </c>
      <c r="N20" s="6">
        <v>2011</v>
      </c>
      <c r="O20" s="6">
        <v>2012</v>
      </c>
      <c r="P20" s="6">
        <v>2013</v>
      </c>
      <c r="Q20" s="6">
        <v>2014</v>
      </c>
      <c r="R20" s="6">
        <v>2015</v>
      </c>
      <c r="T20" s="6" t="s">
        <v>51</v>
      </c>
    </row>
    <row r="21" spans="1:20">
      <c r="B21" s="6" t="s">
        <v>61</v>
      </c>
      <c r="C21" s="11"/>
      <c r="D21" s="11"/>
      <c r="E21" s="11"/>
      <c r="F21" s="11"/>
      <c r="G21" s="11"/>
      <c r="H21" s="11"/>
      <c r="I21" s="11"/>
      <c r="J21" s="11"/>
      <c r="K21" s="11"/>
      <c r="L21" s="11"/>
      <c r="M21" s="11"/>
      <c r="N21" s="11"/>
      <c r="O21" s="11"/>
      <c r="P21" s="11"/>
      <c r="Q21" s="11"/>
      <c r="R21" s="11"/>
      <c r="S21" s="9" t="s">
        <v>53</v>
      </c>
      <c r="T21" s="11"/>
    </row>
    <row r="25" spans="1:20">
      <c r="A25" s="4" t="s">
        <v>65</v>
      </c>
    </row>
    <row r="26" spans="1:20">
      <c r="C26" s="6">
        <v>2000</v>
      </c>
      <c r="D26" s="6">
        <v>2001</v>
      </c>
      <c r="E26" s="6">
        <v>2002</v>
      </c>
      <c r="F26" s="6">
        <v>2003</v>
      </c>
      <c r="G26" s="6">
        <v>2004</v>
      </c>
      <c r="H26" s="6">
        <v>2005</v>
      </c>
      <c r="I26" s="6">
        <v>2006</v>
      </c>
      <c r="J26" s="6">
        <v>2007</v>
      </c>
      <c r="K26" s="6">
        <v>2008</v>
      </c>
      <c r="L26" s="6">
        <v>2009</v>
      </c>
      <c r="M26" s="6">
        <v>2010</v>
      </c>
      <c r="N26" s="6">
        <v>2011</v>
      </c>
      <c r="O26" s="6">
        <v>2012</v>
      </c>
      <c r="P26" s="6">
        <v>2013</v>
      </c>
      <c r="Q26" s="6">
        <v>2014</v>
      </c>
      <c r="R26" s="6">
        <v>2015</v>
      </c>
      <c r="T26" s="6" t="s">
        <v>51</v>
      </c>
    </row>
    <row r="27" spans="1:20">
      <c r="B27" s="6" t="s">
        <v>61</v>
      </c>
      <c r="C27" s="11"/>
      <c r="D27" s="11"/>
      <c r="E27" s="11"/>
      <c r="F27" s="11"/>
      <c r="G27" s="11"/>
      <c r="H27" s="11"/>
      <c r="I27" s="11"/>
      <c r="J27" s="11"/>
      <c r="K27" s="11"/>
      <c r="L27" s="11"/>
      <c r="M27" s="11"/>
      <c r="N27" s="11"/>
      <c r="O27" s="11"/>
      <c r="P27" s="11"/>
      <c r="Q27" s="11"/>
      <c r="R27" s="11"/>
      <c r="S27" s="9" t="s">
        <v>53</v>
      </c>
      <c r="T27" s="11"/>
    </row>
    <row r="31" spans="1:20">
      <c r="A31" s="4" t="s">
        <v>66</v>
      </c>
    </row>
    <row r="32" spans="1:20">
      <c r="C32" s="6">
        <v>2000</v>
      </c>
      <c r="D32" s="6">
        <v>2001</v>
      </c>
      <c r="E32" s="6">
        <v>2002</v>
      </c>
      <c r="F32" s="6">
        <v>2003</v>
      </c>
      <c r="G32" s="6">
        <v>2004</v>
      </c>
      <c r="H32" s="6">
        <v>2005</v>
      </c>
      <c r="I32" s="6">
        <v>2006</v>
      </c>
      <c r="J32" s="6">
        <v>2007</v>
      </c>
      <c r="K32" s="6">
        <v>2008</v>
      </c>
      <c r="L32" s="6">
        <v>2009</v>
      </c>
      <c r="M32" s="6">
        <v>2010</v>
      </c>
      <c r="N32" s="6">
        <v>2011</v>
      </c>
      <c r="O32" s="6">
        <v>2012</v>
      </c>
      <c r="P32" s="6">
        <v>2013</v>
      </c>
      <c r="Q32" s="6">
        <v>2014</v>
      </c>
      <c r="R32" s="6">
        <v>2015</v>
      </c>
      <c r="T32" s="6" t="s">
        <v>51</v>
      </c>
    </row>
    <row r="33" spans="2:20">
      <c r="B33" s="6" t="s">
        <v>61</v>
      </c>
      <c r="C33" s="11"/>
      <c r="D33" s="11"/>
      <c r="E33" s="11"/>
      <c r="F33" s="11"/>
      <c r="G33" s="11"/>
      <c r="H33" s="11"/>
      <c r="I33" s="11"/>
      <c r="J33" s="11"/>
      <c r="K33" s="11"/>
      <c r="L33" s="11"/>
      <c r="M33" s="11"/>
      <c r="N33" s="11"/>
      <c r="O33" s="11"/>
      <c r="P33" s="11"/>
      <c r="Q33" s="11"/>
      <c r="R33" s="11"/>
      <c r="S33" s="9" t="s">
        <v>53</v>
      </c>
      <c r="T33" s="11"/>
    </row>
  </sheetData>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T21"/>
  <sheetViews>
    <sheetView topLeftCell="A2" workbookViewId="0">
      <selection activeCell="T22" sqref="T22"/>
    </sheetView>
  </sheetViews>
  <sheetFormatPr baseColWidth="10" defaultColWidth="8.625" defaultRowHeight="15"/>
  <sheetData>
    <row r="1" spans="1:20">
      <c r="A1" s="4" t="s">
        <v>67</v>
      </c>
    </row>
    <row r="2" spans="1:20">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T2" s="6" t="s">
        <v>51</v>
      </c>
    </row>
    <row r="3" spans="1:20">
      <c r="B3" s="6" t="str">
        <f>'Populations &amp; programs'!$C$3</f>
        <v>PWID</v>
      </c>
      <c r="C3" s="8"/>
      <c r="D3" s="8"/>
      <c r="E3" s="8"/>
      <c r="F3" s="8"/>
      <c r="G3" s="8"/>
      <c r="H3" s="8"/>
      <c r="I3" s="8"/>
      <c r="J3" s="8"/>
      <c r="K3" s="8"/>
      <c r="L3" s="8"/>
      <c r="M3" s="8"/>
      <c r="N3" s="8"/>
      <c r="O3" s="8"/>
      <c r="P3" s="8"/>
      <c r="Q3" s="8"/>
      <c r="R3" s="8"/>
      <c r="S3" s="9" t="s">
        <v>53</v>
      </c>
      <c r="T3" s="8">
        <v>0.04</v>
      </c>
    </row>
    <row r="7" spans="1:20">
      <c r="A7" s="4" t="s">
        <v>68</v>
      </c>
    </row>
    <row r="8" spans="1:20">
      <c r="C8" s="6">
        <v>2000</v>
      </c>
      <c r="D8" s="6">
        <v>2001</v>
      </c>
      <c r="E8" s="6">
        <v>2002</v>
      </c>
      <c r="F8" s="6">
        <v>2003</v>
      </c>
      <c r="G8" s="6">
        <v>2004</v>
      </c>
      <c r="H8" s="6">
        <v>2005</v>
      </c>
      <c r="I8" s="6">
        <v>2006</v>
      </c>
      <c r="J8" s="6">
        <v>2007</v>
      </c>
      <c r="K8" s="6">
        <v>2008</v>
      </c>
      <c r="L8" s="6">
        <v>2009</v>
      </c>
      <c r="M8" s="6">
        <v>2010</v>
      </c>
      <c r="N8" s="6">
        <v>2011</v>
      </c>
      <c r="O8" s="6">
        <v>2012</v>
      </c>
      <c r="P8" s="6">
        <v>2013</v>
      </c>
      <c r="Q8" s="6">
        <v>2014</v>
      </c>
      <c r="R8" s="6">
        <v>2015</v>
      </c>
      <c r="T8" s="6" t="s">
        <v>51</v>
      </c>
    </row>
    <row r="9" spans="1:20">
      <c r="B9" s="6" t="str">
        <f>'Populations &amp; programs'!$C$3</f>
        <v>PWID</v>
      </c>
      <c r="C9" s="8"/>
      <c r="D9" s="8"/>
      <c r="E9" s="8"/>
      <c r="F9" s="8"/>
      <c r="G9" s="8"/>
      <c r="H9" s="8"/>
      <c r="I9" s="8"/>
      <c r="J9" s="8">
        <v>0.05</v>
      </c>
      <c r="K9" s="8"/>
      <c r="L9" s="8">
        <v>0.08</v>
      </c>
      <c r="M9" s="8"/>
      <c r="N9" s="8">
        <v>0.08</v>
      </c>
      <c r="O9" s="8"/>
      <c r="P9" s="8"/>
      <c r="Q9" s="8"/>
      <c r="R9" s="8"/>
      <c r="S9" s="9" t="s">
        <v>53</v>
      </c>
      <c r="T9" s="8"/>
    </row>
    <row r="13" spans="1:20">
      <c r="A13" s="4" t="s">
        <v>69</v>
      </c>
    </row>
    <row r="14" spans="1:20">
      <c r="C14" s="6">
        <v>2000</v>
      </c>
      <c r="D14" s="6">
        <v>2001</v>
      </c>
      <c r="E14" s="6">
        <v>2002</v>
      </c>
      <c r="F14" s="6">
        <v>2003</v>
      </c>
      <c r="G14" s="6">
        <v>2004</v>
      </c>
      <c r="H14" s="6">
        <v>2005</v>
      </c>
      <c r="I14" s="6">
        <v>2006</v>
      </c>
      <c r="J14" s="6">
        <v>2007</v>
      </c>
      <c r="K14" s="6">
        <v>2008</v>
      </c>
      <c r="L14" s="6">
        <v>2009</v>
      </c>
      <c r="M14" s="6">
        <v>2010</v>
      </c>
      <c r="N14" s="6">
        <v>2011</v>
      </c>
      <c r="O14" s="6">
        <v>2012</v>
      </c>
      <c r="P14" s="6">
        <v>2013</v>
      </c>
      <c r="Q14" s="6">
        <v>2014</v>
      </c>
      <c r="R14" s="6">
        <v>2015</v>
      </c>
      <c r="T14" s="6" t="s">
        <v>51</v>
      </c>
    </row>
    <row r="15" spans="1:20">
      <c r="B15" s="6" t="str">
        <f>'Populations &amp; programs'!$C$3</f>
        <v>PWID</v>
      </c>
      <c r="C15" s="8"/>
      <c r="D15" s="8"/>
      <c r="E15" s="8"/>
      <c r="F15" s="8"/>
      <c r="G15" s="8"/>
      <c r="H15" s="8"/>
      <c r="I15" s="8"/>
      <c r="J15" s="8">
        <v>0.08</v>
      </c>
      <c r="K15" s="8"/>
      <c r="L15" s="8">
        <v>0.12</v>
      </c>
      <c r="M15" s="8"/>
      <c r="N15" s="8">
        <v>0.12</v>
      </c>
      <c r="O15" s="8"/>
      <c r="P15" s="8"/>
      <c r="Q15" s="8"/>
      <c r="R15" s="8"/>
      <c r="S15" s="9" t="s">
        <v>53</v>
      </c>
      <c r="T15" s="8"/>
    </row>
    <row r="19" spans="1:20">
      <c r="A19" s="4" t="s">
        <v>70</v>
      </c>
    </row>
    <row r="20" spans="1:20">
      <c r="C20" s="6">
        <v>2000</v>
      </c>
      <c r="D20" s="6">
        <v>2001</v>
      </c>
      <c r="E20" s="6">
        <v>2002</v>
      </c>
      <c r="F20" s="6">
        <v>2003</v>
      </c>
      <c r="G20" s="6">
        <v>2004</v>
      </c>
      <c r="H20" s="6">
        <v>2005</v>
      </c>
      <c r="I20" s="6">
        <v>2006</v>
      </c>
      <c r="J20" s="6">
        <v>2007</v>
      </c>
      <c r="K20" s="6">
        <v>2008</v>
      </c>
      <c r="L20" s="6">
        <v>2009</v>
      </c>
      <c r="M20" s="6">
        <v>2010</v>
      </c>
      <c r="N20" s="6">
        <v>2011</v>
      </c>
      <c r="O20" s="6">
        <v>2012</v>
      </c>
      <c r="P20" s="6">
        <v>2013</v>
      </c>
      <c r="Q20" s="6">
        <v>2014</v>
      </c>
      <c r="R20" s="6">
        <v>2015</v>
      </c>
      <c r="T20" s="6" t="s">
        <v>51</v>
      </c>
    </row>
    <row r="21" spans="1:20">
      <c r="B21" s="6" t="str">
        <f>'Populations &amp; programs'!$C$3</f>
        <v>PWID</v>
      </c>
      <c r="C21" s="8"/>
      <c r="D21" s="8"/>
      <c r="E21" s="8"/>
      <c r="F21" s="8"/>
      <c r="G21" s="8"/>
      <c r="H21" s="8"/>
      <c r="I21" s="8"/>
      <c r="J21" s="8"/>
      <c r="K21" s="8"/>
      <c r="L21" s="8"/>
      <c r="M21" s="8"/>
      <c r="N21" s="8"/>
      <c r="O21" s="8"/>
      <c r="P21" s="8"/>
      <c r="Q21" s="8"/>
      <c r="R21" s="8"/>
      <c r="S21" s="9" t="s">
        <v>53</v>
      </c>
      <c r="T21" s="8">
        <v>0.08</v>
      </c>
    </row>
  </sheetData>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T50"/>
  <sheetViews>
    <sheetView topLeftCell="E1" workbookViewId="0">
      <selection activeCell="I21" sqref="I21:Q21"/>
    </sheetView>
  </sheetViews>
  <sheetFormatPr baseColWidth="10" defaultColWidth="8.625" defaultRowHeight="15"/>
  <sheetData>
    <row r="1" spans="1:20">
      <c r="A1" s="4" t="s">
        <v>71</v>
      </c>
    </row>
    <row r="2" spans="1:20">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T2" s="6" t="s">
        <v>51</v>
      </c>
    </row>
    <row r="3" spans="1:20">
      <c r="B3" s="6" t="str">
        <f>'Populations &amp; programs'!$C$3</f>
        <v>PWID</v>
      </c>
      <c r="C3" s="12"/>
      <c r="D3" s="12"/>
      <c r="E3" s="12">
        <v>0.02</v>
      </c>
      <c r="F3" s="12"/>
      <c r="G3" s="12">
        <v>0.05</v>
      </c>
      <c r="H3" s="12"/>
      <c r="I3" s="12">
        <v>0.1</v>
      </c>
      <c r="J3" s="12"/>
      <c r="K3" s="12">
        <v>0.12</v>
      </c>
      <c r="L3" s="12"/>
      <c r="M3" s="12">
        <v>0.1</v>
      </c>
      <c r="N3" s="12"/>
      <c r="O3" s="12"/>
      <c r="P3" s="12"/>
      <c r="Q3" s="12"/>
      <c r="R3" s="12"/>
      <c r="S3" s="9" t="s">
        <v>53</v>
      </c>
      <c r="T3" s="12"/>
    </row>
    <row r="7" spans="1:20">
      <c r="A7" s="4" t="s">
        <v>72</v>
      </c>
    </row>
    <row r="8" spans="1:20">
      <c r="C8" s="6">
        <v>2000</v>
      </c>
      <c r="D8" s="6">
        <v>2001</v>
      </c>
      <c r="E8" s="6">
        <v>2002</v>
      </c>
      <c r="F8" s="6">
        <v>2003</v>
      </c>
      <c r="G8" s="6">
        <v>2004</v>
      </c>
      <c r="H8" s="6">
        <v>2005</v>
      </c>
      <c r="I8" s="6">
        <v>2006</v>
      </c>
      <c r="J8" s="6">
        <v>2007</v>
      </c>
      <c r="K8" s="6">
        <v>2008</v>
      </c>
      <c r="L8" s="6">
        <v>2009</v>
      </c>
      <c r="M8" s="6">
        <v>2010</v>
      </c>
      <c r="N8" s="6">
        <v>2011</v>
      </c>
      <c r="O8" s="6">
        <v>2012</v>
      </c>
      <c r="P8" s="6">
        <v>2013</v>
      </c>
      <c r="Q8" s="6">
        <v>2014</v>
      </c>
      <c r="R8" s="6">
        <v>2015</v>
      </c>
      <c r="T8" s="6" t="s">
        <v>51</v>
      </c>
    </row>
    <row r="9" spans="1:20">
      <c r="B9" s="6" t="s">
        <v>73</v>
      </c>
      <c r="C9" s="7"/>
      <c r="D9" s="7"/>
      <c r="E9" s="7"/>
      <c r="F9" s="7"/>
      <c r="G9" s="7"/>
      <c r="H9" s="7"/>
      <c r="I9" s="7"/>
      <c r="J9" s="7"/>
      <c r="K9" s="7"/>
      <c r="L9" s="7"/>
      <c r="M9" s="7"/>
      <c r="N9" s="7"/>
      <c r="O9" s="7"/>
      <c r="P9" s="7"/>
      <c r="Q9" s="7"/>
      <c r="R9" s="7"/>
      <c r="S9" s="9" t="s">
        <v>53</v>
      </c>
      <c r="T9" s="12">
        <v>0.5</v>
      </c>
    </row>
    <row r="13" spans="1:20">
      <c r="A13" s="4" t="s">
        <v>74</v>
      </c>
    </row>
    <row r="14" spans="1:20">
      <c r="C14" s="6">
        <v>2000</v>
      </c>
      <c r="D14" s="6">
        <v>2001</v>
      </c>
      <c r="E14" s="6">
        <v>2002</v>
      </c>
      <c r="F14" s="6">
        <v>2003</v>
      </c>
      <c r="G14" s="6">
        <v>2004</v>
      </c>
      <c r="H14" s="6">
        <v>2005</v>
      </c>
      <c r="I14" s="6">
        <v>2006</v>
      </c>
      <c r="J14" s="6">
        <v>2007</v>
      </c>
      <c r="K14" s="6">
        <v>2008</v>
      </c>
      <c r="L14" s="6">
        <v>2009</v>
      </c>
      <c r="M14" s="6">
        <v>2010</v>
      </c>
      <c r="N14" s="6">
        <v>2011</v>
      </c>
      <c r="O14" s="6">
        <v>2012</v>
      </c>
      <c r="P14" s="6">
        <v>2013</v>
      </c>
      <c r="Q14" s="6">
        <v>2014</v>
      </c>
      <c r="R14" s="6">
        <v>2015</v>
      </c>
      <c r="T14" s="6" t="s">
        <v>51</v>
      </c>
    </row>
    <row r="15" spans="1:20">
      <c r="B15" s="6" t="s">
        <v>61</v>
      </c>
      <c r="C15" s="7"/>
      <c r="D15" s="7"/>
      <c r="E15" s="7"/>
      <c r="F15" s="7"/>
      <c r="G15" s="7"/>
      <c r="H15" s="7"/>
      <c r="I15" s="7">
        <v>30</v>
      </c>
      <c r="J15" s="7">
        <v>50</v>
      </c>
      <c r="K15" s="7">
        <v>130</v>
      </c>
      <c r="L15" s="7">
        <v>150</v>
      </c>
      <c r="M15" s="7">
        <v>300</v>
      </c>
      <c r="N15" s="7">
        <v>350</v>
      </c>
      <c r="O15" s="7">
        <v>500</v>
      </c>
      <c r="P15" s="7">
        <v>700</v>
      </c>
      <c r="Q15" s="7">
        <v>800</v>
      </c>
      <c r="R15" s="7"/>
      <c r="S15" s="9" t="s">
        <v>53</v>
      </c>
      <c r="T15" s="7"/>
    </row>
    <row r="19" spans="1:20">
      <c r="A19" s="4" t="s">
        <v>75</v>
      </c>
    </row>
    <row r="20" spans="1:20">
      <c r="C20" s="6">
        <v>2000</v>
      </c>
      <c r="D20" s="6">
        <v>2001</v>
      </c>
      <c r="E20" s="6">
        <v>2002</v>
      </c>
      <c r="F20" s="6">
        <v>2003</v>
      </c>
      <c r="G20" s="6">
        <v>2004</v>
      </c>
      <c r="H20" s="6">
        <v>2005</v>
      </c>
      <c r="I20" s="6">
        <v>2006</v>
      </c>
      <c r="J20" s="6">
        <v>2007</v>
      </c>
      <c r="K20" s="6">
        <v>2008</v>
      </c>
      <c r="L20" s="6">
        <v>2009</v>
      </c>
      <c r="M20" s="6">
        <v>2010</v>
      </c>
      <c r="N20" s="6">
        <v>2011</v>
      </c>
      <c r="O20" s="6">
        <v>2012</v>
      </c>
      <c r="P20" s="6">
        <v>2013</v>
      </c>
      <c r="Q20" s="6">
        <v>2014</v>
      </c>
      <c r="R20" s="6">
        <v>2015</v>
      </c>
      <c r="T20" s="6" t="s">
        <v>51</v>
      </c>
    </row>
    <row r="21" spans="1:20">
      <c r="B21" s="6" t="s">
        <v>61</v>
      </c>
      <c r="C21" s="7"/>
      <c r="D21" s="7"/>
      <c r="E21" s="7"/>
      <c r="F21" s="7"/>
      <c r="G21" s="7"/>
      <c r="H21" s="7"/>
      <c r="I21" s="7"/>
      <c r="J21" s="7"/>
      <c r="K21" s="7"/>
      <c r="L21" s="7"/>
      <c r="M21" s="7">
        <v>50</v>
      </c>
      <c r="N21" s="7">
        <v>100</v>
      </c>
      <c r="O21" s="7">
        <v>120</v>
      </c>
      <c r="P21" s="7">
        <v>150</v>
      </c>
      <c r="Q21" s="7">
        <v>200</v>
      </c>
      <c r="R21" s="7"/>
      <c r="S21" s="9" t="s">
        <v>53</v>
      </c>
      <c r="T21" s="7"/>
    </row>
    <row r="25" spans="1:20">
      <c r="A25" s="4" t="s">
        <v>76</v>
      </c>
    </row>
    <row r="26" spans="1:20">
      <c r="C26" s="6">
        <v>2000</v>
      </c>
      <c r="D26" s="6">
        <v>2001</v>
      </c>
      <c r="E26" s="6">
        <v>2002</v>
      </c>
      <c r="F26" s="6">
        <v>2003</v>
      </c>
      <c r="G26" s="6">
        <v>2004</v>
      </c>
      <c r="H26" s="6">
        <v>2005</v>
      </c>
      <c r="I26" s="6">
        <v>2006</v>
      </c>
      <c r="J26" s="6">
        <v>2007</v>
      </c>
      <c r="K26" s="6">
        <v>2008</v>
      </c>
      <c r="L26" s="6">
        <v>2009</v>
      </c>
      <c r="M26" s="6">
        <v>2010</v>
      </c>
      <c r="N26" s="6">
        <v>2011</v>
      </c>
      <c r="O26" s="6">
        <v>2012</v>
      </c>
      <c r="P26" s="6">
        <v>2013</v>
      </c>
      <c r="Q26" s="6">
        <v>2014</v>
      </c>
      <c r="R26" s="6">
        <v>2015</v>
      </c>
      <c r="T26" s="6" t="s">
        <v>51</v>
      </c>
    </row>
    <row r="27" spans="1:20">
      <c r="B27" s="6" t="s">
        <v>61</v>
      </c>
      <c r="C27" s="7"/>
      <c r="D27" s="7"/>
      <c r="E27" s="7"/>
      <c r="F27" s="7"/>
      <c r="G27" s="7"/>
      <c r="H27" s="7"/>
      <c r="I27" s="7"/>
      <c r="J27" s="7"/>
      <c r="K27" s="7"/>
      <c r="L27" s="7"/>
      <c r="M27" s="7">
        <v>350</v>
      </c>
      <c r="N27" s="7">
        <v>350</v>
      </c>
      <c r="O27" s="7">
        <v>350</v>
      </c>
      <c r="P27" s="7">
        <v>350</v>
      </c>
      <c r="Q27" s="7">
        <v>350</v>
      </c>
      <c r="R27" s="7"/>
      <c r="S27" s="9" t="s">
        <v>53</v>
      </c>
      <c r="T27" s="7"/>
    </row>
    <row r="31" spans="1:20">
      <c r="A31" s="4" t="s">
        <v>77</v>
      </c>
    </row>
    <row r="32" spans="1:20">
      <c r="C32" s="6">
        <v>2000</v>
      </c>
      <c r="D32" s="6">
        <v>2001</v>
      </c>
      <c r="E32" s="6">
        <v>2002</v>
      </c>
      <c r="F32" s="6">
        <v>2003</v>
      </c>
      <c r="G32" s="6">
        <v>2004</v>
      </c>
      <c r="H32" s="6">
        <v>2005</v>
      </c>
      <c r="I32" s="6">
        <v>2006</v>
      </c>
      <c r="J32" s="6">
        <v>2007</v>
      </c>
      <c r="K32" s="6">
        <v>2008</v>
      </c>
      <c r="L32" s="6">
        <v>2009</v>
      </c>
      <c r="M32" s="6">
        <v>2010</v>
      </c>
      <c r="N32" s="6">
        <v>2011</v>
      </c>
      <c r="O32" s="6">
        <v>2012</v>
      </c>
      <c r="P32" s="6">
        <v>2013</v>
      </c>
      <c r="Q32" s="6">
        <v>2014</v>
      </c>
      <c r="R32" s="6">
        <v>2015</v>
      </c>
      <c r="T32" s="6" t="s">
        <v>51</v>
      </c>
    </row>
    <row r="33" spans="1:20">
      <c r="B33" s="6" t="str">
        <f>'Populations &amp; programs'!$C$3</f>
        <v>PWID</v>
      </c>
      <c r="C33" s="12"/>
      <c r="D33" s="12"/>
      <c r="E33" s="12"/>
      <c r="F33" s="12"/>
      <c r="G33" s="12"/>
      <c r="H33" s="12"/>
      <c r="I33" s="12"/>
      <c r="J33" s="12"/>
      <c r="K33" s="12"/>
      <c r="L33" s="12"/>
      <c r="M33" s="12"/>
      <c r="N33" s="12"/>
      <c r="O33" s="12"/>
      <c r="P33" s="12"/>
      <c r="Q33" s="12"/>
      <c r="R33" s="12"/>
      <c r="S33" s="9" t="s">
        <v>53</v>
      </c>
      <c r="T33" s="12">
        <v>0</v>
      </c>
    </row>
    <row r="37" spans="1:20">
      <c r="A37" s="4" t="s">
        <v>78</v>
      </c>
    </row>
    <row r="38" spans="1:20">
      <c r="C38" s="6">
        <v>2000</v>
      </c>
      <c r="D38" s="6">
        <v>2001</v>
      </c>
      <c r="E38" s="6">
        <v>2002</v>
      </c>
      <c r="F38" s="6">
        <v>2003</v>
      </c>
      <c r="G38" s="6">
        <v>2004</v>
      </c>
      <c r="H38" s="6">
        <v>2005</v>
      </c>
      <c r="I38" s="6">
        <v>2006</v>
      </c>
      <c r="J38" s="6">
        <v>2007</v>
      </c>
      <c r="K38" s="6">
        <v>2008</v>
      </c>
      <c r="L38" s="6">
        <v>2009</v>
      </c>
      <c r="M38" s="6">
        <v>2010</v>
      </c>
      <c r="N38" s="6">
        <v>2011</v>
      </c>
      <c r="O38" s="6">
        <v>2012</v>
      </c>
      <c r="P38" s="6">
        <v>2013</v>
      </c>
      <c r="Q38" s="6">
        <v>2014</v>
      </c>
      <c r="R38" s="6">
        <v>2015</v>
      </c>
      <c r="T38" s="6" t="s">
        <v>51</v>
      </c>
    </row>
    <row r="39" spans="1:20">
      <c r="B39" s="6" t="s">
        <v>61</v>
      </c>
      <c r="C39" s="7"/>
      <c r="D39" s="7"/>
      <c r="E39" s="7"/>
      <c r="F39" s="7"/>
      <c r="G39" s="7"/>
      <c r="H39" s="7"/>
      <c r="I39" s="7"/>
      <c r="J39" s="7"/>
      <c r="K39" s="7"/>
      <c r="L39" s="7"/>
      <c r="M39" s="7"/>
      <c r="N39" s="7"/>
      <c r="O39" s="7"/>
      <c r="P39" s="7"/>
      <c r="Q39" s="7"/>
      <c r="R39" s="7"/>
      <c r="S39" s="9" t="s">
        <v>53</v>
      </c>
      <c r="T39" s="7"/>
    </row>
    <row r="43" spans="1:20">
      <c r="A43" s="4" t="s">
        <v>79</v>
      </c>
    </row>
    <row r="44" spans="1:20">
      <c r="C44" s="6">
        <v>2000</v>
      </c>
      <c r="D44" s="6">
        <v>2001</v>
      </c>
      <c r="E44" s="6">
        <v>2002</v>
      </c>
      <c r="F44" s="6">
        <v>2003</v>
      </c>
      <c r="G44" s="6">
        <v>2004</v>
      </c>
      <c r="H44" s="6">
        <v>2005</v>
      </c>
      <c r="I44" s="6">
        <v>2006</v>
      </c>
      <c r="J44" s="6">
        <v>2007</v>
      </c>
      <c r="K44" s="6">
        <v>2008</v>
      </c>
      <c r="L44" s="6">
        <v>2009</v>
      </c>
      <c r="M44" s="6">
        <v>2010</v>
      </c>
      <c r="N44" s="6">
        <v>2011</v>
      </c>
      <c r="O44" s="6">
        <v>2012</v>
      </c>
      <c r="P44" s="6">
        <v>2013</v>
      </c>
      <c r="Q44" s="6">
        <v>2014</v>
      </c>
      <c r="R44" s="6">
        <v>2015</v>
      </c>
      <c r="T44" s="6" t="s">
        <v>51</v>
      </c>
    </row>
    <row r="48" spans="1:20">
      <c r="A48" s="4" t="s">
        <v>80</v>
      </c>
    </row>
    <row r="49" spans="2:20">
      <c r="C49" s="6">
        <v>2000</v>
      </c>
      <c r="D49" s="6">
        <v>2001</v>
      </c>
      <c r="E49" s="6">
        <v>2002</v>
      </c>
      <c r="F49" s="6">
        <v>2003</v>
      </c>
      <c r="G49" s="6">
        <v>2004</v>
      </c>
      <c r="H49" s="6">
        <v>2005</v>
      </c>
      <c r="I49" s="6">
        <v>2006</v>
      </c>
      <c r="J49" s="6">
        <v>2007</v>
      </c>
      <c r="K49" s="6">
        <v>2008</v>
      </c>
      <c r="L49" s="6">
        <v>2009</v>
      </c>
      <c r="M49" s="6">
        <v>2010</v>
      </c>
      <c r="N49" s="6">
        <v>2011</v>
      </c>
      <c r="O49" s="6">
        <v>2012</v>
      </c>
      <c r="P49" s="6">
        <v>2013</v>
      </c>
      <c r="Q49" s="6">
        <v>2014</v>
      </c>
      <c r="R49" s="6">
        <v>2015</v>
      </c>
      <c r="T49" s="6" t="s">
        <v>51</v>
      </c>
    </row>
    <row r="50" spans="2:20">
      <c r="B50" s="6" t="s">
        <v>61</v>
      </c>
      <c r="C50" s="12"/>
      <c r="D50" s="12"/>
      <c r="E50" s="12"/>
      <c r="F50" s="12"/>
      <c r="G50" s="12"/>
      <c r="H50" s="12"/>
      <c r="I50" s="12"/>
      <c r="J50" s="12"/>
      <c r="K50" s="12"/>
      <c r="L50" s="12"/>
      <c r="M50" s="12"/>
      <c r="N50" s="12"/>
      <c r="O50" s="12"/>
      <c r="P50" s="12"/>
      <c r="Q50" s="12"/>
      <c r="R50" s="12"/>
      <c r="S50" s="9" t="s">
        <v>53</v>
      </c>
      <c r="T50" s="12"/>
    </row>
  </sheetData>
  <phoneticPr fontId="6" type="noConversion"/>
  <pageMargins left="0.7" right="0.7" top="0.75" bottom="0.75" header="0.3" footer="0.3"/>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T38"/>
  <sheetViews>
    <sheetView topLeftCell="G8" workbookViewId="0">
      <selection activeCell="C39" sqref="C39:L39"/>
    </sheetView>
  </sheetViews>
  <sheetFormatPr baseColWidth="10" defaultColWidth="8.625" defaultRowHeight="15"/>
  <sheetData>
    <row r="1" spans="1:20">
      <c r="A1" s="4" t="s">
        <v>81</v>
      </c>
    </row>
    <row r="2" spans="1:20">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T2" s="6" t="s">
        <v>51</v>
      </c>
    </row>
    <row r="3" spans="1:20">
      <c r="B3" s="6" t="str">
        <f>'Populations &amp; programs'!$C$3</f>
        <v>PWID</v>
      </c>
      <c r="C3" s="7"/>
      <c r="D3" s="7"/>
      <c r="E3" s="7"/>
      <c r="F3" s="7"/>
      <c r="G3" s="7"/>
      <c r="H3" s="7"/>
      <c r="I3" s="7"/>
      <c r="J3" s="7"/>
      <c r="K3" s="7"/>
      <c r="L3" s="7"/>
      <c r="M3" s="7"/>
      <c r="N3" s="7"/>
      <c r="O3" s="7"/>
      <c r="P3" s="7"/>
      <c r="Q3" s="7"/>
      <c r="R3" s="7"/>
      <c r="S3" s="9" t="s">
        <v>53</v>
      </c>
      <c r="T3" s="7">
        <v>80</v>
      </c>
    </row>
    <row r="7" spans="1:20">
      <c r="A7" s="4" t="s">
        <v>82</v>
      </c>
    </row>
    <row r="8" spans="1:20">
      <c r="C8" s="6">
        <v>2000</v>
      </c>
      <c r="D8" s="6">
        <v>2001</v>
      </c>
      <c r="E8" s="6">
        <v>2002</v>
      </c>
      <c r="F8" s="6">
        <v>2003</v>
      </c>
      <c r="G8" s="6">
        <v>2004</v>
      </c>
      <c r="H8" s="6">
        <v>2005</v>
      </c>
      <c r="I8" s="6">
        <v>2006</v>
      </c>
      <c r="J8" s="6">
        <v>2007</v>
      </c>
      <c r="K8" s="6">
        <v>2008</v>
      </c>
      <c r="L8" s="6">
        <v>2009</v>
      </c>
      <c r="M8" s="6">
        <v>2010</v>
      </c>
      <c r="N8" s="6">
        <v>2011</v>
      </c>
      <c r="O8" s="6">
        <v>2012</v>
      </c>
      <c r="P8" s="6">
        <v>2013</v>
      </c>
      <c r="Q8" s="6">
        <v>2014</v>
      </c>
      <c r="R8" s="6">
        <v>2015</v>
      </c>
      <c r="T8" s="6" t="s">
        <v>51</v>
      </c>
    </row>
    <row r="9" spans="1:20">
      <c r="B9" s="6" t="str">
        <f>'Populations &amp; programs'!$C$3</f>
        <v>PWID</v>
      </c>
      <c r="C9" s="7"/>
      <c r="D9" s="7"/>
      <c r="E9" s="7"/>
      <c r="F9" s="7"/>
      <c r="G9" s="7"/>
      <c r="H9" s="7"/>
      <c r="I9" s="7"/>
      <c r="J9" s="7"/>
      <c r="K9" s="7"/>
      <c r="L9" s="7"/>
      <c r="M9" s="7"/>
      <c r="N9" s="7"/>
      <c r="O9" s="7"/>
      <c r="P9" s="7"/>
      <c r="Q9" s="7"/>
      <c r="R9" s="7"/>
      <c r="S9" s="9" t="s">
        <v>53</v>
      </c>
      <c r="T9" s="7">
        <v>15</v>
      </c>
    </row>
    <row r="13" spans="1:20">
      <c r="A13" s="4" t="s">
        <v>83</v>
      </c>
    </row>
    <row r="14" spans="1:20">
      <c r="C14" s="6">
        <v>2000</v>
      </c>
      <c r="D14" s="6">
        <v>2001</v>
      </c>
      <c r="E14" s="6">
        <v>2002</v>
      </c>
      <c r="F14" s="6">
        <v>2003</v>
      </c>
      <c r="G14" s="6">
        <v>2004</v>
      </c>
      <c r="H14" s="6">
        <v>2005</v>
      </c>
      <c r="I14" s="6">
        <v>2006</v>
      </c>
      <c r="J14" s="6">
        <v>2007</v>
      </c>
      <c r="K14" s="6">
        <v>2008</v>
      </c>
      <c r="L14" s="6">
        <v>2009</v>
      </c>
      <c r="M14" s="6">
        <v>2010</v>
      </c>
      <c r="N14" s="6">
        <v>2011</v>
      </c>
      <c r="O14" s="6">
        <v>2012</v>
      </c>
      <c r="P14" s="6">
        <v>2013</v>
      </c>
      <c r="Q14" s="6">
        <v>2014</v>
      </c>
      <c r="R14" s="6">
        <v>2015</v>
      </c>
      <c r="T14" s="6" t="s">
        <v>51</v>
      </c>
    </row>
    <row r="15" spans="1:20">
      <c r="B15" s="6" t="str">
        <f>'Populations &amp; programs'!$C$3</f>
        <v>PWID</v>
      </c>
      <c r="C15" s="7"/>
      <c r="D15" s="7"/>
      <c r="E15" s="7"/>
      <c r="F15" s="7"/>
      <c r="G15" s="7"/>
      <c r="H15" s="7"/>
      <c r="I15" s="7"/>
      <c r="J15" s="7"/>
      <c r="K15" s="7"/>
      <c r="L15" s="7"/>
      <c r="M15" s="7"/>
      <c r="N15" s="7"/>
      <c r="O15" s="7"/>
      <c r="P15" s="7"/>
      <c r="Q15" s="7"/>
      <c r="R15" s="7"/>
      <c r="S15" s="9" t="s">
        <v>53</v>
      </c>
      <c r="T15" s="7">
        <v>0</v>
      </c>
    </row>
    <row r="19" spans="1:20">
      <c r="A19" s="4" t="s">
        <v>84</v>
      </c>
    </row>
    <row r="20" spans="1:20">
      <c r="C20" s="6">
        <v>2000</v>
      </c>
      <c r="D20" s="6">
        <v>2001</v>
      </c>
      <c r="E20" s="6">
        <v>2002</v>
      </c>
      <c r="F20" s="6">
        <v>2003</v>
      </c>
      <c r="G20" s="6">
        <v>2004</v>
      </c>
      <c r="H20" s="6">
        <v>2005</v>
      </c>
      <c r="I20" s="6">
        <v>2006</v>
      </c>
      <c r="J20" s="6">
        <v>2007</v>
      </c>
      <c r="K20" s="6">
        <v>2008</v>
      </c>
      <c r="L20" s="6">
        <v>2009</v>
      </c>
      <c r="M20" s="6">
        <v>2010</v>
      </c>
      <c r="N20" s="6">
        <v>2011</v>
      </c>
      <c r="O20" s="6">
        <v>2012</v>
      </c>
      <c r="P20" s="6">
        <v>2013</v>
      </c>
      <c r="Q20" s="6">
        <v>2014</v>
      </c>
      <c r="R20" s="6">
        <v>2015</v>
      </c>
      <c r="T20" s="6" t="s">
        <v>51</v>
      </c>
    </row>
    <row r="21" spans="1:20">
      <c r="B21" s="6" t="str">
        <f>'Populations &amp; programs'!$C$3</f>
        <v>PWID</v>
      </c>
      <c r="C21" s="12"/>
      <c r="D21" s="12"/>
      <c r="E21" s="12"/>
      <c r="F21" s="12"/>
      <c r="G21" s="12"/>
      <c r="H21" s="12"/>
      <c r="I21" s="12">
        <v>0.03</v>
      </c>
      <c r="J21" s="12"/>
      <c r="K21" s="12"/>
      <c r="L21" s="12">
        <v>0.03</v>
      </c>
      <c r="M21" s="12"/>
      <c r="N21" s="12"/>
      <c r="O21" s="12">
        <v>0.03</v>
      </c>
      <c r="P21" s="12"/>
      <c r="Q21" s="12"/>
      <c r="R21" s="12"/>
      <c r="S21" s="9" t="s">
        <v>53</v>
      </c>
      <c r="T21" s="12"/>
    </row>
    <row r="25" spans="1:20">
      <c r="A25" s="4" t="s">
        <v>85</v>
      </c>
    </row>
    <row r="26" spans="1:20">
      <c r="C26" s="6">
        <v>2000</v>
      </c>
      <c r="D26" s="6">
        <v>2001</v>
      </c>
      <c r="E26" s="6">
        <v>2002</v>
      </c>
      <c r="F26" s="6">
        <v>2003</v>
      </c>
      <c r="G26" s="6">
        <v>2004</v>
      </c>
      <c r="H26" s="6">
        <v>2005</v>
      </c>
      <c r="I26" s="6">
        <v>2006</v>
      </c>
      <c r="J26" s="6">
        <v>2007</v>
      </c>
      <c r="K26" s="6">
        <v>2008</v>
      </c>
      <c r="L26" s="6">
        <v>2009</v>
      </c>
      <c r="M26" s="6">
        <v>2010</v>
      </c>
      <c r="N26" s="6">
        <v>2011</v>
      </c>
      <c r="O26" s="6">
        <v>2012</v>
      </c>
      <c r="P26" s="6">
        <v>2013</v>
      </c>
      <c r="Q26" s="6">
        <v>2014</v>
      </c>
      <c r="R26" s="6">
        <v>2015</v>
      </c>
      <c r="T26" s="6" t="s">
        <v>51</v>
      </c>
    </row>
    <row r="27" spans="1:20">
      <c r="B27" s="6" t="str">
        <f>'Populations &amp; programs'!$C$3</f>
        <v>PWID</v>
      </c>
      <c r="C27" s="12"/>
      <c r="D27" s="12"/>
      <c r="E27" s="12"/>
      <c r="F27" s="12"/>
      <c r="G27" s="12"/>
      <c r="H27" s="12"/>
      <c r="I27" s="12">
        <v>0.15</v>
      </c>
      <c r="J27" s="12"/>
      <c r="K27" s="12"/>
      <c r="L27" s="12">
        <v>0.2</v>
      </c>
      <c r="M27" s="12"/>
      <c r="N27" s="12"/>
      <c r="O27" s="12">
        <v>0.25</v>
      </c>
      <c r="P27" s="12"/>
      <c r="Q27" s="12"/>
      <c r="R27" s="12"/>
      <c r="S27" s="9" t="s">
        <v>53</v>
      </c>
      <c r="T27" s="12"/>
    </row>
    <row r="31" spans="1:20">
      <c r="A31" s="4" t="s">
        <v>86</v>
      </c>
    </row>
    <row r="32" spans="1:20">
      <c r="C32" s="6">
        <v>2000</v>
      </c>
      <c r="D32" s="6">
        <v>2001</v>
      </c>
      <c r="E32" s="6">
        <v>2002</v>
      </c>
      <c r="F32" s="6">
        <v>2003</v>
      </c>
      <c r="G32" s="6">
        <v>2004</v>
      </c>
      <c r="H32" s="6">
        <v>2005</v>
      </c>
      <c r="I32" s="6">
        <v>2006</v>
      </c>
      <c r="J32" s="6">
        <v>2007</v>
      </c>
      <c r="K32" s="6">
        <v>2008</v>
      </c>
      <c r="L32" s="6">
        <v>2009</v>
      </c>
      <c r="M32" s="6">
        <v>2010</v>
      </c>
      <c r="N32" s="6">
        <v>2011</v>
      </c>
      <c r="O32" s="6">
        <v>2012</v>
      </c>
      <c r="P32" s="6">
        <v>2013</v>
      </c>
      <c r="Q32" s="6">
        <v>2014</v>
      </c>
      <c r="R32" s="6">
        <v>2015</v>
      </c>
      <c r="T32" s="6" t="s">
        <v>51</v>
      </c>
    </row>
    <row r="33" spans="1:20">
      <c r="B33" s="6" t="str">
        <f>'Populations &amp; programs'!$C$3</f>
        <v>PWID</v>
      </c>
      <c r="C33" s="12"/>
      <c r="D33" s="12"/>
      <c r="E33" s="12"/>
      <c r="F33" s="12"/>
      <c r="G33" s="12"/>
      <c r="H33" s="12"/>
      <c r="I33" s="12"/>
      <c r="J33" s="12"/>
      <c r="K33" s="12"/>
      <c r="L33" s="12"/>
      <c r="M33" s="12"/>
      <c r="N33" s="12"/>
      <c r="O33" s="12"/>
      <c r="P33" s="12"/>
      <c r="Q33" s="12"/>
      <c r="R33" s="12"/>
      <c r="S33" s="9" t="s">
        <v>53</v>
      </c>
      <c r="T33" s="12"/>
    </row>
    <row r="37" spans="1:20">
      <c r="A37" s="4" t="s">
        <v>87</v>
      </c>
    </row>
    <row r="38" spans="1:20">
      <c r="C38" s="6">
        <v>2000</v>
      </c>
      <c r="D38" s="6">
        <v>2001</v>
      </c>
      <c r="E38" s="6">
        <v>2002</v>
      </c>
      <c r="F38" s="6">
        <v>2003</v>
      </c>
      <c r="G38" s="6">
        <v>2004</v>
      </c>
      <c r="H38" s="6">
        <v>2005</v>
      </c>
      <c r="I38" s="6">
        <v>2006</v>
      </c>
      <c r="J38" s="6">
        <v>2007</v>
      </c>
      <c r="K38" s="6">
        <v>2008</v>
      </c>
      <c r="L38" s="6">
        <v>2009</v>
      </c>
      <c r="M38" s="6">
        <v>2010</v>
      </c>
      <c r="N38" s="6">
        <v>2011</v>
      </c>
      <c r="O38" s="6">
        <v>2012</v>
      </c>
      <c r="P38" s="6">
        <v>2013</v>
      </c>
      <c r="Q38" s="6">
        <v>2014</v>
      </c>
      <c r="R38" s="6">
        <v>2015</v>
      </c>
      <c r="T38" s="6" t="s">
        <v>51</v>
      </c>
    </row>
  </sheetData>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T15"/>
  <sheetViews>
    <sheetView workbookViewId="0">
      <selection activeCell="T16" sqref="T16"/>
    </sheetView>
  </sheetViews>
  <sheetFormatPr baseColWidth="10" defaultColWidth="8.625" defaultRowHeight="15"/>
  <sheetData>
    <row r="1" spans="1:20">
      <c r="A1" s="4" t="s">
        <v>16</v>
      </c>
    </row>
    <row r="2" spans="1:20">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T2" s="6" t="s">
        <v>51</v>
      </c>
    </row>
    <row r="3" spans="1:20">
      <c r="B3" s="6" t="str">
        <f>'Populations &amp; programs'!$C$3</f>
        <v>PWID</v>
      </c>
      <c r="C3" s="7"/>
      <c r="D3" s="7"/>
      <c r="E3" s="7"/>
      <c r="F3" s="7"/>
      <c r="G3" s="7"/>
      <c r="H3" s="7">
        <v>300</v>
      </c>
      <c r="I3" s="7"/>
      <c r="J3" s="7">
        <v>326</v>
      </c>
      <c r="K3" s="7"/>
      <c r="L3" s="7"/>
      <c r="M3" s="7">
        <v>423</v>
      </c>
      <c r="N3" s="7"/>
      <c r="O3" s="7"/>
      <c r="P3" s="7">
        <v>412</v>
      </c>
      <c r="Q3" s="7"/>
      <c r="R3" s="7"/>
      <c r="S3" s="9" t="s">
        <v>53</v>
      </c>
      <c r="T3" s="7"/>
    </row>
    <row r="7" spans="1:20">
      <c r="A7" s="4" t="s">
        <v>17</v>
      </c>
    </row>
    <row r="8" spans="1:20">
      <c r="C8" s="6">
        <v>2000</v>
      </c>
      <c r="D8" s="6">
        <v>2001</v>
      </c>
      <c r="E8" s="6">
        <v>2002</v>
      </c>
      <c r="F8" s="6">
        <v>2003</v>
      </c>
      <c r="G8" s="6">
        <v>2004</v>
      </c>
      <c r="H8" s="6">
        <v>2005</v>
      </c>
      <c r="I8" s="6">
        <v>2006</v>
      </c>
      <c r="J8" s="6">
        <v>2007</v>
      </c>
      <c r="K8" s="6">
        <v>2008</v>
      </c>
      <c r="L8" s="6">
        <v>2009</v>
      </c>
      <c r="M8" s="6">
        <v>2010</v>
      </c>
      <c r="N8" s="6">
        <v>2011</v>
      </c>
      <c r="O8" s="6">
        <v>2012</v>
      </c>
      <c r="P8" s="6">
        <v>2013</v>
      </c>
      <c r="Q8" s="6">
        <v>2014</v>
      </c>
      <c r="R8" s="6">
        <v>2015</v>
      </c>
      <c r="T8" s="6" t="s">
        <v>51</v>
      </c>
    </row>
    <row r="9" spans="1:20">
      <c r="B9" s="6" t="str">
        <f>'Populations &amp; programs'!$C$3</f>
        <v>PWID</v>
      </c>
      <c r="C9" s="12"/>
      <c r="D9" s="12"/>
      <c r="E9" s="12"/>
      <c r="F9" s="12">
        <v>0.42</v>
      </c>
      <c r="G9" s="12"/>
      <c r="H9" s="12"/>
      <c r="I9" s="12">
        <v>0.53</v>
      </c>
      <c r="J9" s="12"/>
      <c r="K9" s="12"/>
      <c r="L9" s="12">
        <v>0.6</v>
      </c>
      <c r="M9" s="12"/>
      <c r="N9" s="12"/>
      <c r="O9" s="12"/>
      <c r="P9" s="12">
        <v>0.59</v>
      </c>
      <c r="Q9" s="12"/>
      <c r="R9" s="12"/>
      <c r="S9" s="9" t="s">
        <v>53</v>
      </c>
      <c r="T9" s="12"/>
    </row>
    <row r="13" spans="1:20">
      <c r="A13" s="4" t="s">
        <v>18</v>
      </c>
    </row>
    <row r="14" spans="1:20">
      <c r="C14" s="6">
        <v>2000</v>
      </c>
      <c r="D14" s="6">
        <v>2001</v>
      </c>
      <c r="E14" s="6">
        <v>2002</v>
      </c>
      <c r="F14" s="6">
        <v>2003</v>
      </c>
      <c r="G14" s="6">
        <v>2004</v>
      </c>
      <c r="H14" s="6">
        <v>2005</v>
      </c>
      <c r="I14" s="6">
        <v>2006</v>
      </c>
      <c r="J14" s="6">
        <v>2007</v>
      </c>
      <c r="K14" s="6">
        <v>2008</v>
      </c>
      <c r="L14" s="6">
        <v>2009</v>
      </c>
      <c r="M14" s="6">
        <v>2010</v>
      </c>
      <c r="N14" s="6">
        <v>2011</v>
      </c>
      <c r="O14" s="6">
        <v>2012</v>
      </c>
      <c r="P14" s="6">
        <v>2013</v>
      </c>
      <c r="Q14" s="6">
        <v>2014</v>
      </c>
      <c r="R14" s="6">
        <v>2015</v>
      </c>
      <c r="T14" s="6" t="s">
        <v>51</v>
      </c>
    </row>
    <row r="15" spans="1:20">
      <c r="B15" s="6" t="s">
        <v>73</v>
      </c>
      <c r="C15" s="7"/>
      <c r="D15" s="7"/>
      <c r="E15" s="7"/>
      <c r="F15" s="7"/>
      <c r="G15" s="7"/>
      <c r="H15" s="7"/>
      <c r="I15" s="7"/>
      <c r="J15" s="7"/>
      <c r="K15" s="7"/>
      <c r="L15" s="7"/>
      <c r="M15" s="7"/>
      <c r="N15" s="7"/>
      <c r="O15" s="7"/>
      <c r="P15" s="7"/>
      <c r="Q15" s="7"/>
      <c r="R15" s="7"/>
      <c r="S15" s="9" t="s">
        <v>53</v>
      </c>
      <c r="T15" s="7">
        <v>0</v>
      </c>
    </row>
  </sheetData>
  <phoneticPr fontId="6" type="noConversion"/>
  <pageMargins left="0.7" right="0.7" top="0.75" bottom="0.75" header="0.3" footer="0.3"/>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Instructions</vt:lpstr>
      <vt:lpstr>Populations &amp; programs</vt:lpstr>
      <vt:lpstr>Cost &amp; coverage</vt:lpstr>
      <vt:lpstr>Demographics &amp; HIV prevalence</vt:lpstr>
      <vt:lpstr>Optional indicators</vt:lpstr>
      <vt:lpstr>Other epidemiology</vt:lpstr>
      <vt:lpstr>Testing &amp; treatment</vt:lpstr>
      <vt:lpstr>Sexual behavior</vt:lpstr>
      <vt:lpstr>Injecting behavior</vt:lpstr>
      <vt:lpstr>Partnerships</vt:lpstr>
      <vt:lpstr>Transitions</vt:lpstr>
      <vt:lpstr>Constants</vt:lpstr>
      <vt:lpstr>Economics and costs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Robyn Stuart</cp:lastModifiedBy>
  <dcterms:created xsi:type="dcterms:W3CDTF">2015-02-01T19:07:32Z</dcterms:created>
  <dcterms:modified xsi:type="dcterms:W3CDTF">2015-02-03T03:05:51Z</dcterms:modified>
</cp:coreProperties>
</file>