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firstSheet="4" activeTab="10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Economics and costs" sheetId="18" r:id="rId12"/>
    <sheet name="Sheet1" sheetId="21" r:id="rId13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0" i="18"/>
  <c r="E90" i="18"/>
  <c r="F90" i="18"/>
  <c r="G90" i="18"/>
  <c r="H90" i="18"/>
  <c r="I90" i="18"/>
  <c r="J90" i="18"/>
  <c r="K90" i="18"/>
  <c r="L90" i="18"/>
  <c r="M90" i="18"/>
  <c r="N90" i="18"/>
  <c r="O90" i="18"/>
  <c r="P90" i="18"/>
  <c r="Q90" i="18"/>
  <c r="R90" i="18"/>
  <c r="D89" i="18"/>
  <c r="E89" i="18"/>
  <c r="F89" i="18"/>
  <c r="G89" i="18"/>
  <c r="H89" i="18"/>
  <c r="I89" i="18"/>
  <c r="J89" i="18"/>
  <c r="K89" i="18"/>
  <c r="L89" i="18"/>
  <c r="M89" i="18"/>
  <c r="N89" i="18"/>
  <c r="O89" i="18"/>
  <c r="P89" i="18"/>
  <c r="Q89" i="18"/>
  <c r="R89" i="18"/>
  <c r="D88" i="18"/>
  <c r="E88" i="18"/>
  <c r="F88" i="18"/>
  <c r="G88" i="18"/>
  <c r="H88" i="18"/>
  <c r="I88" i="18"/>
  <c r="J88" i="18"/>
  <c r="K88" i="18"/>
  <c r="L88" i="18"/>
  <c r="M88" i="18"/>
  <c r="N88" i="18"/>
  <c r="O88" i="18"/>
  <c r="P88" i="18"/>
  <c r="Q88" i="18"/>
  <c r="R88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D86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D80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D78" i="18"/>
  <c r="E78" i="18"/>
  <c r="F78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D77" i="18"/>
  <c r="E77" i="18"/>
  <c r="F77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D76" i="18"/>
  <c r="E76" i="18"/>
  <c r="F76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D75" i="18"/>
  <c r="E75" i="18"/>
  <c r="F75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Q3" i="18"/>
  <c r="R3" i="18"/>
  <c r="B8" i="4"/>
  <c r="B7" i="4"/>
  <c r="B6" i="4"/>
  <c r="B5" i="4"/>
  <c r="B4" i="4"/>
  <c r="B3" i="4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B83" i="3"/>
  <c r="B82" i="3"/>
  <c r="B81" i="3"/>
  <c r="B80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P32" i="3"/>
  <c r="N32" i="3"/>
  <c r="K32" i="3"/>
  <c r="I32" i="3"/>
  <c r="H32" i="3"/>
  <c r="G32" i="3"/>
  <c r="D32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T56" i="2"/>
  <c r="B56" i="2"/>
  <c r="B55" i="2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<sst xmlns="http://schemas.openxmlformats.org/spreadsheetml/2006/main" count="474" uniqueCount="146">
  <si>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</si>
  <si>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</si>
  <si>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</si>
  <si>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</si>
  <si>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</si>
  <si>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</si>
  <si>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</si>
  <si>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</si>
  <si>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</si>
  <si>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</si>
  <si>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</si>
  <si>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</si>
  <si>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</si>
  <si>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</si>
  <si>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</si>
  <si>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</si>
  <si>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</si>
  <si>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</si>
  <si>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</si>
  <si>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</si>
  <si>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</si>
  <si>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</si>
  <si>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</si>
  <si>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</si>
  <si>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</si>
  <si>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</si>
  <si>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</si>
  <si>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</si>
  <si>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</si>
  <si>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Number of women on PMTCT (Option B/B+)</t>
  </si>
  <si>
    <t>Number of voluntary medical male circumcisions performed</t>
  </si>
  <si>
    <t>Percentage of people covered by pre-exposure prophylaxis</t>
  </si>
  <si>
    <t>Pre-exposure prophylaxis</t>
  </si>
  <si>
    <t>Cost</t>
  </si>
  <si>
    <t>Cost &amp; coverage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</si>
  <si>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</si>
  <si>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</si>
  <si>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</si>
  <si>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</si>
  <si>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</si>
  <si>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</si>
  <si>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</si>
  <si>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</si>
  <si>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</si>
  <si>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</si>
  <si>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</si>
  <si>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</si>
  <si>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</si>
  <si>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</si>
  <si>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2" type="noConversion"/>
  </si>
  <si>
    <t>Average</t>
    <phoneticPr fontId="12" type="noConversion"/>
  </si>
  <si>
    <t>Female sex workers</t>
  </si>
  <si>
    <t>Clients</t>
  </si>
  <si>
    <t>Antiretroviral therapy</t>
  </si>
  <si>
    <t>Prevention of mother-to-child transmission</t>
    <phoneticPr fontId="12" type="noConversion"/>
  </si>
  <si>
    <t>Average</t>
    <phoneticPr fontId="12" type="noConversion"/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</si>
  <si>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</si>
  <si>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</si>
  <si>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</si>
  <si>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</si>
  <si>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</si>
  <si>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</si>
  <si>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</si>
  <si>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</si>
  <si>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</si>
  <si>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</si>
  <si>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</si>
  <si>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</si>
  <si>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</si>
  <si>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</si>
  <si>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</si>
  <si>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</si>
  <si>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</si>
  <si>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</si>
  <si>
    <t>Number of people on subsequent lines of treatment</t>
  </si>
  <si>
    <t>Treatment eligibility criterion</t>
  </si>
  <si>
    <t>Consumer price index</t>
  </si>
  <si>
    <t>Purchasing power parity</t>
  </si>
  <si>
    <t>Untreated HIV, CD4(50-200)</t>
  </si>
  <si>
    <t>Untreated HIV, CD4(&lt;50)</t>
  </si>
  <si>
    <r>
      <t>Opiate substit</t>
    </r>
    <r>
      <rPr>
        <sz val="11"/>
        <color theme="1"/>
        <rFont val="Calibri"/>
        <family val="2"/>
        <scheme val="minor"/>
      </rPr>
      <t>ut</t>
    </r>
    <r>
      <rPr>
        <sz val="11"/>
        <color theme="1"/>
        <rFont val="Calibri"/>
        <family val="2"/>
        <scheme val="minor"/>
      </rPr>
      <t>ion therapy</t>
    </r>
  </si>
  <si>
    <t>Programs for female sex workers and clients</t>
  </si>
  <si>
    <t>Needle-syringe programs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</si>
  <si>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</si>
  <si>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</si>
  <si>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</si>
  <si>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</si>
  <si>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</si>
  <si>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</si>
  <si>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</si>
  <si>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</si>
  <si>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</si>
  <si>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</si>
  <si>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</si>
  <si>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</si>
  <si>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</si>
  <si>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</si>
  <si>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</si>
  <si>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</si>
  <si>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</si>
  <si>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</si>
  <si>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</si>
  <si>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</si>
  <si>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</si>
  <si>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</si>
  <si>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</si>
  <si>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</si>
  <si>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</si>
  <si>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</si>
  <si>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</si>
  <si>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</si>
  <si>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</si>
  <si>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</si>
  <si>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</si>
  <si>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</si>
  <si>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</si>
  <si>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</si>
  <si>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</si>
  <si>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</si>
  <si>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</si>
  <si>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</si>
  <si>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Untreated HIV, CD4(&gt;500)</t>
  </si>
  <si>
    <t>Untreated HIV, CD4(350-500)</t>
  </si>
  <si>
    <t>Untreated HIV, CD4(200-350)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</si>
  <si>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</si>
  <si>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</si>
  <si>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</si>
  <si>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</si>
  <si>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</si>
  <si>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</si>
  <si>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</si>
  <si>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</si>
  <si>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</si>
  <si>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</si>
  <si>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</si>
  <si>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</si>
  <si>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</si>
  <si>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</si>
  <si>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</si>
  <si>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</si>
  <si>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</si>
  <si>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</si>
  <si>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</si>
  <si>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</si>
  <si>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</si>
  <si>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Number of people who inject drugs who are on opiate substitution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</si>
</sst>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6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2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Protection="1">
      <protection locked="0"/>
    </xf>
    <xf numFmtId="0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Alignment="1" applyProtection="1">
      <alignment horizontal="right"/>
      <protection locked="0"/>
    </xf>
    <xf numFmtId="1" fontId="9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6" sqref="D16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42</v>
      </c>
    </row>
    <row r="2" spans="1:11" x14ac:dyDescent="0.25">
      <c r="C2" s="21" t="s">
        <v>142</v>
      </c>
      <c r="D2" s="21" t="s">
        <v>143</v>
      </c>
      <c r="E2" s="44" t="s">
        <v>103</v>
      </c>
      <c r="F2" s="21" t="s">
        <v>104</v>
      </c>
      <c r="G2" s="21" t="s">
        <v>105</v>
      </c>
      <c r="H2" s="21" t="s">
        <v>21</v>
      </c>
      <c r="I2" s="21" t="s">
        <v>22</v>
      </c>
      <c r="J2" s="21" t="s">
        <v>23</v>
      </c>
      <c r="K2" s="21" t="s">
        <v>24</v>
      </c>
    </row>
    <row r="3" spans="1:11" x14ac:dyDescent="0.25">
      <c r="B3" s="21">
        <v>1</v>
      </c>
      <c r="C3" s="36" t="s">
        <v>124</v>
      </c>
      <c r="D3" s="41" t="s">
        <v>106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125</v>
      </c>
      <c r="D4" s="41" t="s">
        <v>51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3</v>
      </c>
      <c r="D5" s="45" t="s">
        <v>4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25</v>
      </c>
      <c r="D6" s="45" t="s">
        <v>25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26</v>
      </c>
      <c r="D7" s="45" t="s">
        <v>26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52</v>
      </c>
      <c r="D8" s="45" t="s">
        <v>27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138</v>
      </c>
      <c r="B12" s="21"/>
    </row>
    <row r="13" spans="1:11" x14ac:dyDescent="0.25">
      <c r="B13" s="21"/>
      <c r="C13" s="21" t="s">
        <v>142</v>
      </c>
      <c r="D13" s="21" t="s">
        <v>143</v>
      </c>
    </row>
    <row r="14" spans="1:11" x14ac:dyDescent="0.25">
      <c r="B14" s="21">
        <v>1</v>
      </c>
      <c r="C14" s="45" t="s">
        <v>2</v>
      </c>
      <c r="D14" s="41" t="s">
        <v>1</v>
      </c>
    </row>
    <row r="15" spans="1:11" x14ac:dyDescent="0.25">
      <c r="B15" s="21">
        <v>2</v>
      </c>
      <c r="C15" s="36" t="s">
        <v>126</v>
      </c>
      <c r="D15" s="45" t="s">
        <v>82</v>
      </c>
    </row>
    <row r="16" spans="1:11" x14ac:dyDescent="0.25">
      <c r="B16" s="21">
        <v>3</v>
      </c>
      <c r="C16" s="36" t="s">
        <v>127</v>
      </c>
      <c r="D16" s="48" t="s">
        <v>80</v>
      </c>
    </row>
    <row r="17" spans="2:4" x14ac:dyDescent="0.25">
      <c r="B17" s="21">
        <v>4</v>
      </c>
      <c r="C17" s="45" t="s">
        <v>5</v>
      </c>
      <c r="D17" s="41" t="s">
        <v>0</v>
      </c>
    </row>
    <row r="18" spans="2:4" x14ac:dyDescent="0.25">
      <c r="B18" s="21">
        <v>5</v>
      </c>
      <c r="C18" s="45" t="s">
        <v>107</v>
      </c>
      <c r="D18" s="41" t="s">
        <v>81</v>
      </c>
    </row>
    <row r="19" spans="2:4" x14ac:dyDescent="0.25">
      <c r="B19" s="21">
        <v>6</v>
      </c>
      <c r="C19" s="36" t="s">
        <v>128</v>
      </c>
      <c r="D19" s="41" t="s">
        <v>53</v>
      </c>
    </row>
    <row r="20" spans="2:4" x14ac:dyDescent="0.25">
      <c r="B20" s="21">
        <v>7</v>
      </c>
      <c r="C20" s="48" t="s">
        <v>129</v>
      </c>
      <c r="D20" s="42" t="s">
        <v>54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42578125" defaultRowHeight="15" x14ac:dyDescent="0.25"/>
  <cols>
    <col min="2" max="2" width="8.42578125" style="6"/>
    <col min="3" max="8" width="17.42578125" customWidth="1"/>
  </cols>
  <sheetData>
    <row r="1" spans="1:26" x14ac:dyDescent="0.25">
      <c r="A1" s="3" t="s">
        <v>6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110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84"/>
  <sheetViews>
    <sheetView tabSelected="1" topLeftCell="A45" workbookViewId="0">
      <selection activeCell="G63" sqref="G63"/>
    </sheetView>
  </sheetViews>
  <sheetFormatPr defaultColWidth="9.140625" defaultRowHeight="15" x14ac:dyDescent="0.25"/>
  <cols>
    <col min="1" max="1" width="9.140625" style="18"/>
    <col min="2" max="2" width="36" style="18" customWidth="1"/>
    <col min="3" max="16384" width="9.140625" style="18"/>
  </cols>
  <sheetData>
    <row r="1" spans="1:10" x14ac:dyDescent="0.25">
      <c r="A1" s="19" t="s">
        <v>97</v>
      </c>
    </row>
    <row r="2" spans="1:10" s="6" customFormat="1" x14ac:dyDescent="0.25">
      <c r="C2" s="4" t="s">
        <v>131</v>
      </c>
      <c r="D2" s="4" t="s">
        <v>132</v>
      </c>
      <c r="E2" s="4" t="s">
        <v>133</v>
      </c>
      <c r="F2" s="18"/>
      <c r="G2" s="18"/>
      <c r="H2" s="18"/>
      <c r="I2" s="18"/>
      <c r="J2" s="18"/>
    </row>
    <row r="3" spans="1:10" x14ac:dyDescent="0.25">
      <c r="B3" s="19" t="s">
        <v>59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60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61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62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63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86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87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88</v>
      </c>
    </row>
    <row r="14" spans="1:10" s="6" customFormat="1" x14ac:dyDescent="0.25">
      <c r="C14" s="4" t="s">
        <v>131</v>
      </c>
      <c r="D14" s="4" t="s">
        <v>132</v>
      </c>
      <c r="E14" s="4" t="s">
        <v>133</v>
      </c>
    </row>
    <row r="15" spans="1:10" x14ac:dyDescent="0.25">
      <c r="B15" s="19" t="s">
        <v>134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119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111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112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64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65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85</v>
      </c>
      <c r="B24" s="19"/>
    </row>
    <row r="25" spans="1:8" x14ac:dyDescent="0.25">
      <c r="C25" s="4" t="s">
        <v>131</v>
      </c>
      <c r="D25" s="4" t="s">
        <v>132</v>
      </c>
      <c r="E25" s="4" t="s">
        <v>133</v>
      </c>
    </row>
    <row r="26" spans="1:8" x14ac:dyDescent="0.25">
      <c r="B26" s="19" t="s">
        <v>113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111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114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66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67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98</v>
      </c>
    </row>
    <row r="35" spans="1:8" x14ac:dyDescent="0.25">
      <c r="C35" s="4" t="s">
        <v>131</v>
      </c>
      <c r="D35" s="4" t="s">
        <v>132</v>
      </c>
      <c r="E35" s="4" t="s">
        <v>133</v>
      </c>
    </row>
    <row r="36" spans="1:8" x14ac:dyDescent="0.25">
      <c r="B36" s="19" t="s">
        <v>115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116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69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68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99</v>
      </c>
    </row>
    <row r="44" spans="1:8" x14ac:dyDescent="0.25">
      <c r="C44" s="4" t="s">
        <v>131</v>
      </c>
      <c r="D44" s="4" t="s">
        <v>132</v>
      </c>
      <c r="E44" s="4" t="s">
        <v>133</v>
      </c>
    </row>
    <row r="45" spans="1:8" x14ac:dyDescent="0.25">
      <c r="B45" s="19" t="s">
        <v>117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118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100</v>
      </c>
    </row>
    <row r="51" spans="1:8" x14ac:dyDescent="0.25">
      <c r="C51" s="4" t="s">
        <v>131</v>
      </c>
      <c r="D51" s="4" t="s">
        <v>132</v>
      </c>
      <c r="E51" s="4" t="s">
        <v>133</v>
      </c>
    </row>
    <row r="52" spans="1:8" x14ac:dyDescent="0.25">
      <c r="B52" s="19" t="s">
        <v>134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119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120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112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64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65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135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56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101</v>
      </c>
    </row>
    <row r="64" spans="1:8" x14ac:dyDescent="0.25">
      <c r="C64" s="4" t="s">
        <v>131</v>
      </c>
      <c r="D64" s="4" t="s">
        <v>132</v>
      </c>
      <c r="E64" s="4" t="s">
        <v>133</v>
      </c>
    </row>
    <row r="65" spans="1:5" x14ac:dyDescent="0.25">
      <c r="B65" s="19" t="s">
        <v>20</v>
      </c>
      <c r="C65" s="26">
        <v>0.05</v>
      </c>
      <c r="D65" s="26">
        <v>2.5000000000000001E-2</v>
      </c>
      <c r="E65" s="26">
        <v>0.2</v>
      </c>
    </row>
    <row r="66" spans="1:5" x14ac:dyDescent="0.25">
      <c r="B66" s="19" t="s">
        <v>136</v>
      </c>
      <c r="C66" s="26">
        <v>0.42</v>
      </c>
      <c r="D66" s="26">
        <v>0.33</v>
      </c>
      <c r="E66" s="26">
        <v>0.53</v>
      </c>
    </row>
    <row r="67" spans="1:5" x14ac:dyDescent="0.25">
      <c r="B67" s="19" t="s">
        <v>57</v>
      </c>
      <c r="C67" s="26">
        <v>1</v>
      </c>
      <c r="D67" s="26">
        <v>0.32</v>
      </c>
      <c r="E67" s="26">
        <v>1</v>
      </c>
    </row>
    <row r="68" spans="1:5" x14ac:dyDescent="0.25">
      <c r="B68" s="19" t="s">
        <v>70</v>
      </c>
      <c r="C68" s="26">
        <v>2.65</v>
      </c>
      <c r="D68" s="26">
        <v>1.35</v>
      </c>
      <c r="E68" s="26">
        <v>5.19</v>
      </c>
    </row>
    <row r="69" spans="1:5" x14ac:dyDescent="0.25">
      <c r="B69" s="19" t="s">
        <v>36</v>
      </c>
      <c r="C69" s="26">
        <v>0.46</v>
      </c>
      <c r="D69" s="26">
        <v>0.32</v>
      </c>
      <c r="E69" s="26">
        <v>0.67</v>
      </c>
    </row>
    <row r="70" spans="1:5" x14ac:dyDescent="0.25">
      <c r="B70" s="19" t="s">
        <v>137</v>
      </c>
      <c r="C70" s="26">
        <v>0.105</v>
      </c>
      <c r="D70" s="26">
        <v>7.0000000000000007E-2</v>
      </c>
      <c r="E70" s="26">
        <v>0.18</v>
      </c>
    </row>
    <row r="71" spans="1:5" x14ac:dyDescent="0.25">
      <c r="B71" s="19" t="s">
        <v>53</v>
      </c>
      <c r="C71" s="26">
        <v>0.3</v>
      </c>
      <c r="D71" s="26">
        <v>0.1</v>
      </c>
      <c r="E71" s="26">
        <v>0.5</v>
      </c>
    </row>
    <row r="72" spans="1:5" x14ac:dyDescent="0.25">
      <c r="B72" s="19" t="s">
        <v>32</v>
      </c>
      <c r="C72" s="26">
        <v>0.27500000000000002</v>
      </c>
      <c r="D72" s="26">
        <v>0.2</v>
      </c>
      <c r="E72" s="26">
        <v>0.35</v>
      </c>
    </row>
    <row r="76" spans="1:5" x14ac:dyDescent="0.25">
      <c r="A76" s="19" t="s">
        <v>92</v>
      </c>
    </row>
    <row r="77" spans="1:5" x14ac:dyDescent="0.25">
      <c r="C77" s="4" t="s">
        <v>131</v>
      </c>
      <c r="D77" s="4" t="s">
        <v>132</v>
      </c>
      <c r="E77" s="4" t="s">
        <v>133</v>
      </c>
    </row>
    <row r="78" spans="1:5" x14ac:dyDescent="0.25">
      <c r="B78" s="19" t="s">
        <v>91</v>
      </c>
      <c r="C78" s="24">
        <v>0.14599999999999999</v>
      </c>
      <c r="D78" s="22">
        <v>9.6000000000000002E-2</v>
      </c>
      <c r="E78" s="22">
        <v>0.20499999999999999</v>
      </c>
    </row>
    <row r="79" spans="1:5" x14ac:dyDescent="0.25">
      <c r="B79" s="19" t="s">
        <v>121</v>
      </c>
      <c r="C79" s="24">
        <v>8.0000000000000002E-3</v>
      </c>
      <c r="D79" s="22">
        <v>5.0000000000000001E-3</v>
      </c>
      <c r="E79" s="22">
        <v>1.0999999999999999E-2</v>
      </c>
    </row>
    <row r="80" spans="1:5" x14ac:dyDescent="0.25">
      <c r="B80" s="19" t="s">
        <v>122</v>
      </c>
      <c r="C80" s="24">
        <v>0.02</v>
      </c>
      <c r="D80" s="22">
        <v>0.13</v>
      </c>
      <c r="E80" s="22">
        <v>0.28999999999999998</v>
      </c>
    </row>
    <row r="81" spans="2:5" x14ac:dyDescent="0.25">
      <c r="B81" s="19" t="s">
        <v>123</v>
      </c>
      <c r="C81" s="24">
        <v>7.0000000000000007E-2</v>
      </c>
      <c r="D81" s="22">
        <v>0.48</v>
      </c>
      <c r="E81" s="22">
        <v>9.4E-2</v>
      </c>
    </row>
    <row r="82" spans="2:5" x14ac:dyDescent="0.25">
      <c r="B82" s="19" t="s">
        <v>78</v>
      </c>
      <c r="C82" s="24">
        <v>0.26500000000000001</v>
      </c>
      <c r="D82" s="22">
        <v>0.114</v>
      </c>
      <c r="E82" s="22">
        <v>0.47399999999999998</v>
      </c>
    </row>
    <row r="83" spans="2:5" x14ac:dyDescent="0.25">
      <c r="B83" s="19" t="s">
        <v>79</v>
      </c>
      <c r="C83" s="24">
        <v>0.54700000000000004</v>
      </c>
      <c r="D83" s="22">
        <v>0.38200000000000001</v>
      </c>
      <c r="E83" s="22">
        <v>0.71499999999999997</v>
      </c>
    </row>
    <row r="84" spans="2:5" x14ac:dyDescent="0.25">
      <c r="B84" s="19" t="s">
        <v>41</v>
      </c>
      <c r="C84" s="24">
        <v>5.2999999999999999E-2</v>
      </c>
      <c r="D84" s="22">
        <v>3.4000000000000002E-2</v>
      </c>
      <c r="E84" s="22">
        <v>7.9000000000000001E-2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91"/>
  <sheetViews>
    <sheetView topLeftCell="A64" workbookViewId="0">
      <selection activeCell="F90" sqref="F90"/>
    </sheetView>
  </sheetViews>
  <sheetFormatPr defaultColWidth="8.42578125" defaultRowHeight="15" x14ac:dyDescent="0.25"/>
  <cols>
    <col min="2" max="2" width="19.42578125" style="6" customWidth="1"/>
    <col min="3" max="4" width="13.85546875" style="18" customWidth="1"/>
    <col min="5" max="11" width="8.42578125" style="18"/>
    <col min="12" max="12" width="12" style="18" customWidth="1"/>
    <col min="13" max="17" width="8.42578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s="18" customFormat="1" x14ac:dyDescent="0.25">
      <c r="A1" s="19" t="s">
        <v>76</v>
      </c>
      <c r="B1" s="6"/>
      <c r="AI1" s="6"/>
    </row>
    <row r="2" spans="1:3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I2" s="4" t="s">
        <v>35</v>
      </c>
    </row>
    <row r="3" spans="1:35" s="18" customFormat="1" x14ac:dyDescent="0.25">
      <c r="B3" s="4" t="s">
        <v>140</v>
      </c>
      <c r="C3" s="22">
        <v>75.018454192929113</v>
      </c>
      <c r="D3" s="22">
        <v>76.070810544531554</v>
      </c>
      <c r="E3" s="22">
        <v>77.902335510111072</v>
      </c>
      <c r="F3" s="22">
        <v>79.45534236885652</v>
      </c>
      <c r="G3" s="22">
        <v>81.068347459232555</v>
      </c>
      <c r="H3" s="22">
        <v>82.769770996223016</v>
      </c>
      <c r="I3" s="22">
        <v>84.249516856345011</v>
      </c>
      <c r="J3" s="22">
        <v>85.442534325304138</v>
      </c>
      <c r="K3" s="22">
        <v>89.999873687933118</v>
      </c>
      <c r="L3" s="22">
        <v>89.504730386893897</v>
      </c>
      <c r="M3" s="22">
        <v>92.521062537104171</v>
      </c>
      <c r="N3" s="22">
        <v>95.719284063206572</v>
      </c>
      <c r="O3" s="22">
        <v>98.951609847288623</v>
      </c>
      <c r="P3" s="22">
        <v>100</v>
      </c>
      <c r="Q3" s="22">
        <f>P3*(1.025)</f>
        <v>102.49999999999999</v>
      </c>
      <c r="R3" s="22">
        <f>Q3*(1.025)</f>
        <v>105.06249999999997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5" t="s">
        <v>58</v>
      </c>
      <c r="AI3" s="29"/>
    </row>
    <row r="4" spans="1:35" s="18" customFormat="1" x14ac:dyDescent="0.25">
      <c r="B4" s="6"/>
      <c r="AI4" s="6"/>
    </row>
    <row r="5" spans="1:35" s="18" customFormat="1" x14ac:dyDescent="0.25">
      <c r="B5" s="6"/>
      <c r="AI5" s="6"/>
    </row>
    <row r="6" spans="1:35" s="18" customFormat="1" x14ac:dyDescent="0.25">
      <c r="B6" s="6"/>
      <c r="AI6" s="6"/>
    </row>
    <row r="7" spans="1:35" s="18" customFormat="1" x14ac:dyDescent="0.25">
      <c r="A7" s="19" t="s">
        <v>77</v>
      </c>
      <c r="B7" s="6"/>
      <c r="AI7" s="6"/>
    </row>
    <row r="8" spans="1:35" s="18" customFormat="1" x14ac:dyDescent="0.25">
      <c r="B8" s="6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I8" s="4" t="s">
        <v>35</v>
      </c>
    </row>
    <row r="9" spans="1:35" s="18" customFormat="1" x14ac:dyDescent="0.25">
      <c r="B9" s="4" t="s">
        <v>140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5" t="s">
        <v>58</v>
      </c>
      <c r="AI9" s="29"/>
    </row>
    <row r="10" spans="1:35" s="18" customFormat="1" x14ac:dyDescent="0.25">
      <c r="B10" s="6"/>
      <c r="AI10" s="6"/>
    </row>
    <row r="11" spans="1:35" s="18" customFormat="1" x14ac:dyDescent="0.25">
      <c r="B11" s="6"/>
      <c r="AI11" s="6"/>
    </row>
    <row r="12" spans="1:35" s="18" customFormat="1" x14ac:dyDescent="0.25">
      <c r="B12" s="6"/>
      <c r="AI12" s="6"/>
    </row>
    <row r="13" spans="1:35" x14ac:dyDescent="0.25">
      <c r="A13" s="19" t="s">
        <v>44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35</v>
      </c>
    </row>
    <row r="15" spans="1:35" x14ac:dyDescent="0.25">
      <c r="A15" s="18"/>
      <c r="B15" s="4" t="s">
        <v>140</v>
      </c>
      <c r="C15" s="22">
        <f t="shared" ref="C15:R15" si="0">D15/(1.12)</f>
        <v>11695823154.145605</v>
      </c>
      <c r="D15" s="22">
        <f t="shared" si="0"/>
        <v>13099321932.64308</v>
      </c>
      <c r="E15" s="22">
        <f t="shared" si="0"/>
        <v>14671240564.560251</v>
      </c>
      <c r="F15" s="22">
        <f t="shared" si="0"/>
        <v>16431789432.307484</v>
      </c>
      <c r="G15" s="22">
        <f t="shared" si="0"/>
        <v>18403604164.184383</v>
      </c>
      <c r="H15" s="22">
        <f t="shared" si="0"/>
        <v>20612036663.886513</v>
      </c>
      <c r="I15" s="22">
        <f t="shared" si="0"/>
        <v>23085481063.552898</v>
      </c>
      <c r="J15" s="22">
        <f t="shared" si="0"/>
        <v>25855738791.179249</v>
      </c>
      <c r="K15" s="22">
        <f t="shared" si="0"/>
        <v>28958427446.120762</v>
      </c>
      <c r="L15" s="22">
        <f t="shared" si="0"/>
        <v>32433438739.655258</v>
      </c>
      <c r="M15" s="22">
        <f t="shared" si="0"/>
        <v>36325451388.413895</v>
      </c>
      <c r="N15" s="22">
        <f t="shared" si="0"/>
        <v>40684505555.023567</v>
      </c>
      <c r="O15" s="22">
        <f t="shared" si="0"/>
        <v>45566646221.626396</v>
      </c>
      <c r="P15" s="22">
        <f t="shared" si="0"/>
        <v>51034643768.221565</v>
      </c>
      <c r="Q15" s="22">
        <f t="shared" si="0"/>
        <v>57158801020.408157</v>
      </c>
      <c r="R15" s="22">
        <f t="shared" si="0"/>
        <v>64017857142.85714</v>
      </c>
      <c r="S15" s="22">
        <v>71700000000</v>
      </c>
      <c r="T15" s="22">
        <f>S15*1.12</f>
        <v>80304000000.000015</v>
      </c>
      <c r="U15" s="22">
        <f t="shared" ref="U15:AG15" si="1">T15*1.12</f>
        <v>89940480000.000031</v>
      </c>
      <c r="V15" s="22">
        <f t="shared" si="1"/>
        <v>100733337600.00005</v>
      </c>
      <c r="W15" s="22">
        <f t="shared" si="1"/>
        <v>112821338112.00006</v>
      </c>
      <c r="X15" s="22">
        <f t="shared" si="1"/>
        <v>126359898685.44008</v>
      </c>
      <c r="Y15" s="22">
        <f t="shared" si="1"/>
        <v>141523086527.6929</v>
      </c>
      <c r="Z15" s="22">
        <f t="shared" si="1"/>
        <v>158505856911.01605</v>
      </c>
      <c r="AA15" s="22">
        <f t="shared" si="1"/>
        <v>177526559740.33798</v>
      </c>
      <c r="AB15" s="22">
        <f t="shared" si="1"/>
        <v>198829746909.17856</v>
      </c>
      <c r="AC15" s="22">
        <f t="shared" si="1"/>
        <v>222689316538.28</v>
      </c>
      <c r="AD15" s="22">
        <f t="shared" si="1"/>
        <v>249412034522.87363</v>
      </c>
      <c r="AE15" s="22">
        <f t="shared" si="1"/>
        <v>279341478665.61847</v>
      </c>
      <c r="AF15" s="22">
        <f t="shared" si="1"/>
        <v>312862456105.49274</v>
      </c>
      <c r="AG15" s="22">
        <f t="shared" si="1"/>
        <v>350405950838.15192</v>
      </c>
      <c r="AH15" s="5" t="s">
        <v>58</v>
      </c>
      <c r="AI15" s="29"/>
    </row>
    <row r="17" spans="1:35" x14ac:dyDescent="0.25">
      <c r="T17" s="18"/>
      <c r="U17" s="18"/>
      <c r="V17" s="18"/>
    </row>
    <row r="19" spans="1:35" x14ac:dyDescent="0.25">
      <c r="A19" s="19" t="s">
        <v>45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5" x14ac:dyDescent="0.25">
      <c r="A20" s="18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H20" s="18"/>
      <c r="AI20" s="4" t="s">
        <v>35</v>
      </c>
    </row>
    <row r="21" spans="1:35" x14ac:dyDescent="0.25">
      <c r="A21" s="18"/>
      <c r="B21" s="4" t="s">
        <v>140</v>
      </c>
      <c r="C21" s="40">
        <v>30000000000</v>
      </c>
      <c r="D21" s="40">
        <f>C21+5000000000</f>
        <v>35000000000</v>
      </c>
      <c r="E21" s="40">
        <f t="shared" ref="E21:AG21" si="2">D21+5000000000</f>
        <v>40000000000</v>
      </c>
      <c r="F21" s="40">
        <f t="shared" si="2"/>
        <v>45000000000</v>
      </c>
      <c r="G21" s="40">
        <f t="shared" si="2"/>
        <v>50000000000</v>
      </c>
      <c r="H21" s="40">
        <f t="shared" si="2"/>
        <v>55000000000</v>
      </c>
      <c r="I21" s="40">
        <f t="shared" si="2"/>
        <v>60000000000</v>
      </c>
      <c r="J21" s="40">
        <f t="shared" si="2"/>
        <v>65000000000</v>
      </c>
      <c r="K21" s="40">
        <f t="shared" si="2"/>
        <v>70000000000</v>
      </c>
      <c r="L21" s="40">
        <f t="shared" si="2"/>
        <v>75000000000</v>
      </c>
      <c r="M21" s="40">
        <f t="shared" si="2"/>
        <v>80000000000</v>
      </c>
      <c r="N21" s="40">
        <f t="shared" si="2"/>
        <v>85000000000</v>
      </c>
      <c r="O21" s="40">
        <f t="shared" si="2"/>
        <v>90000000000</v>
      </c>
      <c r="P21" s="40">
        <f t="shared" si="2"/>
        <v>95000000000</v>
      </c>
      <c r="Q21" s="40">
        <f t="shared" si="2"/>
        <v>100000000000</v>
      </c>
      <c r="R21" s="40">
        <f t="shared" si="2"/>
        <v>105000000000</v>
      </c>
      <c r="S21" s="40">
        <f t="shared" si="2"/>
        <v>110000000000</v>
      </c>
      <c r="T21" s="40">
        <f t="shared" si="2"/>
        <v>115000000000</v>
      </c>
      <c r="U21" s="40">
        <f t="shared" si="2"/>
        <v>120000000000</v>
      </c>
      <c r="V21" s="40">
        <f t="shared" si="2"/>
        <v>125000000000</v>
      </c>
      <c r="W21" s="40">
        <f t="shared" si="2"/>
        <v>130000000000</v>
      </c>
      <c r="X21" s="40">
        <f t="shared" si="2"/>
        <v>135000000000</v>
      </c>
      <c r="Y21" s="40">
        <f t="shared" si="2"/>
        <v>140000000000</v>
      </c>
      <c r="Z21" s="40">
        <f t="shared" si="2"/>
        <v>145000000000</v>
      </c>
      <c r="AA21" s="40">
        <f t="shared" si="2"/>
        <v>150000000000</v>
      </c>
      <c r="AB21" s="40">
        <f t="shared" si="2"/>
        <v>155000000000</v>
      </c>
      <c r="AC21" s="40">
        <f t="shared" si="2"/>
        <v>160000000000</v>
      </c>
      <c r="AD21" s="40">
        <f t="shared" si="2"/>
        <v>165000000000</v>
      </c>
      <c r="AE21" s="40">
        <f t="shared" si="2"/>
        <v>170000000000</v>
      </c>
      <c r="AF21" s="40">
        <f t="shared" si="2"/>
        <v>175000000000</v>
      </c>
      <c r="AG21" s="40">
        <f t="shared" si="2"/>
        <v>180000000000</v>
      </c>
      <c r="AH21" s="5" t="s">
        <v>58</v>
      </c>
      <c r="AI21" s="29"/>
    </row>
    <row r="25" spans="1:35" x14ac:dyDescent="0.25">
      <c r="A25" s="19" t="s">
        <v>7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5" x14ac:dyDescent="0.25">
      <c r="A26" s="18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H26" s="18"/>
      <c r="AI26" s="4" t="s">
        <v>35</v>
      </c>
    </row>
    <row r="27" spans="1:35" x14ac:dyDescent="0.25">
      <c r="A27" s="18"/>
      <c r="B27" s="4" t="s">
        <v>140</v>
      </c>
      <c r="C27" s="22">
        <v>10000000000</v>
      </c>
      <c r="D27" s="22">
        <f>C27*1.05</f>
        <v>10500000000</v>
      </c>
      <c r="E27" s="22">
        <f t="shared" ref="E27:AG27" si="3">D27*1.05</f>
        <v>11025000000</v>
      </c>
      <c r="F27" s="22">
        <f t="shared" si="3"/>
        <v>11576250000</v>
      </c>
      <c r="G27" s="22">
        <f t="shared" si="3"/>
        <v>12155062500</v>
      </c>
      <c r="H27" s="22">
        <f t="shared" si="3"/>
        <v>12762815625</v>
      </c>
      <c r="I27" s="22">
        <f t="shared" si="3"/>
        <v>13400956406.25</v>
      </c>
      <c r="J27" s="22">
        <f t="shared" si="3"/>
        <v>14071004226.5625</v>
      </c>
      <c r="K27" s="22">
        <f t="shared" si="3"/>
        <v>14774554437.890625</v>
      </c>
      <c r="L27" s="22">
        <f t="shared" si="3"/>
        <v>15513282159.785156</v>
      </c>
      <c r="M27" s="22">
        <f t="shared" si="3"/>
        <v>16288946267.774414</v>
      </c>
      <c r="N27" s="22">
        <f t="shared" si="3"/>
        <v>17103393581.163136</v>
      </c>
      <c r="O27" s="22">
        <f t="shared" si="3"/>
        <v>17958563260.221294</v>
      </c>
      <c r="P27" s="22">
        <f t="shared" si="3"/>
        <v>18856491423.232361</v>
      </c>
      <c r="Q27" s="22">
        <f t="shared" si="3"/>
        <v>19799315994.393978</v>
      </c>
      <c r="R27" s="22">
        <f t="shared" si="3"/>
        <v>20789281794.113678</v>
      </c>
      <c r="S27" s="22">
        <f t="shared" si="3"/>
        <v>21828745883.819363</v>
      </c>
      <c r="T27" s="22">
        <f t="shared" si="3"/>
        <v>22920183178.01033</v>
      </c>
      <c r="U27" s="22">
        <f t="shared" si="3"/>
        <v>24066192336.910847</v>
      </c>
      <c r="V27" s="22">
        <f t="shared" si="3"/>
        <v>25269501953.75639</v>
      </c>
      <c r="W27" s="22">
        <f t="shared" si="3"/>
        <v>26532977051.44421</v>
      </c>
      <c r="X27" s="22">
        <f t="shared" si="3"/>
        <v>27859625904.016422</v>
      </c>
      <c r="Y27" s="22">
        <f t="shared" si="3"/>
        <v>29252607199.217243</v>
      </c>
      <c r="Z27" s="22">
        <f t="shared" si="3"/>
        <v>30715237559.178108</v>
      </c>
      <c r="AA27" s="22">
        <f t="shared" si="3"/>
        <v>32250999437.137016</v>
      </c>
      <c r="AB27" s="22">
        <f t="shared" si="3"/>
        <v>33863549408.99387</v>
      </c>
      <c r="AC27" s="22">
        <f t="shared" si="3"/>
        <v>35556726879.443565</v>
      </c>
      <c r="AD27" s="22">
        <f t="shared" si="3"/>
        <v>37334563223.415749</v>
      </c>
      <c r="AE27" s="22">
        <f t="shared" si="3"/>
        <v>39201291384.58654</v>
      </c>
      <c r="AF27" s="22">
        <f t="shared" si="3"/>
        <v>41161355953.815872</v>
      </c>
      <c r="AG27" s="22">
        <f t="shared" si="3"/>
        <v>43219423751.506668</v>
      </c>
      <c r="AH27" s="5" t="s">
        <v>58</v>
      </c>
      <c r="AI27" s="29"/>
    </row>
    <row r="31" spans="1:35" s="18" customFormat="1" x14ac:dyDescent="0.25">
      <c r="A31" s="19" t="s">
        <v>14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35</v>
      </c>
    </row>
    <row r="33" spans="1:35" s="18" customFormat="1" x14ac:dyDescent="0.25">
      <c r="B33" s="4" t="s">
        <v>140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5" t="s">
        <v>58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8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35</v>
      </c>
    </row>
    <row r="39" spans="1:35" s="18" customFormat="1" x14ac:dyDescent="0.25">
      <c r="B39" s="4" t="s">
        <v>140</v>
      </c>
      <c r="C39" s="22">
        <f>12%*C27</f>
        <v>1200000000</v>
      </c>
      <c r="D39" s="22">
        <f t="shared" ref="D39:AG39" si="4">12%*D27</f>
        <v>1260000000</v>
      </c>
      <c r="E39" s="22">
        <f t="shared" si="4"/>
        <v>1323000000</v>
      </c>
      <c r="F39" s="22">
        <f t="shared" si="4"/>
        <v>1389150000</v>
      </c>
      <c r="G39" s="22">
        <f t="shared" si="4"/>
        <v>1458607500</v>
      </c>
      <c r="H39" s="22">
        <f t="shared" si="4"/>
        <v>1531537875</v>
      </c>
      <c r="I39" s="22">
        <f t="shared" si="4"/>
        <v>1608114768.75</v>
      </c>
      <c r="J39" s="22">
        <f t="shared" si="4"/>
        <v>1688520507.1875</v>
      </c>
      <c r="K39" s="22">
        <f t="shared" si="4"/>
        <v>1772946532.546875</v>
      </c>
      <c r="L39" s="22">
        <f t="shared" si="4"/>
        <v>1861593859.1742187</v>
      </c>
      <c r="M39" s="22">
        <f t="shared" si="4"/>
        <v>1954673552.1329296</v>
      </c>
      <c r="N39" s="22">
        <f t="shared" si="4"/>
        <v>2052407229.7395761</v>
      </c>
      <c r="O39" s="22">
        <f t="shared" si="4"/>
        <v>2155027591.2265553</v>
      </c>
      <c r="P39" s="22">
        <f t="shared" si="4"/>
        <v>2262778970.7878833</v>
      </c>
      <c r="Q39" s="22">
        <f t="shared" si="4"/>
        <v>2375917919.3272772</v>
      </c>
      <c r="R39" s="22">
        <f t="shared" si="4"/>
        <v>2494713815.2936411</v>
      </c>
      <c r="S39" s="22">
        <f t="shared" si="4"/>
        <v>2619449506.0583234</v>
      </c>
      <c r="T39" s="22">
        <f t="shared" si="4"/>
        <v>2750421981.3612394</v>
      </c>
      <c r="U39" s="22">
        <f t="shared" si="4"/>
        <v>2887943080.4293013</v>
      </c>
      <c r="V39" s="22">
        <f t="shared" si="4"/>
        <v>3032340234.4507666</v>
      </c>
      <c r="W39" s="22">
        <f t="shared" si="4"/>
        <v>3183957246.173305</v>
      </c>
      <c r="X39" s="22">
        <f t="shared" si="4"/>
        <v>3343155108.4819708</v>
      </c>
      <c r="Y39" s="22">
        <f t="shared" si="4"/>
        <v>3510312863.9060693</v>
      </c>
      <c r="Z39" s="22">
        <f t="shared" si="4"/>
        <v>3685828507.1013727</v>
      </c>
      <c r="AA39" s="22">
        <f t="shared" si="4"/>
        <v>3870119932.4564419</v>
      </c>
      <c r="AB39" s="22">
        <f t="shared" si="4"/>
        <v>4063625929.0792642</v>
      </c>
      <c r="AC39" s="22">
        <f t="shared" si="4"/>
        <v>4266807225.5332279</v>
      </c>
      <c r="AD39" s="22">
        <f t="shared" si="4"/>
        <v>4480147586.8098898</v>
      </c>
      <c r="AE39" s="22">
        <f t="shared" si="4"/>
        <v>4704154966.1503849</v>
      </c>
      <c r="AF39" s="22">
        <f t="shared" si="4"/>
        <v>4939362714.4579048</v>
      </c>
      <c r="AG39" s="22">
        <f t="shared" si="4"/>
        <v>5186330850.1808004</v>
      </c>
      <c r="AH39" s="5" t="s">
        <v>58</v>
      </c>
      <c r="AI39" s="29"/>
    </row>
    <row r="43" spans="1:35" s="18" customFormat="1" x14ac:dyDescent="0.25">
      <c r="A43" s="19" t="s">
        <v>9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35</v>
      </c>
    </row>
    <row r="45" spans="1:35" s="18" customFormat="1" x14ac:dyDescent="0.25">
      <c r="B45" s="4" t="s">
        <v>140</v>
      </c>
      <c r="C45" s="22">
        <v>15000000</v>
      </c>
      <c r="D45" s="22">
        <v>16000000</v>
      </c>
      <c r="E45" s="22">
        <v>17000000</v>
      </c>
      <c r="F45" s="22">
        <v>18000000</v>
      </c>
      <c r="G45" s="22">
        <v>18000000</v>
      </c>
      <c r="H45" s="22">
        <v>18000000</v>
      </c>
      <c r="I45" s="22">
        <v>18000000</v>
      </c>
      <c r="J45" s="22">
        <v>18000000</v>
      </c>
      <c r="K45" s="22">
        <v>18000000</v>
      </c>
      <c r="L45" s="22">
        <v>18000000</v>
      </c>
      <c r="M45" s="22">
        <v>18000000</v>
      </c>
      <c r="N45" s="22">
        <v>18000000</v>
      </c>
      <c r="O45" s="22">
        <v>18000000</v>
      </c>
      <c r="P45" s="22">
        <v>18000000</v>
      </c>
      <c r="Q45" s="22">
        <v>18000000</v>
      </c>
      <c r="R45" s="22">
        <v>18000000</v>
      </c>
      <c r="S45" s="22">
        <v>15000000</v>
      </c>
      <c r="T45" s="22">
        <v>16000000</v>
      </c>
      <c r="U45" s="22">
        <v>17000000</v>
      </c>
      <c r="V45" s="22">
        <v>18000000</v>
      </c>
      <c r="W45" s="22">
        <v>18000000</v>
      </c>
      <c r="X45" s="22">
        <v>18000000</v>
      </c>
      <c r="Y45" s="22">
        <v>18000000</v>
      </c>
      <c r="Z45" s="22">
        <v>18000000</v>
      </c>
      <c r="AA45" s="22">
        <v>18000000</v>
      </c>
      <c r="AB45" s="22">
        <v>18000000</v>
      </c>
      <c r="AC45" s="22">
        <v>18000000</v>
      </c>
      <c r="AD45" s="22">
        <v>18000000</v>
      </c>
      <c r="AE45" s="22">
        <v>18000000</v>
      </c>
      <c r="AF45" s="22">
        <v>18000000</v>
      </c>
      <c r="AG45" s="22">
        <v>18000000</v>
      </c>
      <c r="AH45" s="5" t="s">
        <v>58</v>
      </c>
      <c r="AI45" s="29"/>
    </row>
    <row r="46" spans="1:35" s="18" customFormat="1" x14ac:dyDescent="0.25">
      <c r="B46" s="6"/>
      <c r="AI46" s="6"/>
    </row>
    <row r="47" spans="1:35" s="18" customFormat="1" x14ac:dyDescent="0.25">
      <c r="B47" s="6"/>
      <c r="AI47" s="6"/>
    </row>
    <row r="48" spans="1:35" s="18" customFormat="1" x14ac:dyDescent="0.25">
      <c r="B48" s="6"/>
      <c r="AI48" s="6"/>
    </row>
    <row r="49" spans="1:35" s="18" customFormat="1" x14ac:dyDescent="0.25">
      <c r="A49" s="19" t="s">
        <v>10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35</v>
      </c>
    </row>
    <row r="51" spans="1:35" s="18" customFormat="1" x14ac:dyDescent="0.25">
      <c r="B51" s="4" t="s">
        <v>140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58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11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35</v>
      </c>
    </row>
    <row r="57" spans="1:35" s="18" customFormat="1" x14ac:dyDescent="0.25">
      <c r="B57" s="4" t="s">
        <v>140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58</v>
      </c>
      <c r="AI57" s="29"/>
    </row>
    <row r="61" spans="1:35" s="18" customFormat="1" x14ac:dyDescent="0.25">
      <c r="A61" s="19" t="s">
        <v>12</v>
      </c>
      <c r="B61" s="6"/>
      <c r="AI61" s="6"/>
    </row>
    <row r="62" spans="1:35" s="18" customFormat="1" x14ac:dyDescent="0.25">
      <c r="B62" s="6"/>
      <c r="C62" s="19">
        <v>2000</v>
      </c>
      <c r="D62" s="19">
        <v>2001</v>
      </c>
      <c r="E62" s="19">
        <v>2002</v>
      </c>
      <c r="F62" s="19">
        <v>2003</v>
      </c>
      <c r="G62" s="19">
        <v>2004</v>
      </c>
      <c r="H62" s="19">
        <v>2005</v>
      </c>
      <c r="I62" s="19">
        <v>2006</v>
      </c>
      <c r="J62" s="19">
        <v>2007</v>
      </c>
      <c r="K62" s="19">
        <v>2008</v>
      </c>
      <c r="L62" s="19">
        <v>2009</v>
      </c>
      <c r="M62" s="19">
        <v>2010</v>
      </c>
      <c r="N62" s="19">
        <v>2011</v>
      </c>
      <c r="O62" s="19">
        <v>2012</v>
      </c>
      <c r="P62" s="19">
        <v>2013</v>
      </c>
      <c r="Q62" s="19">
        <v>2014</v>
      </c>
      <c r="R62" s="19">
        <v>2015</v>
      </c>
      <c r="S62" s="19">
        <v>2016</v>
      </c>
      <c r="T62" s="19">
        <v>2017</v>
      </c>
      <c r="U62" s="19">
        <v>2018</v>
      </c>
      <c r="V62" s="19">
        <v>2019</v>
      </c>
      <c r="W62" s="19">
        <v>2020</v>
      </c>
      <c r="X62" s="19">
        <v>2021</v>
      </c>
      <c r="Y62" s="19">
        <v>2022</v>
      </c>
      <c r="Z62" s="19">
        <v>2023</v>
      </c>
      <c r="AA62" s="19">
        <v>2024</v>
      </c>
      <c r="AB62" s="19">
        <v>2025</v>
      </c>
      <c r="AC62" s="19">
        <v>2026</v>
      </c>
      <c r="AD62" s="19">
        <v>2027</v>
      </c>
      <c r="AE62" s="19">
        <v>2028</v>
      </c>
      <c r="AF62" s="19">
        <v>2029</v>
      </c>
      <c r="AG62" s="19">
        <v>2030</v>
      </c>
      <c r="AI62" s="4" t="s">
        <v>35</v>
      </c>
    </row>
    <row r="63" spans="1:35" s="18" customFormat="1" x14ac:dyDescent="0.25">
      <c r="B63" s="4" t="s">
        <v>140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5" t="s">
        <v>58</v>
      </c>
      <c r="AI63" s="29"/>
    </row>
    <row r="64" spans="1:35" s="18" customFormat="1" x14ac:dyDescent="0.25">
      <c r="B64" s="6"/>
      <c r="AI64" s="6"/>
    </row>
    <row r="65" spans="1:35" s="18" customFormat="1" x14ac:dyDescent="0.25">
      <c r="B65" s="6"/>
      <c r="AI65" s="6"/>
    </row>
    <row r="66" spans="1:35" s="18" customFormat="1" x14ac:dyDescent="0.25">
      <c r="B66" s="6"/>
      <c r="AI66" s="6"/>
    </row>
    <row r="67" spans="1:35" s="18" customFormat="1" x14ac:dyDescent="0.25">
      <c r="A67" s="19" t="s">
        <v>13</v>
      </c>
      <c r="B67" s="6"/>
      <c r="AI67" s="6"/>
    </row>
    <row r="68" spans="1:35" s="18" customFormat="1" x14ac:dyDescent="0.25">
      <c r="B68" s="6"/>
      <c r="C68" s="19">
        <v>2000</v>
      </c>
      <c r="D68" s="19">
        <v>2001</v>
      </c>
      <c r="E68" s="19">
        <v>2002</v>
      </c>
      <c r="F68" s="19">
        <v>2003</v>
      </c>
      <c r="G68" s="19">
        <v>2004</v>
      </c>
      <c r="H68" s="19">
        <v>2005</v>
      </c>
      <c r="I68" s="19">
        <v>2006</v>
      </c>
      <c r="J68" s="19">
        <v>2007</v>
      </c>
      <c r="K68" s="19">
        <v>2008</v>
      </c>
      <c r="L68" s="19">
        <v>2009</v>
      </c>
      <c r="M68" s="19">
        <v>2010</v>
      </c>
      <c r="N68" s="19">
        <v>2011</v>
      </c>
      <c r="O68" s="19">
        <v>2012</v>
      </c>
      <c r="P68" s="19">
        <v>2013</v>
      </c>
      <c r="Q68" s="19">
        <v>2014</v>
      </c>
      <c r="R68" s="19">
        <v>2015</v>
      </c>
      <c r="S68" s="19">
        <v>2016</v>
      </c>
      <c r="T68" s="19">
        <v>2017</v>
      </c>
      <c r="U68" s="19">
        <v>2018</v>
      </c>
      <c r="V68" s="19">
        <v>2019</v>
      </c>
      <c r="W68" s="19">
        <v>2020</v>
      </c>
      <c r="X68" s="19">
        <v>2021</v>
      </c>
      <c r="Y68" s="19">
        <v>2022</v>
      </c>
      <c r="Z68" s="19">
        <v>2023</v>
      </c>
      <c r="AA68" s="19">
        <v>2024</v>
      </c>
      <c r="AB68" s="19">
        <v>2025</v>
      </c>
      <c r="AC68" s="19">
        <v>2026</v>
      </c>
      <c r="AD68" s="19">
        <v>2027</v>
      </c>
      <c r="AE68" s="19">
        <v>2028</v>
      </c>
      <c r="AF68" s="19">
        <v>2029</v>
      </c>
      <c r="AG68" s="19">
        <v>2030</v>
      </c>
      <c r="AI68" s="4" t="s">
        <v>35</v>
      </c>
    </row>
    <row r="69" spans="1:35" s="18" customFormat="1" x14ac:dyDescent="0.25">
      <c r="B69" s="4" t="s">
        <v>140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5" t="s">
        <v>58</v>
      </c>
      <c r="AI69" s="29"/>
    </row>
    <row r="73" spans="1:35" x14ac:dyDescent="0.25">
      <c r="A73" s="19" t="s">
        <v>90</v>
      </c>
      <c r="B73" s="18"/>
    </row>
    <row r="74" spans="1:35" x14ac:dyDescent="0.25">
      <c r="A74" s="18"/>
      <c r="B74" s="18"/>
      <c r="C74" s="19">
        <v>2000</v>
      </c>
      <c r="D74" s="19">
        <v>2001</v>
      </c>
      <c r="E74" s="19">
        <v>2002</v>
      </c>
      <c r="F74" s="19">
        <v>2003</v>
      </c>
      <c r="G74" s="19">
        <v>2004</v>
      </c>
      <c r="H74" s="19">
        <v>2005</v>
      </c>
      <c r="I74" s="19">
        <v>2006</v>
      </c>
      <c r="J74" s="19">
        <v>2007</v>
      </c>
      <c r="K74" s="19">
        <v>2008</v>
      </c>
      <c r="L74" s="19">
        <v>2009</v>
      </c>
      <c r="M74" s="19">
        <v>2010</v>
      </c>
      <c r="N74" s="19">
        <v>2011</v>
      </c>
      <c r="O74" s="19">
        <v>2012</v>
      </c>
      <c r="P74" s="19">
        <v>2013</v>
      </c>
      <c r="Q74" s="19">
        <v>2014</v>
      </c>
      <c r="R74" s="19">
        <v>2015</v>
      </c>
      <c r="S74" s="19">
        <v>2016</v>
      </c>
      <c r="T74" s="19">
        <v>2017</v>
      </c>
      <c r="U74" s="19">
        <v>2018</v>
      </c>
      <c r="V74" s="19">
        <v>2019</v>
      </c>
      <c r="W74" s="19">
        <v>2020</v>
      </c>
      <c r="X74" s="19">
        <v>2021</v>
      </c>
      <c r="Y74" s="19">
        <v>2022</v>
      </c>
      <c r="Z74" s="19">
        <v>2023</v>
      </c>
      <c r="AA74" s="19">
        <v>2024</v>
      </c>
      <c r="AB74" s="19">
        <v>2025</v>
      </c>
      <c r="AC74" s="19">
        <v>2026</v>
      </c>
      <c r="AD74" s="19">
        <v>2027</v>
      </c>
      <c r="AE74" s="19">
        <v>2028</v>
      </c>
      <c r="AF74" s="19">
        <v>2029</v>
      </c>
      <c r="AG74" s="19">
        <v>2030</v>
      </c>
      <c r="AH74" s="18"/>
      <c r="AI74" s="4" t="s">
        <v>35</v>
      </c>
    </row>
    <row r="75" spans="1:35" x14ac:dyDescent="0.25">
      <c r="A75" s="18"/>
      <c r="B75" s="19" t="s">
        <v>134</v>
      </c>
      <c r="C75" s="22">
        <v>0</v>
      </c>
      <c r="D75" s="22">
        <f t="shared" ref="D75:R75" si="5">C75</f>
        <v>0</v>
      </c>
      <c r="E75" s="22">
        <f t="shared" si="5"/>
        <v>0</v>
      </c>
      <c r="F75" s="22">
        <f t="shared" si="5"/>
        <v>0</v>
      </c>
      <c r="G75" s="22">
        <f t="shared" si="5"/>
        <v>0</v>
      </c>
      <c r="H75" s="22">
        <f t="shared" si="5"/>
        <v>0</v>
      </c>
      <c r="I75" s="22">
        <f t="shared" si="5"/>
        <v>0</v>
      </c>
      <c r="J75" s="22">
        <f t="shared" si="5"/>
        <v>0</v>
      </c>
      <c r="K75" s="22">
        <f t="shared" si="5"/>
        <v>0</v>
      </c>
      <c r="L75" s="22">
        <f t="shared" si="5"/>
        <v>0</v>
      </c>
      <c r="M75" s="22">
        <f t="shared" si="5"/>
        <v>0</v>
      </c>
      <c r="N75" s="22">
        <f t="shared" si="5"/>
        <v>0</v>
      </c>
      <c r="O75" s="22">
        <f t="shared" si="5"/>
        <v>0</v>
      </c>
      <c r="P75" s="22">
        <f t="shared" si="5"/>
        <v>0</v>
      </c>
      <c r="Q75" s="22">
        <f t="shared" si="5"/>
        <v>0</v>
      </c>
      <c r="R75" s="22">
        <f t="shared" si="5"/>
        <v>0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5" t="s">
        <v>58</v>
      </c>
      <c r="AI75" s="29"/>
    </row>
    <row r="76" spans="1:35" x14ac:dyDescent="0.25">
      <c r="A76" s="18"/>
      <c r="B76" s="19" t="s">
        <v>119</v>
      </c>
      <c r="C76" s="22">
        <v>100</v>
      </c>
      <c r="D76" s="22">
        <f t="shared" ref="D76:R76" si="6">C76</f>
        <v>100</v>
      </c>
      <c r="E76" s="22">
        <f t="shared" si="6"/>
        <v>100</v>
      </c>
      <c r="F76" s="22">
        <f t="shared" si="6"/>
        <v>100</v>
      </c>
      <c r="G76" s="22">
        <f t="shared" si="6"/>
        <v>100</v>
      </c>
      <c r="H76" s="22">
        <f t="shared" si="6"/>
        <v>100</v>
      </c>
      <c r="I76" s="22">
        <f t="shared" si="6"/>
        <v>100</v>
      </c>
      <c r="J76" s="22">
        <f t="shared" si="6"/>
        <v>100</v>
      </c>
      <c r="K76" s="22">
        <f t="shared" si="6"/>
        <v>100</v>
      </c>
      <c r="L76" s="22">
        <f t="shared" si="6"/>
        <v>100</v>
      </c>
      <c r="M76" s="22">
        <f t="shared" si="6"/>
        <v>100</v>
      </c>
      <c r="N76" s="22">
        <f t="shared" si="6"/>
        <v>100</v>
      </c>
      <c r="O76" s="22">
        <f t="shared" si="6"/>
        <v>100</v>
      </c>
      <c r="P76" s="22">
        <f t="shared" si="6"/>
        <v>100</v>
      </c>
      <c r="Q76" s="22">
        <f t="shared" si="6"/>
        <v>100</v>
      </c>
      <c r="R76" s="22">
        <f t="shared" si="6"/>
        <v>100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5" t="s">
        <v>58</v>
      </c>
      <c r="AI76" s="29"/>
    </row>
    <row r="77" spans="1:35" x14ac:dyDescent="0.25">
      <c r="A77" s="18"/>
      <c r="B77" s="19" t="s">
        <v>120</v>
      </c>
      <c r="C77" s="22">
        <v>100</v>
      </c>
      <c r="D77" s="22">
        <f t="shared" ref="D77:R77" si="7">C77</f>
        <v>100</v>
      </c>
      <c r="E77" s="22">
        <f t="shared" si="7"/>
        <v>100</v>
      </c>
      <c r="F77" s="22">
        <f t="shared" si="7"/>
        <v>100</v>
      </c>
      <c r="G77" s="22">
        <f t="shared" si="7"/>
        <v>100</v>
      </c>
      <c r="H77" s="22">
        <f t="shared" si="7"/>
        <v>100</v>
      </c>
      <c r="I77" s="22">
        <f t="shared" si="7"/>
        <v>100</v>
      </c>
      <c r="J77" s="22">
        <f t="shared" si="7"/>
        <v>100</v>
      </c>
      <c r="K77" s="22">
        <f t="shared" si="7"/>
        <v>100</v>
      </c>
      <c r="L77" s="22">
        <f t="shared" si="7"/>
        <v>100</v>
      </c>
      <c r="M77" s="22">
        <f t="shared" si="7"/>
        <v>100</v>
      </c>
      <c r="N77" s="22">
        <f t="shared" si="7"/>
        <v>100</v>
      </c>
      <c r="O77" s="22">
        <f t="shared" si="7"/>
        <v>100</v>
      </c>
      <c r="P77" s="22">
        <f t="shared" si="7"/>
        <v>100</v>
      </c>
      <c r="Q77" s="22">
        <f t="shared" si="7"/>
        <v>100</v>
      </c>
      <c r="R77" s="22">
        <f t="shared" si="7"/>
        <v>100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5" t="s">
        <v>58</v>
      </c>
      <c r="AI77" s="29"/>
    </row>
    <row r="78" spans="1:35" s="18" customFormat="1" x14ac:dyDescent="0.25">
      <c r="B78" s="19" t="s">
        <v>112</v>
      </c>
      <c r="C78" s="22">
        <v>150</v>
      </c>
      <c r="D78" s="22">
        <f t="shared" ref="D78:R78" si="8">C78</f>
        <v>150</v>
      </c>
      <c r="E78" s="22">
        <f t="shared" si="8"/>
        <v>150</v>
      </c>
      <c r="F78" s="22">
        <f t="shared" si="8"/>
        <v>150</v>
      </c>
      <c r="G78" s="22">
        <f t="shared" si="8"/>
        <v>150</v>
      </c>
      <c r="H78" s="22">
        <f t="shared" si="8"/>
        <v>150</v>
      </c>
      <c r="I78" s="22">
        <f t="shared" si="8"/>
        <v>150</v>
      </c>
      <c r="J78" s="22">
        <f t="shared" si="8"/>
        <v>150</v>
      </c>
      <c r="K78" s="22">
        <f t="shared" si="8"/>
        <v>150</v>
      </c>
      <c r="L78" s="22">
        <f t="shared" si="8"/>
        <v>150</v>
      </c>
      <c r="M78" s="22">
        <f t="shared" si="8"/>
        <v>150</v>
      </c>
      <c r="N78" s="22">
        <f t="shared" si="8"/>
        <v>150</v>
      </c>
      <c r="O78" s="22">
        <f t="shared" si="8"/>
        <v>150</v>
      </c>
      <c r="P78" s="22">
        <f t="shared" si="8"/>
        <v>150</v>
      </c>
      <c r="Q78" s="22">
        <f t="shared" si="8"/>
        <v>150</v>
      </c>
      <c r="R78" s="22">
        <f t="shared" si="8"/>
        <v>150</v>
      </c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5" t="s">
        <v>58</v>
      </c>
      <c r="AI78" s="29"/>
    </row>
    <row r="79" spans="1:35" x14ac:dyDescent="0.25">
      <c r="A79" s="18"/>
      <c r="B79" s="19" t="s">
        <v>64</v>
      </c>
      <c r="C79" s="22">
        <v>200</v>
      </c>
      <c r="D79" s="22">
        <f t="shared" ref="D79:R79" si="9">C79</f>
        <v>200</v>
      </c>
      <c r="E79" s="22">
        <f t="shared" si="9"/>
        <v>200</v>
      </c>
      <c r="F79" s="22">
        <f t="shared" si="9"/>
        <v>200</v>
      </c>
      <c r="G79" s="22">
        <f t="shared" si="9"/>
        <v>200</v>
      </c>
      <c r="H79" s="22">
        <f t="shared" si="9"/>
        <v>200</v>
      </c>
      <c r="I79" s="22">
        <f t="shared" si="9"/>
        <v>200</v>
      </c>
      <c r="J79" s="22">
        <f t="shared" si="9"/>
        <v>200</v>
      </c>
      <c r="K79" s="22">
        <f t="shared" si="9"/>
        <v>200</v>
      </c>
      <c r="L79" s="22">
        <f t="shared" si="9"/>
        <v>200</v>
      </c>
      <c r="M79" s="22">
        <f t="shared" si="9"/>
        <v>200</v>
      </c>
      <c r="N79" s="22">
        <f t="shared" si="9"/>
        <v>200</v>
      </c>
      <c r="O79" s="22">
        <f t="shared" si="9"/>
        <v>200</v>
      </c>
      <c r="P79" s="22">
        <f t="shared" si="9"/>
        <v>200</v>
      </c>
      <c r="Q79" s="22">
        <f t="shared" si="9"/>
        <v>200</v>
      </c>
      <c r="R79" s="22">
        <f t="shared" si="9"/>
        <v>200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5" t="s">
        <v>58</v>
      </c>
      <c r="AI79" s="29"/>
    </row>
    <row r="80" spans="1:35" x14ac:dyDescent="0.25">
      <c r="A80" s="18"/>
      <c r="B80" s="19" t="s">
        <v>65</v>
      </c>
      <c r="C80" s="22">
        <v>450</v>
      </c>
      <c r="D80" s="22">
        <f t="shared" ref="D80:R80" si="10">C80</f>
        <v>450</v>
      </c>
      <c r="E80" s="22">
        <f t="shared" si="10"/>
        <v>450</v>
      </c>
      <c r="F80" s="22">
        <f t="shared" si="10"/>
        <v>450</v>
      </c>
      <c r="G80" s="22">
        <f t="shared" si="10"/>
        <v>450</v>
      </c>
      <c r="H80" s="22">
        <f t="shared" si="10"/>
        <v>450</v>
      </c>
      <c r="I80" s="22">
        <f t="shared" si="10"/>
        <v>450</v>
      </c>
      <c r="J80" s="22">
        <f t="shared" si="10"/>
        <v>450</v>
      </c>
      <c r="K80" s="22">
        <f t="shared" si="10"/>
        <v>450</v>
      </c>
      <c r="L80" s="22">
        <f t="shared" si="10"/>
        <v>450</v>
      </c>
      <c r="M80" s="22">
        <f t="shared" si="10"/>
        <v>450</v>
      </c>
      <c r="N80" s="22">
        <f t="shared" si="10"/>
        <v>450</v>
      </c>
      <c r="O80" s="22">
        <f t="shared" si="10"/>
        <v>450</v>
      </c>
      <c r="P80" s="22">
        <f t="shared" si="10"/>
        <v>450</v>
      </c>
      <c r="Q80" s="22">
        <f t="shared" si="10"/>
        <v>450</v>
      </c>
      <c r="R80" s="22">
        <f t="shared" si="10"/>
        <v>450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5" t="s">
        <v>58</v>
      </c>
      <c r="AI80" s="29"/>
    </row>
    <row r="81" spans="1:35" x14ac:dyDescent="0.25">
      <c r="A81" s="18"/>
      <c r="B81" s="18"/>
    </row>
    <row r="82" spans="1:35" x14ac:dyDescent="0.25">
      <c r="A82" s="18"/>
      <c r="B82" s="18"/>
    </row>
    <row r="83" spans="1:35" x14ac:dyDescent="0.25">
      <c r="A83" s="18"/>
      <c r="B83" s="18"/>
    </row>
    <row r="84" spans="1:35" x14ac:dyDescent="0.25">
      <c r="A84" s="19" t="s">
        <v>89</v>
      </c>
      <c r="B84" s="18"/>
    </row>
    <row r="85" spans="1:35" x14ac:dyDescent="0.25">
      <c r="A85" s="18"/>
      <c r="B85" s="18"/>
      <c r="C85" s="19">
        <v>2000</v>
      </c>
      <c r="D85" s="19">
        <v>2001</v>
      </c>
      <c r="E85" s="19">
        <v>2002</v>
      </c>
      <c r="F85" s="19">
        <v>2003</v>
      </c>
      <c r="G85" s="19">
        <v>2004</v>
      </c>
      <c r="H85" s="19">
        <v>2005</v>
      </c>
      <c r="I85" s="19">
        <v>2006</v>
      </c>
      <c r="J85" s="19">
        <v>2007</v>
      </c>
      <c r="K85" s="19">
        <v>2008</v>
      </c>
      <c r="L85" s="19">
        <v>2009</v>
      </c>
      <c r="M85" s="19">
        <v>2010</v>
      </c>
      <c r="N85" s="19">
        <v>2011</v>
      </c>
      <c r="O85" s="19">
        <v>2012</v>
      </c>
      <c r="P85" s="19">
        <v>2013</v>
      </c>
      <c r="Q85" s="19">
        <v>2014</v>
      </c>
      <c r="R85" s="19">
        <v>2015</v>
      </c>
      <c r="S85" s="19">
        <v>2016</v>
      </c>
      <c r="T85" s="19">
        <v>2017</v>
      </c>
      <c r="U85" s="19">
        <v>2018</v>
      </c>
      <c r="V85" s="19">
        <v>2019</v>
      </c>
      <c r="W85" s="19">
        <v>2020</v>
      </c>
      <c r="X85" s="19">
        <v>2021</v>
      </c>
      <c r="Y85" s="19">
        <v>2022</v>
      </c>
      <c r="Z85" s="19">
        <v>2023</v>
      </c>
      <c r="AA85" s="19">
        <v>2024</v>
      </c>
      <c r="AB85" s="19">
        <v>2025</v>
      </c>
      <c r="AC85" s="19">
        <v>2026</v>
      </c>
      <c r="AD85" s="19">
        <v>2027</v>
      </c>
      <c r="AE85" s="19">
        <v>2028</v>
      </c>
      <c r="AF85" s="19">
        <v>2029</v>
      </c>
      <c r="AG85" s="19">
        <v>2030</v>
      </c>
      <c r="AH85" s="18"/>
      <c r="AI85" s="4" t="s">
        <v>35</v>
      </c>
    </row>
    <row r="86" spans="1:35" x14ac:dyDescent="0.25">
      <c r="A86" s="18"/>
      <c r="B86" s="19" t="s">
        <v>134</v>
      </c>
      <c r="C86" s="22">
        <v>0</v>
      </c>
      <c r="D86" s="22">
        <f t="shared" ref="D86:R86" si="11">C86</f>
        <v>0</v>
      </c>
      <c r="E86" s="22">
        <f t="shared" si="11"/>
        <v>0</v>
      </c>
      <c r="F86" s="22">
        <f t="shared" si="11"/>
        <v>0</v>
      </c>
      <c r="G86" s="22">
        <f t="shared" si="11"/>
        <v>0</v>
      </c>
      <c r="H86" s="22">
        <f t="shared" si="11"/>
        <v>0</v>
      </c>
      <c r="I86" s="22">
        <f t="shared" si="11"/>
        <v>0</v>
      </c>
      <c r="J86" s="22">
        <f t="shared" si="11"/>
        <v>0</v>
      </c>
      <c r="K86" s="22">
        <f t="shared" si="11"/>
        <v>0</v>
      </c>
      <c r="L86" s="22">
        <f t="shared" si="11"/>
        <v>0</v>
      </c>
      <c r="M86" s="22">
        <f t="shared" si="11"/>
        <v>0</v>
      </c>
      <c r="N86" s="22">
        <f t="shared" si="11"/>
        <v>0</v>
      </c>
      <c r="O86" s="22">
        <f t="shared" si="11"/>
        <v>0</v>
      </c>
      <c r="P86" s="22">
        <f t="shared" si="11"/>
        <v>0</v>
      </c>
      <c r="Q86" s="22">
        <f t="shared" si="11"/>
        <v>0</v>
      </c>
      <c r="R86" s="22">
        <f t="shared" si="11"/>
        <v>0</v>
      </c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5" t="s">
        <v>58</v>
      </c>
      <c r="AI86" s="29"/>
    </row>
    <row r="87" spans="1:35" x14ac:dyDescent="0.25">
      <c r="A87" s="18"/>
      <c r="B87" s="19" t="s">
        <v>119</v>
      </c>
      <c r="C87" s="22">
        <v>100</v>
      </c>
      <c r="D87" s="22">
        <f t="shared" ref="D87:R87" si="12">C87</f>
        <v>100</v>
      </c>
      <c r="E87" s="22">
        <f t="shared" si="12"/>
        <v>100</v>
      </c>
      <c r="F87" s="22">
        <f t="shared" si="12"/>
        <v>100</v>
      </c>
      <c r="G87" s="22">
        <f t="shared" si="12"/>
        <v>100</v>
      </c>
      <c r="H87" s="22">
        <f t="shared" si="12"/>
        <v>100</v>
      </c>
      <c r="I87" s="22">
        <f t="shared" si="12"/>
        <v>100</v>
      </c>
      <c r="J87" s="22">
        <f t="shared" si="12"/>
        <v>100</v>
      </c>
      <c r="K87" s="22">
        <f t="shared" si="12"/>
        <v>100</v>
      </c>
      <c r="L87" s="22">
        <f t="shared" si="12"/>
        <v>100</v>
      </c>
      <c r="M87" s="22">
        <f t="shared" si="12"/>
        <v>100</v>
      </c>
      <c r="N87" s="22">
        <f t="shared" si="12"/>
        <v>100</v>
      </c>
      <c r="O87" s="22">
        <f t="shared" si="12"/>
        <v>100</v>
      </c>
      <c r="P87" s="22">
        <f t="shared" si="12"/>
        <v>100</v>
      </c>
      <c r="Q87" s="22">
        <f t="shared" si="12"/>
        <v>100</v>
      </c>
      <c r="R87" s="22">
        <f t="shared" si="12"/>
        <v>100</v>
      </c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5" t="s">
        <v>58</v>
      </c>
      <c r="AI87" s="29"/>
    </row>
    <row r="88" spans="1:35" s="18" customFormat="1" x14ac:dyDescent="0.25">
      <c r="B88" s="19" t="s">
        <v>120</v>
      </c>
      <c r="C88" s="22">
        <v>100</v>
      </c>
      <c r="D88" s="22">
        <f t="shared" ref="D88:R88" si="13">C88</f>
        <v>100</v>
      </c>
      <c r="E88" s="22">
        <f t="shared" si="13"/>
        <v>100</v>
      </c>
      <c r="F88" s="22">
        <f t="shared" si="13"/>
        <v>100</v>
      </c>
      <c r="G88" s="22">
        <f t="shared" si="13"/>
        <v>100</v>
      </c>
      <c r="H88" s="22">
        <f t="shared" si="13"/>
        <v>100</v>
      </c>
      <c r="I88" s="22">
        <f t="shared" si="13"/>
        <v>100</v>
      </c>
      <c r="J88" s="22">
        <f t="shared" si="13"/>
        <v>100</v>
      </c>
      <c r="K88" s="22">
        <f t="shared" si="13"/>
        <v>100</v>
      </c>
      <c r="L88" s="22">
        <f t="shared" si="13"/>
        <v>100</v>
      </c>
      <c r="M88" s="22">
        <f t="shared" si="13"/>
        <v>100</v>
      </c>
      <c r="N88" s="22">
        <f t="shared" si="13"/>
        <v>100</v>
      </c>
      <c r="O88" s="22">
        <f t="shared" si="13"/>
        <v>100</v>
      </c>
      <c r="P88" s="22">
        <f t="shared" si="13"/>
        <v>100</v>
      </c>
      <c r="Q88" s="22">
        <f t="shared" si="13"/>
        <v>100</v>
      </c>
      <c r="R88" s="22">
        <f t="shared" si="13"/>
        <v>100</v>
      </c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5" t="s">
        <v>58</v>
      </c>
      <c r="AI88" s="29"/>
    </row>
    <row r="89" spans="1:35" x14ac:dyDescent="0.25">
      <c r="A89" s="18"/>
      <c r="B89" s="19" t="s">
        <v>112</v>
      </c>
      <c r="C89" s="22">
        <v>1000</v>
      </c>
      <c r="D89" s="22">
        <f t="shared" ref="D89:R89" si="14">C89</f>
        <v>1000</v>
      </c>
      <c r="E89" s="22">
        <f t="shared" si="14"/>
        <v>1000</v>
      </c>
      <c r="F89" s="22">
        <f t="shared" si="14"/>
        <v>1000</v>
      </c>
      <c r="G89" s="22">
        <f t="shared" si="14"/>
        <v>1000</v>
      </c>
      <c r="H89" s="22">
        <f t="shared" si="14"/>
        <v>1000</v>
      </c>
      <c r="I89" s="22">
        <f t="shared" si="14"/>
        <v>1000</v>
      </c>
      <c r="J89" s="22">
        <f t="shared" si="14"/>
        <v>1000</v>
      </c>
      <c r="K89" s="22">
        <f t="shared" si="14"/>
        <v>1000</v>
      </c>
      <c r="L89" s="22">
        <f t="shared" si="14"/>
        <v>1000</v>
      </c>
      <c r="M89" s="22">
        <f t="shared" si="14"/>
        <v>1000</v>
      </c>
      <c r="N89" s="22">
        <f t="shared" si="14"/>
        <v>1000</v>
      </c>
      <c r="O89" s="22">
        <f t="shared" si="14"/>
        <v>1000</v>
      </c>
      <c r="P89" s="22">
        <f t="shared" si="14"/>
        <v>1000</v>
      </c>
      <c r="Q89" s="22">
        <f t="shared" si="14"/>
        <v>1000</v>
      </c>
      <c r="R89" s="22">
        <f t="shared" si="14"/>
        <v>1000</v>
      </c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5" t="s">
        <v>58</v>
      </c>
      <c r="AI89" s="29"/>
    </row>
    <row r="90" spans="1:35" x14ac:dyDescent="0.25">
      <c r="A90" s="18"/>
      <c r="B90" s="19" t="s">
        <v>64</v>
      </c>
      <c r="C90" s="22">
        <v>10000</v>
      </c>
      <c r="D90" s="22">
        <f t="shared" ref="D90:R90" si="15">C90</f>
        <v>10000</v>
      </c>
      <c r="E90" s="22">
        <f t="shared" si="15"/>
        <v>10000</v>
      </c>
      <c r="F90" s="22">
        <f t="shared" si="15"/>
        <v>10000</v>
      </c>
      <c r="G90" s="22">
        <f t="shared" si="15"/>
        <v>10000</v>
      </c>
      <c r="H90" s="22">
        <f t="shared" si="15"/>
        <v>10000</v>
      </c>
      <c r="I90" s="22">
        <f t="shared" si="15"/>
        <v>10000</v>
      </c>
      <c r="J90" s="22">
        <f t="shared" si="15"/>
        <v>10000</v>
      </c>
      <c r="K90" s="22">
        <f t="shared" si="15"/>
        <v>10000</v>
      </c>
      <c r="L90" s="22">
        <f t="shared" si="15"/>
        <v>10000</v>
      </c>
      <c r="M90" s="22">
        <f t="shared" si="15"/>
        <v>10000</v>
      </c>
      <c r="N90" s="22">
        <f t="shared" si="15"/>
        <v>10000</v>
      </c>
      <c r="O90" s="22">
        <f t="shared" si="15"/>
        <v>10000</v>
      </c>
      <c r="P90" s="22">
        <f t="shared" si="15"/>
        <v>10000</v>
      </c>
      <c r="Q90" s="22">
        <f t="shared" si="15"/>
        <v>10000</v>
      </c>
      <c r="R90" s="22">
        <f t="shared" si="15"/>
        <v>10000</v>
      </c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5" t="s">
        <v>58</v>
      </c>
      <c r="AI90" s="29"/>
    </row>
    <row r="91" spans="1:35" x14ac:dyDescent="0.25">
      <c r="A91" s="18"/>
      <c r="B91" s="19" t="s">
        <v>65</v>
      </c>
      <c r="C91" s="22">
        <v>10000</v>
      </c>
      <c r="D91" s="22">
        <f t="shared" ref="D91:R91" si="16">C91</f>
        <v>10000</v>
      </c>
      <c r="E91" s="22">
        <f t="shared" si="16"/>
        <v>10000</v>
      </c>
      <c r="F91" s="22">
        <f t="shared" si="16"/>
        <v>10000</v>
      </c>
      <c r="G91" s="22">
        <f t="shared" si="16"/>
        <v>10000</v>
      </c>
      <c r="H91" s="22">
        <f t="shared" si="16"/>
        <v>10000</v>
      </c>
      <c r="I91" s="22">
        <f t="shared" si="16"/>
        <v>10000</v>
      </c>
      <c r="J91" s="22">
        <f t="shared" si="16"/>
        <v>10000</v>
      </c>
      <c r="K91" s="22">
        <f t="shared" si="16"/>
        <v>10000</v>
      </c>
      <c r="L91" s="22">
        <f t="shared" si="16"/>
        <v>10000</v>
      </c>
      <c r="M91" s="22">
        <f t="shared" si="16"/>
        <v>10000</v>
      </c>
      <c r="N91" s="22">
        <f t="shared" si="16"/>
        <v>10000</v>
      </c>
      <c r="O91" s="22">
        <f t="shared" si="16"/>
        <v>10000</v>
      </c>
      <c r="P91" s="22">
        <f t="shared" si="16"/>
        <v>10000</v>
      </c>
      <c r="Q91" s="22">
        <f t="shared" si="16"/>
        <v>10000</v>
      </c>
      <c r="R91" s="22">
        <f t="shared" si="16"/>
        <v>10000</v>
      </c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5" t="s">
        <v>58</v>
      </c>
      <c r="AI91" s="2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34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35</v>
      </c>
    </row>
    <row r="3" spans="1:22" x14ac:dyDescent="0.25">
      <c r="B3" s="4" t="str">
        <f>'Populations &amp; programs'!$C$14</f>
        <v>SBCC</v>
      </c>
      <c r="C3" s="46" t="s">
        <v>40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58</v>
      </c>
      <c r="U3" s="25"/>
    </row>
    <row r="4" spans="1:22" x14ac:dyDescent="0.25">
      <c r="B4" s="4" t="str">
        <f>'Populations &amp; programs'!$C$14</f>
        <v>SBCC</v>
      </c>
      <c r="C4" s="46" t="s">
        <v>33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58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40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58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33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58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40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58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33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58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40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58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33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58</v>
      </c>
      <c r="U13" s="37"/>
    </row>
    <row r="15" spans="1:22" x14ac:dyDescent="0.25">
      <c r="B15" s="4" t="str">
        <f>'Populations &amp; programs'!$C$18</f>
        <v>FSW programs</v>
      </c>
      <c r="C15" s="46" t="s">
        <v>40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58</v>
      </c>
      <c r="U15" s="25"/>
    </row>
    <row r="16" spans="1:22" x14ac:dyDescent="0.25">
      <c r="B16" s="4" t="str">
        <f>'Populations &amp; programs'!$C$18</f>
        <v>FSW programs</v>
      </c>
      <c r="C16" s="46" t="s">
        <v>33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58</v>
      </c>
      <c r="U16" s="37"/>
    </row>
    <row r="18" spans="2:21" x14ac:dyDescent="0.25">
      <c r="B18" s="4" t="str">
        <f>'Populations &amp; programs'!$C$19</f>
        <v>ART</v>
      </c>
      <c r="C18" s="46" t="s">
        <v>40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58</v>
      </c>
      <c r="U18" s="25"/>
    </row>
    <row r="19" spans="2:21" x14ac:dyDescent="0.25">
      <c r="B19" s="4" t="str">
        <f>'Populations &amp; programs'!$C$19</f>
        <v>ART</v>
      </c>
      <c r="C19" s="46" t="s">
        <v>33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58</v>
      </c>
      <c r="U19" s="37"/>
    </row>
    <row r="21" spans="2:21" x14ac:dyDescent="0.25">
      <c r="B21" s="4" t="str">
        <f>'Populations &amp; programs'!$C$20</f>
        <v>PMTCT</v>
      </c>
      <c r="C21" s="46" t="s">
        <v>40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58</v>
      </c>
      <c r="U21" s="25"/>
    </row>
    <row r="22" spans="2:21" x14ac:dyDescent="0.25">
      <c r="B22" s="4" t="str">
        <f>'Populations &amp; programs'!$C$20</f>
        <v>PMTCT</v>
      </c>
      <c r="C22" s="46" t="s">
        <v>33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58</v>
      </c>
      <c r="U22" s="37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24" sqref="W24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139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35</v>
      </c>
    </row>
    <row r="3" spans="1:21" x14ac:dyDescent="0.25">
      <c r="B3" s="4" t="str">
        <f>'Populations &amp; programs'!$C$3</f>
        <v>MSM</v>
      </c>
      <c r="C3" s="6" t="s">
        <v>133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58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131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58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132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58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133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58</v>
      </c>
      <c r="U7" s="27"/>
    </row>
    <row r="8" spans="1:21" x14ac:dyDescent="0.25">
      <c r="B8" s="4" t="str">
        <f>'Populations &amp; programs'!$C$4</f>
        <v>FSW</v>
      </c>
      <c r="C8" s="6" t="s">
        <v>131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58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132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58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133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58</v>
      </c>
      <c r="U11" s="27"/>
    </row>
    <row r="12" spans="1:21" x14ac:dyDescent="0.25">
      <c r="B12" s="4" t="str">
        <f>'Populations &amp; programs'!$C$5</f>
        <v>Male PWID</v>
      </c>
      <c r="C12" s="6" t="s">
        <v>131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58</v>
      </c>
      <c r="U12" s="27"/>
    </row>
    <row r="13" spans="1:21" x14ac:dyDescent="0.25">
      <c r="B13" s="4" t="str">
        <f>'Populations &amp; programs'!$C$5</f>
        <v>Male PWID</v>
      </c>
      <c r="C13" s="6" t="s">
        <v>132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58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133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58</v>
      </c>
      <c r="U15" s="27"/>
    </row>
    <row r="16" spans="1:21" x14ac:dyDescent="0.25">
      <c r="B16" s="4" t="str">
        <f>'Populations &amp; programs'!$C$6</f>
        <v>Other males</v>
      </c>
      <c r="C16" s="6" t="s">
        <v>131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58</v>
      </c>
      <c r="U16" s="27"/>
    </row>
    <row r="17" spans="1:21" x14ac:dyDescent="0.25">
      <c r="B17" s="4" t="str">
        <f>'Populations &amp; programs'!$C$6</f>
        <v>Other males</v>
      </c>
      <c r="C17" s="6" t="s">
        <v>132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58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133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58</v>
      </c>
      <c r="U19" s="27"/>
    </row>
    <row r="20" spans="1:21" x14ac:dyDescent="0.25">
      <c r="B20" s="4" t="str">
        <f>'Populations &amp; programs'!$C$7</f>
        <v>Other females</v>
      </c>
      <c r="C20" s="6" t="s">
        <v>131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58</v>
      </c>
      <c r="U20" s="27"/>
    </row>
    <row r="21" spans="1:21" x14ac:dyDescent="0.25">
      <c r="B21" s="4" t="str">
        <f>'Populations &amp; programs'!$C$7</f>
        <v>Other females</v>
      </c>
      <c r="C21" s="6" t="s">
        <v>132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58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133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58</v>
      </c>
      <c r="U23" s="27"/>
    </row>
    <row r="24" spans="1:21" x14ac:dyDescent="0.25">
      <c r="B24" s="4" t="str">
        <f>'Populations &amp; programs'!$C$8</f>
        <v>Clients</v>
      </c>
      <c r="C24" s="6" t="s">
        <v>131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58</v>
      </c>
      <c r="U24" s="27"/>
    </row>
    <row r="25" spans="1:21" x14ac:dyDescent="0.25">
      <c r="B25" s="4" t="str">
        <f>'Populations &amp; programs'!$C$8</f>
        <v>Clients</v>
      </c>
      <c r="C25" s="6" t="s">
        <v>132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58</v>
      </c>
      <c r="U25" s="27"/>
    </row>
    <row r="29" spans="1:21" x14ac:dyDescent="0.25">
      <c r="A29" s="19" t="s">
        <v>43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35</v>
      </c>
    </row>
    <row r="31" spans="1:21" x14ac:dyDescent="0.25">
      <c r="B31" s="4" t="str">
        <f>'Populations &amp; programs'!$C$3</f>
        <v>MSM</v>
      </c>
      <c r="C31" s="6" t="s">
        <v>133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58</v>
      </c>
      <c r="U31" s="26"/>
    </row>
    <row r="32" spans="1:21" x14ac:dyDescent="0.25">
      <c r="B32" s="4" t="str">
        <f>'Populations &amp; programs'!$C$3</f>
        <v>MSM</v>
      </c>
      <c r="C32" s="6" t="s">
        <v>131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58</v>
      </c>
      <c r="U32" s="26"/>
    </row>
    <row r="33" spans="2:21" x14ac:dyDescent="0.25">
      <c r="B33" s="4" t="str">
        <f>'Populations &amp; programs'!$C$3</f>
        <v>MSM</v>
      </c>
      <c r="C33" s="6" t="s">
        <v>132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58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133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58</v>
      </c>
      <c r="U35" s="26"/>
    </row>
    <row r="36" spans="2:21" x14ac:dyDescent="0.25">
      <c r="B36" s="4" t="str">
        <f>'Populations &amp; programs'!$C$4</f>
        <v>FSW</v>
      </c>
      <c r="C36" s="6" t="s">
        <v>131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58</v>
      </c>
      <c r="U36" s="26"/>
    </row>
    <row r="37" spans="2:21" x14ac:dyDescent="0.25">
      <c r="B37" s="4" t="str">
        <f>'Populations &amp; programs'!$C$4</f>
        <v>FSW</v>
      </c>
      <c r="C37" s="6" t="s">
        <v>132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58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133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58</v>
      </c>
      <c r="U39" s="26"/>
    </row>
    <row r="40" spans="2:21" x14ac:dyDescent="0.25">
      <c r="B40" s="4" t="str">
        <f>'Populations &amp; programs'!$C$5</f>
        <v>Male PWID</v>
      </c>
      <c r="C40" s="6" t="s">
        <v>131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58</v>
      </c>
      <c r="U40" s="26"/>
    </row>
    <row r="41" spans="2:21" x14ac:dyDescent="0.25">
      <c r="B41" s="4" t="str">
        <f>'Populations &amp; programs'!$C$5</f>
        <v>Male PWID</v>
      </c>
      <c r="C41" s="6" t="s">
        <v>132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58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133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58</v>
      </c>
      <c r="U43" s="26"/>
    </row>
    <row r="44" spans="2:21" x14ac:dyDescent="0.25">
      <c r="B44" s="4" t="str">
        <f>'Populations &amp; programs'!$C$6</f>
        <v>Other males</v>
      </c>
      <c r="C44" s="6" t="s">
        <v>131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58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132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58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133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58</v>
      </c>
      <c r="U47" s="26"/>
    </row>
    <row r="48" spans="2:21" x14ac:dyDescent="0.25">
      <c r="B48" s="4" t="str">
        <f>'Populations &amp; programs'!$C$7</f>
        <v>Other females</v>
      </c>
      <c r="C48" s="6" t="s">
        <v>131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58</v>
      </c>
      <c r="U48" s="26"/>
    </row>
    <row r="49" spans="2:21" x14ac:dyDescent="0.25">
      <c r="B49" s="4" t="str">
        <f>'Populations &amp; programs'!$C$7</f>
        <v>Other females</v>
      </c>
      <c r="C49" s="6" t="s">
        <v>132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58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133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58</v>
      </c>
      <c r="U51" s="26"/>
    </row>
    <row r="52" spans="2:21" x14ac:dyDescent="0.25">
      <c r="B52" s="4" t="str">
        <f>'Populations &amp; programs'!$C$8</f>
        <v>Clients</v>
      </c>
      <c r="C52" s="6" t="s">
        <v>131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58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132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58</v>
      </c>
      <c r="U53" s="2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42578125" defaultRowHeight="15" x14ac:dyDescent="0.25"/>
  <cols>
    <col min="2" max="2" width="8.42578125" style="6"/>
    <col min="20" max="20" width="14.140625" customWidth="1"/>
  </cols>
  <sheetData>
    <row r="1" spans="1:20" x14ac:dyDescent="0.25">
      <c r="A1" s="10" t="s">
        <v>38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35</v>
      </c>
    </row>
    <row r="3" spans="1:20" x14ac:dyDescent="0.25">
      <c r="A3" s="9"/>
      <c r="B3" s="4" t="s">
        <v>140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35</v>
      </c>
    </row>
    <row r="9" spans="1:20" x14ac:dyDescent="0.25">
      <c r="A9" s="9"/>
      <c r="B9" s="4" t="s">
        <v>140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58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28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35</v>
      </c>
    </row>
    <row r="15" spans="1:20" x14ac:dyDescent="0.25">
      <c r="A15" s="9"/>
      <c r="B15" s="4" t="s">
        <v>140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102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35</v>
      </c>
    </row>
    <row r="21" spans="1:20" s="18" customFormat="1" x14ac:dyDescent="0.25">
      <c r="B21" s="4" t="s">
        <v>140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58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16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35</v>
      </c>
    </row>
    <row r="27" spans="1:20" x14ac:dyDescent="0.25">
      <c r="A27" s="9"/>
      <c r="B27" s="4" t="s">
        <v>140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2"/>
    </row>
    <row r="31" spans="1:20" s="18" customFormat="1" x14ac:dyDescent="0.25">
      <c r="A31" s="19" t="s">
        <v>47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35</v>
      </c>
    </row>
    <row r="33" spans="2:20" s="18" customFormat="1" x14ac:dyDescent="0.25">
      <c r="B33" s="4" t="s">
        <v>140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58</v>
      </c>
      <c r="T33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workbookViewId="0"/>
  </sheetViews>
  <sheetFormatPr defaultColWidth="8.42578125" defaultRowHeight="15" x14ac:dyDescent="0.25"/>
  <cols>
    <col min="2" max="2" width="8.42578125" style="6"/>
  </cols>
  <sheetData>
    <row r="1" spans="1:20" s="18" customFormat="1" x14ac:dyDescent="0.25">
      <c r="A1" s="19" t="s">
        <v>37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35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58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46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35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58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58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58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58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144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35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58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58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58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58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58</v>
      </c>
      <c r="T30" s="25">
        <v>0</v>
      </c>
    </row>
    <row r="31" spans="1:20" x14ac:dyDescent="0.25">
      <c r="S31" s="5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62"/>
  <sheetViews>
    <sheetView workbookViewId="0"/>
  </sheetViews>
  <sheetFormatPr defaultColWidth="8.42578125" defaultRowHeight="15" x14ac:dyDescent="0.25"/>
  <cols>
    <col min="2" max="2" width="8.42578125" style="6"/>
    <col min="20" max="20" width="14.140625" customWidth="1"/>
  </cols>
  <sheetData>
    <row r="1" spans="1:20" x14ac:dyDescent="0.25">
      <c r="A1" s="10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35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58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58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58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108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35</v>
      </c>
    </row>
    <row r="14" spans="1:20" x14ac:dyDescent="0.25">
      <c r="A14" s="9"/>
      <c r="B14" s="4" t="s">
        <v>141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15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35</v>
      </c>
    </row>
    <row r="20" spans="1:20" x14ac:dyDescent="0.25">
      <c r="A20" s="9"/>
      <c r="B20" s="4" t="s">
        <v>140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58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74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35</v>
      </c>
    </row>
    <row r="26" spans="1:20" x14ac:dyDescent="0.25">
      <c r="A26" s="9"/>
      <c r="B26" s="4" t="s">
        <v>140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58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75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35</v>
      </c>
    </row>
    <row r="32" spans="1:20" s="18" customFormat="1" x14ac:dyDescent="0.25">
      <c r="B32" s="4" t="s">
        <v>140</v>
      </c>
      <c r="C32" s="22">
        <v>350</v>
      </c>
      <c r="D32" s="22">
        <v>350</v>
      </c>
      <c r="E32" s="22">
        <v>350</v>
      </c>
      <c r="F32" s="22">
        <v>350</v>
      </c>
      <c r="G32" s="22">
        <v>350</v>
      </c>
      <c r="H32" s="22">
        <v>350</v>
      </c>
      <c r="I32" s="22">
        <v>350</v>
      </c>
      <c r="J32" s="22">
        <v>500</v>
      </c>
      <c r="K32" s="22">
        <v>500</v>
      </c>
      <c r="L32" s="22">
        <v>500</v>
      </c>
      <c r="M32" s="22">
        <v>500</v>
      </c>
      <c r="N32" s="22">
        <v>500</v>
      </c>
      <c r="O32" s="22">
        <v>500</v>
      </c>
      <c r="P32" s="22">
        <v>500</v>
      </c>
      <c r="Q32" s="22"/>
      <c r="R32" s="22"/>
      <c r="S32" s="5" t="s">
        <v>58</v>
      </c>
      <c r="T32" s="22"/>
    </row>
    <row r="33" spans="1:20" s="18" customFormat="1" x14ac:dyDescent="0.25">
      <c r="B33" s="6"/>
    </row>
    <row r="34" spans="1:20" s="18" customFormat="1" x14ac:dyDescent="0.25">
      <c r="B34" s="6"/>
    </row>
    <row r="35" spans="1:20" s="18" customFormat="1" x14ac:dyDescent="0.25">
      <c r="B35" s="6"/>
    </row>
    <row r="36" spans="1:20" s="18" customFormat="1" x14ac:dyDescent="0.25">
      <c r="A36" s="19" t="s">
        <v>31</v>
      </c>
      <c r="B36" s="6"/>
    </row>
    <row r="37" spans="1:20" s="18" customFormat="1" x14ac:dyDescent="0.25">
      <c r="B37" s="6"/>
      <c r="C37" s="19">
        <v>2000</v>
      </c>
      <c r="D37" s="19">
        <v>2001</v>
      </c>
      <c r="E37" s="19">
        <v>2002</v>
      </c>
      <c r="F37" s="19">
        <v>2003</v>
      </c>
      <c r="G37" s="19">
        <v>2004</v>
      </c>
      <c r="H37" s="19">
        <v>2005</v>
      </c>
      <c r="I37" s="19">
        <v>2006</v>
      </c>
      <c r="J37" s="19">
        <v>2007</v>
      </c>
      <c r="K37" s="19">
        <v>2008</v>
      </c>
      <c r="L37" s="19">
        <v>2009</v>
      </c>
      <c r="M37" s="19">
        <v>2010</v>
      </c>
      <c r="N37" s="19">
        <v>2011</v>
      </c>
      <c r="O37" s="19">
        <v>2012</v>
      </c>
      <c r="P37" s="19">
        <v>2013</v>
      </c>
      <c r="Q37" s="19">
        <v>2014</v>
      </c>
      <c r="R37" s="19">
        <v>2015</v>
      </c>
      <c r="T37" s="19" t="s">
        <v>35</v>
      </c>
    </row>
    <row r="38" spans="1:20" s="18" customFormat="1" x14ac:dyDescent="0.25"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58</v>
      </c>
      <c r="T38" s="24">
        <v>0</v>
      </c>
    </row>
    <row r="39" spans="1:20" s="18" customFormat="1" x14ac:dyDescent="0.25">
      <c r="B39" s="4" t="str">
        <f>'Populations &amp; programs'!$C$4</f>
        <v>FSW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58</v>
      </c>
      <c r="T39" s="24">
        <v>0</v>
      </c>
    </row>
    <row r="40" spans="1:20" s="18" customFormat="1" x14ac:dyDescent="0.25"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5"/>
      <c r="J40" s="22"/>
      <c r="K40" s="25"/>
      <c r="L40" s="22"/>
      <c r="M40" s="22"/>
      <c r="N40" s="25"/>
      <c r="O40" s="22"/>
      <c r="P40" s="22"/>
      <c r="Q40" s="22"/>
      <c r="R40" s="22"/>
      <c r="S40" s="5" t="s">
        <v>58</v>
      </c>
      <c r="T40" s="24">
        <v>0</v>
      </c>
    </row>
    <row r="41" spans="1:20" s="18" customFormat="1" x14ac:dyDescent="0.25"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58</v>
      </c>
      <c r="T41" s="24">
        <v>0</v>
      </c>
    </row>
    <row r="42" spans="1:20" s="18" customFormat="1" x14ac:dyDescent="0.25">
      <c r="B42" s="4" t="str">
        <f>'Populations &amp; programs'!$C$7</f>
        <v>Other females</v>
      </c>
      <c r="C42" s="22"/>
      <c r="D42" s="25"/>
      <c r="E42" s="22"/>
      <c r="F42" s="22"/>
      <c r="G42" s="22"/>
      <c r="H42" s="22"/>
      <c r="I42" s="22"/>
      <c r="J42" s="25"/>
      <c r="K42" s="22"/>
      <c r="L42" s="22"/>
      <c r="M42" s="22"/>
      <c r="N42" s="22"/>
      <c r="O42" s="25"/>
      <c r="P42" s="22"/>
      <c r="Q42" s="25"/>
      <c r="R42" s="22"/>
      <c r="S42" s="5" t="s">
        <v>58</v>
      </c>
      <c r="T42" s="24">
        <f>2/50</f>
        <v>0.04</v>
      </c>
    </row>
    <row r="43" spans="1:20" s="18" customFormat="1" x14ac:dyDescent="0.25"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58</v>
      </c>
      <c r="T43" s="24">
        <v>0</v>
      </c>
    </row>
    <row r="44" spans="1:20" s="18" customFormat="1" x14ac:dyDescent="0.25">
      <c r="B44" s="6"/>
    </row>
    <row r="45" spans="1:20" s="18" customFormat="1" x14ac:dyDescent="0.25">
      <c r="B45" s="6"/>
    </row>
    <row r="46" spans="1:20" s="18" customFormat="1" x14ac:dyDescent="0.25">
      <c r="B46" s="6"/>
    </row>
    <row r="47" spans="1:20" x14ac:dyDescent="0.25">
      <c r="A47" s="10" t="s">
        <v>29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9"/>
      <c r="C48" s="10">
        <v>2000</v>
      </c>
      <c r="D48" s="10">
        <v>2001</v>
      </c>
      <c r="E48" s="10">
        <v>2002</v>
      </c>
      <c r="F48" s="10">
        <v>2003</v>
      </c>
      <c r="G48" s="10">
        <v>2004</v>
      </c>
      <c r="H48" s="10">
        <v>2005</v>
      </c>
      <c r="I48" s="10">
        <v>2006</v>
      </c>
      <c r="J48" s="10">
        <v>2007</v>
      </c>
      <c r="K48" s="10">
        <v>2008</v>
      </c>
      <c r="L48" s="10">
        <v>2009</v>
      </c>
      <c r="M48" s="10">
        <v>2010</v>
      </c>
      <c r="N48" s="10">
        <v>2011</v>
      </c>
      <c r="O48" s="10">
        <v>2012</v>
      </c>
      <c r="P48" s="10">
        <v>2013</v>
      </c>
      <c r="Q48" s="10">
        <v>2014</v>
      </c>
      <c r="R48" s="10">
        <v>2015</v>
      </c>
      <c r="S48" s="9"/>
      <c r="T48" s="10" t="s">
        <v>35</v>
      </c>
    </row>
    <row r="49" spans="1:20" x14ac:dyDescent="0.25">
      <c r="A49" s="9"/>
      <c r="B49" s="4" t="s">
        <v>140</v>
      </c>
      <c r="C49" s="27"/>
      <c r="D49" s="27"/>
      <c r="E49" s="27"/>
      <c r="F49" s="27"/>
      <c r="G49" s="27"/>
      <c r="H49" s="27"/>
      <c r="I49" s="27"/>
      <c r="J49" s="27">
        <v>192</v>
      </c>
      <c r="K49" s="27">
        <v>195</v>
      </c>
      <c r="L49" s="27">
        <v>200</v>
      </c>
      <c r="M49" s="27">
        <v>210</v>
      </c>
      <c r="N49" s="27"/>
      <c r="O49" s="27">
        <v>215</v>
      </c>
      <c r="P49" s="27"/>
      <c r="Q49" s="27"/>
      <c r="R49" s="27"/>
      <c r="S49" s="5" t="s">
        <v>58</v>
      </c>
      <c r="T49" s="22"/>
    </row>
    <row r="50" spans="1:20" s="18" customFormat="1" x14ac:dyDescent="0.25">
      <c r="B50" s="6"/>
    </row>
    <row r="51" spans="1:20" s="18" customFormat="1" x14ac:dyDescent="0.25">
      <c r="B51" s="6"/>
    </row>
    <row r="52" spans="1:20" s="18" customFormat="1" x14ac:dyDescent="0.25">
      <c r="B52" s="6"/>
    </row>
    <row r="53" spans="1:20" s="18" customFormat="1" x14ac:dyDescent="0.25">
      <c r="A53" s="19" t="s">
        <v>18</v>
      </c>
      <c r="B53" s="6"/>
    </row>
    <row r="54" spans="1:20" s="18" customFormat="1" x14ac:dyDescent="0.25">
      <c r="B54" s="6"/>
      <c r="C54" s="19">
        <v>2000</v>
      </c>
      <c r="D54" s="19">
        <v>2001</v>
      </c>
      <c r="E54" s="19">
        <v>2002</v>
      </c>
      <c r="F54" s="19">
        <v>2003</v>
      </c>
      <c r="G54" s="19">
        <v>2004</v>
      </c>
      <c r="H54" s="19">
        <v>2005</v>
      </c>
      <c r="I54" s="19">
        <v>2006</v>
      </c>
      <c r="J54" s="19">
        <v>2007</v>
      </c>
      <c r="K54" s="19">
        <v>2008</v>
      </c>
      <c r="L54" s="19">
        <v>2009</v>
      </c>
      <c r="M54" s="19">
        <v>2010</v>
      </c>
      <c r="N54" s="19">
        <v>2011</v>
      </c>
      <c r="O54" s="19">
        <v>2012</v>
      </c>
      <c r="P54" s="19">
        <v>2013</v>
      </c>
      <c r="Q54" s="19">
        <v>2014</v>
      </c>
      <c r="R54" s="19">
        <v>2015</v>
      </c>
      <c r="T54" s="19" t="s">
        <v>35</v>
      </c>
    </row>
    <row r="55" spans="1:20" s="18" customFormat="1" x14ac:dyDescent="0.25">
      <c r="B55" s="4" t="str">
        <f>'Populations &amp; programs'!$C$4</f>
        <v>FSW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5" t="s">
        <v>58</v>
      </c>
      <c r="T55" s="24">
        <v>0</v>
      </c>
    </row>
    <row r="56" spans="1:20" s="18" customFormat="1" x14ac:dyDescent="0.25">
      <c r="B56" s="4" t="str">
        <f>'Populations &amp; programs'!$C$7</f>
        <v>Other females</v>
      </c>
      <c r="C56" s="22"/>
      <c r="D56" s="25"/>
      <c r="E56" s="22"/>
      <c r="F56" s="22"/>
      <c r="G56" s="22"/>
      <c r="H56" s="22"/>
      <c r="I56" s="22"/>
      <c r="J56" s="25"/>
      <c r="K56" s="22"/>
      <c r="L56" s="22"/>
      <c r="M56" s="22"/>
      <c r="N56" s="22"/>
      <c r="O56" s="25"/>
      <c r="P56" s="22"/>
      <c r="Q56" s="25"/>
      <c r="R56" s="22"/>
      <c r="S56" s="5" t="s">
        <v>58</v>
      </c>
      <c r="T56" s="24">
        <f>2/50</f>
        <v>0.04</v>
      </c>
    </row>
    <row r="60" spans="1:20" s="18" customFormat="1" x14ac:dyDescent="0.25">
      <c r="A60" s="19" t="s">
        <v>19</v>
      </c>
      <c r="B60" s="6"/>
    </row>
    <row r="61" spans="1:20" s="18" customFormat="1" x14ac:dyDescent="0.25">
      <c r="B61" s="6"/>
      <c r="C61" s="19">
        <v>2000</v>
      </c>
      <c r="D61" s="19">
        <v>2001</v>
      </c>
      <c r="E61" s="19">
        <v>2002</v>
      </c>
      <c r="F61" s="19">
        <v>2003</v>
      </c>
      <c r="G61" s="19">
        <v>2004</v>
      </c>
      <c r="H61" s="19">
        <v>2005</v>
      </c>
      <c r="I61" s="19">
        <v>2006</v>
      </c>
      <c r="J61" s="19">
        <v>2007</v>
      </c>
      <c r="K61" s="19">
        <v>2008</v>
      </c>
      <c r="L61" s="19">
        <v>2009</v>
      </c>
      <c r="M61" s="19">
        <v>2010</v>
      </c>
      <c r="N61" s="19">
        <v>2011</v>
      </c>
      <c r="O61" s="19">
        <v>2012</v>
      </c>
      <c r="P61" s="19">
        <v>2013</v>
      </c>
      <c r="Q61" s="19">
        <v>2014</v>
      </c>
      <c r="R61" s="19">
        <v>2015</v>
      </c>
      <c r="T61" s="19" t="s">
        <v>35</v>
      </c>
    </row>
    <row r="62" spans="1:20" s="18" customFormat="1" x14ac:dyDescent="0.25">
      <c r="B62" s="4" t="s">
        <v>140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58</v>
      </c>
      <c r="T62" s="25">
        <v>0.3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3"/>
  <sheetViews>
    <sheetView workbookViewId="0"/>
  </sheetViews>
  <sheetFormatPr defaultColWidth="8.42578125" defaultRowHeight="15" x14ac:dyDescent="0.25"/>
  <cols>
    <col min="2" max="2" width="8.42578125" style="6"/>
    <col min="20" max="20" width="14.42578125" style="31" customWidth="1"/>
  </cols>
  <sheetData>
    <row r="1" spans="1:20" x14ac:dyDescent="0.25">
      <c r="A1" s="12" t="s">
        <v>71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35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72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35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58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58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58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58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58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58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73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35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58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58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58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58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58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58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83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35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58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58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58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58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58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58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130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35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58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58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58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58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58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58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48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35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58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58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58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58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58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58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109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35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58</v>
      </c>
      <c r="T71" s="50">
        <v>0.03</v>
      </c>
    </row>
    <row r="72" spans="1:20" x14ac:dyDescent="0.25">
      <c r="A72" s="11"/>
      <c r="B72" s="4" t="str">
        <f>'Populations &amp; programs'!$C$5</f>
        <v>Male PWID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58</v>
      </c>
      <c r="T72" s="50">
        <v>2.5999999999999999E-2</v>
      </c>
    </row>
    <row r="73" spans="1:20" x14ac:dyDescent="0.25">
      <c r="A73" s="11"/>
      <c r="B73" s="4" t="str">
        <f>'Populations &amp; programs'!$C$6</f>
        <v>Other 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58</v>
      </c>
      <c r="T73" s="50">
        <v>0.03</v>
      </c>
    </row>
    <row r="74" spans="1:20" x14ac:dyDescent="0.25">
      <c r="A74" s="11"/>
      <c r="B74" s="4" t="str">
        <f>'Populations &amp; programs'!$C$8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58</v>
      </c>
      <c r="T74" s="50">
        <v>0.03</v>
      </c>
    </row>
    <row r="75" spans="1:20" s="18" customFormat="1" x14ac:dyDescent="0.25">
      <c r="B75" s="6"/>
      <c r="T75" s="31"/>
    </row>
    <row r="76" spans="1:20" s="18" customFormat="1" x14ac:dyDescent="0.25">
      <c r="B76" s="6"/>
      <c r="T76" s="31"/>
    </row>
    <row r="77" spans="1:20" s="18" customFormat="1" x14ac:dyDescent="0.25">
      <c r="B77" s="6"/>
      <c r="T77" s="31"/>
    </row>
    <row r="78" spans="1:20" s="18" customFormat="1" x14ac:dyDescent="0.25">
      <c r="A78" s="19" t="s">
        <v>30</v>
      </c>
      <c r="B78" s="6"/>
      <c r="T78" s="31"/>
    </row>
    <row r="79" spans="1:20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35</v>
      </c>
    </row>
    <row r="80" spans="1:20" s="18" customFormat="1" x14ac:dyDescent="0.25">
      <c r="B80" s="4" t="str">
        <f>'Populations &amp; programs'!$C$3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58</v>
      </c>
      <c r="T80" s="51">
        <v>450</v>
      </c>
    </row>
    <row r="81" spans="2:20" s="18" customFormat="1" x14ac:dyDescent="0.25">
      <c r="B81" s="4" t="str">
        <f>'Populations &amp; programs'!$C$5</f>
        <v>Male PWID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58</v>
      </c>
      <c r="T81" s="51">
        <v>50</v>
      </c>
    </row>
    <row r="82" spans="2:20" s="18" customFormat="1" x14ac:dyDescent="0.25">
      <c r="B82" s="4" t="str">
        <f>'Populations &amp; programs'!$C$6</f>
        <v>Other males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58</v>
      </c>
      <c r="T82" s="51">
        <v>5000</v>
      </c>
    </row>
    <row r="83" spans="2:20" s="18" customFormat="1" x14ac:dyDescent="0.25">
      <c r="B83" s="4" t="str">
        <f>'Populations &amp; programs'!$C$8</f>
        <v>Clients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58</v>
      </c>
      <c r="T83" s="51">
        <v>500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C16" sqref="C16"/>
    </sheetView>
  </sheetViews>
  <sheetFormatPr defaultColWidth="8.42578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35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58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58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58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58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58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58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49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35</v>
      </c>
    </row>
    <row r="14" spans="1:20" x14ac:dyDescent="0.25">
      <c r="A14" s="13"/>
      <c r="B14" s="43" t="s">
        <v>50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58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145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35</v>
      </c>
    </row>
    <row r="20" spans="1:20" x14ac:dyDescent="0.25">
      <c r="A20" s="13"/>
      <c r="B20" s="43" t="s">
        <v>55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58</v>
      </c>
      <c r="T20" s="38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42578125" defaultRowHeight="15" x14ac:dyDescent="0.25"/>
  <cols>
    <col min="1" max="2" width="6.42578125" customWidth="1"/>
    <col min="3" max="8" width="13.42578125" customWidth="1"/>
    <col min="9" max="15" width="6.42578125" customWidth="1"/>
  </cols>
  <sheetData>
    <row r="1" spans="1:26" ht="15" customHeight="1" x14ac:dyDescent="0.25">
      <c r="A1" s="17" t="s">
        <v>95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93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94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96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Economics and costs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2015-01-19T10:18:32Z</dcterms:modified>
</cp:coreProperties>
</file>