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10" yWindow="390" windowWidth="28440" windowHeight="12450" tabRatio="861"/>
  </bookViews>
  <sheets>
    <sheet name="Instructions" sheetId="1" r:id="rId1"/>
    <sheet name="Parameter links" sheetId="14" r:id="rId2"/>
    <sheet name="Populations &amp; programs" sheetId="2" r:id="rId3"/>
    <sheet name="Cost &amp; coverage" sheetId="3" r:id="rId4"/>
    <sheet name="Demographics &amp; HIV prevalence" sheetId="4" r:id="rId5"/>
    <sheet name="Optional indicators" sheetId="5" r:id="rId6"/>
    <sheet name="Other epidemiology" sheetId="6" r:id="rId7"/>
    <sheet name="Testing &amp; treatment" sheetId="7" r:id="rId8"/>
    <sheet name="Sexual behavior" sheetId="8" r:id="rId9"/>
    <sheet name="Injecting behavior" sheetId="9" r:id="rId10"/>
    <sheet name="Partnerships" sheetId="10" r:id="rId11"/>
    <sheet name="Transitions" sheetId="11" r:id="rId12"/>
    <sheet name="Constants" sheetId="12" r:id="rId13"/>
    <sheet name="Economics and costs" sheetId="13" r:id="rId14"/>
  </sheets>
  <calcPr calcId="144525"/>
</workbook>
</file>

<file path=xl/calcChain.xml><?xml version="1.0" encoding="utf-8"?>
<calcChain xmlns="http://schemas.openxmlformats.org/spreadsheetml/2006/main">
  <c r="P63" i="13" l="1"/>
  <c r="O63" i="13"/>
  <c r="N63" i="13"/>
  <c r="M63" i="13"/>
  <c r="Q3" i="13"/>
  <c r="B11" i="11"/>
  <c r="B10" i="11"/>
  <c r="D9" i="11"/>
  <c r="C9" i="11"/>
  <c r="B4" i="11"/>
  <c r="B3" i="11"/>
  <c r="D2" i="11"/>
  <c r="C2" i="11"/>
  <c r="B25" i="10"/>
  <c r="B24" i="10"/>
  <c r="D23" i="10"/>
  <c r="C23" i="10"/>
  <c r="B18" i="10"/>
  <c r="B17" i="10"/>
  <c r="D16" i="10"/>
  <c r="C16" i="10"/>
  <c r="B11" i="10"/>
  <c r="B10" i="10"/>
  <c r="D9" i="10"/>
  <c r="C9" i="10"/>
  <c r="B4" i="10"/>
  <c r="B3" i="10"/>
  <c r="D2" i="10"/>
  <c r="C2" i="10"/>
  <c r="B11" i="9"/>
  <c r="B10" i="9"/>
  <c r="B4" i="9"/>
  <c r="B3" i="9"/>
  <c r="B45" i="8"/>
  <c r="B39" i="8"/>
  <c r="B38" i="8"/>
  <c r="B32" i="8"/>
  <c r="B31" i="8"/>
  <c r="B25" i="8"/>
  <c r="B24" i="8"/>
  <c r="B18" i="8"/>
  <c r="B17" i="8"/>
  <c r="AI11" i="8"/>
  <c r="B11" i="8"/>
  <c r="AI10" i="8"/>
  <c r="B10" i="8"/>
  <c r="AI4" i="8"/>
  <c r="B4" i="8"/>
  <c r="AI3" i="8"/>
  <c r="B3" i="8"/>
  <c r="AI53" i="7"/>
  <c r="B47" i="7"/>
  <c r="B35" i="7"/>
  <c r="B34" i="7"/>
  <c r="B4" i="7"/>
  <c r="B3" i="7"/>
  <c r="B25" i="6"/>
  <c r="B24" i="6"/>
  <c r="B18" i="6"/>
  <c r="B17" i="6"/>
  <c r="B11" i="6"/>
  <c r="B10" i="6"/>
  <c r="B4" i="6"/>
  <c r="B3" i="6"/>
  <c r="B22" i="4"/>
  <c r="B21" i="4"/>
  <c r="B20" i="4"/>
  <c r="B18" i="4"/>
  <c r="B17" i="4"/>
  <c r="B16" i="4"/>
  <c r="B9" i="4"/>
  <c r="B8" i="4"/>
  <c r="B7" i="4"/>
  <c r="B5" i="4"/>
  <c r="B4" i="4"/>
  <c r="B3" i="4"/>
  <c r="B7" i="3"/>
  <c r="B6" i="3"/>
  <c r="B4" i="3"/>
  <c r="B3" i="3"/>
</calcChain>
</file>

<file path=xl/comments1.xml><?xml version="1.0" encoding="utf-8"?>
<comments xmlns="http://schemas.openxmlformats.org/spreadsheetml/2006/main">
  <authors>
    <author/>
  </authors>
  <commentList>
    <comment ref="D4" authorId="0">
      <text>
        <r>
          <rPr>
            <sz val="10"/>
            <rFont val="Arial"/>
          </rPr>
          <t>Laura Grobicki:
Male population 15-49 is the general population - clients - MSM - Male PWID. It is assumed that these populations are not in the male 50+ category</t>
        </r>
      </text>
    </comment>
    <comment ref="Q21" authorId="0">
      <text>
        <r>
          <rPr>
            <sz val="10"/>
            <rFont val="Arial"/>
          </rPr>
          <t xml:space="preserve">These values have been calculated in separate spreadsheet provided by Clemens
</t>
        </r>
      </text>
    </comment>
  </commentList>
</comments>
</file>

<file path=xl/comments2.xml><?xml version="1.0" encoding="utf-8"?>
<comments xmlns="http://schemas.openxmlformats.org/spreadsheetml/2006/main">
  <authors>
    <author/>
  </authors>
  <commentList>
    <comment ref="M11" authorId="0">
      <text>
        <r>
          <rPr>
            <sz val="10"/>
            <rFont val="Arial"/>
          </rPr>
          <t>Reproductive health survey 2010
	-hassan haghparast</t>
        </r>
      </text>
    </comment>
    <comment ref="P24" authorId="0">
      <text>
        <r>
          <rPr>
            <sz val="10"/>
            <rFont val="Arial"/>
          </rPr>
          <t>P8:
Source:Nationa; TB database; Geostat</t>
        </r>
      </text>
    </comment>
    <comment ref="P25" authorId="0">
      <text>
        <r>
          <rPr>
            <sz val="10"/>
            <rFont val="Arial"/>
          </rPr>
          <t>P8:
Source:Nationa; TB database; Geostat</t>
        </r>
      </text>
    </comment>
  </commentList>
</comments>
</file>

<file path=xl/comments3.xml><?xml version="1.0" encoding="utf-8"?>
<comments xmlns="http://schemas.openxmlformats.org/spreadsheetml/2006/main">
  <authors>
    <author/>
  </authors>
  <commentList>
    <comment ref="M3" authorId="0">
      <text>
        <r>
          <rPr>
            <sz val="10"/>
            <rFont val="Arial"/>
          </rPr>
          <t>Clemens Benedikt:
Georgia Reproductive Health Survey</t>
        </r>
      </text>
    </comment>
    <comment ref="L41" authorId="0">
      <text>
        <r>
          <rPr>
            <sz val="10"/>
            <rFont val="Arial"/>
          </rPr>
          <t>Laura Grobicki:
This value refers to number of pregnant women tested for HIV and who receive PMTCT</t>
        </r>
      </text>
    </comment>
    <comment ref="AI53" authorId="0">
      <text>
        <r>
          <rPr>
            <sz val="10"/>
            <rFont val="Arial"/>
          </rPr>
          <t xml:space="preserve">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
</t>
        </r>
      </text>
    </comment>
  </commentList>
</comments>
</file>

<file path=xl/comments4.xml><?xml version="1.0" encoding="utf-8"?>
<comments xmlns="http://schemas.openxmlformats.org/spreadsheetml/2006/main">
  <authors>
    <author/>
  </authors>
  <commentList>
    <comment ref="AI31" authorId="0">
      <text>
        <r>
          <rPr>
            <sz val="10"/>
            <rFont val="Arial"/>
          </rPr>
          <t>Laura Grobicki:
28.8.%. Source: Reproductive Health Survey Georgia 2010 summary report, page 123. Based on Condom usage among women who are not currently married or in union</t>
        </r>
      </text>
    </comment>
  </commentList>
</comments>
</file>

<file path=xl/comments5.xml><?xml version="1.0" encoding="utf-8"?>
<comments xmlns="http://schemas.openxmlformats.org/spreadsheetml/2006/main">
  <authors>
    <author/>
  </authors>
  <commentList>
    <comment ref="C3" authorId="0">
      <text>
        <r>
          <rPr>
            <sz val="10"/>
            <rFont val="Arial"/>
          </rPr>
          <t>Hassan Haghparast-Bidgoli:
Source: World Bank, 2014</t>
        </r>
      </text>
    </comment>
    <comment ref="Q3" authorId="0">
      <text>
        <r>
          <rPr>
            <sz val="10"/>
            <rFont val="Arial"/>
          </rPr>
          <t>cliffk:
Assumption from http://knoema.com/atlas/Georgia/CPI-inflation</t>
        </r>
      </text>
    </comment>
    <comment ref="K51" authorId="0">
      <text>
        <r>
          <rPr>
            <sz val="10"/>
            <rFont val="Arial"/>
          </rPr>
          <t>Hassan Haghparast-Bidgoli:
share of GF of total budget=56.5%
 Source: Global AIDS response report (GARPR), 2008-2009</t>
        </r>
      </text>
    </comment>
    <comment ref="L51" authorId="0">
      <text>
        <r>
          <rPr>
            <sz val="10"/>
            <rFont val="Arial"/>
          </rPr>
          <t>Hassan Haghparast-Bidgoli:
share of GF of total budget=53.9%
 Source: Global AIDS response report (GARPR), 2008-2009</t>
        </r>
      </text>
    </comment>
    <comment ref="M51" authorId="0">
      <text>
        <r>
          <rPr>
            <sz val="10"/>
            <rFont val="Arial"/>
          </rPr>
          <t>Hassan Haghparast-Bidgoli:
Source: GARPR, Georgia</t>
        </r>
      </text>
    </comment>
    <comment ref="K63" authorId="0">
      <text>
        <r>
          <rPr>
            <sz val="10"/>
            <rFont val="Arial"/>
          </rPr>
          <t xml:space="preserve">Hassan Haghparast-Bidgoli:
share of other international agencies  of total budget=2.1
 Source: Global AIDS response report (GAR
</t>
        </r>
      </text>
    </comment>
    <comment ref="M63" authorId="0">
      <text>
        <r>
          <rPr>
            <sz val="10"/>
            <rFont val="Arial"/>
          </rPr>
          <t>Hassan Haghparast-Bidgoli:
I subtracted total international commitments  from Global Fund commitments
Source: GARPR, Georgia</t>
        </r>
      </text>
    </comment>
    <comment ref="K69" authorId="0">
      <text>
        <r>
          <rPr>
            <sz val="10"/>
            <rFont val="Arial"/>
          </rPr>
          <t>Hassan Haghparast-Bidgoli:
share of private funding  of total budget=2.1
 Source: Global AIDS response report (GARPR), 2008-2009</t>
        </r>
      </text>
    </comment>
    <comment ref="L69" authorId="0">
      <text>
        <r>
          <rPr>
            <sz val="10"/>
            <rFont val="Arial"/>
          </rPr>
          <t>Hassan Haghparast-Bidgoli:
share of GF of total budget=9.4%
 Source: Global AIDS response report (GARPR), 2008-2009</t>
        </r>
      </text>
    </comment>
    <comment ref="M69" authorId="0">
      <text>
        <r>
          <rPr>
            <sz val="10"/>
            <rFont val="Arial"/>
          </rPr>
          <t>Hassan Haghparast-Bidgoli:
Source: GARPR, Georgia</t>
        </r>
      </text>
    </comment>
    <comment ref="M76" authorId="0">
      <text>
        <r>
          <rPr>
            <sz val="10"/>
            <rFont val="Arial"/>
          </rPr>
          <t>Hassan Haghparast-Bidgoli:
I calculated using all HIV care  costs other than ART divided by total number of HIV cases linked to care.
Number of HIV  cases linked to care  calculated using number of PLWH data from GARPR reports and assumptions from cascade of care chart (% diagnosed and % linked to care ...). Number of PLWH mainly was estimated using Spectrum.
calculated unit costs weighted based on CD4 group using some allocation rules (i.e., 30% of unit cost allocated to CD4&gt;500</t>
        </r>
      </text>
    </comment>
    <comment ref="Q76" authorId="0">
      <text>
        <r>
          <rPr>
            <sz val="10"/>
            <rFont val="Arial"/>
          </rPr>
          <t>Laura Grobicki:
From Otar. Source: Infectious Diseases, AIDS and Clinical Immunology Research Center</t>
        </r>
      </text>
    </comment>
  </commentList>
</comments>
</file>

<file path=xl/sharedStrings.xml><?xml version="1.0" encoding="utf-8"?>
<sst xmlns="http://schemas.openxmlformats.org/spreadsheetml/2006/main" count="402" uniqueCount="153">
  <si>
    <t>O P T I M A</t>
  </si>
  <si>
    <t>Welcome to the Optima data entry spreadsheet. This is where all data for the model will be entered. At first glance the spreadsheet looks complicated and confusing. Unfortunately, it is. So please ask someone from the Optima development team if you need help, or use the default contact (info@optimamodel.com).</t>
  </si>
  <si>
    <t>I. LAYOUT OF THE SPREADSHEET</t>
  </si>
  <si>
    <t>This spreadsheet is divided into 12 sheets. All sheets need to be completed, except where noted below.</t>
  </si>
  <si>
    <t>II. HOW TO ENTER DATA</t>
  </si>
  <si>
    <t>Do not enter anything except actual data, apart from the small number of instances which allows optional input of output from other models for comparison and verification! Optima will fit to actual data and will interpolate between data points, so only enter data in the years that they belong. In addition, please feel free to add notes (either as comments for a given cell or in the blank cells to the right of each row) about the source of the data.</t>
  </si>
  <si>
    <t>III. WHAT CAN BE LEFT BLANK</t>
  </si>
  <si>
    <t>It can be confusing what can and cannot be left blank, but here are a few general principles:</t>
  </si>
  <si>
    <t>* Nothing on the "Populations and programs" sheet can be blank.</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</si>
  <si>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derived.</t>
  </si>
  <si>
    <t>* Economic data only need to be entered if you are performing economic analyses.</t>
  </si>
  <si>
    <t>If a parameter is left completely blank, it will be assumed to be zero.</t>
  </si>
  <si>
    <t>IV. QUESTIONS</t>
  </si>
  <si>
    <t>If you have any questions, please contact us on</t>
  </si>
  <si>
    <t>info@optimamodel.com</t>
  </si>
  <si>
    <t>Populations</t>
  </si>
  <si>
    <t>Cost &amp; coverage</t>
  </si>
  <si>
    <t>Short name</t>
  </si>
  <si>
    <t>Long name</t>
  </si>
  <si>
    <t>Male</t>
  </si>
  <si>
    <t>Female</t>
  </si>
  <si>
    <t>Injects</t>
  </si>
  <si>
    <t>Has sex with men</t>
  </si>
  <si>
    <t>Has sex with women</t>
  </si>
  <si>
    <t>Sex worker</t>
  </si>
  <si>
    <t>Client</t>
  </si>
  <si>
    <t>Population size</t>
  </si>
  <si>
    <t>Males 15-49</t>
  </si>
  <si>
    <t>Assumption</t>
  </si>
  <si>
    <t>Other males (15-49)</t>
  </si>
  <si>
    <t>TRUE</t>
  </si>
  <si>
    <t>FALSE</t>
  </si>
  <si>
    <t>Females 15-49</t>
  </si>
  <si>
    <t>Other females (15-49)</t>
  </si>
  <si>
    <t>Programs</t>
  </si>
  <si>
    <t>Condoms</t>
  </si>
  <si>
    <t>Condom promotion and distribution</t>
  </si>
  <si>
    <t>ART</t>
  </si>
  <si>
    <t>Antiretroviral therapy</t>
  </si>
  <si>
    <t>high</t>
  </si>
  <si>
    <t>Coverage</t>
  </si>
  <si>
    <t>Number of HIV tests per year</t>
  </si>
  <si>
    <t>Total</t>
  </si>
  <si>
    <t>OR</t>
  </si>
  <si>
    <t>Number of HIV diagnoses per year</t>
  </si>
  <si>
    <t>Modeled estimate of new HIV infections per year</t>
  </si>
  <si>
    <t>Modeled estimate of HIV prevalence</t>
  </si>
  <si>
    <t>Percentage of people who die from non-HIV-related causes per year</t>
  </si>
  <si>
    <t>Number of HIV-related deaths</t>
  </si>
  <si>
    <t>Cost</t>
  </si>
  <si>
    <t>best</t>
  </si>
  <si>
    <t>Number of people initiating ART each year</t>
  </si>
  <si>
    <t>Prevalence of any ulcerative STIs</t>
  </si>
  <si>
    <t>Percentage of population tested for HIV in the last 12 months</t>
  </si>
  <si>
    <t>low</t>
  </si>
  <si>
    <t>Prevalence of any discharging STIs</t>
  </si>
  <si>
    <t>HIV prevalence</t>
  </si>
  <si>
    <t>Tuberculosis prevalence</t>
  </si>
  <si>
    <t>Average number of acts with regular partners per person per year</t>
  </si>
  <si>
    <t>Probability of a person with CD4 &lt;200 being tested per year</t>
  </si>
  <si>
    <t>Average</t>
  </si>
  <si>
    <t>Number of people on first-line treatment</t>
  </si>
  <si>
    <t>Number of people on subsequent lines of treatment</t>
  </si>
  <si>
    <t>Treatment eligibility criterion</t>
  </si>
  <si>
    <t>Average number of injections per person per year</t>
  </si>
  <si>
    <t>Percentage of people covered by pre-exposure prophylaxis</t>
  </si>
  <si>
    <t>Average number of acts with casual partners per person per year</t>
  </si>
  <si>
    <t>Number (or percentage) of women on PMTCT (Option B/B+)</t>
  </si>
  <si>
    <t>Average percentage of people who receptively shared a needle/syringe at last injection</t>
  </si>
  <si>
    <t>Birth rate (births per woman per year)</t>
  </si>
  <si>
    <t>Average number of acts with commercial partners per person per year</t>
  </si>
  <si>
    <t>Percentage of HIV-positive women who breastfeed</t>
  </si>
  <si>
    <t>Percentage of people who used a condom at last act with regular partners</t>
  </si>
  <si>
    <t>Number of people who inject drugs who are on opiate substitution therapy</t>
  </si>
  <si>
    <t>Percentage of people who used a condom at last act with casual partners</t>
  </si>
  <si>
    <t>Percentage of people who used a condom at last act with commercial partners</t>
  </si>
  <si>
    <t>Percentage of males who have been circumcised</t>
  </si>
  <si>
    <t>Interactions between regular partners</t>
  </si>
  <si>
    <t>Interactions between casual partners</t>
  </si>
  <si>
    <t>Interactions between commercial partners</t>
  </si>
  <si>
    <t>Age-related population transitions (average number of years before movement)</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</si>
  <si>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</si>
  <si>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</si>
  <si>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</si>
  <si>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</si>
  <si>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</si>
  <si>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</si>
  <si>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</si>
  <si>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</si>
  <si>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</si>
  <si>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</si>
  <si>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</si>
  <si>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</si>
  <si>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</si>
  <si>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</si>
  <si>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</si>
  <si>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</si>
  <si>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</si>
  <si>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</si>
  <si>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</si>
  <si>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</si>
  <si>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</si>
  <si>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</si>
  <si>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</si>
  <si>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</si>
  <si>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</si>
  <si>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</si>
  <si>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</si>
  <si>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Treatment failure rate (% per year)</t>
  </si>
  <si>
    <t>First-line treatment</t>
  </si>
  <si>
    <t>Second-line treatment</t>
  </si>
  <si>
    <t>Death rate (% mortality per year)</t>
  </si>
  <si>
    <t>CD4(350-500)</t>
  </si>
  <si>
    <t>On treatment</t>
  </si>
  <si>
    <t>Tuberculosis cofactor</t>
  </si>
  <si>
    <t>Relative transmissibility</t>
  </si>
  <si>
    <t>Condom use</t>
  </si>
  <si>
    <t>Circumcision</t>
  </si>
  <si>
    <t>Diagnosis behavior change</t>
  </si>
  <si>
    <t>Ulcerative STI cofactor increase</t>
  </si>
  <si>
    <t>Discharging STI cofactor increase</t>
  </si>
  <si>
    <t>Opiate substitution therapy</t>
  </si>
  <si>
    <t>PMTCT</t>
  </si>
  <si>
    <t>Pre-exposure prophylaxis</t>
  </si>
  <si>
    <t>Disutility weights</t>
  </si>
  <si>
    <t>Consumer price index</t>
  </si>
  <si>
    <t>Growth assumptions</t>
  </si>
  <si>
    <t>Untreated HIV, acute</t>
  </si>
  <si>
    <t>Untreated HIV, CD4(&gt;500)</t>
  </si>
  <si>
    <t>Untreated HIV, CD4(350-500)</t>
  </si>
  <si>
    <t>Untreated HIV, CD4(200-350)</t>
  </si>
  <si>
    <t>Untreated HIV, CD4(50-200)</t>
  </si>
  <si>
    <t>Untreated HIV, CD4(&lt;50)</t>
  </si>
  <si>
    <t>Treated HIV</t>
  </si>
  <si>
    <t>AND</t>
  </si>
  <si>
    <t>Purchasing power parity</t>
  </si>
  <si>
    <t>Gross domestic product</t>
  </si>
  <si>
    <t>Government revenue</t>
  </si>
  <si>
    <t>Government expenditure</t>
  </si>
  <si>
    <t>Total domestic and international health expenditure</t>
  </si>
  <si>
    <t>General government health expenditure</t>
  </si>
  <si>
    <t>Domestic HIV spending</t>
  </si>
  <si>
    <t>Global Fund HIV commitments</t>
  </si>
  <si>
    <t>PEPFAR HIV commitments</t>
  </si>
  <si>
    <t>Other international HIV commitments</t>
  </si>
  <si>
    <t>Private HIV spending</t>
  </si>
  <si>
    <t>HIV-related health care costs (excluding treatment)</t>
  </si>
  <si>
    <t>Social mitigation costs</t>
  </si>
  <si>
    <t>Program</t>
  </si>
  <si>
    <t>Parameter</t>
  </si>
  <si>
    <t>Population</t>
  </si>
  <si>
    <t>numart</t>
  </si>
  <si>
    <t>condomreg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</si>
</sst>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
  </numFmts>
  <fonts count="9" x14ac:knownFonts="1">
    <font>
      <sz val="10"/>
      <name val="Arial"/>
    </font>
    <font>
      <sz val="20"/>
      <color rgb="FFD5AA1D"/>
      <name val="Calibri"/>
    </font>
    <font>
      <sz val="10"/>
      <name val="Arial"/>
    </font>
    <font>
      <sz val="11"/>
      <color rgb="FF000000"/>
      <name val="Calibri"/>
    </font>
    <font>
      <b/>
      <sz val="11"/>
      <color rgb="FF000000"/>
      <name val="Calibri"/>
    </font>
    <font>
      <u/>
      <sz val="11"/>
      <color rgb="FF0000FF"/>
      <name val="Calibri"/>
    </font>
    <font>
      <sz val="11"/>
      <color rgb="FFFF0000"/>
      <name val="Calibri"/>
    </font>
    <font>
      <b/>
      <sz val="10"/>
      <name val="Arial"/>
      <family val="2"/>
    </font>
    <font>
      <sz val="10"/>
      <name val="Arial"/>
      <family val="2"/>
    </font>
  </fonts>
  <fills count="9">
    <fill>
      <patternFill patternType="none"/>
    </fill>
    <fill>
      <patternFill patternType="gray125"/>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FF00"/>
        <bgColor rgb="FFFFFF00"/>
      </patternFill>
    </fill>
    <fill>
      <patternFill patternType="solid">
        <fgColor rgb="FF00B0F0"/>
        <bgColor rgb="FF00B0F0"/>
      </patternFill>
    </fill>
    <fill>
      <patternFill patternType="solid">
        <fgColor rgb="FF8064A2"/>
        <bgColor rgb="FF8064A2"/>
      </patternFill>
    </fill>
    <fill>
      <patternFill patternType="solid">
        <fgColor rgb="FF95B3D7"/>
        <bgColor rgb="FF95B3D7"/>
      </patternFill>
    </fill>
  </fills>
  <borders count="3">
    <border>
      <left/>
      <right/>
      <top/>
      <bottom/>
      <diagonal/>
    </border>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36">
    <xf numFmtId="0" fontId="0" fillId="0" borderId="0" xfId="0"/>
    <xf numFmtId="0" fontId="3" fillId="3" borderId="1" xfId="0" applyFont="1" applyFill="1" applyBorder="1" applyAlignment="1">
      <alignment wrapText="1"/>
    </xf>
    <xf numFmtId="0" fontId="4" fillId="3" borderId="1" xfId="0" applyFont="1" applyFill="1" applyBorder="1"/>
    <xf numFmtId="0" fontId="5" fillId="3" borderId="1" xfId="0" applyFont="1" applyFill="1" applyBorder="1" applyAlignment="1">
      <alignment horizontal="center" wrapText="1"/>
    </xf>
    <xf numFmtId="0" fontId="4" fillId="0" borderId="1" xfId="0" applyFont="1" applyBorder="1"/>
    <xf numFmtId="0" fontId="3" fillId="0" borderId="1" xfId="0" applyFont="1" applyBorder="1"/>
    <xf numFmtId="0" fontId="4" fillId="0" borderId="1" xfId="0" applyFont="1" applyBorder="1" applyAlignment="1">
      <alignment horizontal="left"/>
    </xf>
    <xf numFmtId="0" fontId="4" fillId="0" borderId="1" xfId="0" applyFont="1" applyBorder="1" applyAlignment="1">
      <alignment horizontal="right"/>
    </xf>
    <xf numFmtId="0" fontId="3" fillId="4" borderId="2" xfId="0" applyFont="1" applyFill="1" applyBorder="1"/>
    <xf numFmtId="0" fontId="4" fillId="0" borderId="1" xfId="0" applyFont="1" applyBorder="1" applyAlignment="1">
      <alignment horizontal="right"/>
    </xf>
    <xf numFmtId="1" fontId="3" fillId="4" borderId="2" xfId="0" applyNumberFormat="1" applyFont="1" applyFill="1" applyBorder="1"/>
    <xf numFmtId="4" fontId="3" fillId="4" borderId="2" xfId="0" applyNumberFormat="1" applyFont="1" applyFill="1" applyBorder="1"/>
    <xf numFmtId="10" fontId="3" fillId="4" borderId="2" xfId="0" applyNumberFormat="1" applyFont="1" applyFill="1" applyBorder="1"/>
    <xf numFmtId="0" fontId="4" fillId="0" borderId="1" xfId="0" applyFont="1" applyBorder="1" applyAlignment="1">
      <alignment horizontal="center"/>
    </xf>
    <xf numFmtId="11" fontId="3" fillId="4" borderId="2" xfId="0" applyNumberFormat="1" applyFont="1" applyFill="1" applyBorder="1"/>
    <xf numFmtId="164" fontId="3" fillId="4" borderId="2" xfId="0" applyNumberFormat="1" applyFont="1" applyFill="1" applyBorder="1"/>
    <xf numFmtId="1" fontId="6" fillId="4" borderId="2" xfId="0" applyNumberFormat="1" applyFont="1" applyFill="1" applyBorder="1"/>
    <xf numFmtId="10" fontId="3" fillId="5" borderId="2" xfId="0" applyNumberFormat="1" applyFont="1" applyFill="1" applyBorder="1"/>
    <xf numFmtId="9" fontId="3" fillId="4" borderId="2" xfId="0" applyNumberFormat="1" applyFont="1" applyFill="1" applyBorder="1"/>
    <xf numFmtId="165" fontId="3" fillId="4" borderId="2" xfId="0" applyNumberFormat="1" applyFont="1" applyFill="1" applyBorder="1"/>
    <xf numFmtId="9" fontId="3" fillId="3" borderId="2" xfId="0" applyNumberFormat="1" applyFont="1" applyFill="1" applyBorder="1"/>
    <xf numFmtId="0" fontId="3" fillId="6" borderId="2" xfId="0" applyFont="1" applyFill="1" applyBorder="1"/>
    <xf numFmtId="9" fontId="3" fillId="5" borderId="2" xfId="0" applyNumberFormat="1" applyFont="1" applyFill="1" applyBorder="1"/>
    <xf numFmtId="9" fontId="3" fillId="6" borderId="2" xfId="0" applyNumberFormat="1" applyFont="1" applyFill="1" applyBorder="1"/>
    <xf numFmtId="9" fontId="3" fillId="7" borderId="2" xfId="0" applyNumberFormat="1" applyFont="1" applyFill="1" applyBorder="1"/>
    <xf numFmtId="43" fontId="3" fillId="4" borderId="2" xfId="0" applyNumberFormat="1" applyFont="1" applyFill="1" applyBorder="1"/>
    <xf numFmtId="10" fontId="3" fillId="6" borderId="2" xfId="0" applyNumberFormat="1" applyFont="1" applyFill="1" applyBorder="1"/>
    <xf numFmtId="11" fontId="3" fillId="6" borderId="2" xfId="0" applyNumberFormat="1" applyFont="1" applyFill="1" applyBorder="1"/>
    <xf numFmtId="4" fontId="3" fillId="7" borderId="2" xfId="0" applyNumberFormat="1" applyFont="1" applyFill="1" applyBorder="1"/>
    <xf numFmtId="4" fontId="3" fillId="8" borderId="2" xfId="0" applyNumberFormat="1" applyFont="1" applyFill="1" applyBorder="1"/>
    <xf numFmtId="3" fontId="3" fillId="4" borderId="2" xfId="0" applyNumberFormat="1" applyFont="1" applyFill="1" applyBorder="1"/>
    <xf numFmtId="2" fontId="3" fillId="4" borderId="2" xfId="0" applyNumberFormat="1" applyFont="1" applyFill="1" applyBorder="1"/>
    <xf numFmtId="0" fontId="7" fillId="0" borderId="0" xfId="0" applyFont="1"/>
    <xf numFmtId="0" fontId="8" fillId="0" borderId="0" xfId="0" applyFont="1"/>
    <xf numFmtId="0" fontId="1" fillId="2" borderId="1" xfId="0" applyFont="1" applyFill="1" applyBorder="1" applyAlignment="1">
      <alignment horizontal="center" vertical="center"/>
    </xf>
    <xf numFmtId="0" fontId="2" fillId="0" borderId="1" xfId="0" applyFont="1" applyBorder="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52</xdr:row>
      <xdr:rowOff>38100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38100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38100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52</xdr:row>
      <xdr:rowOff>95250</xdr:rowOff>
    </xdr:to>
    <xdr:sp macro="" textlink="">
      <xdr:nvSpPr>
        <xdr:cNvPr id="1028"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52</xdr:row>
      <xdr:rowOff>95250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55</xdr:row>
      <xdr:rowOff>57150</xdr:rowOff>
    </xdr:to>
    <xdr:sp macro="" textlink="">
      <xdr:nvSpPr>
        <xdr:cNvPr id="3076"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57150</xdr:rowOff>
    </xdr:to>
    <xdr:sp macro="" textlink="">
      <xdr:nvSpPr>
        <xdr:cNvPr id="3"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54</xdr:row>
      <xdr:rowOff>95250</xdr:rowOff>
    </xdr:to>
    <xdr:sp macro="" textlink="">
      <xdr:nvSpPr>
        <xdr:cNvPr id="4098"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54</xdr:row>
      <xdr:rowOff>95250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76200</xdr:colOff>
      <xdr:row>55</xdr:row>
      <xdr:rowOff>95250</xdr:rowOff>
    </xdr:to>
    <xdr:sp macro="" textlink="">
      <xdr:nvSpPr>
        <xdr:cNvPr id="513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95250</xdr:rowOff>
    </xdr:to>
    <xdr:sp macro="" textlink="">
      <xdr:nvSpPr>
        <xdr:cNvPr id="2"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76200</xdr:colOff>
      <xdr:row>55</xdr:row>
      <xdr:rowOff>95250</xdr:rowOff>
    </xdr:to>
    <xdr:sp macro="" textlink="">
      <xdr:nvSpPr>
        <xdr:cNvPr id="3" name="Rectangle 1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abSelected="1" workbookViewId="0">
      <selection activeCell="C8" sqref="C8"/>
    </sheetView>
  </sheetViews>
  <sheetFormatPr defaultColWidth="17.28515625" defaultRowHeight="15" customHeight="1" x14ac:dyDescent="0.2"/>
  <cols>
    <col min="1" max="1" width="88.7109375" customWidth="1"/>
    <col min="2" max="6" width="8.85546875" customWidth="1"/>
  </cols>
  <sheetData>
    <row r="1" spans="1:1" ht="13.5" customHeight="1" x14ac:dyDescent="0.2">
      <c r="A1" s="34" t="s">
        <v>0</v>
      </c>
    </row>
    <row r="2" spans="1:1" ht="13.5" customHeight="1" x14ac:dyDescent="0.2">
      <c r="A2" s="35"/>
    </row>
    <row r="3" spans="1:1" ht="13.5" customHeight="1" x14ac:dyDescent="0.2">
      <c r="A3" s="35"/>
    </row>
    <row r="4" spans="1:1" ht="13.5" customHeight="1" x14ac:dyDescent="0.25">
      <c r="A4" s="1"/>
    </row>
    <row r="5" spans="1:1" ht="64.5" customHeight="1" x14ac:dyDescent="0.25">
      <c r="A5" s="1" t="s">
        <v>1</v>
      </c>
    </row>
    <row r="6" spans="1:1" ht="13.5" customHeight="1" x14ac:dyDescent="0.25">
      <c r="A6" s="1"/>
    </row>
    <row r="7" spans="1:1" ht="13.5" customHeight="1" x14ac:dyDescent="0.25">
      <c r="A7" s="2" t="s">
        <v>2</v>
      </c>
    </row>
    <row r="8" spans="1:1" ht="13.5" customHeight="1" x14ac:dyDescent="0.25">
      <c r="A8" s="1"/>
    </row>
    <row r="9" spans="1:1" ht="13.5" customHeight="1" x14ac:dyDescent="0.25">
      <c r="A9" s="1" t="s">
        <v>3</v>
      </c>
    </row>
    <row r="10" spans="1:1" ht="13.5" customHeight="1" x14ac:dyDescent="0.25">
      <c r="A10" s="1"/>
    </row>
    <row r="11" spans="1:1" ht="13.5" customHeight="1" x14ac:dyDescent="0.25">
      <c r="A11" s="2" t="s">
        <v>4</v>
      </c>
    </row>
    <row r="12" spans="1:1" ht="13.5" customHeight="1" x14ac:dyDescent="0.25">
      <c r="A12" s="1"/>
    </row>
    <row r="13" spans="1:1" ht="108.75" customHeight="1" x14ac:dyDescent="0.25">
      <c r="A13" s="1" t="s">
        <v>5</v>
      </c>
    </row>
    <row r="14" spans="1:1" ht="13.5" customHeight="1" x14ac:dyDescent="0.25">
      <c r="A14" s="1"/>
    </row>
    <row r="15" spans="1:1" ht="13.5" customHeight="1" x14ac:dyDescent="0.25">
      <c r="A15" s="2" t="s">
        <v>6</v>
      </c>
    </row>
    <row r="16" spans="1:1" ht="13.5" customHeight="1" x14ac:dyDescent="0.25">
      <c r="A16" s="1"/>
    </row>
    <row r="17" spans="1:1" ht="13.5" customHeight="1" x14ac:dyDescent="0.25">
      <c r="A17" s="1" t="s">
        <v>7</v>
      </c>
    </row>
    <row r="18" spans="1:1" ht="13.5" customHeight="1" x14ac:dyDescent="0.25">
      <c r="A18" s="1" t="s">
        <v>8</v>
      </c>
    </row>
    <row r="19" spans="1:1" ht="57" customHeight="1" x14ac:dyDescent="0.25">
      <c r="A19" s="1" t="s">
        <v>9</v>
      </c>
    </row>
    <row r="20" spans="1:1" ht="13.5" customHeight="1" x14ac:dyDescent="0.25">
      <c r="A20" s="1" t="s">
        <v>10</v>
      </c>
    </row>
    <row r="21" spans="1:1" ht="13.5" customHeight="1" x14ac:dyDescent="0.25">
      <c r="A21" s="1"/>
    </row>
    <row r="22" spans="1:1" ht="13.5" customHeight="1" x14ac:dyDescent="0.25">
      <c r="A22" s="1" t="s">
        <v>11</v>
      </c>
    </row>
    <row r="23" spans="1:1" ht="13.5" customHeight="1" x14ac:dyDescent="0.25">
      <c r="A23" s="1"/>
    </row>
    <row r="24" spans="1:1" ht="13.5" customHeight="1" x14ac:dyDescent="0.25">
      <c r="A24" s="2" t="s">
        <v>12</v>
      </c>
    </row>
    <row r="25" spans="1:1" ht="13.5" customHeight="1" x14ac:dyDescent="0.25">
      <c r="A25" s="1"/>
    </row>
    <row r="26" spans="1:1" ht="13.5" customHeight="1" x14ac:dyDescent="0.25">
      <c r="A26" s="1" t="s">
        <v>13</v>
      </c>
    </row>
    <row r="27" spans="1:1" ht="13.5" customHeight="1" x14ac:dyDescent="0.25">
      <c r="A27" s="1"/>
    </row>
    <row r="28" spans="1:1" ht="13.5" customHeight="1" x14ac:dyDescent="0.25">
      <c r="A28" s="3" t="s">
        <v>14</v>
      </c>
    </row>
    <row r="29" spans="1:1" ht="13.5" customHeight="1" x14ac:dyDescent="0.25">
      <c r="A29" s="1"/>
    </row>
  </sheetData>
  <mergeCells count="1">
    <mergeCell ref="A1:A3"/>
  </mergeCells>
  <hyperlinks>
    <hyperlink ref="A28"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0"/>
  <sheetViews>
    <sheetView workbookViewId="0"/>
  </sheetViews>
  <sheetFormatPr defaultColWidth="17.28515625" defaultRowHeight="15" customHeight="1" x14ac:dyDescent="0.2"/>
  <cols>
    <col min="1" max="35" width="8.85546875" customWidth="1"/>
  </cols>
  <sheetData>
    <row r="1" spans="1:35" ht="13.5" customHeight="1" x14ac:dyDescent="0.25">
      <c r="A1" s="4" t="s">
        <v>64</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28</v>
      </c>
    </row>
    <row r="3" spans="1:35" ht="13.5" customHeight="1" x14ac:dyDescent="0.25">
      <c r="B3" s="9" t="str">
        <f>'Populations &amp; programs'!$C$3</f>
        <v>Males 15-49</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13" t="s">
        <v>43</v>
      </c>
      <c r="AI3" s="8">
        <v>0</v>
      </c>
    </row>
    <row r="4" spans="1:35" ht="13.5" customHeight="1" x14ac:dyDescent="0.25">
      <c r="B4" s="9" t="str">
        <f>'Populations &amp; programs'!$C$4</f>
        <v>Females 15-49</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13" t="s">
        <v>43</v>
      </c>
      <c r="AI4" s="8">
        <v>0</v>
      </c>
    </row>
    <row r="5" spans="1:35" ht="13.5" customHeight="1" x14ac:dyDescent="0.2"/>
    <row r="6" spans="1:35" ht="13.5" customHeight="1" x14ac:dyDescent="0.2"/>
    <row r="7" spans="1:35" ht="13.5" customHeight="1" x14ac:dyDescent="0.2"/>
    <row r="8" spans="1:35" ht="13.5" customHeight="1" x14ac:dyDescent="0.25">
      <c r="A8" s="4" t="s">
        <v>68</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28</v>
      </c>
    </row>
    <row r="10" spans="1:35" ht="13.5" customHeight="1" x14ac:dyDescent="0.25">
      <c r="B10" s="9" t="str">
        <f>'Populations &amp; programs'!$C$3</f>
        <v>Males 15-49</v>
      </c>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3" t="s">
        <v>43</v>
      </c>
      <c r="AI10" s="18">
        <v>0</v>
      </c>
    </row>
    <row r="11" spans="1:35" ht="13.5" customHeight="1" x14ac:dyDescent="0.25">
      <c r="B11" s="9" t="str">
        <f>'Populations &amp; programs'!$C$4</f>
        <v>Females 15-49</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3" t="s">
        <v>43</v>
      </c>
      <c r="AI11" s="18">
        <v>0</v>
      </c>
    </row>
    <row r="12" spans="1:35" ht="13.5" customHeight="1" x14ac:dyDescent="0.2"/>
    <row r="13" spans="1:35" ht="13.5" customHeight="1" x14ac:dyDescent="0.2"/>
    <row r="14" spans="1:35" ht="13.5" customHeight="1" x14ac:dyDescent="0.2"/>
    <row r="15" spans="1:35" ht="13.5" customHeight="1" x14ac:dyDescent="0.25">
      <c r="A15" s="4" t="s">
        <v>73</v>
      </c>
    </row>
    <row r="16" spans="1:35" ht="13.5" customHeight="1"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X16" s="7">
        <v>2021</v>
      </c>
      <c r="Y16" s="7">
        <v>2022</v>
      </c>
      <c r="Z16" s="7">
        <v>2023</v>
      </c>
      <c r="AA16" s="7">
        <v>2024</v>
      </c>
      <c r="AB16" s="7">
        <v>2025</v>
      </c>
      <c r="AC16" s="7">
        <v>2026</v>
      </c>
      <c r="AD16" s="7">
        <v>2027</v>
      </c>
      <c r="AE16" s="7">
        <v>2028</v>
      </c>
      <c r="AF16" s="7">
        <v>2029</v>
      </c>
      <c r="AG16" s="7">
        <v>2030</v>
      </c>
      <c r="AI16" s="7" t="s">
        <v>28</v>
      </c>
    </row>
    <row r="17" spans="2:35" ht="13.5" customHeight="1" x14ac:dyDescent="0.25">
      <c r="B17" s="7" t="s">
        <v>60</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13" t="s">
        <v>43</v>
      </c>
      <c r="AI17" s="8">
        <v>0</v>
      </c>
    </row>
    <row r="18" spans="2:35" ht="13.5" customHeight="1" x14ac:dyDescent="0.2"/>
    <row r="19" spans="2:35" ht="13.5" customHeight="1" x14ac:dyDescent="0.2"/>
    <row r="20" spans="2:35" ht="13.5" customHeight="1"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4" t="s">
        <v>77</v>
      </c>
      <c r="C1" s="5"/>
      <c r="D1" s="5"/>
    </row>
    <row r="2" spans="1:4" ht="13.5" customHeight="1" x14ac:dyDescent="0.25">
      <c r="C2" s="9" t="str">
        <f>'Populations &amp; programs'!$C$3</f>
        <v>Males 15-49</v>
      </c>
      <c r="D2" s="9" t="str">
        <f>'Populations &amp; programs'!$C$4</f>
        <v>Females 15-49</v>
      </c>
    </row>
    <row r="3" spans="1:4" ht="13.5" customHeight="1" x14ac:dyDescent="0.25">
      <c r="B3" s="9" t="str">
        <f>'Populations &amp; programs'!$C$3</f>
        <v>Males 15-49</v>
      </c>
      <c r="C3" s="8"/>
      <c r="D3" s="8">
        <v>0</v>
      </c>
    </row>
    <row r="4" spans="1:4" ht="13.5" customHeight="1" x14ac:dyDescent="0.25">
      <c r="B4" s="9" t="str">
        <f>'Populations &amp; programs'!$C$4</f>
        <v>Females 15-49</v>
      </c>
      <c r="C4" s="8">
        <v>0</v>
      </c>
      <c r="D4" s="8"/>
    </row>
    <row r="5" spans="1:4" ht="13.5" customHeight="1" x14ac:dyDescent="0.25">
      <c r="C5" s="5"/>
      <c r="D5" s="5"/>
    </row>
    <row r="6" spans="1:4" ht="13.5" customHeight="1" x14ac:dyDescent="0.25">
      <c r="C6" s="5"/>
      <c r="D6" s="5"/>
    </row>
    <row r="7" spans="1:4" ht="13.5" customHeight="1" x14ac:dyDescent="0.25">
      <c r="C7" s="5"/>
      <c r="D7" s="5"/>
    </row>
    <row r="8" spans="1:4" ht="13.5" customHeight="1" x14ac:dyDescent="0.25">
      <c r="A8" s="4" t="s">
        <v>78</v>
      </c>
      <c r="C8" s="5"/>
      <c r="D8" s="5"/>
    </row>
    <row r="9" spans="1:4" ht="13.5" customHeight="1" x14ac:dyDescent="0.25">
      <c r="C9" s="9" t="str">
        <f>'Populations &amp; programs'!$C$3</f>
        <v>Males 15-49</v>
      </c>
      <c r="D9" s="9" t="str">
        <f>'Populations &amp; programs'!$C$4</f>
        <v>Females 15-49</v>
      </c>
    </row>
    <row r="10" spans="1:4" ht="13.5" customHeight="1" x14ac:dyDescent="0.25">
      <c r="B10" s="9" t="str">
        <f>'Populations &amp; programs'!$C$3</f>
        <v>Males 15-49</v>
      </c>
      <c r="C10" s="8"/>
      <c r="D10" s="8"/>
    </row>
    <row r="11" spans="1:4" ht="13.5" customHeight="1" x14ac:dyDescent="0.25">
      <c r="B11" s="9" t="str">
        <f>'Populations &amp; programs'!$C$4</f>
        <v>Females 15-49</v>
      </c>
      <c r="C11" s="8"/>
      <c r="D11" s="8"/>
    </row>
    <row r="12" spans="1:4" ht="13.5" customHeight="1" x14ac:dyDescent="0.25">
      <c r="C12" s="5"/>
      <c r="D12" s="5"/>
    </row>
    <row r="13" spans="1:4" ht="13.5" customHeight="1" x14ac:dyDescent="0.25">
      <c r="C13" s="5"/>
      <c r="D13" s="5"/>
    </row>
    <row r="14" spans="1:4" ht="13.5" customHeight="1" x14ac:dyDescent="0.25">
      <c r="C14" s="5"/>
      <c r="D14" s="5"/>
    </row>
    <row r="15" spans="1:4" ht="13.5" customHeight="1" x14ac:dyDescent="0.25">
      <c r="A15" s="4" t="s">
        <v>79</v>
      </c>
      <c r="C15" s="5"/>
      <c r="D15" s="5"/>
    </row>
    <row r="16" spans="1:4" ht="13.5" customHeight="1" x14ac:dyDescent="0.25">
      <c r="C16" s="9" t="str">
        <f>'Populations &amp; programs'!$C$3</f>
        <v>Males 15-49</v>
      </c>
      <c r="D16" s="9" t="str">
        <f>'Populations &amp; programs'!$C$4</f>
        <v>Females 15-49</v>
      </c>
    </row>
    <row r="17" spans="1:4" ht="13.5" customHeight="1" x14ac:dyDescent="0.25">
      <c r="B17" s="9" t="str">
        <f>'Populations &amp; programs'!$C$3</f>
        <v>Males 15-49</v>
      </c>
      <c r="C17" s="8"/>
      <c r="D17" s="8"/>
    </row>
    <row r="18" spans="1:4" ht="13.5" customHeight="1" x14ac:dyDescent="0.25">
      <c r="B18" s="9" t="str">
        <f>'Populations &amp; programs'!$C$4</f>
        <v>Females 15-49</v>
      </c>
      <c r="C18" s="8"/>
      <c r="D18" s="8"/>
    </row>
    <row r="19" spans="1:4" ht="13.5" customHeight="1" x14ac:dyDescent="0.25">
      <c r="C19" s="5"/>
      <c r="D19" s="5"/>
    </row>
    <row r="20" spans="1:4" ht="13.5" customHeight="1" x14ac:dyDescent="0.25">
      <c r="C20" s="5"/>
      <c r="D20" s="5"/>
    </row>
    <row r="21" spans="1:4" ht="13.5" customHeight="1" x14ac:dyDescent="0.25">
      <c r="C21" s="5"/>
      <c r="D21" s="5"/>
    </row>
    <row r="22" spans="1:4" ht="13.5" customHeight="1" x14ac:dyDescent="0.25">
      <c r="A22" s="4" t="s">
        <v>81</v>
      </c>
      <c r="C22" s="5"/>
      <c r="D22" s="5"/>
    </row>
    <row r="23" spans="1:4" ht="13.5" customHeight="1" x14ac:dyDescent="0.25">
      <c r="C23" s="9" t="str">
        <f>'Populations &amp; programs'!$C$3</f>
        <v>Males 15-49</v>
      </c>
      <c r="D23" s="9" t="str">
        <f>'Populations &amp; programs'!$C$4</f>
        <v>Females 15-49</v>
      </c>
    </row>
    <row r="24" spans="1:4" ht="13.5" customHeight="1" x14ac:dyDescent="0.25">
      <c r="B24" s="9" t="str">
        <f>'Populations &amp; programs'!$C$3</f>
        <v>Males 15-49</v>
      </c>
      <c r="C24" s="8"/>
      <c r="D24" s="8"/>
    </row>
    <row r="25" spans="1:4" ht="13.5" customHeight="1" x14ac:dyDescent="0.25">
      <c r="B25" s="9" t="str">
        <f>'Populations &amp; programs'!$C$4</f>
        <v>Females 15-49</v>
      </c>
      <c r="C25" s="8"/>
      <c r="D25" s="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ColWidth="17.28515625" defaultRowHeight="15" customHeight="1" x14ac:dyDescent="0.2"/>
  <cols>
    <col min="1" max="2" width="8.85546875" customWidth="1"/>
    <col min="3" max="4" width="12.7109375" customWidth="1"/>
    <col min="5" max="6" width="8.85546875" customWidth="1"/>
  </cols>
  <sheetData>
    <row r="1" spans="1:4" ht="13.5" customHeight="1" x14ac:dyDescent="0.25">
      <c r="A1" s="4" t="s">
        <v>80</v>
      </c>
      <c r="C1" s="5"/>
      <c r="D1" s="5"/>
    </row>
    <row r="2" spans="1:4" ht="13.5" customHeight="1" x14ac:dyDescent="0.25">
      <c r="C2" s="9" t="str">
        <f>'Populations &amp; programs'!$C$3</f>
        <v>Males 15-49</v>
      </c>
      <c r="D2" s="9" t="str">
        <f>'Populations &amp; programs'!$C$4</f>
        <v>Females 15-49</v>
      </c>
    </row>
    <row r="3" spans="1:4" ht="13.5" customHeight="1" x14ac:dyDescent="0.25">
      <c r="B3" s="9" t="str">
        <f>'Populations &amp; programs'!$C$3</f>
        <v>Males 15-49</v>
      </c>
      <c r="C3" s="8">
        <v>0</v>
      </c>
      <c r="D3" s="8">
        <v>0</v>
      </c>
    </row>
    <row r="4" spans="1:4" ht="13.5" customHeight="1" x14ac:dyDescent="0.25">
      <c r="B4" s="9" t="str">
        <f>'Populations &amp; programs'!$C$4</f>
        <v>Females 15-49</v>
      </c>
      <c r="C4" s="8">
        <v>0</v>
      </c>
      <c r="D4" s="8">
        <v>0</v>
      </c>
    </row>
    <row r="5" spans="1:4" ht="13.5" customHeight="1" x14ac:dyDescent="0.25">
      <c r="C5" s="5"/>
      <c r="D5" s="5"/>
    </row>
    <row r="6" spans="1:4" ht="13.5" customHeight="1" x14ac:dyDescent="0.25">
      <c r="C6" s="5"/>
      <c r="D6" s="5"/>
    </row>
    <row r="7" spans="1:4" ht="13.5" customHeight="1" x14ac:dyDescent="0.25">
      <c r="C7" s="5"/>
      <c r="D7" s="5"/>
    </row>
    <row r="8" spans="1:4" ht="13.5" customHeight="1" x14ac:dyDescent="0.25">
      <c r="A8" s="4" t="s">
        <v>82</v>
      </c>
      <c r="C8" s="5"/>
      <c r="D8" s="5"/>
    </row>
    <row r="9" spans="1:4" ht="13.5" customHeight="1" x14ac:dyDescent="0.25">
      <c r="C9" s="9" t="str">
        <f>'Populations &amp; programs'!$C$3</f>
        <v>Males 15-49</v>
      </c>
      <c r="D9" s="9" t="str">
        <f>'Populations &amp; programs'!$C$4</f>
        <v>Females 15-49</v>
      </c>
    </row>
    <row r="10" spans="1:4" ht="13.5" customHeight="1" x14ac:dyDescent="0.25">
      <c r="B10" s="9" t="str">
        <f>'Populations &amp; programs'!$C$3</f>
        <v>Males 15-49</v>
      </c>
      <c r="C10" s="8">
        <v>0</v>
      </c>
      <c r="D10" s="8">
        <v>0</v>
      </c>
    </row>
    <row r="11" spans="1:4" ht="13.5" customHeight="1" x14ac:dyDescent="0.25">
      <c r="B11" s="9" t="str">
        <f>'Populations &amp; programs'!$C$4</f>
        <v>Females 15-49</v>
      </c>
      <c r="C11" s="8">
        <v>0</v>
      </c>
      <c r="D11" s="8">
        <v>0</v>
      </c>
    </row>
    <row r="12" spans="1:4" ht="13.5" customHeight="1" x14ac:dyDescent="0.25">
      <c r="C12" s="5"/>
      <c r="D12" s="5"/>
    </row>
    <row r="13" spans="1:4" ht="13.5" customHeight="1" x14ac:dyDescent="0.25">
      <c r="C13" s="5"/>
      <c r="D13" s="5"/>
    </row>
    <row r="14" spans="1:4" ht="13.5" customHeight="1" x14ac:dyDescent="0.25">
      <c r="C14" s="5"/>
      <c r="D14" s="5"/>
    </row>
    <row r="15" spans="1:4" ht="13.5" customHeight="1" x14ac:dyDescent="0.25">
      <c r="C15" s="5"/>
      <c r="D15" s="5"/>
    </row>
    <row r="16" spans="1:4" ht="13.5" customHeight="1" x14ac:dyDescent="0.25">
      <c r="C16" s="5"/>
      <c r="D16" s="5"/>
    </row>
    <row r="17" spans="3:4" ht="13.5" customHeight="1" x14ac:dyDescent="0.25">
      <c r="C17" s="5"/>
      <c r="D17" s="5"/>
    </row>
    <row r="18" spans="3:4" ht="13.5" customHeight="1" x14ac:dyDescent="0.25">
      <c r="C18" s="5"/>
      <c r="D18" s="5"/>
    </row>
    <row r="19" spans="3:4" ht="13.5" customHeight="1" x14ac:dyDescent="0.25">
      <c r="C19" s="5"/>
      <c r="D19" s="5"/>
    </row>
    <row r="20" spans="3:4" ht="13.5" customHeight="1" x14ac:dyDescent="0.25">
      <c r="C20" s="5"/>
      <c r="D20"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workbookViewId="0"/>
  </sheetViews>
  <sheetFormatPr defaultColWidth="17.28515625" defaultRowHeight="15" customHeight="1" x14ac:dyDescent="0.2"/>
  <cols>
    <col min="1" max="1" width="8.85546875" customWidth="1"/>
    <col min="2" max="2" width="40.7109375" customWidth="1"/>
    <col min="3" max="6" width="8.85546875" customWidth="1"/>
  </cols>
  <sheetData>
    <row r="1" spans="1:5" ht="13.5" customHeight="1" x14ac:dyDescent="0.25">
      <c r="A1" s="4" t="s">
        <v>83</v>
      </c>
      <c r="B1" s="5"/>
    </row>
    <row r="2" spans="1:5" ht="13.5" customHeight="1" x14ac:dyDescent="0.25">
      <c r="B2" s="5"/>
      <c r="C2" s="7" t="s">
        <v>50</v>
      </c>
      <c r="D2" s="7" t="s">
        <v>54</v>
      </c>
      <c r="E2" s="7" t="s">
        <v>39</v>
      </c>
    </row>
    <row r="3" spans="1:5" ht="13.5" customHeight="1" x14ac:dyDescent="0.25">
      <c r="B3" s="6" t="s">
        <v>84</v>
      </c>
      <c r="C3" s="12">
        <v>4.0000000000000002E-4</v>
      </c>
      <c r="D3" s="12">
        <v>1E-4</v>
      </c>
      <c r="E3" s="12">
        <v>1.4E-3</v>
      </c>
    </row>
    <row r="4" spans="1:5" ht="13.5" customHeight="1" x14ac:dyDescent="0.25">
      <c r="B4" s="6" t="s">
        <v>85</v>
      </c>
      <c r="C4" s="12">
        <v>8.0000000000000004E-4</v>
      </c>
      <c r="D4" s="12">
        <v>5.9999999999999995E-4</v>
      </c>
      <c r="E4" s="12">
        <v>1.1000000000000001E-3</v>
      </c>
    </row>
    <row r="5" spans="1:5" ht="13.5" customHeight="1" x14ac:dyDescent="0.25">
      <c r="B5" s="6" t="s">
        <v>86</v>
      </c>
      <c r="C5" s="12">
        <v>1.38E-2</v>
      </c>
      <c r="D5" s="12">
        <v>1.0200000000000001E-2</v>
      </c>
      <c r="E5" s="12">
        <v>1.8599999999999998E-2</v>
      </c>
    </row>
    <row r="6" spans="1:5" ht="13.5" customHeight="1" x14ac:dyDescent="0.25">
      <c r="B6" s="6" t="s">
        <v>87</v>
      </c>
      <c r="C6" s="12">
        <v>1.1000000000000001E-3</v>
      </c>
      <c r="D6" s="12">
        <v>4.0000000000000002E-4</v>
      </c>
      <c r="E6" s="12">
        <v>2.8E-3</v>
      </c>
    </row>
    <row r="7" spans="1:5" ht="13.5" customHeight="1" x14ac:dyDescent="0.25">
      <c r="B7" s="6" t="s">
        <v>88</v>
      </c>
      <c r="C7" s="12">
        <v>8.0000000000000002E-3</v>
      </c>
      <c r="D7" s="12">
        <v>6.3E-3</v>
      </c>
      <c r="E7" s="12">
        <v>2.4E-2</v>
      </c>
    </row>
    <row r="8" spans="1:5" ht="13.5" customHeight="1" x14ac:dyDescent="0.25">
      <c r="B8" s="6" t="s">
        <v>89</v>
      </c>
      <c r="C8" s="12">
        <v>0.36699999999999999</v>
      </c>
      <c r="D8" s="12">
        <v>0.29399999999999998</v>
      </c>
      <c r="E8" s="12">
        <v>0.44</v>
      </c>
    </row>
    <row r="9" spans="1:5" ht="13.5" customHeight="1" x14ac:dyDescent="0.25">
      <c r="B9" s="6" t="s">
        <v>90</v>
      </c>
      <c r="C9" s="12">
        <v>0.20499999999999999</v>
      </c>
      <c r="D9" s="12">
        <v>0.14000000000000001</v>
      </c>
      <c r="E9" s="12">
        <v>0.27</v>
      </c>
    </row>
    <row r="10" spans="1:5" ht="13.5" customHeight="1" x14ac:dyDescent="0.25">
      <c r="B10" s="5"/>
    </row>
    <row r="11" spans="1:5" ht="13.5" customHeight="1" x14ac:dyDescent="0.25">
      <c r="B11" s="5"/>
    </row>
    <row r="12" spans="1:5" ht="13.5" customHeight="1" x14ac:dyDescent="0.25">
      <c r="B12" s="5"/>
    </row>
    <row r="13" spans="1:5" ht="13.5" customHeight="1" x14ac:dyDescent="0.25">
      <c r="A13" s="4" t="s">
        <v>91</v>
      </c>
      <c r="B13" s="5"/>
    </row>
    <row r="14" spans="1:5" ht="13.5" customHeight="1" x14ac:dyDescent="0.25">
      <c r="B14" s="5"/>
      <c r="C14" s="7" t="s">
        <v>50</v>
      </c>
      <c r="D14" s="7" t="s">
        <v>54</v>
      </c>
      <c r="E14" s="7" t="s">
        <v>39</v>
      </c>
    </row>
    <row r="15" spans="1:5" ht="13.5" customHeight="1" x14ac:dyDescent="0.25">
      <c r="B15" s="6" t="s">
        <v>92</v>
      </c>
      <c r="C15" s="11">
        <v>26.03</v>
      </c>
      <c r="D15" s="11">
        <v>2</v>
      </c>
      <c r="E15" s="11">
        <v>48.02</v>
      </c>
    </row>
    <row r="16" spans="1:5" ht="13.5" customHeight="1" x14ac:dyDescent="0.25">
      <c r="B16" s="6" t="s">
        <v>93</v>
      </c>
      <c r="C16" s="11">
        <v>1</v>
      </c>
      <c r="D16" s="11">
        <v>1</v>
      </c>
      <c r="E16" s="11">
        <v>1</v>
      </c>
    </row>
    <row r="17" spans="1:5" ht="13.5" customHeight="1" x14ac:dyDescent="0.25">
      <c r="B17" s="6" t="s">
        <v>94</v>
      </c>
      <c r="C17" s="11">
        <v>1</v>
      </c>
      <c r="D17" s="11">
        <v>1</v>
      </c>
      <c r="E17" s="11">
        <v>1</v>
      </c>
    </row>
    <row r="18" spans="1:5" ht="13.5" customHeight="1" x14ac:dyDescent="0.25">
      <c r="B18" s="6" t="s">
        <v>95</v>
      </c>
      <c r="C18" s="11">
        <v>1</v>
      </c>
      <c r="D18" s="11">
        <v>1</v>
      </c>
      <c r="E18" s="11">
        <v>1</v>
      </c>
    </row>
    <row r="19" spans="1:5" ht="13.5" customHeight="1" x14ac:dyDescent="0.25">
      <c r="B19" s="6" t="s">
        <v>96</v>
      </c>
      <c r="C19" s="11">
        <v>3.49</v>
      </c>
      <c r="D19" s="11">
        <v>1.76</v>
      </c>
      <c r="E19" s="11">
        <v>6.92</v>
      </c>
    </row>
    <row r="20" spans="1:5" ht="13.5" customHeight="1" x14ac:dyDescent="0.25">
      <c r="B20" s="6" t="s">
        <v>97</v>
      </c>
      <c r="C20" s="11">
        <v>7.17</v>
      </c>
      <c r="D20" s="11">
        <v>3.9</v>
      </c>
      <c r="E20" s="11">
        <v>12.08</v>
      </c>
    </row>
    <row r="21" spans="1:5" ht="13.5" customHeight="1" x14ac:dyDescent="0.25">
      <c r="B21" s="5"/>
    </row>
    <row r="22" spans="1:5" ht="13.5" customHeight="1" x14ac:dyDescent="0.25">
      <c r="B22" s="5"/>
    </row>
    <row r="23" spans="1:5" ht="13.5" customHeight="1" x14ac:dyDescent="0.25">
      <c r="B23" s="5"/>
    </row>
    <row r="24" spans="1:5" ht="13.5" customHeight="1" x14ac:dyDescent="0.25">
      <c r="A24" s="4" t="s">
        <v>98</v>
      </c>
      <c r="B24" s="5"/>
    </row>
    <row r="25" spans="1:5" ht="13.5" customHeight="1" x14ac:dyDescent="0.25">
      <c r="B25" s="5"/>
      <c r="C25" s="7" t="s">
        <v>50</v>
      </c>
      <c r="D25" s="7" t="s">
        <v>54</v>
      </c>
      <c r="E25" s="7" t="s">
        <v>39</v>
      </c>
    </row>
    <row r="26" spans="1:5" ht="13.5" customHeight="1" x14ac:dyDescent="0.25">
      <c r="B26" s="6" t="s">
        <v>99</v>
      </c>
      <c r="C26" s="18">
        <v>4.1399999999999997</v>
      </c>
      <c r="D26" s="18">
        <v>2</v>
      </c>
      <c r="E26" s="18">
        <v>9.76</v>
      </c>
    </row>
    <row r="27" spans="1:5" ht="13.5" customHeight="1" x14ac:dyDescent="0.25">
      <c r="B27" s="6" t="s">
        <v>94</v>
      </c>
      <c r="C27" s="18">
        <v>1.05</v>
      </c>
      <c r="D27" s="18">
        <v>0.86</v>
      </c>
      <c r="E27" s="18">
        <v>1.61</v>
      </c>
    </row>
    <row r="28" spans="1:5" ht="13.5" customHeight="1" x14ac:dyDescent="0.25">
      <c r="B28" s="6" t="s">
        <v>100</v>
      </c>
      <c r="C28" s="18">
        <v>0.33</v>
      </c>
      <c r="D28" s="18">
        <v>0.32</v>
      </c>
      <c r="E28" s="18">
        <v>0.35</v>
      </c>
    </row>
    <row r="29" spans="1:5" ht="13.5" customHeight="1" x14ac:dyDescent="0.25">
      <c r="B29" s="6" t="s">
        <v>101</v>
      </c>
      <c r="C29" s="18">
        <v>0.27</v>
      </c>
      <c r="D29" s="18">
        <v>0.25</v>
      </c>
      <c r="E29" s="18">
        <v>0.28999999999999998</v>
      </c>
    </row>
    <row r="30" spans="1:5" ht="13.5" customHeight="1" x14ac:dyDescent="0.25">
      <c r="B30" s="6" t="s">
        <v>102</v>
      </c>
      <c r="C30" s="18">
        <v>0.67</v>
      </c>
      <c r="D30" s="18">
        <v>0.44</v>
      </c>
      <c r="E30" s="18">
        <v>0.88</v>
      </c>
    </row>
    <row r="31" spans="1:5" ht="13.5" customHeight="1" x14ac:dyDescent="0.25">
      <c r="B31" s="5"/>
    </row>
    <row r="32" spans="1:5" ht="13.5" customHeight="1" x14ac:dyDescent="0.25">
      <c r="B32" s="5"/>
    </row>
    <row r="33" spans="1:5" ht="13.5" customHeight="1" x14ac:dyDescent="0.25">
      <c r="B33" s="5"/>
    </row>
    <row r="34" spans="1:5" ht="13.5" customHeight="1" x14ac:dyDescent="0.25">
      <c r="A34" s="4" t="s">
        <v>103</v>
      </c>
      <c r="B34" s="5"/>
    </row>
    <row r="35" spans="1:5" ht="13.5" customHeight="1" x14ac:dyDescent="0.25">
      <c r="B35" s="5"/>
      <c r="C35" s="7" t="s">
        <v>50</v>
      </c>
      <c r="D35" s="7" t="s">
        <v>54</v>
      </c>
      <c r="E35" s="7" t="s">
        <v>39</v>
      </c>
    </row>
    <row r="36" spans="1:5" ht="13.5" customHeight="1" x14ac:dyDescent="0.25">
      <c r="B36" s="6" t="s">
        <v>104</v>
      </c>
      <c r="C36" s="18">
        <v>0.45</v>
      </c>
      <c r="D36" s="18">
        <v>0.14000000000000001</v>
      </c>
      <c r="E36" s="18">
        <v>0.93</v>
      </c>
    </row>
    <row r="37" spans="1:5" ht="13.5" customHeight="1" x14ac:dyDescent="0.25">
      <c r="B37" s="6" t="s">
        <v>105</v>
      </c>
      <c r="C37" s="18">
        <v>0.7</v>
      </c>
      <c r="D37" s="18">
        <v>0.28999999999999998</v>
      </c>
      <c r="E37" s="18">
        <v>1.1100000000000001</v>
      </c>
    </row>
    <row r="38" spans="1:5" ht="13.5" customHeight="1" x14ac:dyDescent="0.25">
      <c r="B38" s="6" t="s">
        <v>106</v>
      </c>
      <c r="C38" s="18">
        <v>0.47</v>
      </c>
      <c r="D38" s="18">
        <v>0.33</v>
      </c>
      <c r="E38" s="18">
        <v>0.72</v>
      </c>
    </row>
    <row r="39" spans="1:5" ht="13.5" customHeight="1" x14ac:dyDescent="0.25">
      <c r="B39" s="6" t="s">
        <v>107</v>
      </c>
      <c r="C39" s="18">
        <v>1.52</v>
      </c>
      <c r="D39" s="18">
        <v>1.06</v>
      </c>
      <c r="E39" s="18">
        <v>1.96</v>
      </c>
    </row>
    <row r="40" spans="1:5" ht="13.5" customHeight="1" x14ac:dyDescent="0.25">
      <c r="B40" s="5"/>
    </row>
    <row r="41" spans="1:5" ht="13.5" customHeight="1" x14ac:dyDescent="0.25">
      <c r="B41" s="5"/>
    </row>
    <row r="42" spans="1:5" ht="13.5" customHeight="1" x14ac:dyDescent="0.25">
      <c r="B42" s="5"/>
    </row>
    <row r="43" spans="1:5" ht="13.5" customHeight="1" x14ac:dyDescent="0.25">
      <c r="A43" s="4" t="s">
        <v>108</v>
      </c>
      <c r="B43" s="5"/>
    </row>
    <row r="44" spans="1:5" ht="13.5" customHeight="1" x14ac:dyDescent="0.25">
      <c r="B44" s="5"/>
      <c r="C44" s="7" t="s">
        <v>50</v>
      </c>
      <c r="D44" s="7" t="s">
        <v>54</v>
      </c>
      <c r="E44" s="7" t="s">
        <v>39</v>
      </c>
    </row>
    <row r="45" spans="1:5" ht="13.5" customHeight="1" x14ac:dyDescent="0.25">
      <c r="B45" s="6" t="s">
        <v>109</v>
      </c>
      <c r="C45" s="18">
        <v>0.1</v>
      </c>
      <c r="D45" s="18">
        <v>0.08</v>
      </c>
      <c r="E45" s="18">
        <v>0.12</v>
      </c>
    </row>
    <row r="46" spans="1:5" ht="13.5" customHeight="1" x14ac:dyDescent="0.25">
      <c r="B46" s="6" t="s">
        <v>110</v>
      </c>
      <c r="C46" s="18">
        <v>0.16</v>
      </c>
      <c r="D46" s="18">
        <v>0.05</v>
      </c>
      <c r="E46" s="18">
        <v>0.26</v>
      </c>
    </row>
    <row r="47" spans="1:5" ht="13.5" customHeight="1" x14ac:dyDescent="0.25">
      <c r="B47" s="5"/>
    </row>
    <row r="48" spans="1:5" ht="13.5" customHeight="1" x14ac:dyDescent="0.25">
      <c r="B48" s="5"/>
    </row>
    <row r="49" spans="1:5" ht="13.5" customHeight="1" x14ac:dyDescent="0.25">
      <c r="B49" s="5"/>
    </row>
    <row r="50" spans="1:5" ht="13.5" customHeight="1" x14ac:dyDescent="0.25">
      <c r="A50" s="4" t="s">
        <v>111</v>
      </c>
      <c r="B50" s="5"/>
    </row>
    <row r="51" spans="1:5" ht="13.5" customHeight="1" x14ac:dyDescent="0.25">
      <c r="B51" s="5"/>
      <c r="C51" s="7" t="s">
        <v>50</v>
      </c>
      <c r="D51" s="7" t="s">
        <v>54</v>
      </c>
      <c r="E51" s="7" t="s">
        <v>39</v>
      </c>
    </row>
    <row r="52" spans="1:5" ht="13.5" customHeight="1" x14ac:dyDescent="0.25">
      <c r="B52" s="6" t="s">
        <v>92</v>
      </c>
      <c r="C52" s="12">
        <v>0.1</v>
      </c>
      <c r="D52" s="12">
        <v>0.1</v>
      </c>
      <c r="E52" s="12">
        <v>0.1</v>
      </c>
    </row>
    <row r="53" spans="1:5" ht="13.5" customHeight="1" x14ac:dyDescent="0.25">
      <c r="B53" s="6" t="s">
        <v>93</v>
      </c>
      <c r="C53" s="12">
        <v>0.1</v>
      </c>
      <c r="D53" s="12">
        <v>0.1</v>
      </c>
      <c r="E53" s="12">
        <v>0.1</v>
      </c>
    </row>
    <row r="54" spans="1:5" ht="13.5" customHeight="1" x14ac:dyDescent="0.25">
      <c r="B54" s="6" t="s">
        <v>112</v>
      </c>
      <c r="C54" s="12">
        <v>0.1</v>
      </c>
      <c r="D54" s="12">
        <v>0.1</v>
      </c>
      <c r="E54" s="12">
        <v>0.1</v>
      </c>
    </row>
    <row r="55" spans="1:5" ht="13.5" customHeight="1" x14ac:dyDescent="0.25">
      <c r="B55" s="6" t="s">
        <v>95</v>
      </c>
      <c r="C55" s="12">
        <v>0.1</v>
      </c>
      <c r="D55" s="12">
        <v>0.1</v>
      </c>
      <c r="E55" s="12">
        <v>0.1</v>
      </c>
    </row>
    <row r="56" spans="1:5" ht="13.5" customHeight="1" x14ac:dyDescent="0.25">
      <c r="B56" s="6" t="s">
        <v>96</v>
      </c>
      <c r="C56" s="12">
        <v>0.1</v>
      </c>
      <c r="D56" s="12">
        <v>0.1</v>
      </c>
      <c r="E56" s="12">
        <v>0.1</v>
      </c>
    </row>
    <row r="57" spans="1:5" ht="13.5" customHeight="1" x14ac:dyDescent="0.25">
      <c r="B57" s="6" t="s">
        <v>97</v>
      </c>
      <c r="C57" s="12">
        <v>0.1</v>
      </c>
      <c r="D57" s="12">
        <v>0.1</v>
      </c>
      <c r="E57" s="12">
        <v>0.1</v>
      </c>
    </row>
    <row r="58" spans="1:5" ht="13.5" customHeight="1" x14ac:dyDescent="0.25">
      <c r="B58" s="6" t="s">
        <v>113</v>
      </c>
      <c r="C58" s="12">
        <v>0.1</v>
      </c>
      <c r="D58" s="12">
        <v>0.1</v>
      </c>
      <c r="E58" s="12">
        <v>0.1</v>
      </c>
    </row>
    <row r="59" spans="1:5" ht="13.5" customHeight="1" x14ac:dyDescent="0.25">
      <c r="B59" s="6" t="s">
        <v>114</v>
      </c>
      <c r="C59" s="12">
        <v>0.1</v>
      </c>
      <c r="D59" s="12">
        <v>0.1</v>
      </c>
      <c r="E59" s="12">
        <v>0.1</v>
      </c>
    </row>
    <row r="60" spans="1:5" ht="13.5" customHeight="1" x14ac:dyDescent="0.25">
      <c r="B60" s="5"/>
    </row>
    <row r="61" spans="1:5" ht="13.5" customHeight="1" x14ac:dyDescent="0.25">
      <c r="B61" s="5"/>
    </row>
    <row r="62" spans="1:5" ht="13.5" customHeight="1" x14ac:dyDescent="0.25">
      <c r="B62" s="5"/>
    </row>
    <row r="63" spans="1:5" ht="13.5" customHeight="1" x14ac:dyDescent="0.25">
      <c r="A63" s="4" t="s">
        <v>115</v>
      </c>
      <c r="B63" s="5"/>
    </row>
    <row r="64" spans="1:5" ht="13.5" customHeight="1" x14ac:dyDescent="0.25">
      <c r="B64" s="5"/>
      <c r="C64" s="7" t="s">
        <v>50</v>
      </c>
      <c r="D64" s="7" t="s">
        <v>54</v>
      </c>
      <c r="E64" s="7" t="s">
        <v>39</v>
      </c>
    </row>
    <row r="65" spans="1:5" ht="13.5" customHeight="1" x14ac:dyDescent="0.25">
      <c r="B65" s="6" t="s">
        <v>116</v>
      </c>
      <c r="C65" s="18">
        <v>0.05</v>
      </c>
      <c r="D65" s="18">
        <v>2.5000000000000001E-2</v>
      </c>
      <c r="E65" s="18">
        <v>0.2</v>
      </c>
    </row>
    <row r="66" spans="1:5" ht="13.5" customHeight="1" x14ac:dyDescent="0.25">
      <c r="B66" s="6" t="s">
        <v>117</v>
      </c>
      <c r="C66" s="18">
        <v>0.42</v>
      </c>
      <c r="D66" s="18">
        <v>0.33</v>
      </c>
      <c r="E66" s="18">
        <v>0.53</v>
      </c>
    </row>
    <row r="67" spans="1:5" ht="13.5" customHeight="1" x14ac:dyDescent="0.25">
      <c r="B67" s="6" t="s">
        <v>118</v>
      </c>
      <c r="C67" s="18">
        <v>1</v>
      </c>
      <c r="D67" s="18">
        <v>0.32</v>
      </c>
      <c r="E67" s="18">
        <v>1</v>
      </c>
    </row>
    <row r="68" spans="1:5" ht="13.5" customHeight="1" x14ac:dyDescent="0.25">
      <c r="B68" s="6" t="s">
        <v>119</v>
      </c>
      <c r="C68" s="18">
        <v>2.65</v>
      </c>
      <c r="D68" s="18">
        <v>1.35</v>
      </c>
      <c r="E68" s="18">
        <v>5.19</v>
      </c>
    </row>
    <row r="69" spans="1:5" ht="13.5" customHeight="1" x14ac:dyDescent="0.25">
      <c r="B69" s="6" t="s">
        <v>120</v>
      </c>
      <c r="C69" s="18">
        <v>1</v>
      </c>
      <c r="D69" s="18">
        <v>1</v>
      </c>
      <c r="E69" s="18">
        <v>1.35</v>
      </c>
    </row>
    <row r="70" spans="1:5" ht="13.5" customHeight="1" x14ac:dyDescent="0.25">
      <c r="B70" s="6" t="s">
        <v>121</v>
      </c>
      <c r="C70" s="18">
        <v>0.46</v>
      </c>
      <c r="D70" s="18">
        <v>0.32</v>
      </c>
      <c r="E70" s="18">
        <v>0.67</v>
      </c>
    </row>
    <row r="71" spans="1:5" ht="13.5" customHeight="1" x14ac:dyDescent="0.25">
      <c r="B71" s="6" t="s">
        <v>122</v>
      </c>
      <c r="C71" s="18">
        <v>0.1</v>
      </c>
      <c r="D71" s="18">
        <v>7.0000000000000007E-2</v>
      </c>
      <c r="E71" s="18">
        <v>0.18</v>
      </c>
    </row>
    <row r="72" spans="1:5" ht="13.5" customHeight="1" x14ac:dyDescent="0.25">
      <c r="B72" s="6" t="s">
        <v>38</v>
      </c>
      <c r="C72" s="18">
        <v>0.3</v>
      </c>
      <c r="D72" s="18">
        <v>0.1</v>
      </c>
      <c r="E72" s="18">
        <v>0.5</v>
      </c>
    </row>
    <row r="73" spans="1:5" ht="13.5" customHeight="1" x14ac:dyDescent="0.25">
      <c r="B73" s="6" t="s">
        <v>123</v>
      </c>
      <c r="C73" s="18">
        <v>0.27500000000000002</v>
      </c>
      <c r="D73" s="18">
        <v>0.2</v>
      </c>
      <c r="E73" s="18">
        <v>0.35</v>
      </c>
    </row>
    <row r="74" spans="1:5" ht="13.5" customHeight="1" x14ac:dyDescent="0.25">
      <c r="B74" s="5"/>
    </row>
    <row r="75" spans="1:5" ht="13.5" customHeight="1" x14ac:dyDescent="0.25">
      <c r="B75" s="5"/>
    </row>
    <row r="76" spans="1:5" ht="13.5" customHeight="1" x14ac:dyDescent="0.25">
      <c r="B76" s="5"/>
    </row>
    <row r="77" spans="1:5" ht="13.5" customHeight="1" x14ac:dyDescent="0.25">
      <c r="A77" s="4" t="s">
        <v>124</v>
      </c>
      <c r="B77" s="5"/>
    </row>
    <row r="78" spans="1:5" ht="13.5" customHeight="1" x14ac:dyDescent="0.25">
      <c r="B78" s="5"/>
      <c r="C78" s="7" t="s">
        <v>50</v>
      </c>
      <c r="D78" s="7" t="s">
        <v>54</v>
      </c>
      <c r="E78" s="7" t="s">
        <v>39</v>
      </c>
    </row>
    <row r="79" spans="1:5" ht="13.5" customHeight="1" x14ac:dyDescent="0.25">
      <c r="B79" s="6" t="s">
        <v>127</v>
      </c>
      <c r="C79" s="11">
        <v>0.14599999999999999</v>
      </c>
      <c r="D79" s="11">
        <v>9.6000000000000002E-2</v>
      </c>
      <c r="E79" s="11">
        <v>0.20499999999999999</v>
      </c>
    </row>
    <row r="80" spans="1:5" ht="13.5" customHeight="1" x14ac:dyDescent="0.25">
      <c r="B80" s="6" t="s">
        <v>128</v>
      </c>
      <c r="C80" s="11">
        <v>8.0000000000000002E-3</v>
      </c>
      <c r="D80" s="11">
        <v>5.0000000000000001E-3</v>
      </c>
      <c r="E80" s="11">
        <v>1.0999999999999999E-2</v>
      </c>
    </row>
    <row r="81" spans="2:5" ht="13.5" customHeight="1" x14ac:dyDescent="0.25">
      <c r="B81" s="6" t="s">
        <v>129</v>
      </c>
      <c r="C81" s="11">
        <v>0.02</v>
      </c>
      <c r="D81" s="11">
        <v>1.2999999999999999E-2</v>
      </c>
      <c r="E81" s="11">
        <v>2.9000000000000001E-2</v>
      </c>
    </row>
    <row r="82" spans="2:5" ht="13.5" customHeight="1" x14ac:dyDescent="0.25">
      <c r="B82" s="6" t="s">
        <v>130</v>
      </c>
      <c r="C82" s="11">
        <v>7.0000000000000007E-2</v>
      </c>
      <c r="D82" s="11">
        <v>4.8000000000000001E-2</v>
      </c>
      <c r="E82" s="11">
        <v>9.4E-2</v>
      </c>
    </row>
    <row r="83" spans="2:5" ht="13.5" customHeight="1" x14ac:dyDescent="0.25">
      <c r="B83" s="6" t="s">
        <v>131</v>
      </c>
      <c r="C83" s="11">
        <v>0.26500000000000001</v>
      </c>
      <c r="D83" s="11">
        <v>0.114</v>
      </c>
      <c r="E83" s="11">
        <v>0.47399999999999998</v>
      </c>
    </row>
    <row r="84" spans="2:5" ht="13.5" customHeight="1" x14ac:dyDescent="0.25">
      <c r="B84" s="6" t="s">
        <v>132</v>
      </c>
      <c r="C84" s="11">
        <v>0.54700000000000004</v>
      </c>
      <c r="D84" s="11">
        <v>0.38200000000000001</v>
      </c>
      <c r="E84" s="11">
        <v>0.71499999999999997</v>
      </c>
    </row>
    <row r="85" spans="2:5" ht="13.5" customHeight="1" x14ac:dyDescent="0.25">
      <c r="B85" s="6" t="s">
        <v>133</v>
      </c>
      <c r="C85" s="11">
        <v>5.2999999999999999E-2</v>
      </c>
      <c r="D85" s="11">
        <v>3.4000000000000002E-2</v>
      </c>
      <c r="E85" s="11">
        <v>7.9000000000000001E-2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1"/>
  <sheetViews>
    <sheetView workbookViewId="0">
      <selection activeCell="G11" sqref="G11"/>
    </sheetView>
  </sheetViews>
  <sheetFormatPr defaultColWidth="17.28515625" defaultRowHeight="15" customHeight="1" x14ac:dyDescent="0.2"/>
  <cols>
    <col min="1" max="37" width="8.85546875" customWidth="1"/>
  </cols>
  <sheetData>
    <row r="1" spans="1:37" ht="13.5" customHeight="1" x14ac:dyDescent="0.25">
      <c r="A1" s="4" t="s">
        <v>125</v>
      </c>
      <c r="AI1" s="7" t="s">
        <v>126</v>
      </c>
    </row>
    <row r="2" spans="1:37"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50</v>
      </c>
      <c r="AJ2" s="7" t="s">
        <v>54</v>
      </c>
      <c r="AK2" s="7" t="s">
        <v>39</v>
      </c>
    </row>
    <row r="3" spans="1:37" ht="13.5" customHeight="1" x14ac:dyDescent="0.25">
      <c r="B3" s="7" t="s">
        <v>42</v>
      </c>
      <c r="C3" s="31">
        <v>52.8</v>
      </c>
      <c r="D3" s="31">
        <v>55.3</v>
      </c>
      <c r="E3" s="31">
        <v>58.4</v>
      </c>
      <c r="F3" s="31">
        <v>61.2</v>
      </c>
      <c r="G3" s="31">
        <v>64.599999999999994</v>
      </c>
      <c r="H3" s="31">
        <v>70</v>
      </c>
      <c r="I3" s="31">
        <v>76.400000000000006</v>
      </c>
      <c r="J3" s="31">
        <v>83.4</v>
      </c>
      <c r="K3" s="31">
        <v>91.8</v>
      </c>
      <c r="L3" s="31">
        <v>93.4</v>
      </c>
      <c r="M3" s="31">
        <v>100</v>
      </c>
      <c r="N3" s="31">
        <v>108.5</v>
      </c>
      <c r="O3" s="31">
        <v>107.5</v>
      </c>
      <c r="P3" s="31">
        <v>107</v>
      </c>
      <c r="Q3" s="31">
        <f>P3*1.046</f>
        <v>111.92200000000001</v>
      </c>
      <c r="R3" s="31"/>
      <c r="S3" s="31"/>
      <c r="T3" s="31"/>
      <c r="U3" s="31"/>
      <c r="V3" s="31"/>
      <c r="W3" s="31"/>
      <c r="X3" s="31"/>
      <c r="Y3" s="31"/>
      <c r="Z3" s="31"/>
      <c r="AA3" s="31"/>
      <c r="AB3" s="31"/>
      <c r="AC3" s="31"/>
      <c r="AD3" s="31"/>
      <c r="AE3" s="31"/>
      <c r="AF3" s="31"/>
      <c r="AG3" s="31"/>
      <c r="AH3" s="13" t="s">
        <v>134</v>
      </c>
      <c r="AI3" s="23">
        <v>0.06</v>
      </c>
      <c r="AJ3" s="23">
        <v>0.02</v>
      </c>
      <c r="AK3" s="23">
        <v>0.1</v>
      </c>
    </row>
    <row r="4" spans="1:37" ht="13.5" customHeight="1" x14ac:dyDescent="0.2"/>
    <row r="5" spans="1:37" ht="13.5" customHeight="1" x14ac:dyDescent="0.2"/>
    <row r="6" spans="1:37" ht="13.5" customHeight="1" x14ac:dyDescent="0.2"/>
    <row r="7" spans="1:37" ht="13.5" customHeight="1" x14ac:dyDescent="0.25">
      <c r="A7" s="4" t="s">
        <v>135</v>
      </c>
    </row>
    <row r="8" spans="1:37" ht="13.5" customHeight="1"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X8" s="7">
        <v>2021</v>
      </c>
      <c r="Y8" s="7">
        <v>2022</v>
      </c>
      <c r="Z8" s="7">
        <v>2023</v>
      </c>
      <c r="AA8" s="7">
        <v>2024</v>
      </c>
      <c r="AB8" s="7">
        <v>2025</v>
      </c>
      <c r="AC8" s="7">
        <v>2026</v>
      </c>
      <c r="AD8" s="7">
        <v>2027</v>
      </c>
      <c r="AE8" s="7">
        <v>2028</v>
      </c>
      <c r="AF8" s="7">
        <v>2029</v>
      </c>
      <c r="AG8" s="7">
        <v>2030</v>
      </c>
      <c r="AI8" s="7" t="s">
        <v>50</v>
      </c>
      <c r="AJ8" s="7" t="s">
        <v>54</v>
      </c>
      <c r="AK8" s="7" t="s">
        <v>39</v>
      </c>
    </row>
    <row r="9" spans="1:37" ht="13.5" customHeight="1" x14ac:dyDescent="0.25">
      <c r="B9" s="7" t="s">
        <v>42</v>
      </c>
      <c r="C9" s="25">
        <v>0.53</v>
      </c>
      <c r="D9" s="25">
        <v>0.54</v>
      </c>
      <c r="E9" s="25">
        <v>0.56999999999999995</v>
      </c>
      <c r="F9" s="25">
        <v>0.57999999999999996</v>
      </c>
      <c r="G9" s="25">
        <v>0.61</v>
      </c>
      <c r="H9" s="25">
        <v>0.63</v>
      </c>
      <c r="I9" s="25">
        <v>0.67</v>
      </c>
      <c r="J9" s="25">
        <v>0.71</v>
      </c>
      <c r="K9" s="25">
        <v>0.77</v>
      </c>
      <c r="L9" s="25">
        <v>0.75</v>
      </c>
      <c r="M9" s="25">
        <v>0.8</v>
      </c>
      <c r="N9" s="25">
        <v>0.86</v>
      </c>
      <c r="O9" s="25">
        <v>0.85</v>
      </c>
      <c r="P9" s="25">
        <v>0.84</v>
      </c>
      <c r="Q9" s="14"/>
      <c r="R9" s="14"/>
      <c r="S9" s="14"/>
      <c r="T9" s="14"/>
      <c r="U9" s="14"/>
      <c r="V9" s="14"/>
      <c r="W9" s="14"/>
      <c r="X9" s="14"/>
      <c r="Y9" s="14"/>
      <c r="Z9" s="14"/>
      <c r="AA9" s="14"/>
      <c r="AB9" s="14"/>
      <c r="AC9" s="14"/>
      <c r="AD9" s="14"/>
      <c r="AE9" s="14"/>
      <c r="AF9" s="14"/>
      <c r="AG9" s="14"/>
      <c r="AH9" s="13" t="s">
        <v>134</v>
      </c>
      <c r="AI9" s="23">
        <v>0.04</v>
      </c>
      <c r="AJ9" s="23">
        <v>0.02</v>
      </c>
      <c r="AK9" s="26">
        <v>0.08</v>
      </c>
    </row>
    <row r="10" spans="1:37" ht="13.5" customHeight="1" x14ac:dyDescent="0.2"/>
    <row r="11" spans="1:37" ht="13.5" customHeight="1" x14ac:dyDescent="0.2"/>
    <row r="12" spans="1:37" ht="13.5" customHeight="1" x14ac:dyDescent="0.2"/>
    <row r="13" spans="1:37" ht="13.5" customHeight="1" x14ac:dyDescent="0.25">
      <c r="A13" s="4" t="s">
        <v>136</v>
      </c>
    </row>
    <row r="14" spans="1:37" ht="13.5" customHeight="1"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X14" s="7">
        <v>2021</v>
      </c>
      <c r="Y14" s="7">
        <v>2022</v>
      </c>
      <c r="Z14" s="7">
        <v>2023</v>
      </c>
      <c r="AA14" s="7">
        <v>2024</v>
      </c>
      <c r="AB14" s="7">
        <v>2025</v>
      </c>
      <c r="AC14" s="7">
        <v>2026</v>
      </c>
      <c r="AD14" s="7">
        <v>2027</v>
      </c>
      <c r="AE14" s="7">
        <v>2028</v>
      </c>
      <c r="AF14" s="7">
        <v>2029</v>
      </c>
      <c r="AG14" s="7">
        <v>2030</v>
      </c>
      <c r="AI14" s="7" t="s">
        <v>50</v>
      </c>
      <c r="AJ14" s="7" t="s">
        <v>54</v>
      </c>
      <c r="AK14" s="7" t="s">
        <v>39</v>
      </c>
    </row>
    <row r="15" spans="1:37" ht="13.5" customHeight="1" x14ac:dyDescent="0.25">
      <c r="B15" s="7" t="s">
        <v>42</v>
      </c>
      <c r="C15" s="14">
        <v>3057453475.9000001</v>
      </c>
      <c r="D15" s="14">
        <v>3219487818.3000002</v>
      </c>
      <c r="E15" s="14">
        <v>3395778679.5999999</v>
      </c>
      <c r="F15" s="14">
        <v>3991374548.5</v>
      </c>
      <c r="G15" s="14">
        <v>5125273871.8000002</v>
      </c>
      <c r="H15" s="14">
        <v>6411147328.3999996</v>
      </c>
      <c r="I15" s="14">
        <v>7761900166</v>
      </c>
      <c r="J15" s="14">
        <v>10172260744.6</v>
      </c>
      <c r="K15" s="14">
        <v>12799337247.5</v>
      </c>
      <c r="L15" s="14">
        <v>10766836276.6</v>
      </c>
      <c r="M15" s="14">
        <v>11638536834.4</v>
      </c>
      <c r="N15" s="14">
        <v>14434619982.200001</v>
      </c>
      <c r="O15" s="14">
        <v>15846474595.799999</v>
      </c>
      <c r="P15" s="14">
        <v>16140047012.1</v>
      </c>
      <c r="Q15" s="14"/>
      <c r="R15" s="14"/>
      <c r="S15" s="14"/>
      <c r="T15" s="14"/>
      <c r="U15" s="14"/>
      <c r="V15" s="14"/>
      <c r="W15" s="14"/>
      <c r="X15" s="14"/>
      <c r="Y15" s="14"/>
      <c r="Z15" s="14"/>
      <c r="AA15" s="14"/>
      <c r="AB15" s="14"/>
      <c r="AC15" s="14"/>
      <c r="AD15" s="14"/>
      <c r="AE15" s="14"/>
      <c r="AF15" s="14"/>
      <c r="AG15" s="14"/>
      <c r="AH15" s="13" t="s">
        <v>134</v>
      </c>
      <c r="AI15" s="23">
        <v>0.03</v>
      </c>
      <c r="AJ15" s="23">
        <v>0.02</v>
      </c>
      <c r="AK15" s="23">
        <v>0.06</v>
      </c>
    </row>
    <row r="16" spans="1:37" ht="13.5" customHeight="1" x14ac:dyDescent="0.2"/>
    <row r="17" spans="1:37" ht="13.5" customHeight="1" x14ac:dyDescent="0.2"/>
    <row r="18" spans="1:37" ht="13.5" customHeight="1" x14ac:dyDescent="0.2"/>
    <row r="19" spans="1:37" ht="13.5" customHeight="1" x14ac:dyDescent="0.25">
      <c r="A19" s="4" t="s">
        <v>137</v>
      </c>
    </row>
    <row r="20" spans="1:37" ht="13.5" customHeight="1"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X20" s="7">
        <v>2021</v>
      </c>
      <c r="Y20" s="7">
        <v>2022</v>
      </c>
      <c r="Z20" s="7">
        <v>2023</v>
      </c>
      <c r="AA20" s="7">
        <v>2024</v>
      </c>
      <c r="AB20" s="7">
        <v>2025</v>
      </c>
      <c r="AC20" s="7">
        <v>2026</v>
      </c>
      <c r="AD20" s="7">
        <v>2027</v>
      </c>
      <c r="AE20" s="7">
        <v>2028</v>
      </c>
      <c r="AF20" s="7">
        <v>2029</v>
      </c>
      <c r="AG20" s="7">
        <v>2030</v>
      </c>
      <c r="AI20" s="7" t="s">
        <v>50</v>
      </c>
      <c r="AJ20" s="7" t="s">
        <v>54</v>
      </c>
      <c r="AK20" s="7" t="s">
        <v>39</v>
      </c>
    </row>
    <row r="21" spans="1:37" ht="13.5" customHeight="1" x14ac:dyDescent="0.25">
      <c r="B21" s="7" t="s">
        <v>42</v>
      </c>
      <c r="C21" s="14">
        <v>317975161.49000001</v>
      </c>
      <c r="D21" s="14">
        <v>334826733.10000002</v>
      </c>
      <c r="E21" s="14">
        <v>356556761.36000001</v>
      </c>
      <c r="F21" s="14">
        <v>411111578.5</v>
      </c>
      <c r="G21" s="14">
        <v>820043819.49000001</v>
      </c>
      <c r="H21" s="14">
        <v>1160417666.4400001</v>
      </c>
      <c r="I21" s="14">
        <v>1746427537.3499999</v>
      </c>
      <c r="J21" s="14">
        <v>2441342578.6999998</v>
      </c>
      <c r="K21" s="14">
        <v>3289429672.6100001</v>
      </c>
      <c r="L21" s="14">
        <v>2713242741.6999998</v>
      </c>
      <c r="M21" s="14">
        <v>2781610303.4200001</v>
      </c>
      <c r="N21" s="14">
        <v>3637524235.5100002</v>
      </c>
      <c r="O21" s="14">
        <v>4072543971.1199999</v>
      </c>
      <c r="P21" s="14"/>
      <c r="Q21" s="14"/>
      <c r="R21" s="14"/>
      <c r="S21" s="14"/>
      <c r="T21" s="14"/>
      <c r="U21" s="14"/>
      <c r="V21" s="14"/>
      <c r="W21" s="14"/>
      <c r="X21" s="14"/>
      <c r="Y21" s="14"/>
      <c r="Z21" s="14"/>
      <c r="AA21" s="14"/>
      <c r="AB21" s="14"/>
      <c r="AC21" s="14"/>
      <c r="AD21" s="14"/>
      <c r="AE21" s="14"/>
      <c r="AF21" s="14"/>
      <c r="AG21" s="14"/>
      <c r="AH21" s="13" t="s">
        <v>134</v>
      </c>
      <c r="AI21" s="23">
        <v>0.03</v>
      </c>
      <c r="AJ21" s="23">
        <v>0.02</v>
      </c>
      <c r="AK21" s="23">
        <v>7.0000000000000007E-2</v>
      </c>
    </row>
    <row r="22" spans="1:37" ht="13.5" customHeight="1" x14ac:dyDescent="0.2"/>
    <row r="23" spans="1:37" ht="13.5" customHeight="1" x14ac:dyDescent="0.2"/>
    <row r="24" spans="1:37" ht="13.5" customHeight="1" x14ac:dyDescent="0.2"/>
    <row r="25" spans="1:37" ht="13.5" customHeight="1" x14ac:dyDescent="0.25">
      <c r="A25" s="4" t="s">
        <v>138</v>
      </c>
    </row>
    <row r="26" spans="1:37"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50</v>
      </c>
      <c r="AJ26" s="7" t="s">
        <v>54</v>
      </c>
      <c r="AK26" s="7" t="s">
        <v>39</v>
      </c>
    </row>
    <row r="27" spans="1:37" ht="13.5" customHeight="1" x14ac:dyDescent="0.25">
      <c r="B27" s="7" t="s">
        <v>42</v>
      </c>
      <c r="C27" s="14">
        <v>354664603.2044</v>
      </c>
      <c r="D27" s="14">
        <v>347704684.37640005</v>
      </c>
      <c r="E27" s="14">
        <v>383722990.79480004</v>
      </c>
      <c r="F27" s="14">
        <v>427077076.68949997</v>
      </c>
      <c r="G27" s="14">
        <v>748289985.28279996</v>
      </c>
      <c r="H27" s="14">
        <v>1109128487.8132</v>
      </c>
      <c r="I27" s="14">
        <v>1575665733.6980002</v>
      </c>
      <c r="J27" s="14">
        <v>2329447710.5134001</v>
      </c>
      <c r="K27" s="14">
        <v>3724607139.0225</v>
      </c>
      <c r="L27" s="14">
        <v>3326952409.4693999</v>
      </c>
      <c r="M27" s="14">
        <v>3072573724.2815995</v>
      </c>
      <c r="N27" s="14">
        <v>3507612655.6746001</v>
      </c>
      <c r="O27" s="14">
        <v>4025004547.3331995</v>
      </c>
      <c r="P27" s="14"/>
      <c r="Q27" s="14"/>
      <c r="R27" s="14"/>
      <c r="S27" s="14"/>
      <c r="T27" s="14"/>
      <c r="U27" s="14"/>
      <c r="V27" s="14"/>
      <c r="W27" s="14"/>
      <c r="X27" s="14"/>
      <c r="Y27" s="14"/>
      <c r="Z27" s="14"/>
      <c r="AA27" s="14"/>
      <c r="AB27" s="14"/>
      <c r="AC27" s="14"/>
      <c r="AD27" s="14"/>
      <c r="AE27" s="14"/>
      <c r="AF27" s="14"/>
      <c r="AG27" s="14"/>
      <c r="AH27" s="13" t="s">
        <v>134</v>
      </c>
      <c r="AI27" s="23">
        <v>0.05</v>
      </c>
      <c r="AJ27" s="23">
        <v>0.02</v>
      </c>
      <c r="AK27" s="23">
        <v>0.08</v>
      </c>
    </row>
    <row r="28" spans="1:37" ht="13.5" customHeight="1" x14ac:dyDescent="0.2"/>
    <row r="29" spans="1:37" ht="13.5" customHeight="1" x14ac:dyDescent="0.2"/>
    <row r="30" spans="1:37" ht="13.5" customHeight="1" x14ac:dyDescent="0.2"/>
    <row r="31" spans="1:37" ht="13.5" customHeight="1" x14ac:dyDescent="0.25">
      <c r="A31" s="4" t="s">
        <v>139</v>
      </c>
    </row>
    <row r="32" spans="1:37" ht="13.5" customHeight="1"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X32" s="7">
        <v>2021</v>
      </c>
      <c r="Y32" s="7">
        <v>2022</v>
      </c>
      <c r="Z32" s="7">
        <v>2023</v>
      </c>
      <c r="AA32" s="7">
        <v>2024</v>
      </c>
      <c r="AB32" s="7">
        <v>2025</v>
      </c>
      <c r="AC32" s="7">
        <v>2026</v>
      </c>
      <c r="AD32" s="7">
        <v>2027</v>
      </c>
      <c r="AE32" s="7">
        <v>2028</v>
      </c>
      <c r="AF32" s="7">
        <v>2029</v>
      </c>
      <c r="AG32" s="7">
        <v>2030</v>
      </c>
      <c r="AI32" s="7" t="s">
        <v>50</v>
      </c>
      <c r="AJ32" s="7" t="s">
        <v>54</v>
      </c>
      <c r="AK32" s="7" t="s">
        <v>39</v>
      </c>
    </row>
    <row r="33" spans="1:37" ht="13.5" customHeight="1" x14ac:dyDescent="0.25">
      <c r="B33" s="7" t="s">
        <v>42</v>
      </c>
      <c r="C33" s="14">
        <v>210964289.83710003</v>
      </c>
      <c r="D33" s="14">
        <v>251120049.82740003</v>
      </c>
      <c r="E33" s="14">
        <v>295432745.12519997</v>
      </c>
      <c r="F33" s="14">
        <v>339266836.6225</v>
      </c>
      <c r="G33" s="14">
        <v>435648279.10300004</v>
      </c>
      <c r="H33" s="14">
        <v>551358670.24239993</v>
      </c>
      <c r="I33" s="14">
        <v>651999613.94400001</v>
      </c>
      <c r="J33" s="14">
        <v>834125381.05719995</v>
      </c>
      <c r="K33" s="14">
        <v>1151940352.2750001</v>
      </c>
      <c r="L33" s="14">
        <v>1098217300.2131999</v>
      </c>
      <c r="M33" s="14">
        <v>1175492220.2743998</v>
      </c>
      <c r="N33" s="14">
        <v>1356854278.3268001</v>
      </c>
      <c r="O33" s="14">
        <v>1457875662.8135998</v>
      </c>
      <c r="P33" s="14"/>
      <c r="Q33" s="14"/>
      <c r="R33" s="14"/>
      <c r="S33" s="14"/>
      <c r="T33" s="14"/>
      <c r="U33" s="14"/>
      <c r="V33" s="14"/>
      <c r="W33" s="14"/>
      <c r="X33" s="14"/>
      <c r="Y33" s="14"/>
      <c r="Z33" s="14"/>
      <c r="AA33" s="14"/>
      <c r="AB33" s="14"/>
      <c r="AC33" s="14"/>
      <c r="AD33" s="14"/>
      <c r="AE33" s="14"/>
      <c r="AF33" s="14"/>
      <c r="AG33" s="14"/>
      <c r="AH33" s="13" t="s">
        <v>134</v>
      </c>
      <c r="AI33" s="23">
        <v>0.03</v>
      </c>
      <c r="AJ33" s="23">
        <v>1.4999999999999999E-2</v>
      </c>
      <c r="AK33" s="23">
        <v>7.0000000000000007E-2</v>
      </c>
    </row>
    <row r="34" spans="1:37" ht="13.5" customHeight="1" x14ac:dyDescent="0.2"/>
    <row r="35" spans="1:37" ht="13.5" customHeight="1" x14ac:dyDescent="0.2"/>
    <row r="36" spans="1:37" ht="13.5" customHeight="1" x14ac:dyDescent="0.2"/>
    <row r="37" spans="1:37" ht="13.5" customHeight="1" x14ac:dyDescent="0.25">
      <c r="A37" s="4" t="s">
        <v>140</v>
      </c>
    </row>
    <row r="38" spans="1:37" ht="13.5" customHeight="1" x14ac:dyDescent="0.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X38" s="7">
        <v>2021</v>
      </c>
      <c r="Y38" s="7">
        <v>2022</v>
      </c>
      <c r="Z38" s="7">
        <v>2023</v>
      </c>
      <c r="AA38" s="7">
        <v>2024</v>
      </c>
      <c r="AB38" s="7">
        <v>2025</v>
      </c>
      <c r="AC38" s="7">
        <v>2026</v>
      </c>
      <c r="AD38" s="7">
        <v>2027</v>
      </c>
      <c r="AE38" s="7">
        <v>2028</v>
      </c>
      <c r="AF38" s="7">
        <v>2029</v>
      </c>
      <c r="AG38" s="7">
        <v>2030</v>
      </c>
      <c r="AI38" s="7" t="s">
        <v>50</v>
      </c>
      <c r="AJ38" s="7" t="s">
        <v>54</v>
      </c>
      <c r="AK38" s="7" t="s">
        <v>39</v>
      </c>
    </row>
    <row r="39" spans="1:37" ht="13.5" customHeight="1" x14ac:dyDescent="0.25">
      <c r="B39" s="7" t="s">
        <v>42</v>
      </c>
      <c r="C39" s="14">
        <v>519767090.90300006</v>
      </c>
      <c r="D39" s="14">
        <v>573068831.65740001</v>
      </c>
      <c r="E39" s="14">
        <v>546720367.41560006</v>
      </c>
      <c r="F39" s="14">
        <v>590723433.17799997</v>
      </c>
      <c r="G39" s="14">
        <v>784166902.38540006</v>
      </c>
      <c r="H39" s="14">
        <v>1230940287.0527999</v>
      </c>
      <c r="I39" s="14">
        <v>1637760935.026</v>
      </c>
      <c r="J39" s="14">
        <v>1800490151.7942002</v>
      </c>
      <c r="K39" s="14">
        <v>2534268775.0050001</v>
      </c>
      <c r="L39" s="14">
        <v>2401004489.6818004</v>
      </c>
      <c r="M39" s="14">
        <v>2653586398.2432003</v>
      </c>
      <c r="N39" s="14">
        <v>2612666216.7782001</v>
      </c>
      <c r="O39" s="14">
        <v>2852365427.2439995</v>
      </c>
      <c r="P39" s="14"/>
      <c r="Q39" s="14"/>
      <c r="R39" s="14"/>
      <c r="S39" s="14"/>
      <c r="T39" s="14"/>
      <c r="U39" s="14"/>
      <c r="V39" s="14"/>
      <c r="W39" s="14"/>
      <c r="X39" s="14"/>
      <c r="Y39" s="14"/>
      <c r="Z39" s="14"/>
      <c r="AA39" s="14"/>
      <c r="AB39" s="14"/>
      <c r="AC39" s="14"/>
      <c r="AD39" s="14"/>
      <c r="AE39" s="14"/>
      <c r="AF39" s="14"/>
      <c r="AG39" s="14"/>
      <c r="AH39" s="13" t="s">
        <v>134</v>
      </c>
      <c r="AI39" s="26">
        <v>0.05</v>
      </c>
      <c r="AJ39" s="23">
        <v>0.02</v>
      </c>
      <c r="AK39" s="23">
        <v>0.08</v>
      </c>
    </row>
    <row r="40" spans="1:37" ht="13.5" customHeight="1" x14ac:dyDescent="0.2"/>
    <row r="41" spans="1:37" ht="13.5" customHeight="1" x14ac:dyDescent="0.2"/>
    <row r="42" spans="1:37" ht="13.5" customHeight="1" x14ac:dyDescent="0.2"/>
    <row r="43" spans="1:37" ht="13.5" customHeight="1" x14ac:dyDescent="0.25">
      <c r="A43" s="4" t="s">
        <v>141</v>
      </c>
    </row>
    <row r="44" spans="1:37" ht="13.5" customHeight="1"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7">
        <v>2021</v>
      </c>
      <c r="Y44" s="7">
        <v>2022</v>
      </c>
      <c r="Z44" s="7">
        <v>2023</v>
      </c>
      <c r="AA44" s="7">
        <v>2024</v>
      </c>
      <c r="AB44" s="7">
        <v>2025</v>
      </c>
      <c r="AC44" s="7">
        <v>2026</v>
      </c>
      <c r="AD44" s="7">
        <v>2027</v>
      </c>
      <c r="AE44" s="7">
        <v>2028</v>
      </c>
      <c r="AF44" s="7">
        <v>2029</v>
      </c>
      <c r="AG44" s="7">
        <v>2030</v>
      </c>
      <c r="AI44" s="7" t="s">
        <v>50</v>
      </c>
      <c r="AJ44" s="7" t="s">
        <v>54</v>
      </c>
      <c r="AK44" s="7" t="s">
        <v>39</v>
      </c>
    </row>
    <row r="45" spans="1:37" ht="13.5" customHeight="1" x14ac:dyDescent="0.25">
      <c r="B45" s="7" t="s">
        <v>42</v>
      </c>
      <c r="C45" s="14"/>
      <c r="D45" s="14"/>
      <c r="E45" s="14"/>
      <c r="F45" s="14"/>
      <c r="G45" s="14"/>
      <c r="H45" s="14"/>
      <c r="I45" s="14">
        <v>339520</v>
      </c>
      <c r="J45" s="14">
        <v>412869</v>
      </c>
      <c r="K45" s="14">
        <v>1268408</v>
      </c>
      <c r="L45" s="14">
        <v>2232703</v>
      </c>
      <c r="M45" s="14">
        <v>4362928.59</v>
      </c>
      <c r="N45" s="14">
        <v>4562010.1613903148</v>
      </c>
      <c r="O45" s="14">
        <v>4545233.5497486833</v>
      </c>
      <c r="P45" s="14">
        <v>4948618.6306883832</v>
      </c>
      <c r="Q45" s="14"/>
      <c r="R45" s="14"/>
      <c r="S45" s="14"/>
      <c r="T45" s="14"/>
      <c r="U45" s="14"/>
      <c r="V45" s="14"/>
      <c r="W45" s="14"/>
      <c r="X45" s="14"/>
      <c r="Y45" s="14"/>
      <c r="Z45" s="14"/>
      <c r="AA45" s="14"/>
      <c r="AB45" s="14"/>
      <c r="AC45" s="14"/>
      <c r="AD45" s="14"/>
      <c r="AE45" s="14"/>
      <c r="AF45" s="14"/>
      <c r="AG45" s="14"/>
      <c r="AH45" s="13" t="s">
        <v>134</v>
      </c>
      <c r="AI45" s="23">
        <v>0.04</v>
      </c>
      <c r="AJ45" s="23">
        <v>0.02</v>
      </c>
      <c r="AK45" s="23">
        <v>0.08</v>
      </c>
    </row>
    <row r="46" spans="1:37" ht="13.5" customHeight="1" x14ac:dyDescent="0.2"/>
    <row r="47" spans="1:37" ht="13.5" customHeight="1" x14ac:dyDescent="0.2"/>
    <row r="48" spans="1:37" ht="13.5" customHeight="1" x14ac:dyDescent="0.2"/>
    <row r="49" spans="1:37" ht="13.5" customHeight="1" x14ac:dyDescent="0.25">
      <c r="A49" s="4" t="s">
        <v>142</v>
      </c>
    </row>
    <row r="50" spans="1:37" ht="13.5" customHeight="1" x14ac:dyDescent="0.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X50" s="7">
        <v>2021</v>
      </c>
      <c r="Y50" s="7">
        <v>2022</v>
      </c>
      <c r="Z50" s="7">
        <v>2023</v>
      </c>
      <c r="AA50" s="7">
        <v>2024</v>
      </c>
      <c r="AB50" s="7">
        <v>2025</v>
      </c>
      <c r="AC50" s="7">
        <v>2026</v>
      </c>
      <c r="AD50" s="7">
        <v>2027</v>
      </c>
      <c r="AE50" s="7">
        <v>2028</v>
      </c>
      <c r="AF50" s="7">
        <v>2029</v>
      </c>
      <c r="AG50" s="7">
        <v>2030</v>
      </c>
      <c r="AI50" s="7" t="s">
        <v>50</v>
      </c>
      <c r="AJ50" s="7" t="s">
        <v>54</v>
      </c>
      <c r="AK50" s="7" t="s">
        <v>39</v>
      </c>
    </row>
    <row r="51" spans="1:37" ht="13.5" customHeight="1" x14ac:dyDescent="0.25">
      <c r="B51" s="7" t="s">
        <v>42</v>
      </c>
      <c r="C51" s="14"/>
      <c r="D51" s="14"/>
      <c r="E51" s="14"/>
      <c r="F51" s="14"/>
      <c r="G51" s="14"/>
      <c r="H51" s="14"/>
      <c r="I51" s="14"/>
      <c r="J51" s="14"/>
      <c r="K51" s="14">
        <v>4643555.8949999996</v>
      </c>
      <c r="L51" s="14">
        <v>4987566.4300000006</v>
      </c>
      <c r="M51" s="14">
        <v>5300329.8000000007</v>
      </c>
      <c r="N51" s="14">
        <v>5146959.555555556</v>
      </c>
      <c r="O51" s="14">
        <v>8783690.7048652582</v>
      </c>
      <c r="P51" s="14">
        <v>7503137.7839365155</v>
      </c>
      <c r="Q51" s="14"/>
      <c r="R51" s="14"/>
      <c r="S51" s="14"/>
      <c r="T51" s="14"/>
      <c r="U51" s="14"/>
      <c r="V51" s="14"/>
      <c r="W51" s="14"/>
      <c r="X51" s="14"/>
      <c r="Y51" s="14"/>
      <c r="Z51" s="14"/>
      <c r="AA51" s="14"/>
      <c r="AB51" s="14"/>
      <c r="AC51" s="14"/>
      <c r="AD51" s="14"/>
      <c r="AE51" s="14"/>
      <c r="AF51" s="14"/>
      <c r="AG51" s="14"/>
      <c r="AH51" s="13" t="s">
        <v>134</v>
      </c>
      <c r="AI51" s="12">
        <v>0</v>
      </c>
      <c r="AJ51" s="12">
        <v>-0.03</v>
      </c>
      <c r="AK51" s="12">
        <v>0.01</v>
      </c>
    </row>
    <row r="52" spans="1:37" ht="13.5" customHeight="1" x14ac:dyDescent="0.2"/>
    <row r="53" spans="1:37" ht="13.5" customHeight="1" x14ac:dyDescent="0.2"/>
    <row r="54" spans="1:37" ht="13.5" customHeight="1" x14ac:dyDescent="0.2"/>
    <row r="55" spans="1:37" ht="13.5" customHeight="1" x14ac:dyDescent="0.25">
      <c r="A55" s="4" t="s">
        <v>143</v>
      </c>
    </row>
    <row r="56" spans="1:37" ht="13.5" customHeight="1" x14ac:dyDescent="0.25">
      <c r="C56" s="7">
        <v>2000</v>
      </c>
      <c r="D56" s="7">
        <v>2001</v>
      </c>
      <c r="E56" s="7">
        <v>2002</v>
      </c>
      <c r="F56" s="7">
        <v>2003</v>
      </c>
      <c r="G56" s="7">
        <v>2004</v>
      </c>
      <c r="H56" s="7">
        <v>2005</v>
      </c>
      <c r="I56" s="7">
        <v>2006</v>
      </c>
      <c r="J56" s="7">
        <v>2007</v>
      </c>
      <c r="K56" s="7">
        <v>2008</v>
      </c>
      <c r="L56" s="7">
        <v>2009</v>
      </c>
      <c r="M56" s="7">
        <v>2010</v>
      </c>
      <c r="N56" s="7">
        <v>2011</v>
      </c>
      <c r="O56" s="7">
        <v>2012</v>
      </c>
      <c r="P56" s="7">
        <v>2013</v>
      </c>
      <c r="Q56" s="7">
        <v>2014</v>
      </c>
      <c r="R56" s="7">
        <v>2015</v>
      </c>
      <c r="S56" s="7">
        <v>2016</v>
      </c>
      <c r="T56" s="7">
        <v>2017</v>
      </c>
      <c r="U56" s="7">
        <v>2018</v>
      </c>
      <c r="V56" s="7">
        <v>2019</v>
      </c>
      <c r="W56" s="7">
        <v>2020</v>
      </c>
      <c r="X56" s="7">
        <v>2021</v>
      </c>
      <c r="Y56" s="7">
        <v>2022</v>
      </c>
      <c r="Z56" s="7">
        <v>2023</v>
      </c>
      <c r="AA56" s="7">
        <v>2024</v>
      </c>
      <c r="AB56" s="7">
        <v>2025</v>
      </c>
      <c r="AC56" s="7">
        <v>2026</v>
      </c>
      <c r="AD56" s="7">
        <v>2027</v>
      </c>
      <c r="AE56" s="7">
        <v>2028</v>
      </c>
      <c r="AF56" s="7">
        <v>2029</v>
      </c>
      <c r="AG56" s="7">
        <v>2030</v>
      </c>
      <c r="AI56" s="7" t="s">
        <v>50</v>
      </c>
      <c r="AJ56" s="7" t="s">
        <v>54</v>
      </c>
      <c r="AK56" s="7" t="s">
        <v>39</v>
      </c>
    </row>
    <row r="57" spans="1:37" ht="13.5" customHeight="1" x14ac:dyDescent="0.25">
      <c r="B57" s="7" t="s">
        <v>42</v>
      </c>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3" t="s">
        <v>134</v>
      </c>
      <c r="AI57" s="14"/>
      <c r="AJ57" s="14"/>
      <c r="AK57" s="14"/>
    </row>
    <row r="58" spans="1:37" ht="13.5" customHeight="1" x14ac:dyDescent="0.2"/>
    <row r="59" spans="1:37" ht="13.5" customHeight="1" x14ac:dyDescent="0.2"/>
    <row r="60" spans="1:37" ht="13.5" customHeight="1" x14ac:dyDescent="0.2"/>
    <row r="61" spans="1:37" ht="13.5" customHeight="1" x14ac:dyDescent="0.25">
      <c r="A61" s="4" t="s">
        <v>144</v>
      </c>
    </row>
    <row r="62" spans="1:37" ht="13.5" customHeight="1" x14ac:dyDescent="0.25">
      <c r="C62" s="7">
        <v>2000</v>
      </c>
      <c r="D62" s="7">
        <v>2001</v>
      </c>
      <c r="E62" s="7">
        <v>2002</v>
      </c>
      <c r="F62" s="7">
        <v>2003</v>
      </c>
      <c r="G62" s="7">
        <v>2004</v>
      </c>
      <c r="H62" s="7">
        <v>2005</v>
      </c>
      <c r="I62" s="7">
        <v>2006</v>
      </c>
      <c r="J62" s="7">
        <v>2007</v>
      </c>
      <c r="K62" s="7">
        <v>2008</v>
      </c>
      <c r="L62" s="7">
        <v>2009</v>
      </c>
      <c r="M62" s="7">
        <v>2010</v>
      </c>
      <c r="N62" s="7">
        <v>2011</v>
      </c>
      <c r="O62" s="7">
        <v>2012</v>
      </c>
      <c r="P62" s="7">
        <v>2013</v>
      </c>
      <c r="Q62" s="7">
        <v>2014</v>
      </c>
      <c r="R62" s="7">
        <v>2015</v>
      </c>
      <c r="S62" s="7">
        <v>2016</v>
      </c>
      <c r="T62" s="7">
        <v>2017</v>
      </c>
      <c r="U62" s="7">
        <v>2018</v>
      </c>
      <c r="V62" s="7">
        <v>2019</v>
      </c>
      <c r="W62" s="7">
        <v>2020</v>
      </c>
      <c r="X62" s="7">
        <v>2021</v>
      </c>
      <c r="Y62" s="7">
        <v>2022</v>
      </c>
      <c r="Z62" s="7">
        <v>2023</v>
      </c>
      <c r="AA62" s="7">
        <v>2024</v>
      </c>
      <c r="AB62" s="7">
        <v>2025</v>
      </c>
      <c r="AC62" s="7">
        <v>2026</v>
      </c>
      <c r="AD62" s="7">
        <v>2027</v>
      </c>
      <c r="AE62" s="7">
        <v>2028</v>
      </c>
      <c r="AF62" s="7">
        <v>2029</v>
      </c>
      <c r="AG62" s="7">
        <v>2030</v>
      </c>
      <c r="AI62" s="7" t="s">
        <v>50</v>
      </c>
      <c r="AJ62" s="7" t="s">
        <v>54</v>
      </c>
      <c r="AK62" s="7" t="s">
        <v>39</v>
      </c>
    </row>
    <row r="63" spans="1:37" ht="13.5" customHeight="1" x14ac:dyDescent="0.25">
      <c r="B63" s="7" t="s">
        <v>42</v>
      </c>
      <c r="C63" s="14"/>
      <c r="D63" s="14"/>
      <c r="E63" s="14"/>
      <c r="F63" s="14"/>
      <c r="G63" s="14"/>
      <c r="H63" s="14"/>
      <c r="I63" s="14"/>
      <c r="J63" s="14"/>
      <c r="K63" s="14">
        <v>2095764.165</v>
      </c>
      <c r="L63" s="27">
        <v>1175177.99</v>
      </c>
      <c r="M63" s="14">
        <f>6832964.8128924-M51</f>
        <v>1532635.012892399</v>
      </c>
      <c r="N63" s="14">
        <f>8521910.96726374-N51</f>
        <v>3374951.4117081836</v>
      </c>
      <c r="O63" s="14">
        <f>11064342.0635996-O51</f>
        <v>2280651.3587343413</v>
      </c>
      <c r="P63" s="14">
        <f>9137969.60517887-P51</f>
        <v>1634831.8212423548</v>
      </c>
      <c r="Q63" s="14"/>
      <c r="R63" s="14"/>
      <c r="S63" s="14"/>
      <c r="T63" s="14"/>
      <c r="U63" s="14"/>
      <c r="V63" s="14"/>
      <c r="W63" s="14"/>
      <c r="X63" s="14"/>
      <c r="Y63" s="14"/>
      <c r="Z63" s="14"/>
      <c r="AA63" s="14"/>
      <c r="AB63" s="14"/>
      <c r="AC63" s="14"/>
      <c r="AD63" s="14"/>
      <c r="AE63" s="14"/>
      <c r="AF63" s="14"/>
      <c r="AG63" s="14"/>
      <c r="AH63" s="13" t="s">
        <v>134</v>
      </c>
      <c r="AI63" s="12">
        <v>0</v>
      </c>
      <c r="AJ63" s="12">
        <v>-0.03</v>
      </c>
      <c r="AK63" s="12">
        <v>0.01</v>
      </c>
    </row>
    <row r="64" spans="1:37" ht="13.5" customHeight="1" x14ac:dyDescent="0.2"/>
    <row r="65" spans="1:37" ht="13.5" customHeight="1" x14ac:dyDescent="0.2"/>
    <row r="66" spans="1:37" ht="13.5" customHeight="1" x14ac:dyDescent="0.2"/>
    <row r="67" spans="1:37" ht="13.5" customHeight="1" x14ac:dyDescent="0.25">
      <c r="A67" s="4" t="s">
        <v>145</v>
      </c>
    </row>
    <row r="68" spans="1:37" ht="13.5" customHeight="1" x14ac:dyDescent="0.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X68" s="7">
        <v>2021</v>
      </c>
      <c r="Y68" s="7">
        <v>2022</v>
      </c>
      <c r="Z68" s="7">
        <v>2023</v>
      </c>
      <c r="AA68" s="7">
        <v>2024</v>
      </c>
      <c r="AB68" s="7">
        <v>2025</v>
      </c>
      <c r="AC68" s="7">
        <v>2026</v>
      </c>
      <c r="AD68" s="7">
        <v>2027</v>
      </c>
      <c r="AE68" s="7">
        <v>2028</v>
      </c>
      <c r="AF68" s="7">
        <v>2029</v>
      </c>
      <c r="AG68" s="7">
        <v>2030</v>
      </c>
      <c r="AI68" s="7" t="s">
        <v>50</v>
      </c>
      <c r="AJ68" s="7" t="s">
        <v>54</v>
      </c>
      <c r="AK68" s="7" t="s">
        <v>39</v>
      </c>
    </row>
    <row r="69" spans="1:37" ht="13.5" customHeight="1" x14ac:dyDescent="0.25">
      <c r="B69" s="7" t="s">
        <v>42</v>
      </c>
      <c r="C69" s="14"/>
      <c r="D69" s="14"/>
      <c r="E69" s="14"/>
      <c r="F69" s="14"/>
      <c r="G69" s="14"/>
      <c r="H69" s="14"/>
      <c r="I69" s="14"/>
      <c r="J69" s="14"/>
      <c r="K69" s="14">
        <v>172592.34300000002</v>
      </c>
      <c r="L69" s="14">
        <v>869816.78</v>
      </c>
      <c r="M69" s="14">
        <v>1605276.47</v>
      </c>
      <c r="N69" s="14">
        <v>1255615.8700000001</v>
      </c>
      <c r="O69" s="14">
        <v>777358.62653666816</v>
      </c>
      <c r="P69" s="14">
        <v>1603891</v>
      </c>
      <c r="Q69" s="14"/>
      <c r="R69" s="14"/>
      <c r="S69" s="14"/>
      <c r="T69" s="14"/>
      <c r="U69" s="14"/>
      <c r="V69" s="14"/>
      <c r="W69" s="14"/>
      <c r="X69" s="14"/>
      <c r="Y69" s="14"/>
      <c r="Z69" s="14"/>
      <c r="AA69" s="14"/>
      <c r="AB69" s="14"/>
      <c r="AC69" s="14"/>
      <c r="AD69" s="14"/>
      <c r="AE69" s="14"/>
      <c r="AF69" s="14"/>
      <c r="AG69" s="14"/>
      <c r="AH69" s="13" t="s">
        <v>134</v>
      </c>
      <c r="AI69" s="23">
        <v>0.05</v>
      </c>
      <c r="AJ69" s="23">
        <v>0.02</v>
      </c>
      <c r="AK69" s="23">
        <v>0.1</v>
      </c>
    </row>
    <row r="70" spans="1:37" ht="13.5" customHeight="1" x14ac:dyDescent="0.2"/>
    <row r="71" spans="1:37" ht="13.5" customHeight="1" x14ac:dyDescent="0.2"/>
    <row r="72" spans="1:37" ht="13.5" customHeight="1" x14ac:dyDescent="0.2"/>
    <row r="73" spans="1:37" ht="13.5" customHeight="1" x14ac:dyDescent="0.25">
      <c r="A73" s="4" t="s">
        <v>146</v>
      </c>
    </row>
    <row r="74" spans="1:37" ht="13.5" customHeight="1" x14ac:dyDescent="0.25">
      <c r="C74" s="7">
        <v>2000</v>
      </c>
      <c r="D74" s="7">
        <v>2001</v>
      </c>
      <c r="E74" s="7">
        <v>2002</v>
      </c>
      <c r="F74" s="7">
        <v>2003</v>
      </c>
      <c r="G74" s="7">
        <v>2004</v>
      </c>
      <c r="H74" s="7">
        <v>2005</v>
      </c>
      <c r="I74" s="7">
        <v>2006</v>
      </c>
      <c r="J74" s="7">
        <v>2007</v>
      </c>
      <c r="K74" s="7">
        <v>2008</v>
      </c>
      <c r="L74" s="7">
        <v>2009</v>
      </c>
      <c r="M74" s="7">
        <v>2010</v>
      </c>
      <c r="N74" s="7">
        <v>2011</v>
      </c>
      <c r="O74" s="7">
        <v>2012</v>
      </c>
      <c r="P74" s="7">
        <v>2013</v>
      </c>
      <c r="Q74" s="7">
        <v>2014</v>
      </c>
      <c r="R74" s="7">
        <v>2015</v>
      </c>
      <c r="S74" s="7">
        <v>2016</v>
      </c>
      <c r="T74" s="7">
        <v>2017</v>
      </c>
      <c r="U74" s="7">
        <v>2018</v>
      </c>
      <c r="V74" s="7">
        <v>2019</v>
      </c>
      <c r="W74" s="7">
        <v>2020</v>
      </c>
      <c r="X74" s="7">
        <v>2021</v>
      </c>
      <c r="Y74" s="7">
        <v>2022</v>
      </c>
      <c r="Z74" s="7">
        <v>2023</v>
      </c>
      <c r="AA74" s="7">
        <v>2024</v>
      </c>
      <c r="AB74" s="7">
        <v>2025</v>
      </c>
      <c r="AC74" s="7">
        <v>2026</v>
      </c>
      <c r="AD74" s="7">
        <v>2027</v>
      </c>
      <c r="AE74" s="7">
        <v>2028</v>
      </c>
      <c r="AF74" s="7">
        <v>2029</v>
      </c>
      <c r="AG74" s="7">
        <v>2030</v>
      </c>
      <c r="AI74" s="7" t="s">
        <v>50</v>
      </c>
      <c r="AJ74" s="7" t="s">
        <v>54</v>
      </c>
      <c r="AK74" s="7" t="s">
        <v>39</v>
      </c>
    </row>
    <row r="75" spans="1:37" ht="13.5" customHeight="1" x14ac:dyDescent="0.25">
      <c r="B75" s="7" t="s">
        <v>92</v>
      </c>
      <c r="C75" s="11"/>
      <c r="D75" s="11"/>
      <c r="E75" s="11"/>
      <c r="F75" s="11"/>
      <c r="G75" s="11"/>
      <c r="H75" s="11"/>
      <c r="I75" s="11"/>
      <c r="J75" s="11"/>
      <c r="K75" s="11"/>
      <c r="L75" s="11"/>
      <c r="M75" s="11"/>
      <c r="N75" s="11"/>
      <c r="O75" s="11"/>
      <c r="P75" s="11"/>
      <c r="Q75" s="28">
        <v>0</v>
      </c>
      <c r="R75" s="11"/>
      <c r="S75" s="11"/>
      <c r="T75" s="11"/>
      <c r="U75" s="11"/>
      <c r="V75" s="11"/>
      <c r="W75" s="11"/>
      <c r="X75" s="11"/>
      <c r="Y75" s="11"/>
      <c r="Z75" s="11"/>
      <c r="AA75" s="11"/>
      <c r="AB75" s="11"/>
      <c r="AC75" s="11"/>
      <c r="AD75" s="11"/>
      <c r="AE75" s="11"/>
      <c r="AF75" s="11"/>
      <c r="AG75" s="11"/>
      <c r="AH75" s="13" t="s">
        <v>134</v>
      </c>
      <c r="AI75" s="24">
        <v>0.06</v>
      </c>
      <c r="AJ75" s="24">
        <v>0.02</v>
      </c>
      <c r="AK75" s="24">
        <v>0.1</v>
      </c>
    </row>
    <row r="76" spans="1:37" ht="13.5" customHeight="1" x14ac:dyDescent="0.25">
      <c r="B76" s="7" t="s">
        <v>93</v>
      </c>
      <c r="C76" s="11"/>
      <c r="D76" s="11"/>
      <c r="E76" s="11"/>
      <c r="F76" s="11"/>
      <c r="G76" s="11"/>
      <c r="H76" s="11"/>
      <c r="I76" s="11"/>
      <c r="J76" s="11"/>
      <c r="K76" s="11"/>
      <c r="L76" s="11"/>
      <c r="M76" s="29">
        <v>231.17</v>
      </c>
      <c r="N76" s="29">
        <v>245.94</v>
      </c>
      <c r="O76" s="29">
        <v>435.44</v>
      </c>
      <c r="P76" s="29">
        <v>294.33</v>
      </c>
      <c r="Q76" s="30"/>
      <c r="R76" s="11"/>
      <c r="S76" s="11"/>
      <c r="T76" s="11"/>
      <c r="U76" s="11"/>
      <c r="V76" s="11"/>
      <c r="W76" s="11"/>
      <c r="X76" s="11"/>
      <c r="Y76" s="11"/>
      <c r="Z76" s="11"/>
      <c r="AA76" s="11"/>
      <c r="AB76" s="11"/>
      <c r="AC76" s="11"/>
      <c r="AD76" s="11"/>
      <c r="AE76" s="11"/>
      <c r="AF76" s="11"/>
      <c r="AG76" s="11"/>
      <c r="AH76" s="13" t="s">
        <v>134</v>
      </c>
      <c r="AI76" s="24">
        <v>0.06</v>
      </c>
      <c r="AJ76" s="24">
        <v>0.02</v>
      </c>
      <c r="AK76" s="24">
        <v>0.1</v>
      </c>
    </row>
    <row r="77" spans="1:37" ht="13.5" customHeight="1" x14ac:dyDescent="0.25">
      <c r="B77" s="7" t="s">
        <v>112</v>
      </c>
      <c r="C77" s="11"/>
      <c r="D77" s="11"/>
      <c r="E77" s="11"/>
      <c r="F77" s="11"/>
      <c r="G77" s="11"/>
      <c r="H77" s="11"/>
      <c r="I77" s="11"/>
      <c r="J77" s="11"/>
      <c r="K77" s="11"/>
      <c r="L77" s="11"/>
      <c r="M77" s="29">
        <v>385.28</v>
      </c>
      <c r="N77" s="29">
        <v>409.89</v>
      </c>
      <c r="O77" s="29">
        <v>725.73</v>
      </c>
      <c r="P77" s="29">
        <v>490.55</v>
      </c>
      <c r="Q77" s="30"/>
      <c r="R77" s="11"/>
      <c r="S77" s="11"/>
      <c r="T77" s="11"/>
      <c r="U77" s="11"/>
      <c r="V77" s="11"/>
      <c r="W77" s="11"/>
      <c r="X77" s="11"/>
      <c r="Y77" s="11"/>
      <c r="Z77" s="11"/>
      <c r="AA77" s="11"/>
      <c r="AB77" s="11"/>
      <c r="AC77" s="11"/>
      <c r="AD77" s="11"/>
      <c r="AE77" s="11"/>
      <c r="AF77" s="11"/>
      <c r="AG77" s="11"/>
      <c r="AH77" s="13" t="s">
        <v>134</v>
      </c>
      <c r="AI77" s="24">
        <v>0.06</v>
      </c>
      <c r="AJ77" s="24">
        <v>0.02</v>
      </c>
      <c r="AK77" s="24">
        <v>0.1</v>
      </c>
    </row>
    <row r="78" spans="1:37" ht="13.5" customHeight="1" x14ac:dyDescent="0.25">
      <c r="B78" s="7" t="s">
        <v>95</v>
      </c>
      <c r="C78" s="11"/>
      <c r="D78" s="11"/>
      <c r="E78" s="11"/>
      <c r="F78" s="11"/>
      <c r="G78" s="11"/>
      <c r="H78" s="11"/>
      <c r="I78" s="11"/>
      <c r="J78" s="11"/>
      <c r="K78" s="11"/>
      <c r="L78" s="11"/>
      <c r="M78" s="29">
        <v>770.56</v>
      </c>
      <c r="N78" s="29">
        <v>819.79</v>
      </c>
      <c r="O78" s="29">
        <v>1451.45</v>
      </c>
      <c r="P78" s="29">
        <v>981.11</v>
      </c>
      <c r="Q78" s="30"/>
      <c r="R78" s="11"/>
      <c r="S78" s="11"/>
      <c r="T78" s="11"/>
      <c r="U78" s="11"/>
      <c r="V78" s="11"/>
      <c r="W78" s="11"/>
      <c r="X78" s="11"/>
      <c r="Y78" s="11"/>
      <c r="Z78" s="11"/>
      <c r="AA78" s="11"/>
      <c r="AB78" s="11"/>
      <c r="AC78" s="11"/>
      <c r="AD78" s="11"/>
      <c r="AE78" s="11"/>
      <c r="AF78" s="11"/>
      <c r="AG78" s="11"/>
      <c r="AH78" s="13" t="s">
        <v>134</v>
      </c>
      <c r="AI78" s="24">
        <v>0.06</v>
      </c>
      <c r="AJ78" s="24">
        <v>0.02</v>
      </c>
      <c r="AK78" s="24">
        <v>0.1</v>
      </c>
    </row>
    <row r="79" spans="1:37" ht="13.5" customHeight="1" x14ac:dyDescent="0.25">
      <c r="B79" s="7" t="s">
        <v>96</v>
      </c>
      <c r="C79" s="11"/>
      <c r="D79" s="11"/>
      <c r="E79" s="11"/>
      <c r="F79" s="11"/>
      <c r="G79" s="11"/>
      <c r="H79" s="11"/>
      <c r="I79" s="11"/>
      <c r="J79" s="11"/>
      <c r="K79" s="11"/>
      <c r="L79" s="11"/>
      <c r="M79" s="29">
        <v>1155.8399999999999</v>
      </c>
      <c r="N79" s="29">
        <v>1229.68</v>
      </c>
      <c r="O79" s="29">
        <v>2177.1799999999998</v>
      </c>
      <c r="P79" s="29">
        <v>1471.66</v>
      </c>
      <c r="Q79" s="30"/>
      <c r="R79" s="11"/>
      <c r="S79" s="11"/>
      <c r="T79" s="11"/>
      <c r="U79" s="11"/>
      <c r="V79" s="11"/>
      <c r="W79" s="11"/>
      <c r="X79" s="11"/>
      <c r="Y79" s="11"/>
      <c r="Z79" s="11"/>
      <c r="AA79" s="11"/>
      <c r="AB79" s="11"/>
      <c r="AC79" s="11"/>
      <c r="AD79" s="11"/>
      <c r="AE79" s="11"/>
      <c r="AF79" s="11"/>
      <c r="AG79" s="11"/>
      <c r="AH79" s="13" t="s">
        <v>134</v>
      </c>
      <c r="AI79" s="24">
        <v>0.06</v>
      </c>
      <c r="AJ79" s="24">
        <v>0.02</v>
      </c>
      <c r="AK79" s="24">
        <v>0.1</v>
      </c>
    </row>
    <row r="80" spans="1:37" ht="13.5" customHeight="1" x14ac:dyDescent="0.25">
      <c r="B80" s="7" t="s">
        <v>97</v>
      </c>
      <c r="C80" s="11"/>
      <c r="D80" s="11"/>
      <c r="E80" s="11"/>
      <c r="F80" s="11"/>
      <c r="G80" s="11"/>
      <c r="H80" s="11"/>
      <c r="I80" s="11"/>
      <c r="J80" s="11"/>
      <c r="K80" s="11"/>
      <c r="L80" s="11"/>
      <c r="M80" s="29">
        <v>1541.12</v>
      </c>
      <c r="N80" s="29">
        <v>1639.57</v>
      </c>
      <c r="O80" s="29">
        <v>2902.9</v>
      </c>
      <c r="P80" s="29">
        <v>1962.21</v>
      </c>
      <c r="Q80" s="30"/>
      <c r="R80" s="11"/>
      <c r="S80" s="11"/>
      <c r="T80" s="11"/>
      <c r="U80" s="11"/>
      <c r="V80" s="11"/>
      <c r="W80" s="11"/>
      <c r="X80" s="11"/>
      <c r="Y80" s="11"/>
      <c r="Z80" s="11"/>
      <c r="AA80" s="11"/>
      <c r="AB80" s="11"/>
      <c r="AC80" s="11"/>
      <c r="AD80" s="11"/>
      <c r="AE80" s="11"/>
      <c r="AF80" s="11"/>
      <c r="AG80" s="11"/>
      <c r="AH80" s="13" t="s">
        <v>134</v>
      </c>
      <c r="AI80" s="24">
        <v>0.06</v>
      </c>
      <c r="AJ80" s="24">
        <v>0.02</v>
      </c>
      <c r="AK80" s="24">
        <v>0.1</v>
      </c>
    </row>
    <row r="81" spans="1:37" ht="13.5" customHeight="1" x14ac:dyDescent="0.2"/>
    <row r="82" spans="1:37" ht="13.5" customHeight="1" x14ac:dyDescent="0.2"/>
    <row r="83" spans="1:37" ht="13.5" customHeight="1" x14ac:dyDescent="0.2"/>
    <row r="84" spans="1:37" ht="13.5" customHeight="1" x14ac:dyDescent="0.25">
      <c r="A84" s="4" t="s">
        <v>147</v>
      </c>
    </row>
    <row r="85" spans="1:37" ht="13.5" customHeight="1" x14ac:dyDescent="0.25">
      <c r="C85" s="7">
        <v>2000</v>
      </c>
      <c r="D85" s="7">
        <v>2001</v>
      </c>
      <c r="E85" s="7">
        <v>2002</v>
      </c>
      <c r="F85" s="7">
        <v>2003</v>
      </c>
      <c r="G85" s="7">
        <v>2004</v>
      </c>
      <c r="H85" s="7">
        <v>2005</v>
      </c>
      <c r="I85" s="7">
        <v>2006</v>
      </c>
      <c r="J85" s="7">
        <v>2007</v>
      </c>
      <c r="K85" s="7">
        <v>2008</v>
      </c>
      <c r="L85" s="7">
        <v>2009</v>
      </c>
      <c r="M85" s="7">
        <v>2010</v>
      </c>
      <c r="N85" s="7">
        <v>2011</v>
      </c>
      <c r="O85" s="7">
        <v>2012</v>
      </c>
      <c r="P85" s="7">
        <v>2013</v>
      </c>
      <c r="Q85" s="7">
        <v>2014</v>
      </c>
      <c r="R85" s="7">
        <v>2015</v>
      </c>
      <c r="S85" s="7">
        <v>2016</v>
      </c>
      <c r="T85" s="7">
        <v>2017</v>
      </c>
      <c r="U85" s="7">
        <v>2018</v>
      </c>
      <c r="V85" s="7">
        <v>2019</v>
      </c>
      <c r="W85" s="7">
        <v>2020</v>
      </c>
      <c r="X85" s="7">
        <v>2021</v>
      </c>
      <c r="Y85" s="7">
        <v>2022</v>
      </c>
      <c r="Z85" s="7">
        <v>2023</v>
      </c>
      <c r="AA85" s="7">
        <v>2024</v>
      </c>
      <c r="AB85" s="7">
        <v>2025</v>
      </c>
      <c r="AC85" s="7">
        <v>2026</v>
      </c>
      <c r="AD85" s="7">
        <v>2027</v>
      </c>
      <c r="AE85" s="7">
        <v>2028</v>
      </c>
      <c r="AF85" s="7">
        <v>2029</v>
      </c>
      <c r="AG85" s="7">
        <v>2030</v>
      </c>
      <c r="AI85" s="7" t="s">
        <v>50</v>
      </c>
      <c r="AJ85" s="7" t="s">
        <v>54</v>
      </c>
      <c r="AK85" s="7" t="s">
        <v>39</v>
      </c>
    </row>
    <row r="86" spans="1:37" ht="13.5" customHeight="1" x14ac:dyDescent="0.25">
      <c r="B86" s="7" t="s">
        <v>92</v>
      </c>
      <c r="C86" s="11"/>
      <c r="D86" s="11"/>
      <c r="E86" s="11"/>
      <c r="F86" s="11"/>
      <c r="G86" s="11"/>
      <c r="H86" s="11"/>
      <c r="I86" s="11"/>
      <c r="J86" s="11"/>
      <c r="K86" s="11"/>
      <c r="L86" s="11"/>
      <c r="M86" s="11"/>
      <c r="N86" s="11"/>
      <c r="O86" s="11"/>
      <c r="P86" s="11"/>
      <c r="Q86" s="28">
        <v>0</v>
      </c>
      <c r="R86" s="11"/>
      <c r="S86" s="11"/>
      <c r="T86" s="11"/>
      <c r="U86" s="11"/>
      <c r="V86" s="11"/>
      <c r="W86" s="11"/>
      <c r="X86" s="11"/>
      <c r="Y86" s="11"/>
      <c r="Z86" s="11"/>
      <c r="AA86" s="11"/>
      <c r="AB86" s="11"/>
      <c r="AC86" s="11"/>
      <c r="AD86" s="11"/>
      <c r="AE86" s="11"/>
      <c r="AF86" s="11"/>
      <c r="AG86" s="11"/>
      <c r="AH86" s="13" t="s">
        <v>134</v>
      </c>
      <c r="AI86" s="24">
        <v>0.06</v>
      </c>
      <c r="AJ86" s="24">
        <v>0.02</v>
      </c>
      <c r="AK86" s="24">
        <v>0.1</v>
      </c>
    </row>
    <row r="87" spans="1:37" ht="13.5" customHeight="1" x14ac:dyDescent="0.25">
      <c r="B87" s="7" t="s">
        <v>93</v>
      </c>
      <c r="C87" s="11"/>
      <c r="D87" s="11"/>
      <c r="E87" s="11"/>
      <c r="F87" s="11"/>
      <c r="G87" s="11"/>
      <c r="H87" s="11"/>
      <c r="I87" s="11"/>
      <c r="J87" s="11"/>
      <c r="K87" s="11"/>
      <c r="L87" s="11"/>
      <c r="M87" s="11"/>
      <c r="N87" s="11"/>
      <c r="O87" s="11"/>
      <c r="P87" s="11"/>
      <c r="Q87" s="28">
        <v>0</v>
      </c>
      <c r="R87" s="11"/>
      <c r="S87" s="11"/>
      <c r="T87" s="11"/>
      <c r="U87" s="11"/>
      <c r="V87" s="11"/>
      <c r="W87" s="11"/>
      <c r="X87" s="11"/>
      <c r="Y87" s="11"/>
      <c r="Z87" s="11"/>
      <c r="AA87" s="11"/>
      <c r="AB87" s="11"/>
      <c r="AC87" s="11"/>
      <c r="AD87" s="11"/>
      <c r="AE87" s="11"/>
      <c r="AF87" s="11"/>
      <c r="AG87" s="11"/>
      <c r="AH87" s="13" t="s">
        <v>134</v>
      </c>
      <c r="AI87" s="24">
        <v>0.06</v>
      </c>
      <c r="AJ87" s="24">
        <v>0.02</v>
      </c>
      <c r="AK87" s="24">
        <v>0.1</v>
      </c>
    </row>
    <row r="88" spans="1:37" ht="13.5" customHeight="1" x14ac:dyDescent="0.25">
      <c r="B88" s="7" t="s">
        <v>112</v>
      </c>
      <c r="C88" s="11"/>
      <c r="D88" s="11"/>
      <c r="E88" s="11"/>
      <c r="F88" s="11"/>
      <c r="G88" s="11"/>
      <c r="H88" s="11"/>
      <c r="I88" s="11"/>
      <c r="J88" s="11"/>
      <c r="K88" s="11"/>
      <c r="L88" s="11"/>
      <c r="M88" s="11"/>
      <c r="N88" s="11"/>
      <c r="O88" s="11"/>
      <c r="P88" s="11"/>
      <c r="Q88" s="28">
        <v>0</v>
      </c>
      <c r="R88" s="11"/>
      <c r="S88" s="11"/>
      <c r="T88" s="11"/>
      <c r="U88" s="11"/>
      <c r="V88" s="11"/>
      <c r="W88" s="11"/>
      <c r="X88" s="11"/>
      <c r="Y88" s="11"/>
      <c r="Z88" s="11"/>
      <c r="AA88" s="11"/>
      <c r="AB88" s="11"/>
      <c r="AC88" s="11"/>
      <c r="AD88" s="11"/>
      <c r="AE88" s="11"/>
      <c r="AF88" s="11"/>
      <c r="AG88" s="11"/>
      <c r="AH88" s="13" t="s">
        <v>134</v>
      </c>
      <c r="AI88" s="24">
        <v>0.06</v>
      </c>
      <c r="AJ88" s="24">
        <v>0.02</v>
      </c>
      <c r="AK88" s="24">
        <v>0.1</v>
      </c>
    </row>
    <row r="89" spans="1:37" ht="13.5" customHeight="1" x14ac:dyDescent="0.25">
      <c r="B89" s="7" t="s">
        <v>95</v>
      </c>
      <c r="C89" s="11"/>
      <c r="D89" s="11"/>
      <c r="E89" s="11"/>
      <c r="F89" s="11"/>
      <c r="G89" s="11"/>
      <c r="H89" s="11"/>
      <c r="I89" s="11"/>
      <c r="J89" s="11"/>
      <c r="K89" s="11"/>
      <c r="L89" s="11"/>
      <c r="M89" s="11"/>
      <c r="N89" s="11"/>
      <c r="O89" s="11"/>
      <c r="P89" s="11"/>
      <c r="Q89" s="28">
        <v>0</v>
      </c>
      <c r="R89" s="11"/>
      <c r="S89" s="11"/>
      <c r="T89" s="11"/>
      <c r="U89" s="11"/>
      <c r="V89" s="11"/>
      <c r="W89" s="11"/>
      <c r="X89" s="11"/>
      <c r="Y89" s="11"/>
      <c r="Z89" s="11"/>
      <c r="AA89" s="11"/>
      <c r="AB89" s="11"/>
      <c r="AC89" s="11"/>
      <c r="AD89" s="11"/>
      <c r="AE89" s="11"/>
      <c r="AF89" s="11"/>
      <c r="AG89" s="11"/>
      <c r="AH89" s="13" t="s">
        <v>134</v>
      </c>
      <c r="AI89" s="24">
        <v>0.06</v>
      </c>
      <c r="AJ89" s="24">
        <v>0.02</v>
      </c>
      <c r="AK89" s="24">
        <v>0.1</v>
      </c>
    </row>
    <row r="90" spans="1:37" ht="13.5" customHeight="1" x14ac:dyDescent="0.25">
      <c r="B90" s="7" t="s">
        <v>96</v>
      </c>
      <c r="C90" s="11"/>
      <c r="D90" s="11"/>
      <c r="E90" s="11"/>
      <c r="F90" s="11"/>
      <c r="G90" s="11"/>
      <c r="H90" s="11"/>
      <c r="I90" s="11"/>
      <c r="J90" s="11"/>
      <c r="K90" s="11"/>
      <c r="L90" s="11"/>
      <c r="M90" s="11"/>
      <c r="N90" s="11"/>
      <c r="O90" s="11"/>
      <c r="P90" s="11"/>
      <c r="Q90" s="28">
        <v>0</v>
      </c>
      <c r="R90" s="11"/>
      <c r="S90" s="11"/>
      <c r="T90" s="11"/>
      <c r="U90" s="11"/>
      <c r="V90" s="11"/>
      <c r="W90" s="11"/>
      <c r="X90" s="11"/>
      <c r="Y90" s="11"/>
      <c r="Z90" s="11"/>
      <c r="AA90" s="11"/>
      <c r="AB90" s="11"/>
      <c r="AC90" s="11"/>
      <c r="AD90" s="11"/>
      <c r="AE90" s="11"/>
      <c r="AF90" s="11"/>
      <c r="AG90" s="11"/>
      <c r="AH90" s="13" t="s">
        <v>134</v>
      </c>
      <c r="AI90" s="24">
        <v>0.06</v>
      </c>
      <c r="AJ90" s="24">
        <v>0.02</v>
      </c>
      <c r="AK90" s="24">
        <v>0.1</v>
      </c>
    </row>
    <row r="91" spans="1:37" ht="13.5" customHeight="1" x14ac:dyDescent="0.25">
      <c r="B91" s="7" t="s">
        <v>97</v>
      </c>
      <c r="C91" s="11"/>
      <c r="D91" s="11"/>
      <c r="E91" s="11"/>
      <c r="F91" s="11"/>
      <c r="G91" s="11"/>
      <c r="H91" s="11"/>
      <c r="I91" s="11"/>
      <c r="J91" s="11"/>
      <c r="K91" s="11"/>
      <c r="L91" s="11"/>
      <c r="M91" s="11"/>
      <c r="N91" s="11"/>
      <c r="O91" s="11"/>
      <c r="P91" s="11"/>
      <c r="Q91" s="28">
        <v>0</v>
      </c>
      <c r="R91" s="11"/>
      <c r="S91" s="11"/>
      <c r="T91" s="11"/>
      <c r="U91" s="11"/>
      <c r="V91" s="11"/>
      <c r="W91" s="11"/>
      <c r="X91" s="11"/>
      <c r="Y91" s="11"/>
      <c r="Z91" s="11"/>
      <c r="AA91" s="11"/>
      <c r="AB91" s="11"/>
      <c r="AC91" s="11"/>
      <c r="AD91" s="11"/>
      <c r="AE91" s="11"/>
      <c r="AF91" s="11"/>
      <c r="AG91" s="11"/>
      <c r="AH91" s="13" t="s">
        <v>134</v>
      </c>
      <c r="AI91" s="24">
        <v>0.06</v>
      </c>
      <c r="AJ91" s="24">
        <v>0.02</v>
      </c>
      <c r="AK91" s="24">
        <v>0.1</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8" sqref="D8"/>
    </sheetView>
  </sheetViews>
  <sheetFormatPr defaultRowHeight="12.75" x14ac:dyDescent="0.2"/>
  <sheetData>
    <row r="1" spans="1:3" x14ac:dyDescent="0.2">
      <c r="A1" s="32" t="s">
        <v>148</v>
      </c>
      <c r="B1" s="32" t="s">
        <v>149</v>
      </c>
      <c r="C1" s="32" t="s">
        <v>150</v>
      </c>
    </row>
    <row r="2" spans="1:3" x14ac:dyDescent="0.2">
      <c r="A2" s="33" t="s">
        <v>37</v>
      </c>
      <c r="B2" s="33" t="s">
        <v>151</v>
      </c>
      <c r="C2">
        <v>-1</v>
      </c>
    </row>
    <row r="3" spans="1:3" x14ac:dyDescent="0.2">
      <c r="A3" s="33" t="s">
        <v>35</v>
      </c>
      <c r="B3" s="33" t="s">
        <v>152</v>
      </c>
      <c r="C3">
        <v>0</v>
      </c>
    </row>
    <row r="4" spans="1:3" x14ac:dyDescent="0.2">
      <c r="A4" s="33" t="s">
        <v>35</v>
      </c>
      <c r="B4" s="33" t="s">
        <v>152</v>
      </c>
      <c r="C4">
        <v>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C10" sqref="C10"/>
    </sheetView>
  </sheetViews>
  <sheetFormatPr defaultColWidth="17.28515625" defaultRowHeight="15" customHeight="1" x14ac:dyDescent="0.2"/>
  <cols>
    <col min="1" max="2" width="8.85546875" customWidth="1"/>
    <col min="3" max="3" width="15.7109375" customWidth="1"/>
    <col min="4" max="4" width="40.7109375" customWidth="1"/>
    <col min="5" max="6" width="8.85546875" customWidth="1"/>
    <col min="7" max="7" width="12.7109375" customWidth="1"/>
    <col min="8" max="9" width="16.7109375" customWidth="1"/>
    <col min="10" max="10" width="12.7109375" customWidth="1"/>
    <col min="11" max="11" width="8.85546875" customWidth="1"/>
  </cols>
  <sheetData>
    <row r="1" spans="1:11" ht="13.5" customHeight="1" x14ac:dyDescent="0.25">
      <c r="A1" s="4" t="s">
        <v>15</v>
      </c>
      <c r="C1" s="5"/>
      <c r="D1" s="5"/>
      <c r="G1" s="5"/>
      <c r="H1" s="5"/>
      <c r="I1" s="5"/>
      <c r="J1" s="5"/>
    </row>
    <row r="2" spans="1:11" ht="13.5" customHeight="1" x14ac:dyDescent="0.25">
      <c r="C2" s="6" t="s">
        <v>17</v>
      </c>
      <c r="D2" s="6" t="s">
        <v>18</v>
      </c>
      <c r="E2" s="6" t="s">
        <v>19</v>
      </c>
      <c r="F2" s="6" t="s">
        <v>20</v>
      </c>
      <c r="G2" s="6" t="s">
        <v>21</v>
      </c>
      <c r="H2" s="6" t="s">
        <v>22</v>
      </c>
      <c r="I2" s="6" t="s">
        <v>23</v>
      </c>
      <c r="J2" s="6" t="s">
        <v>24</v>
      </c>
      <c r="K2" s="6" t="s">
        <v>25</v>
      </c>
    </row>
    <row r="3" spans="1:11" ht="13.5" customHeight="1" x14ac:dyDescent="0.25">
      <c r="B3" s="7">
        <v>1</v>
      </c>
      <c r="C3" s="8" t="s">
        <v>27</v>
      </c>
      <c r="D3" s="8" t="s">
        <v>29</v>
      </c>
      <c r="E3" s="8" t="s">
        <v>30</v>
      </c>
      <c r="F3" s="8" t="s">
        <v>31</v>
      </c>
      <c r="G3" s="8" t="s">
        <v>31</v>
      </c>
      <c r="H3" s="8" t="s">
        <v>31</v>
      </c>
      <c r="I3" s="8" t="s">
        <v>30</v>
      </c>
      <c r="J3" s="8" t="s">
        <v>31</v>
      </c>
      <c r="K3" s="8" t="s">
        <v>31</v>
      </c>
    </row>
    <row r="4" spans="1:11" ht="13.5" customHeight="1" x14ac:dyDescent="0.25">
      <c r="B4" s="7">
        <v>2</v>
      </c>
      <c r="C4" s="8" t="s">
        <v>32</v>
      </c>
      <c r="D4" s="8" t="s">
        <v>33</v>
      </c>
      <c r="E4" s="8" t="s">
        <v>31</v>
      </c>
      <c r="F4" s="8" t="s">
        <v>30</v>
      </c>
      <c r="G4" s="8" t="s">
        <v>31</v>
      </c>
      <c r="H4" s="8" t="s">
        <v>30</v>
      </c>
      <c r="I4" s="8" t="s">
        <v>31</v>
      </c>
      <c r="J4" s="8" t="s">
        <v>31</v>
      </c>
      <c r="K4" s="8" t="s">
        <v>31</v>
      </c>
    </row>
    <row r="5" spans="1:11" ht="13.5" customHeight="1" x14ac:dyDescent="0.25">
      <c r="C5" s="5"/>
      <c r="D5" s="5"/>
      <c r="G5" s="5"/>
      <c r="H5" s="5"/>
      <c r="I5" s="5"/>
      <c r="J5" s="5"/>
    </row>
    <row r="6" spans="1:11" ht="13.5" customHeight="1" x14ac:dyDescent="0.25">
      <c r="C6" s="5"/>
      <c r="D6" s="5"/>
      <c r="G6" s="5"/>
      <c r="H6" s="5"/>
      <c r="I6" s="5"/>
      <c r="J6" s="5"/>
    </row>
    <row r="7" spans="1:11" ht="13.5" customHeight="1" x14ac:dyDescent="0.25">
      <c r="C7" s="5"/>
      <c r="D7" s="5"/>
      <c r="G7" s="5"/>
      <c r="H7" s="5"/>
      <c r="I7" s="5"/>
      <c r="J7" s="5"/>
    </row>
    <row r="8" spans="1:11" ht="13.5" customHeight="1" x14ac:dyDescent="0.25">
      <c r="A8" s="4" t="s">
        <v>34</v>
      </c>
      <c r="C8" s="5"/>
      <c r="D8" s="5"/>
      <c r="G8" s="5"/>
      <c r="H8" s="5"/>
      <c r="I8" s="5"/>
      <c r="J8" s="5"/>
    </row>
    <row r="9" spans="1:11" ht="13.5" customHeight="1" x14ac:dyDescent="0.25">
      <c r="C9" s="6" t="s">
        <v>17</v>
      </c>
      <c r="D9" s="6" t="s">
        <v>18</v>
      </c>
      <c r="G9" s="5"/>
      <c r="H9" s="5"/>
      <c r="I9" s="5"/>
      <c r="J9" s="5"/>
    </row>
    <row r="10" spans="1:11" ht="13.5" customHeight="1" x14ac:dyDescent="0.25">
      <c r="B10" s="7">
        <v>1</v>
      </c>
      <c r="C10" s="8" t="s">
        <v>35</v>
      </c>
      <c r="D10" s="8" t="s">
        <v>36</v>
      </c>
      <c r="G10" s="5"/>
      <c r="H10" s="5"/>
      <c r="I10" s="5"/>
      <c r="J10" s="5"/>
    </row>
    <row r="11" spans="1:11" ht="13.5" customHeight="1" x14ac:dyDescent="0.25">
      <c r="B11" s="7">
        <v>2</v>
      </c>
      <c r="C11" s="8" t="s">
        <v>37</v>
      </c>
      <c r="D11" s="8" t="s">
        <v>38</v>
      </c>
      <c r="G11" s="5"/>
      <c r="H11" s="5"/>
      <c r="I11" s="5"/>
      <c r="J11" s="5"/>
    </row>
    <row r="12" spans="1:11" ht="13.5" customHeight="1" x14ac:dyDescent="0.25">
      <c r="C12" s="5"/>
      <c r="D12" s="5"/>
      <c r="G12" s="5"/>
      <c r="H12" s="5"/>
      <c r="I12" s="5"/>
      <c r="J12" s="5"/>
    </row>
    <row r="13" spans="1:11" ht="13.5" customHeight="1" x14ac:dyDescent="0.25">
      <c r="C13" s="5"/>
      <c r="D13" s="5"/>
      <c r="G13" s="5"/>
      <c r="H13" s="5"/>
      <c r="I13" s="5"/>
      <c r="J13" s="5"/>
    </row>
    <row r="14" spans="1:11" ht="13.5" customHeight="1" x14ac:dyDescent="0.25">
      <c r="C14" s="5"/>
      <c r="D14" s="5"/>
      <c r="G14" s="5"/>
      <c r="H14" s="5"/>
      <c r="I14" s="5"/>
      <c r="J14" s="5"/>
    </row>
    <row r="15" spans="1:11" ht="13.5" customHeight="1" x14ac:dyDescent="0.25">
      <c r="C15" s="5"/>
      <c r="D15" s="5"/>
      <c r="G15" s="5"/>
      <c r="H15" s="5"/>
      <c r="I15" s="5"/>
      <c r="J15" s="5"/>
    </row>
    <row r="16" spans="1:11" ht="13.5" customHeight="1" x14ac:dyDescent="0.25">
      <c r="C16" s="5"/>
      <c r="D16" s="5"/>
      <c r="G16" s="5"/>
      <c r="H16" s="5"/>
      <c r="I16" s="5"/>
      <c r="J16" s="5"/>
    </row>
    <row r="17" spans="3:10" ht="13.5" customHeight="1" x14ac:dyDescent="0.25">
      <c r="C17" s="5"/>
      <c r="D17" s="5"/>
      <c r="G17" s="5"/>
      <c r="H17" s="5"/>
      <c r="I17" s="5"/>
      <c r="J17" s="5"/>
    </row>
    <row r="18" spans="3:10" ht="13.5" customHeight="1" x14ac:dyDescent="0.25">
      <c r="C18" s="5"/>
      <c r="D18" s="5"/>
      <c r="G18" s="5"/>
      <c r="H18" s="5"/>
      <c r="I18" s="5"/>
      <c r="J18" s="5"/>
    </row>
    <row r="19" spans="3:10" ht="13.5" customHeight="1" x14ac:dyDescent="0.25">
      <c r="C19" s="5"/>
      <c r="D19" s="5"/>
      <c r="G19" s="5"/>
      <c r="H19" s="5"/>
      <c r="I19" s="5"/>
      <c r="J19" s="5"/>
    </row>
    <row r="20" spans="3:10" ht="13.5" customHeight="1" x14ac:dyDescent="0.25">
      <c r="C20" s="5"/>
      <c r="D20" s="5"/>
      <c r="G20" s="5"/>
      <c r="H20" s="5"/>
      <c r="I20" s="5"/>
      <c r="J2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
  <sheetViews>
    <sheetView workbookViewId="0"/>
  </sheetViews>
  <sheetFormatPr defaultColWidth="17.28515625" defaultRowHeight="15" customHeight="1" x14ac:dyDescent="0.2"/>
  <cols>
    <col min="1" max="13" width="8.85546875" customWidth="1"/>
    <col min="14" max="17" width="9.85546875" customWidth="1"/>
    <col min="18" max="36" width="8.85546875" customWidth="1"/>
  </cols>
  <sheetData>
    <row r="1" spans="1:36" ht="13.5" customHeight="1" x14ac:dyDescent="0.25">
      <c r="A1" s="4" t="s">
        <v>16</v>
      </c>
      <c r="N1" s="5"/>
      <c r="O1" s="5"/>
      <c r="P1" s="5"/>
      <c r="Q1" s="5"/>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28</v>
      </c>
    </row>
    <row r="3" spans="1:36" ht="13.5" customHeight="1" x14ac:dyDescent="0.25">
      <c r="B3" s="9" t="str">
        <f>'Populations &amp; programs'!$C$10</f>
        <v>Condoms</v>
      </c>
      <c r="C3" s="7" t="s">
        <v>40</v>
      </c>
      <c r="D3" s="12"/>
      <c r="E3" s="12"/>
      <c r="F3" s="12"/>
      <c r="G3" s="12"/>
      <c r="H3" s="8">
        <v>51</v>
      </c>
      <c r="I3" s="8">
        <v>150</v>
      </c>
      <c r="J3" s="8">
        <v>266</v>
      </c>
      <c r="K3" s="8">
        <v>346</v>
      </c>
      <c r="L3" s="8">
        <v>498</v>
      </c>
      <c r="M3" s="8">
        <v>723</v>
      </c>
      <c r="N3" s="8">
        <v>919</v>
      </c>
      <c r="O3" s="8">
        <v>1245</v>
      </c>
      <c r="P3" s="8">
        <v>1640</v>
      </c>
      <c r="Q3" s="8">
        <v>2092</v>
      </c>
      <c r="R3" s="8">
        <v>2590</v>
      </c>
      <c r="S3" s="12"/>
      <c r="T3" s="12"/>
      <c r="U3" s="12"/>
      <c r="V3" s="12"/>
      <c r="W3" s="12"/>
      <c r="X3" s="12"/>
      <c r="Y3" s="12"/>
      <c r="Z3" s="12"/>
      <c r="AA3" s="12"/>
      <c r="AB3" s="12"/>
      <c r="AC3" s="12"/>
      <c r="AD3" s="12"/>
      <c r="AE3" s="12"/>
      <c r="AF3" s="12"/>
      <c r="AG3" s="12"/>
      <c r="AH3" s="12"/>
      <c r="AI3" s="13" t="s">
        <v>43</v>
      </c>
      <c r="AJ3" s="12"/>
    </row>
    <row r="4" spans="1:36" ht="13.5" customHeight="1" x14ac:dyDescent="0.25">
      <c r="B4" s="9" t="str">
        <f>'Populations &amp; programs'!$C$10</f>
        <v>Condoms</v>
      </c>
      <c r="C4" s="7" t="s">
        <v>49</v>
      </c>
      <c r="D4" s="14"/>
      <c r="E4" s="14"/>
      <c r="F4" s="14"/>
      <c r="G4" s="14"/>
      <c r="H4" s="14"/>
      <c r="I4" s="14"/>
      <c r="J4" s="14"/>
      <c r="K4" s="14"/>
      <c r="L4" s="14"/>
      <c r="M4" s="14"/>
      <c r="N4" s="15">
        <v>3058995</v>
      </c>
      <c r="O4" s="15">
        <v>3494254</v>
      </c>
      <c r="P4" s="15">
        <v>6290503</v>
      </c>
      <c r="Q4" s="15">
        <v>6044105</v>
      </c>
      <c r="R4" s="19">
        <v>3793600</v>
      </c>
      <c r="S4" s="14"/>
      <c r="T4" s="14"/>
      <c r="U4" s="14"/>
      <c r="V4" s="14"/>
      <c r="W4" s="14"/>
      <c r="X4" s="14"/>
      <c r="Y4" s="14"/>
      <c r="Z4" s="14"/>
      <c r="AA4" s="14"/>
      <c r="AB4" s="14"/>
      <c r="AC4" s="14"/>
      <c r="AD4" s="14"/>
      <c r="AE4" s="14"/>
      <c r="AF4" s="14"/>
      <c r="AG4" s="14"/>
      <c r="AH4" s="14"/>
      <c r="AI4" s="13" t="s">
        <v>43</v>
      </c>
      <c r="AJ4" s="14"/>
    </row>
    <row r="5" spans="1:36" ht="13.5" customHeight="1" x14ac:dyDescent="0.25">
      <c r="N5" s="5"/>
      <c r="O5" s="5"/>
      <c r="P5" s="5"/>
      <c r="Q5" s="5"/>
    </row>
    <row r="6" spans="1:36" ht="13.5" customHeight="1" x14ac:dyDescent="0.25">
      <c r="B6" s="9" t="str">
        <f>'Populations &amp; programs'!$C$11</f>
        <v>ART</v>
      </c>
      <c r="C6" s="7" t="s">
        <v>40</v>
      </c>
      <c r="D6" s="12"/>
      <c r="E6" s="12"/>
      <c r="F6" s="12"/>
      <c r="G6" s="12"/>
      <c r="H6" s="8">
        <v>51</v>
      </c>
      <c r="I6" s="8">
        <v>150</v>
      </c>
      <c r="J6" s="8">
        <v>266</v>
      </c>
      <c r="K6" s="8">
        <v>346</v>
      </c>
      <c r="L6" s="8">
        <v>498</v>
      </c>
      <c r="M6" s="8">
        <v>723</v>
      </c>
      <c r="N6" s="8">
        <v>919</v>
      </c>
      <c r="O6" s="8">
        <v>1245</v>
      </c>
      <c r="P6" s="8">
        <v>1640</v>
      </c>
      <c r="Q6" s="8">
        <v>2092</v>
      </c>
      <c r="R6" s="8">
        <v>2590</v>
      </c>
      <c r="S6" s="12"/>
      <c r="T6" s="12"/>
      <c r="U6" s="12"/>
      <c r="V6" s="12"/>
      <c r="W6" s="12"/>
      <c r="X6" s="12"/>
      <c r="Y6" s="12"/>
      <c r="Z6" s="12"/>
      <c r="AA6" s="12"/>
      <c r="AB6" s="12"/>
      <c r="AC6" s="12"/>
      <c r="AD6" s="12"/>
      <c r="AE6" s="12"/>
      <c r="AF6" s="12"/>
      <c r="AG6" s="12"/>
      <c r="AH6" s="12"/>
      <c r="AI6" s="13" t="s">
        <v>43</v>
      </c>
      <c r="AJ6" s="12"/>
    </row>
    <row r="7" spans="1:36" ht="13.5" customHeight="1" x14ac:dyDescent="0.25">
      <c r="B7" s="9" t="str">
        <f>'Populations &amp; programs'!$C$11</f>
        <v>ART</v>
      </c>
      <c r="C7" s="7" t="s">
        <v>49</v>
      </c>
      <c r="D7" s="14"/>
      <c r="E7" s="14"/>
      <c r="F7" s="14"/>
      <c r="G7" s="14"/>
      <c r="H7" s="14"/>
      <c r="I7" s="14"/>
      <c r="J7" s="14"/>
      <c r="K7" s="14"/>
      <c r="L7" s="14"/>
      <c r="M7" s="14"/>
      <c r="N7" s="15">
        <v>3058995</v>
      </c>
      <c r="O7" s="15">
        <v>3494254</v>
      </c>
      <c r="P7" s="15">
        <v>6290503</v>
      </c>
      <c r="Q7" s="15">
        <v>6044105</v>
      </c>
      <c r="R7" s="19">
        <v>3793600</v>
      </c>
      <c r="S7" s="14"/>
      <c r="T7" s="14"/>
      <c r="U7" s="14"/>
      <c r="V7" s="14"/>
      <c r="W7" s="14"/>
      <c r="X7" s="14"/>
      <c r="Y7" s="14"/>
      <c r="Z7" s="14"/>
      <c r="AA7" s="14"/>
      <c r="AB7" s="14"/>
      <c r="AC7" s="14"/>
      <c r="AD7" s="14"/>
      <c r="AE7" s="14"/>
      <c r="AF7" s="14"/>
      <c r="AG7" s="14"/>
      <c r="AH7" s="14"/>
      <c r="AI7" s="13" t="s">
        <v>43</v>
      </c>
      <c r="AJ7" s="14"/>
    </row>
    <row r="8" spans="1:36" ht="13.5" customHeight="1" x14ac:dyDescent="0.25">
      <c r="N8" s="5"/>
      <c r="O8" s="5"/>
      <c r="P8" s="5"/>
      <c r="Q8" s="5"/>
    </row>
    <row r="9" spans="1:36" ht="13.5" customHeight="1" x14ac:dyDescent="0.25">
      <c r="N9" s="5"/>
      <c r="O9" s="5"/>
      <c r="P9" s="5"/>
      <c r="Q9" s="5"/>
    </row>
    <row r="10" spans="1:36" ht="13.5" customHeight="1" x14ac:dyDescent="0.25">
      <c r="N10" s="5"/>
      <c r="O10" s="5"/>
      <c r="P10" s="5"/>
      <c r="Q10" s="5"/>
    </row>
    <row r="11" spans="1:36" ht="13.5" customHeight="1" x14ac:dyDescent="0.25">
      <c r="N11" s="5"/>
      <c r="O11" s="5"/>
      <c r="P11" s="5"/>
      <c r="Q11" s="5"/>
    </row>
    <row r="12" spans="1:36" ht="13.5" customHeight="1" x14ac:dyDescent="0.25">
      <c r="N12" s="5"/>
      <c r="O12" s="5"/>
      <c r="P12" s="5"/>
      <c r="Q12" s="5"/>
    </row>
    <row r="13" spans="1:36" ht="13.5" customHeight="1" x14ac:dyDescent="0.25">
      <c r="N13" s="5"/>
      <c r="O13" s="5"/>
      <c r="P13" s="5"/>
      <c r="Q13" s="5"/>
    </row>
    <row r="14" spans="1:36" ht="13.5" customHeight="1" x14ac:dyDescent="0.25">
      <c r="N14" s="5"/>
      <c r="O14" s="5"/>
      <c r="P14" s="5"/>
      <c r="Q14" s="5"/>
    </row>
    <row r="15" spans="1:36" ht="13.5" customHeight="1" x14ac:dyDescent="0.25">
      <c r="N15" s="5"/>
      <c r="O15" s="5"/>
      <c r="P15" s="5"/>
      <c r="Q15" s="5"/>
    </row>
    <row r="16" spans="1:36" ht="13.5" customHeight="1" x14ac:dyDescent="0.25">
      <c r="N16" s="5"/>
      <c r="O16" s="5"/>
      <c r="P16" s="5"/>
      <c r="Q16" s="5"/>
    </row>
    <row r="17" spans="14:17" ht="13.5" customHeight="1" x14ac:dyDescent="0.25">
      <c r="N17" s="5"/>
      <c r="O17" s="5"/>
      <c r="P17" s="5"/>
      <c r="Q17" s="5"/>
    </row>
    <row r="18" spans="14:17" ht="13.5" customHeight="1" x14ac:dyDescent="0.25">
      <c r="N18" s="5"/>
      <c r="O18" s="5"/>
      <c r="P18" s="5"/>
      <c r="Q18" s="5"/>
    </row>
    <row r="19" spans="14:17" ht="13.5" customHeight="1" x14ac:dyDescent="0.25">
      <c r="N19" s="5"/>
      <c r="O19" s="5"/>
      <c r="P19" s="5"/>
      <c r="Q19" s="5"/>
    </row>
    <row r="20" spans="14:17" ht="13.5" customHeight="1" x14ac:dyDescent="0.25">
      <c r="N20" s="5"/>
      <c r="O20" s="5"/>
      <c r="P20" s="5"/>
      <c r="Q2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22"/>
  <sheetViews>
    <sheetView workbookViewId="0"/>
  </sheetViews>
  <sheetFormatPr defaultColWidth="17.28515625" defaultRowHeight="15" customHeight="1" x14ac:dyDescent="0.2"/>
  <cols>
    <col min="1" max="36" width="8.85546875" customWidth="1"/>
  </cols>
  <sheetData>
    <row r="1" spans="1:36" ht="13.5" customHeight="1" x14ac:dyDescent="0.25">
      <c r="A1" s="4" t="s">
        <v>26</v>
      </c>
    </row>
    <row r="2" spans="1:36" ht="13.5" customHeight="1" x14ac:dyDescent="0.25">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Y2" s="7">
        <v>2021</v>
      </c>
      <c r="Z2" s="7">
        <v>2022</v>
      </c>
      <c r="AA2" s="7">
        <v>2023</v>
      </c>
      <c r="AB2" s="7">
        <v>2024</v>
      </c>
      <c r="AC2" s="7">
        <v>2025</v>
      </c>
      <c r="AD2" s="7">
        <v>2026</v>
      </c>
      <c r="AE2" s="7">
        <v>2027</v>
      </c>
      <c r="AF2" s="7">
        <v>2028</v>
      </c>
      <c r="AG2" s="7">
        <v>2029</v>
      </c>
      <c r="AH2" s="7">
        <v>2030</v>
      </c>
      <c r="AJ2" s="7" t="s">
        <v>28</v>
      </c>
    </row>
    <row r="3" spans="1:36" ht="13.5" customHeight="1" x14ac:dyDescent="0.25">
      <c r="B3" s="9" t="str">
        <f>'Populations &amp; programs'!$C$3</f>
        <v>Males 15-49</v>
      </c>
      <c r="C3" s="7" t="s">
        <v>39</v>
      </c>
      <c r="D3" s="10">
        <v>40000</v>
      </c>
      <c r="E3" s="10"/>
      <c r="F3" s="10"/>
      <c r="G3" s="10"/>
      <c r="H3" s="10"/>
      <c r="I3" s="10"/>
      <c r="J3" s="10"/>
      <c r="K3" s="10"/>
      <c r="L3" s="10"/>
      <c r="M3" s="10"/>
      <c r="N3" s="10"/>
      <c r="O3" s="10"/>
      <c r="P3" s="10"/>
      <c r="Q3" s="10"/>
      <c r="R3" s="10"/>
      <c r="S3" s="10"/>
      <c r="T3" s="10"/>
      <c r="U3" s="10"/>
      <c r="V3" s="10"/>
      <c r="W3" s="10"/>
      <c r="X3" s="10"/>
      <c r="Y3" s="14"/>
      <c r="Z3" s="14"/>
      <c r="AA3" s="14"/>
      <c r="AB3" s="14"/>
      <c r="AC3" s="14"/>
      <c r="AD3" s="14"/>
      <c r="AE3" s="14"/>
      <c r="AF3" s="14"/>
      <c r="AG3" s="14"/>
      <c r="AH3" s="14"/>
      <c r="AI3" s="13" t="s">
        <v>43</v>
      </c>
      <c r="AJ3" s="14"/>
    </row>
    <row r="4" spans="1:36" ht="13.5" customHeight="1" x14ac:dyDescent="0.25">
      <c r="B4" s="9" t="str">
        <f>'Populations &amp; programs'!$C$3</f>
        <v>Males 15-49</v>
      </c>
      <c r="C4" s="7" t="s">
        <v>50</v>
      </c>
      <c r="D4" s="10">
        <v>40000</v>
      </c>
      <c r="E4" s="10"/>
      <c r="F4" s="10"/>
      <c r="G4" s="10"/>
      <c r="H4" s="10"/>
      <c r="I4" s="10"/>
      <c r="J4" s="10"/>
      <c r="K4" s="10"/>
      <c r="L4" s="10"/>
      <c r="M4" s="10"/>
      <c r="N4" s="10"/>
      <c r="O4" s="10"/>
      <c r="P4" s="10"/>
      <c r="Q4" s="10"/>
      <c r="R4" s="10"/>
      <c r="S4" s="16"/>
      <c r="T4" s="16"/>
      <c r="U4" s="16"/>
      <c r="V4" s="16"/>
      <c r="W4" s="16"/>
      <c r="X4" s="16"/>
      <c r="Y4" s="14"/>
      <c r="Z4" s="14"/>
      <c r="AA4" s="14"/>
      <c r="AB4" s="14"/>
      <c r="AC4" s="14"/>
      <c r="AD4" s="14"/>
      <c r="AE4" s="14"/>
      <c r="AF4" s="14"/>
      <c r="AG4" s="14"/>
      <c r="AH4" s="14"/>
      <c r="AI4" s="13" t="s">
        <v>43</v>
      </c>
      <c r="AJ4" s="14"/>
    </row>
    <row r="5" spans="1:36" ht="13.5" customHeight="1" x14ac:dyDescent="0.25">
      <c r="B5" s="9" t="str">
        <f>'Populations &amp; programs'!$C$3</f>
        <v>Males 15-49</v>
      </c>
      <c r="C5" s="7" t="s">
        <v>54</v>
      </c>
      <c r="D5" s="10">
        <v>40000</v>
      </c>
      <c r="E5" s="10"/>
      <c r="F5" s="10"/>
      <c r="G5" s="10"/>
      <c r="H5" s="10"/>
      <c r="I5" s="10"/>
      <c r="J5" s="10"/>
      <c r="K5" s="10"/>
      <c r="L5" s="10"/>
      <c r="M5" s="10"/>
      <c r="N5" s="10"/>
      <c r="O5" s="10"/>
      <c r="P5" s="10"/>
      <c r="Q5" s="10"/>
      <c r="R5" s="10"/>
      <c r="S5" s="10"/>
      <c r="T5" s="10"/>
      <c r="U5" s="10"/>
      <c r="V5" s="10"/>
      <c r="W5" s="10"/>
      <c r="X5" s="10"/>
      <c r="Y5" s="14"/>
      <c r="Z5" s="14"/>
      <c r="AA5" s="14"/>
      <c r="AB5" s="14"/>
      <c r="AC5" s="14"/>
      <c r="AD5" s="14"/>
      <c r="AE5" s="14"/>
      <c r="AF5" s="14"/>
      <c r="AG5" s="14"/>
      <c r="AH5" s="14"/>
      <c r="AI5" s="13" t="s">
        <v>43</v>
      </c>
      <c r="AJ5" s="14"/>
    </row>
    <row r="6" spans="1:36" ht="13.5" customHeight="1" x14ac:dyDescent="0.2"/>
    <row r="7" spans="1:36" ht="13.5" customHeight="1" x14ac:dyDescent="0.25">
      <c r="B7" s="9" t="str">
        <f>'Populations &amp; programs'!$C$4</f>
        <v>Females 15-49</v>
      </c>
      <c r="C7" s="7" t="s">
        <v>39</v>
      </c>
      <c r="D7" s="14">
        <v>40000</v>
      </c>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3" t="s">
        <v>43</v>
      </c>
      <c r="AJ7" s="14"/>
    </row>
    <row r="8" spans="1:36" ht="13.5" customHeight="1" x14ac:dyDescent="0.25">
      <c r="B8" s="9" t="str">
        <f>'Populations &amp; programs'!$C$4</f>
        <v>Females 15-49</v>
      </c>
      <c r="C8" s="7" t="s">
        <v>50</v>
      </c>
      <c r="D8" s="14">
        <v>40000</v>
      </c>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3" t="s">
        <v>43</v>
      </c>
      <c r="AJ8" s="14"/>
    </row>
    <row r="9" spans="1:36" ht="13.5" customHeight="1" x14ac:dyDescent="0.25">
      <c r="B9" s="9" t="str">
        <f>'Populations &amp; programs'!$C$4</f>
        <v>Females 15-49</v>
      </c>
      <c r="C9" s="7" t="s">
        <v>54</v>
      </c>
      <c r="D9" s="14">
        <v>40000</v>
      </c>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3" t="s">
        <v>43</v>
      </c>
      <c r="AJ9" s="14"/>
    </row>
    <row r="10" spans="1:36" ht="13.5" customHeight="1" x14ac:dyDescent="0.2"/>
    <row r="11" spans="1:36" ht="13.5" customHeight="1" x14ac:dyDescent="0.2"/>
    <row r="12" spans="1:36" ht="13.5" customHeight="1" x14ac:dyDescent="0.2"/>
    <row r="13" spans="1:36" ht="13.5" customHeight="1" x14ac:dyDescent="0.2"/>
    <row r="14" spans="1:36" ht="13.5" customHeight="1" x14ac:dyDescent="0.25">
      <c r="A14" s="4" t="s">
        <v>56</v>
      </c>
    </row>
    <row r="15" spans="1:36" ht="13.5" customHeight="1" x14ac:dyDescent="0.25">
      <c r="D15" s="7">
        <v>2000</v>
      </c>
      <c r="E15" s="7">
        <v>2001</v>
      </c>
      <c r="F15" s="7">
        <v>2002</v>
      </c>
      <c r="G15" s="7">
        <v>2003</v>
      </c>
      <c r="H15" s="7">
        <v>2004</v>
      </c>
      <c r="I15" s="7">
        <v>2005</v>
      </c>
      <c r="J15" s="7">
        <v>2006</v>
      </c>
      <c r="K15" s="7">
        <v>2007</v>
      </c>
      <c r="L15" s="7">
        <v>2008</v>
      </c>
      <c r="M15" s="7">
        <v>2009</v>
      </c>
      <c r="N15" s="7">
        <v>2010</v>
      </c>
      <c r="O15" s="7">
        <v>2011</v>
      </c>
      <c r="P15" s="7">
        <v>2012</v>
      </c>
      <c r="Q15" s="7">
        <v>2013</v>
      </c>
      <c r="R15" s="7">
        <v>2014</v>
      </c>
      <c r="S15" s="7">
        <v>2015</v>
      </c>
      <c r="T15" s="7">
        <v>2016</v>
      </c>
      <c r="U15" s="7">
        <v>2017</v>
      </c>
      <c r="V15" s="7">
        <v>2018</v>
      </c>
      <c r="W15" s="7">
        <v>2019</v>
      </c>
      <c r="X15" s="7">
        <v>2020</v>
      </c>
      <c r="Y15" s="7">
        <v>2021</v>
      </c>
      <c r="Z15" s="7">
        <v>2022</v>
      </c>
      <c r="AA15" s="7">
        <v>2023</v>
      </c>
      <c r="AB15" s="7">
        <v>2024</v>
      </c>
      <c r="AC15" s="7">
        <v>2025</v>
      </c>
      <c r="AD15" s="7">
        <v>2026</v>
      </c>
      <c r="AE15" s="7">
        <v>2027</v>
      </c>
      <c r="AF15" s="7">
        <v>2028</v>
      </c>
      <c r="AG15" s="7">
        <v>2029</v>
      </c>
      <c r="AH15" s="7">
        <v>2030</v>
      </c>
      <c r="AJ15" s="7" t="s">
        <v>28</v>
      </c>
    </row>
    <row r="16" spans="1:36" ht="13.5" customHeight="1" x14ac:dyDescent="0.25">
      <c r="B16" s="9" t="str">
        <f>'Populations &amp; programs'!$C$3</f>
        <v>Males 15-49</v>
      </c>
      <c r="C16" s="7" t="s">
        <v>39</v>
      </c>
      <c r="D16" s="12">
        <v>0.01</v>
      </c>
      <c r="E16" s="12">
        <v>0.01</v>
      </c>
      <c r="F16" s="12">
        <v>0.01</v>
      </c>
      <c r="G16" s="12">
        <v>0.01</v>
      </c>
      <c r="H16" s="12">
        <v>0.01</v>
      </c>
      <c r="I16" s="12">
        <v>0.01</v>
      </c>
      <c r="J16" s="12">
        <v>0.01</v>
      </c>
      <c r="K16" s="12">
        <v>0.01</v>
      </c>
      <c r="L16" s="12">
        <v>0.01</v>
      </c>
      <c r="M16" s="12">
        <v>0.01</v>
      </c>
      <c r="N16" s="12">
        <v>0.01</v>
      </c>
      <c r="O16" s="12">
        <v>0.01</v>
      </c>
      <c r="P16" s="12">
        <v>0.01</v>
      </c>
      <c r="Q16" s="12">
        <v>0.01</v>
      </c>
      <c r="R16" s="12">
        <v>0.01</v>
      </c>
      <c r="S16" s="12"/>
      <c r="T16" s="12"/>
      <c r="U16" s="12"/>
      <c r="V16" s="12"/>
      <c r="W16" s="12"/>
      <c r="X16" s="12"/>
      <c r="Y16" s="12"/>
      <c r="Z16" s="12"/>
      <c r="AA16" s="12"/>
      <c r="AB16" s="12"/>
      <c r="AC16" s="12"/>
      <c r="AD16" s="12"/>
      <c r="AE16" s="12"/>
      <c r="AF16" s="12"/>
      <c r="AG16" s="12"/>
      <c r="AH16" s="12"/>
      <c r="AI16" s="13" t="s">
        <v>43</v>
      </c>
      <c r="AJ16" s="12"/>
    </row>
    <row r="17" spans="2:36" ht="13.5" customHeight="1" x14ac:dyDescent="0.25">
      <c r="B17" s="9" t="str">
        <f>'Populations &amp; programs'!$C$3</f>
        <v>Males 15-49</v>
      </c>
      <c r="C17" s="7" t="s">
        <v>50</v>
      </c>
      <c r="D17" s="12">
        <v>0.01</v>
      </c>
      <c r="E17" s="12">
        <v>0.01</v>
      </c>
      <c r="F17" s="12">
        <v>0.01</v>
      </c>
      <c r="G17" s="12">
        <v>0.01</v>
      </c>
      <c r="H17" s="12">
        <v>0.01</v>
      </c>
      <c r="I17" s="12">
        <v>0.01</v>
      </c>
      <c r="J17" s="12">
        <v>0.01</v>
      </c>
      <c r="K17" s="12">
        <v>0.01</v>
      </c>
      <c r="L17" s="12">
        <v>0.01</v>
      </c>
      <c r="M17" s="12">
        <v>0.01</v>
      </c>
      <c r="N17" s="12">
        <v>0.01</v>
      </c>
      <c r="O17" s="12">
        <v>0.01</v>
      </c>
      <c r="P17" s="12">
        <v>0.01</v>
      </c>
      <c r="Q17" s="12">
        <v>0.01</v>
      </c>
      <c r="R17" s="12">
        <v>0.01</v>
      </c>
      <c r="S17" s="12"/>
      <c r="T17" s="12"/>
      <c r="U17" s="12"/>
      <c r="V17" s="12"/>
      <c r="W17" s="12"/>
      <c r="X17" s="12"/>
      <c r="Y17" s="12"/>
      <c r="Z17" s="12"/>
      <c r="AA17" s="12"/>
      <c r="AB17" s="12"/>
      <c r="AC17" s="12"/>
      <c r="AD17" s="12"/>
      <c r="AE17" s="12"/>
      <c r="AF17" s="12"/>
      <c r="AG17" s="12"/>
      <c r="AH17" s="12"/>
      <c r="AI17" s="13" t="s">
        <v>43</v>
      </c>
      <c r="AJ17" s="17"/>
    </row>
    <row r="18" spans="2:36" ht="13.5" customHeight="1" x14ac:dyDescent="0.25">
      <c r="B18" s="9" t="str">
        <f>'Populations &amp; programs'!$C$3</f>
        <v>Males 15-49</v>
      </c>
      <c r="C18" s="7" t="s">
        <v>54</v>
      </c>
      <c r="D18" s="12">
        <v>0.01</v>
      </c>
      <c r="E18" s="12">
        <v>0.01</v>
      </c>
      <c r="F18" s="12">
        <v>0.01</v>
      </c>
      <c r="G18" s="12">
        <v>0.01</v>
      </c>
      <c r="H18" s="12">
        <v>0.01</v>
      </c>
      <c r="I18" s="12">
        <v>0.01</v>
      </c>
      <c r="J18" s="12">
        <v>0.01</v>
      </c>
      <c r="K18" s="12">
        <v>0.01</v>
      </c>
      <c r="L18" s="12">
        <v>0.01</v>
      </c>
      <c r="M18" s="12">
        <v>0.01</v>
      </c>
      <c r="N18" s="12">
        <v>0.01</v>
      </c>
      <c r="O18" s="12">
        <v>0.01</v>
      </c>
      <c r="P18" s="12">
        <v>0.01</v>
      </c>
      <c r="Q18" s="12">
        <v>0.01</v>
      </c>
      <c r="R18" s="12">
        <v>0.01</v>
      </c>
      <c r="S18" s="12"/>
      <c r="T18" s="12"/>
      <c r="U18" s="12"/>
      <c r="V18" s="12"/>
      <c r="W18" s="12"/>
      <c r="X18" s="12"/>
      <c r="Y18" s="12"/>
      <c r="Z18" s="12"/>
      <c r="AA18" s="12"/>
      <c r="AB18" s="12"/>
      <c r="AC18" s="12"/>
      <c r="AD18" s="12"/>
      <c r="AE18" s="12"/>
      <c r="AF18" s="12"/>
      <c r="AG18" s="12"/>
      <c r="AH18" s="12"/>
      <c r="AI18" s="13" t="s">
        <v>43</v>
      </c>
      <c r="AJ18" s="12"/>
    </row>
    <row r="19" spans="2:36" ht="13.5" customHeight="1" x14ac:dyDescent="0.2"/>
    <row r="20" spans="2:36" ht="13.5" customHeight="1" x14ac:dyDescent="0.25">
      <c r="B20" s="9" t="str">
        <f>'Populations &amp; programs'!$C$4</f>
        <v>Females 15-49</v>
      </c>
      <c r="C20" s="7" t="s">
        <v>39</v>
      </c>
      <c r="D20" s="12">
        <v>0.01</v>
      </c>
      <c r="E20" s="12">
        <v>0.01</v>
      </c>
      <c r="F20" s="12">
        <v>0.01</v>
      </c>
      <c r="G20" s="12">
        <v>0.01</v>
      </c>
      <c r="H20" s="12">
        <v>0.01</v>
      </c>
      <c r="I20" s="12">
        <v>0.01</v>
      </c>
      <c r="J20" s="12">
        <v>0.01</v>
      </c>
      <c r="K20" s="12">
        <v>0.01</v>
      </c>
      <c r="L20" s="12">
        <v>0.01</v>
      </c>
      <c r="M20" s="12">
        <v>0.01</v>
      </c>
      <c r="N20" s="12">
        <v>0.01</v>
      </c>
      <c r="O20" s="12">
        <v>0.01</v>
      </c>
      <c r="P20" s="12">
        <v>0.01</v>
      </c>
      <c r="Q20" s="12">
        <v>0.01</v>
      </c>
      <c r="R20" s="12">
        <v>0.01</v>
      </c>
      <c r="S20" s="12"/>
      <c r="T20" s="12"/>
      <c r="U20" s="12"/>
      <c r="V20" s="12"/>
      <c r="W20" s="12"/>
      <c r="X20" s="12"/>
      <c r="Y20" s="12"/>
      <c r="Z20" s="12"/>
      <c r="AA20" s="12"/>
      <c r="AB20" s="12"/>
      <c r="AC20" s="12"/>
      <c r="AD20" s="12"/>
      <c r="AE20" s="12"/>
      <c r="AF20" s="12"/>
      <c r="AG20" s="12"/>
      <c r="AH20" s="12"/>
      <c r="AI20" s="13" t="s">
        <v>43</v>
      </c>
      <c r="AJ20" s="12"/>
    </row>
    <row r="21" spans="2:36" ht="13.5" customHeight="1" x14ac:dyDescent="0.25">
      <c r="B21" s="9" t="str">
        <f>'Populations &amp; programs'!$C$4</f>
        <v>Females 15-49</v>
      </c>
      <c r="C21" s="7" t="s">
        <v>50</v>
      </c>
      <c r="D21" s="12">
        <v>0.01</v>
      </c>
      <c r="E21" s="12">
        <v>0.01</v>
      </c>
      <c r="F21" s="12">
        <v>0.01</v>
      </c>
      <c r="G21" s="12">
        <v>0.01</v>
      </c>
      <c r="H21" s="12">
        <v>0.01</v>
      </c>
      <c r="I21" s="12">
        <v>0.01</v>
      </c>
      <c r="J21" s="12">
        <v>0.01</v>
      </c>
      <c r="K21" s="12">
        <v>0.01</v>
      </c>
      <c r="L21" s="12">
        <v>0.01</v>
      </c>
      <c r="M21" s="12">
        <v>0.01</v>
      </c>
      <c r="N21" s="12">
        <v>0.01</v>
      </c>
      <c r="O21" s="12">
        <v>0.01</v>
      </c>
      <c r="P21" s="12">
        <v>0.01</v>
      </c>
      <c r="Q21" s="12">
        <v>0.01</v>
      </c>
      <c r="R21" s="12">
        <v>0.01</v>
      </c>
      <c r="S21" s="12"/>
      <c r="T21" s="12"/>
      <c r="U21" s="12"/>
      <c r="V21" s="12"/>
      <c r="W21" s="12"/>
      <c r="X21" s="12"/>
      <c r="Y21" s="12"/>
      <c r="Z21" s="12"/>
      <c r="AA21" s="12"/>
      <c r="AB21" s="12"/>
      <c r="AC21" s="12"/>
      <c r="AD21" s="12"/>
      <c r="AE21" s="12"/>
      <c r="AF21" s="12"/>
      <c r="AG21" s="12"/>
      <c r="AH21" s="12"/>
      <c r="AI21" s="13" t="s">
        <v>43</v>
      </c>
      <c r="AJ21" s="12"/>
    </row>
    <row r="22" spans="2:36" ht="13.5" customHeight="1" x14ac:dyDescent="0.25">
      <c r="B22" s="9" t="str">
        <f>'Populations &amp; programs'!$C$4</f>
        <v>Females 15-49</v>
      </c>
      <c r="C22" s="7" t="s">
        <v>54</v>
      </c>
      <c r="D22" s="12">
        <v>0.01</v>
      </c>
      <c r="E22" s="12">
        <v>0.01</v>
      </c>
      <c r="F22" s="12">
        <v>0.01</v>
      </c>
      <c r="G22" s="12">
        <v>0.01</v>
      </c>
      <c r="H22" s="12">
        <v>0.01</v>
      </c>
      <c r="I22" s="12">
        <v>0.01</v>
      </c>
      <c r="J22" s="12">
        <v>0.01</v>
      </c>
      <c r="K22" s="12">
        <v>0.01</v>
      </c>
      <c r="L22" s="12">
        <v>0.01</v>
      </c>
      <c r="M22" s="12">
        <v>0.01</v>
      </c>
      <c r="N22" s="12">
        <v>0.01</v>
      </c>
      <c r="O22" s="12">
        <v>0.01</v>
      </c>
      <c r="P22" s="12">
        <v>0.01</v>
      </c>
      <c r="Q22" s="12">
        <v>0.01</v>
      </c>
      <c r="R22" s="12">
        <v>0.01</v>
      </c>
      <c r="S22" s="12"/>
      <c r="T22" s="12"/>
      <c r="U22" s="12"/>
      <c r="V22" s="12"/>
      <c r="W22" s="12"/>
      <c r="X22" s="12"/>
      <c r="Y22" s="12"/>
      <c r="Z22" s="12"/>
      <c r="AA22" s="12"/>
      <c r="AB22" s="12"/>
      <c r="AC22" s="12"/>
      <c r="AD22" s="12"/>
      <c r="AE22" s="12"/>
      <c r="AF22" s="12"/>
      <c r="AG22" s="12"/>
      <c r="AH22" s="12"/>
      <c r="AI22" s="13" t="s">
        <v>43</v>
      </c>
      <c r="AJ22" s="12"/>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
  <sheetViews>
    <sheetView workbookViewId="0"/>
  </sheetViews>
  <sheetFormatPr defaultColWidth="17.28515625" defaultRowHeight="15" customHeight="1" x14ac:dyDescent="0.2"/>
  <cols>
    <col min="1" max="35" width="8.85546875" customWidth="1"/>
  </cols>
  <sheetData>
    <row r="1" spans="1:35" ht="13.5" customHeight="1" x14ac:dyDescent="0.25">
      <c r="A1" s="4" t="s">
        <v>41</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28</v>
      </c>
    </row>
    <row r="3" spans="1:35" ht="13.5" customHeight="1" x14ac:dyDescent="0.25">
      <c r="B3" s="7" t="s">
        <v>42</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3" t="s">
        <v>43</v>
      </c>
      <c r="AI3" s="11"/>
    </row>
    <row r="4" spans="1:35" ht="13.5" customHeight="1" x14ac:dyDescent="0.2"/>
    <row r="5" spans="1:35" ht="13.5" customHeight="1" x14ac:dyDescent="0.2"/>
    <row r="6" spans="1:35" ht="13.5" customHeight="1" x14ac:dyDescent="0.2"/>
    <row r="7" spans="1:35" ht="13.5" customHeight="1" x14ac:dyDescent="0.25">
      <c r="A7" s="4" t="s">
        <v>44</v>
      </c>
    </row>
    <row r="8" spans="1:35" ht="13.5" customHeight="1" x14ac:dyDescent="0.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X8" s="7">
        <v>2021</v>
      </c>
      <c r="Y8" s="7">
        <v>2022</v>
      </c>
      <c r="Z8" s="7">
        <v>2023</v>
      </c>
      <c r="AA8" s="7">
        <v>2024</v>
      </c>
      <c r="AB8" s="7">
        <v>2025</v>
      </c>
      <c r="AC8" s="7">
        <v>2026</v>
      </c>
      <c r="AD8" s="7">
        <v>2027</v>
      </c>
      <c r="AE8" s="7">
        <v>2028</v>
      </c>
      <c r="AF8" s="7">
        <v>2029</v>
      </c>
      <c r="AG8" s="7">
        <v>2030</v>
      </c>
      <c r="AI8" s="7" t="s">
        <v>28</v>
      </c>
    </row>
    <row r="9" spans="1:35" ht="13.5" customHeight="1" x14ac:dyDescent="0.25">
      <c r="B9" s="7" t="s">
        <v>42</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3" t="s">
        <v>43</v>
      </c>
      <c r="AI9" s="11"/>
    </row>
    <row r="10" spans="1:35" ht="13.5" customHeight="1" x14ac:dyDescent="0.2"/>
    <row r="11" spans="1:35" ht="13.5" customHeight="1" x14ac:dyDescent="0.2"/>
    <row r="12" spans="1:35" ht="13.5" customHeight="1" x14ac:dyDescent="0.2"/>
    <row r="13" spans="1:35" ht="13.5" customHeight="1" x14ac:dyDescent="0.25">
      <c r="A13" s="4" t="s">
        <v>45</v>
      </c>
    </row>
    <row r="14" spans="1:35" ht="13.5" customHeight="1" x14ac:dyDescent="0.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X14" s="7">
        <v>2021</v>
      </c>
      <c r="Y14" s="7">
        <v>2022</v>
      </c>
      <c r="Z14" s="7">
        <v>2023</v>
      </c>
      <c r="AA14" s="7">
        <v>2024</v>
      </c>
      <c r="AB14" s="7">
        <v>2025</v>
      </c>
      <c r="AC14" s="7">
        <v>2026</v>
      </c>
      <c r="AD14" s="7">
        <v>2027</v>
      </c>
      <c r="AE14" s="7">
        <v>2028</v>
      </c>
      <c r="AF14" s="7">
        <v>2029</v>
      </c>
      <c r="AG14" s="7">
        <v>2030</v>
      </c>
      <c r="AI14" s="7" t="s">
        <v>28</v>
      </c>
    </row>
    <row r="15" spans="1:35" ht="13.5" customHeight="1" x14ac:dyDescent="0.25">
      <c r="B15" s="7" t="s">
        <v>42</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3" t="s">
        <v>43</v>
      </c>
      <c r="AI15" s="11"/>
    </row>
    <row r="16" spans="1:35" ht="13.5" customHeight="1" x14ac:dyDescent="0.2"/>
    <row r="17" spans="1:35" ht="13.5" customHeight="1" x14ac:dyDescent="0.2"/>
    <row r="18" spans="1:35" ht="13.5" customHeight="1" x14ac:dyDescent="0.2"/>
    <row r="19" spans="1:35" ht="13.5" customHeight="1" x14ac:dyDescent="0.25">
      <c r="A19" s="4" t="s">
        <v>46</v>
      </c>
    </row>
    <row r="20" spans="1:35" ht="13.5" customHeight="1" x14ac:dyDescent="0.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X20" s="7">
        <v>2021</v>
      </c>
      <c r="Y20" s="7">
        <v>2022</v>
      </c>
      <c r="Z20" s="7">
        <v>2023</v>
      </c>
      <c r="AA20" s="7">
        <v>2024</v>
      </c>
      <c r="AB20" s="7">
        <v>2025</v>
      </c>
      <c r="AC20" s="7">
        <v>2026</v>
      </c>
      <c r="AD20" s="7">
        <v>2027</v>
      </c>
      <c r="AE20" s="7">
        <v>2028</v>
      </c>
      <c r="AF20" s="7">
        <v>2029</v>
      </c>
      <c r="AG20" s="7">
        <v>2030</v>
      </c>
      <c r="AI20" s="7" t="s">
        <v>28</v>
      </c>
    </row>
    <row r="21" spans="1:35" ht="13.5" customHeight="1" x14ac:dyDescent="0.25">
      <c r="B21" s="7" t="s">
        <v>42</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3" t="s">
        <v>43</v>
      </c>
      <c r="AI21" s="11"/>
    </row>
    <row r="22" spans="1:35" ht="13.5" customHeight="1" x14ac:dyDescent="0.2"/>
    <row r="23" spans="1:35" ht="13.5" customHeight="1" x14ac:dyDescent="0.2"/>
    <row r="24" spans="1:35" ht="13.5" customHeight="1" x14ac:dyDescent="0.2"/>
    <row r="25" spans="1:35" ht="13.5" customHeight="1" x14ac:dyDescent="0.25">
      <c r="A25" s="4" t="s">
        <v>48</v>
      </c>
    </row>
    <row r="26" spans="1:35" ht="13.5" customHeight="1" x14ac:dyDescent="0.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X26" s="7">
        <v>2021</v>
      </c>
      <c r="Y26" s="7">
        <v>2022</v>
      </c>
      <c r="Z26" s="7">
        <v>2023</v>
      </c>
      <c r="AA26" s="7">
        <v>2024</v>
      </c>
      <c r="AB26" s="7">
        <v>2025</v>
      </c>
      <c r="AC26" s="7">
        <v>2026</v>
      </c>
      <c r="AD26" s="7">
        <v>2027</v>
      </c>
      <c r="AE26" s="7">
        <v>2028</v>
      </c>
      <c r="AF26" s="7">
        <v>2029</v>
      </c>
      <c r="AG26" s="7">
        <v>2030</v>
      </c>
      <c r="AI26" s="7" t="s">
        <v>28</v>
      </c>
    </row>
    <row r="27" spans="1:35" ht="13.5" customHeight="1" x14ac:dyDescent="0.25">
      <c r="B27" s="7" t="s">
        <v>42</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3" t="s">
        <v>43</v>
      </c>
      <c r="AI27" s="11"/>
    </row>
    <row r="28" spans="1:35" ht="13.5" customHeight="1" x14ac:dyDescent="0.2"/>
    <row r="29" spans="1:35" ht="13.5" customHeight="1" x14ac:dyDescent="0.2"/>
    <row r="30" spans="1:35" ht="13.5" customHeight="1" x14ac:dyDescent="0.2"/>
    <row r="31" spans="1:35" ht="13.5" customHeight="1" x14ac:dyDescent="0.25">
      <c r="A31" s="4" t="s">
        <v>51</v>
      </c>
    </row>
    <row r="32" spans="1:35" ht="13.5" customHeight="1" x14ac:dyDescent="0.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X32" s="7">
        <v>2021</v>
      </c>
      <c r="Y32" s="7">
        <v>2022</v>
      </c>
      <c r="Z32" s="7">
        <v>2023</v>
      </c>
      <c r="AA32" s="7">
        <v>2024</v>
      </c>
      <c r="AB32" s="7">
        <v>2025</v>
      </c>
      <c r="AC32" s="7">
        <v>2026</v>
      </c>
      <c r="AD32" s="7">
        <v>2027</v>
      </c>
      <c r="AE32" s="7">
        <v>2028</v>
      </c>
      <c r="AF32" s="7">
        <v>2029</v>
      </c>
      <c r="AG32" s="7">
        <v>2030</v>
      </c>
      <c r="AI32" s="7" t="s">
        <v>28</v>
      </c>
    </row>
    <row r="33" spans="2:35" ht="13.5" customHeight="1" x14ac:dyDescent="0.25">
      <c r="B33" s="7" t="s">
        <v>42</v>
      </c>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3" t="s">
        <v>43</v>
      </c>
      <c r="AI33"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5"/>
  <sheetViews>
    <sheetView workbookViewId="0"/>
  </sheetViews>
  <sheetFormatPr defaultColWidth="17.28515625" defaultRowHeight="15" customHeight="1" x14ac:dyDescent="0.2"/>
  <cols>
    <col min="1" max="35" width="8.85546875" customWidth="1"/>
  </cols>
  <sheetData>
    <row r="1" spans="1:35" ht="13.5" customHeight="1" x14ac:dyDescent="0.25">
      <c r="A1" s="4" t="s">
        <v>47</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28</v>
      </c>
    </row>
    <row r="3" spans="1:35" ht="13.5" customHeight="1" x14ac:dyDescent="0.25">
      <c r="B3" s="9" t="str">
        <f>'Populations &amp; programs'!$C$3</f>
        <v>Males 15-49</v>
      </c>
      <c r="C3" s="12">
        <v>0</v>
      </c>
      <c r="D3" s="12">
        <v>0</v>
      </c>
      <c r="E3" s="12">
        <v>0</v>
      </c>
      <c r="F3" s="12">
        <v>0</v>
      </c>
      <c r="G3" s="12">
        <v>0</v>
      </c>
      <c r="H3" s="12">
        <v>0</v>
      </c>
      <c r="I3" s="12">
        <v>0</v>
      </c>
      <c r="J3" s="12">
        <v>0</v>
      </c>
      <c r="K3" s="12">
        <v>0</v>
      </c>
      <c r="L3" s="12">
        <v>0</v>
      </c>
      <c r="M3" s="12">
        <v>0</v>
      </c>
      <c r="N3" s="12">
        <v>0</v>
      </c>
      <c r="O3" s="12">
        <v>0</v>
      </c>
      <c r="P3" s="12">
        <v>0</v>
      </c>
      <c r="Q3" s="12">
        <v>0</v>
      </c>
      <c r="R3" s="12"/>
      <c r="S3" s="12"/>
      <c r="T3" s="12"/>
      <c r="U3" s="12"/>
      <c r="V3" s="12"/>
      <c r="W3" s="12"/>
      <c r="X3" s="12"/>
      <c r="Y3" s="12"/>
      <c r="Z3" s="12"/>
      <c r="AA3" s="12"/>
      <c r="AB3" s="12"/>
      <c r="AC3" s="12"/>
      <c r="AD3" s="12"/>
      <c r="AE3" s="12"/>
      <c r="AF3" s="12"/>
      <c r="AG3" s="12"/>
      <c r="AH3" s="13" t="s">
        <v>43</v>
      </c>
      <c r="AI3" s="12"/>
    </row>
    <row r="4" spans="1:35" ht="13.5" customHeight="1" x14ac:dyDescent="0.25">
      <c r="B4" s="9" t="str">
        <f>'Populations &amp; programs'!$C$4</f>
        <v>Females 15-49</v>
      </c>
      <c r="C4" s="12">
        <v>0</v>
      </c>
      <c r="D4" s="12">
        <v>0</v>
      </c>
      <c r="E4" s="12">
        <v>0</v>
      </c>
      <c r="F4" s="12">
        <v>0</v>
      </c>
      <c r="G4" s="12">
        <v>0</v>
      </c>
      <c r="H4" s="12">
        <v>0</v>
      </c>
      <c r="I4" s="12">
        <v>0</v>
      </c>
      <c r="J4" s="12">
        <v>0</v>
      </c>
      <c r="K4" s="12">
        <v>0</v>
      </c>
      <c r="L4" s="12">
        <v>0</v>
      </c>
      <c r="M4" s="12">
        <v>0</v>
      </c>
      <c r="N4" s="12">
        <v>0</v>
      </c>
      <c r="O4" s="12">
        <v>0</v>
      </c>
      <c r="P4" s="12">
        <v>0</v>
      </c>
      <c r="Q4" s="12">
        <v>0</v>
      </c>
      <c r="R4" s="12"/>
      <c r="S4" s="12"/>
      <c r="T4" s="12"/>
      <c r="U4" s="12"/>
      <c r="V4" s="12"/>
      <c r="W4" s="12"/>
      <c r="X4" s="12"/>
      <c r="Y4" s="12"/>
      <c r="Z4" s="12"/>
      <c r="AA4" s="12"/>
      <c r="AB4" s="12"/>
      <c r="AC4" s="12"/>
      <c r="AD4" s="12"/>
      <c r="AE4" s="12"/>
      <c r="AF4" s="12"/>
      <c r="AG4" s="12"/>
      <c r="AH4" s="13" t="s">
        <v>43</v>
      </c>
      <c r="AI4" s="12"/>
    </row>
    <row r="5" spans="1:35" ht="13.5" customHeight="1" x14ac:dyDescent="0.2"/>
    <row r="6" spans="1:35" ht="13.5" customHeight="1" x14ac:dyDescent="0.2"/>
    <row r="7" spans="1:35" ht="13.5" customHeight="1" x14ac:dyDescent="0.2"/>
    <row r="8" spans="1:35" ht="13.5" customHeight="1" x14ac:dyDescent="0.25">
      <c r="A8" s="4" t="s">
        <v>52</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28</v>
      </c>
    </row>
    <row r="10" spans="1:35" ht="13.5" customHeight="1" x14ac:dyDescent="0.25">
      <c r="B10" s="9" t="str">
        <f>'Populations &amp; programs'!$C$3</f>
        <v>Males 15-49</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3" t="s">
        <v>43</v>
      </c>
      <c r="AI10" s="12">
        <v>0.05</v>
      </c>
    </row>
    <row r="11" spans="1:35" ht="13.5" customHeight="1" x14ac:dyDescent="0.25">
      <c r="B11" s="9" t="str">
        <f>'Populations &amp; programs'!$C$4</f>
        <v>Females 15-49</v>
      </c>
      <c r="C11" s="12"/>
      <c r="D11" s="12"/>
      <c r="E11" s="12"/>
      <c r="F11" s="12"/>
      <c r="G11" s="12"/>
      <c r="H11" s="12"/>
      <c r="I11" s="12"/>
      <c r="J11" s="12"/>
      <c r="K11" s="12"/>
      <c r="L11" s="12"/>
      <c r="M11" s="17"/>
      <c r="N11" s="12"/>
      <c r="O11" s="12"/>
      <c r="P11" s="12"/>
      <c r="Q11" s="12"/>
      <c r="R11" s="12"/>
      <c r="S11" s="12"/>
      <c r="T11" s="12"/>
      <c r="U11" s="12"/>
      <c r="V11" s="12"/>
      <c r="W11" s="12"/>
      <c r="X11" s="12"/>
      <c r="Y11" s="12"/>
      <c r="Z11" s="12"/>
      <c r="AA11" s="12"/>
      <c r="AB11" s="12"/>
      <c r="AC11" s="12"/>
      <c r="AD11" s="12"/>
      <c r="AE11" s="12"/>
      <c r="AF11" s="12"/>
      <c r="AG11" s="12"/>
      <c r="AH11" s="13" t="s">
        <v>43</v>
      </c>
      <c r="AI11" s="12">
        <v>0.05</v>
      </c>
    </row>
    <row r="12" spans="1:35" ht="13.5" customHeight="1" x14ac:dyDescent="0.2"/>
    <row r="13" spans="1:35" ht="13.5" customHeight="1" x14ac:dyDescent="0.2"/>
    <row r="14" spans="1:35" ht="13.5" customHeight="1" x14ac:dyDescent="0.2"/>
    <row r="15" spans="1:35" ht="13.5" customHeight="1" x14ac:dyDescent="0.25">
      <c r="A15" s="4" t="s">
        <v>55</v>
      </c>
    </row>
    <row r="16" spans="1:35" ht="13.5" customHeight="1"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X16" s="7">
        <v>2021</v>
      </c>
      <c r="Y16" s="7">
        <v>2022</v>
      </c>
      <c r="Z16" s="7">
        <v>2023</v>
      </c>
      <c r="AA16" s="7">
        <v>2024</v>
      </c>
      <c r="AB16" s="7">
        <v>2025</v>
      </c>
      <c r="AC16" s="7">
        <v>2026</v>
      </c>
      <c r="AD16" s="7">
        <v>2027</v>
      </c>
      <c r="AE16" s="7">
        <v>2028</v>
      </c>
      <c r="AF16" s="7">
        <v>2029</v>
      </c>
      <c r="AG16" s="7">
        <v>2030</v>
      </c>
      <c r="AI16" s="7" t="s">
        <v>28</v>
      </c>
    </row>
    <row r="17" spans="1:35" ht="13.5" customHeight="1" x14ac:dyDescent="0.25">
      <c r="B17" s="9" t="str">
        <f>'Populations &amp; programs'!$C$3</f>
        <v>Males 15-49</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3" t="s">
        <v>43</v>
      </c>
      <c r="AI17" s="12">
        <v>0.05</v>
      </c>
    </row>
    <row r="18" spans="1:35" ht="13.5" customHeight="1" x14ac:dyDescent="0.25">
      <c r="B18" s="9" t="str">
        <f>'Populations &amp; programs'!$C$4</f>
        <v>Females 15-49</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3" t="s">
        <v>43</v>
      </c>
      <c r="AI18" s="12">
        <v>0.05</v>
      </c>
    </row>
    <row r="19" spans="1:35" ht="13.5" customHeight="1" x14ac:dyDescent="0.2"/>
    <row r="20" spans="1:35" ht="13.5" customHeight="1" x14ac:dyDescent="0.2"/>
    <row r="21" spans="1:35" ht="13.5" customHeight="1" x14ac:dyDescent="0.2"/>
    <row r="22" spans="1:35" ht="13.5" customHeight="1" x14ac:dyDescent="0.25">
      <c r="A22" s="4" t="s">
        <v>57</v>
      </c>
    </row>
    <row r="23" spans="1:35" ht="13.5" customHeight="1" x14ac:dyDescent="0.25">
      <c r="C23" s="7">
        <v>2000</v>
      </c>
      <c r="D23" s="7">
        <v>2001</v>
      </c>
      <c r="E23" s="7">
        <v>2002</v>
      </c>
      <c r="F23" s="7">
        <v>2003</v>
      </c>
      <c r="G23" s="7">
        <v>2004</v>
      </c>
      <c r="H23" s="7">
        <v>2005</v>
      </c>
      <c r="I23" s="7">
        <v>2006</v>
      </c>
      <c r="J23" s="7">
        <v>2007</v>
      </c>
      <c r="K23" s="7">
        <v>2008</v>
      </c>
      <c r="L23" s="7">
        <v>2009</v>
      </c>
      <c r="M23" s="7">
        <v>2010</v>
      </c>
      <c r="N23" s="7">
        <v>2011</v>
      </c>
      <c r="O23" s="7">
        <v>2012</v>
      </c>
      <c r="P23" s="7">
        <v>2013</v>
      </c>
      <c r="Q23" s="7">
        <v>2014</v>
      </c>
      <c r="R23" s="7">
        <v>2015</v>
      </c>
      <c r="S23" s="7">
        <v>2016</v>
      </c>
      <c r="T23" s="7">
        <v>2017</v>
      </c>
      <c r="U23" s="7">
        <v>2018</v>
      </c>
      <c r="V23" s="7">
        <v>2019</v>
      </c>
      <c r="W23" s="7">
        <v>2020</v>
      </c>
      <c r="X23" s="7">
        <v>2021</v>
      </c>
      <c r="Y23" s="7">
        <v>2022</v>
      </c>
      <c r="Z23" s="7">
        <v>2023</v>
      </c>
      <c r="AA23" s="7">
        <v>2024</v>
      </c>
      <c r="AB23" s="7">
        <v>2025</v>
      </c>
      <c r="AC23" s="7">
        <v>2026</v>
      </c>
      <c r="AD23" s="7">
        <v>2027</v>
      </c>
      <c r="AE23" s="7">
        <v>2028</v>
      </c>
      <c r="AF23" s="7">
        <v>2029</v>
      </c>
      <c r="AG23" s="7">
        <v>2030</v>
      </c>
      <c r="AI23" s="7" t="s">
        <v>28</v>
      </c>
    </row>
    <row r="24" spans="1:35" ht="13.5" customHeight="1" x14ac:dyDescent="0.25">
      <c r="B24" s="9" t="str">
        <f>'Populations &amp; programs'!$C$3</f>
        <v>Males 15-49</v>
      </c>
      <c r="C24" s="12"/>
      <c r="D24" s="12"/>
      <c r="E24" s="12"/>
      <c r="F24" s="12"/>
      <c r="G24" s="12"/>
      <c r="H24" s="12"/>
      <c r="I24" s="12"/>
      <c r="J24" s="12"/>
      <c r="K24" s="12"/>
      <c r="L24" s="12"/>
      <c r="M24" s="12"/>
      <c r="N24" s="12"/>
      <c r="O24" s="12"/>
      <c r="P24" s="12">
        <v>1.8E-3</v>
      </c>
      <c r="Q24" s="12"/>
      <c r="R24" s="12"/>
      <c r="S24" s="12"/>
      <c r="T24" s="12"/>
      <c r="U24" s="12"/>
      <c r="V24" s="12"/>
      <c r="W24" s="12"/>
      <c r="X24" s="12"/>
      <c r="Y24" s="12"/>
      <c r="Z24" s="12"/>
      <c r="AA24" s="12"/>
      <c r="AB24" s="12"/>
      <c r="AC24" s="12"/>
      <c r="AD24" s="12"/>
      <c r="AE24" s="12"/>
      <c r="AF24" s="12"/>
      <c r="AG24" s="12"/>
      <c r="AH24" s="13" t="s">
        <v>43</v>
      </c>
      <c r="AI24" s="12"/>
    </row>
    <row r="25" spans="1:35" ht="13.5" customHeight="1" x14ac:dyDescent="0.25">
      <c r="B25" s="9" t="str">
        <f>'Populations &amp; programs'!$C$4</f>
        <v>Females 15-49</v>
      </c>
      <c r="C25" s="12"/>
      <c r="D25" s="12"/>
      <c r="E25" s="12"/>
      <c r="F25" s="12"/>
      <c r="G25" s="12"/>
      <c r="H25" s="12"/>
      <c r="I25" s="12"/>
      <c r="J25" s="12"/>
      <c r="K25" s="12"/>
      <c r="L25" s="12"/>
      <c r="M25" s="12"/>
      <c r="N25" s="12"/>
      <c r="O25" s="12"/>
      <c r="P25" s="12">
        <v>8.0000000000000004E-4</v>
      </c>
      <c r="Q25" s="12"/>
      <c r="R25" s="12"/>
      <c r="S25" s="12"/>
      <c r="T25" s="12"/>
      <c r="U25" s="12"/>
      <c r="V25" s="12"/>
      <c r="W25" s="12"/>
      <c r="X25" s="12"/>
      <c r="Y25" s="12"/>
      <c r="Z25" s="12"/>
      <c r="AA25" s="12"/>
      <c r="AB25" s="12"/>
      <c r="AC25" s="12"/>
      <c r="AD25" s="12"/>
      <c r="AE25" s="12"/>
      <c r="AF25" s="12"/>
      <c r="AG25" s="12"/>
      <c r="AH25" s="13" t="s">
        <v>43</v>
      </c>
      <c r="AI25" s="12"/>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53"/>
  <sheetViews>
    <sheetView workbookViewId="0"/>
  </sheetViews>
  <sheetFormatPr defaultColWidth="17.28515625" defaultRowHeight="15" customHeight="1" x14ac:dyDescent="0.2"/>
  <cols>
    <col min="1" max="35" width="8.85546875" customWidth="1"/>
  </cols>
  <sheetData>
    <row r="1" spans="1:35" ht="13.5" customHeight="1" x14ac:dyDescent="0.25">
      <c r="A1" s="4" t="s">
        <v>53</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28</v>
      </c>
    </row>
    <row r="3" spans="1:35" ht="13.5" customHeight="1" x14ac:dyDescent="0.25">
      <c r="B3" s="9" t="str">
        <f>'Populations &amp; programs'!$C$3</f>
        <v>Males 15-49</v>
      </c>
      <c r="C3" s="18"/>
      <c r="D3" s="18"/>
      <c r="E3" s="18"/>
      <c r="F3" s="18"/>
      <c r="G3" s="18"/>
      <c r="H3" s="18"/>
      <c r="I3" s="18"/>
      <c r="J3" s="18"/>
      <c r="K3" s="18"/>
      <c r="L3" s="18"/>
      <c r="M3" s="18">
        <v>6.4500000000000002E-2</v>
      </c>
      <c r="N3" s="18"/>
      <c r="O3" s="18"/>
      <c r="P3" s="18"/>
      <c r="Q3" s="18"/>
      <c r="R3" s="18"/>
      <c r="S3" s="18"/>
      <c r="T3" s="18"/>
      <c r="U3" s="18"/>
      <c r="V3" s="18"/>
      <c r="W3" s="18"/>
      <c r="X3" s="18"/>
      <c r="Y3" s="18"/>
      <c r="Z3" s="18"/>
      <c r="AA3" s="18"/>
      <c r="AB3" s="18"/>
      <c r="AC3" s="18"/>
      <c r="AD3" s="18"/>
      <c r="AE3" s="18"/>
      <c r="AF3" s="18"/>
      <c r="AG3" s="18"/>
      <c r="AH3" s="13" t="s">
        <v>43</v>
      </c>
      <c r="AI3" s="18"/>
    </row>
    <row r="4" spans="1:35" ht="13.5" customHeight="1" x14ac:dyDescent="0.25">
      <c r="B4" s="9" t="str">
        <f>'Populations &amp; programs'!$C$4</f>
        <v>Females 15-49</v>
      </c>
      <c r="C4" s="18"/>
      <c r="D4" s="18"/>
      <c r="E4" s="18"/>
      <c r="F4" s="18"/>
      <c r="G4" s="18"/>
      <c r="H4" s="18"/>
      <c r="I4" s="18"/>
      <c r="J4" s="18"/>
      <c r="K4" s="18"/>
      <c r="L4" s="18"/>
      <c r="M4" s="18">
        <v>6.4500000000000002E-2</v>
      </c>
      <c r="N4" s="18"/>
      <c r="O4" s="18"/>
      <c r="P4" s="18"/>
      <c r="Q4" s="18"/>
      <c r="R4" s="18"/>
      <c r="S4" s="18"/>
      <c r="T4" s="18"/>
      <c r="U4" s="18"/>
      <c r="V4" s="18"/>
      <c r="W4" s="18"/>
      <c r="X4" s="18"/>
      <c r="Y4" s="18"/>
      <c r="Z4" s="18"/>
      <c r="AA4" s="18"/>
      <c r="AB4" s="18"/>
      <c r="AC4" s="18"/>
      <c r="AD4" s="18"/>
      <c r="AE4" s="18"/>
      <c r="AF4" s="18"/>
      <c r="AG4" s="18"/>
      <c r="AH4" s="13" t="s">
        <v>43</v>
      </c>
      <c r="AI4" s="18"/>
    </row>
    <row r="5" spans="1:35" ht="13.5" customHeight="1" x14ac:dyDescent="0.2"/>
    <row r="6" spans="1:35" ht="13.5" customHeight="1" x14ac:dyDescent="0.2"/>
    <row r="7" spans="1:35" ht="13.5" customHeight="1" x14ac:dyDescent="0.2"/>
    <row r="8" spans="1:35" ht="13.5" customHeight="1" x14ac:dyDescent="0.25">
      <c r="A8" s="4" t="s">
        <v>59</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28</v>
      </c>
    </row>
    <row r="10" spans="1:35" ht="13.5" customHeight="1" x14ac:dyDescent="0.25">
      <c r="B10" s="7" t="s">
        <v>60</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13" t="s">
        <v>43</v>
      </c>
      <c r="AI10" s="20">
        <v>0.65</v>
      </c>
    </row>
    <row r="11" spans="1:35" ht="13.5" customHeight="1" x14ac:dyDescent="0.2"/>
    <row r="12" spans="1:35" ht="13.5" customHeight="1" x14ac:dyDescent="0.2"/>
    <row r="13" spans="1:35" ht="13.5" customHeight="1" x14ac:dyDescent="0.2"/>
    <row r="14" spans="1:35" ht="13.5" customHeight="1" x14ac:dyDescent="0.25">
      <c r="A14" s="4" t="s">
        <v>61</v>
      </c>
    </row>
    <row r="15" spans="1:35" ht="13.5" customHeight="1" x14ac:dyDescent="0.25">
      <c r="C15" s="7">
        <v>2000</v>
      </c>
      <c r="D15" s="7">
        <v>2001</v>
      </c>
      <c r="E15" s="7">
        <v>2002</v>
      </c>
      <c r="F15" s="7">
        <v>2003</v>
      </c>
      <c r="G15" s="7">
        <v>2004</v>
      </c>
      <c r="H15" s="7">
        <v>2005</v>
      </c>
      <c r="I15" s="7">
        <v>2006</v>
      </c>
      <c r="J15" s="7">
        <v>2007</v>
      </c>
      <c r="K15" s="7">
        <v>2008</v>
      </c>
      <c r="L15" s="7">
        <v>2009</v>
      </c>
      <c r="M15" s="7">
        <v>2010</v>
      </c>
      <c r="N15" s="7">
        <v>2011</v>
      </c>
      <c r="O15" s="7">
        <v>2012</v>
      </c>
      <c r="P15" s="7">
        <v>2013</v>
      </c>
      <c r="Q15" s="7">
        <v>2014</v>
      </c>
      <c r="R15" s="7">
        <v>2015</v>
      </c>
      <c r="S15" s="7">
        <v>2016</v>
      </c>
      <c r="T15" s="7">
        <v>2017</v>
      </c>
      <c r="U15" s="7">
        <v>2018</v>
      </c>
      <c r="V15" s="7">
        <v>2019</v>
      </c>
      <c r="W15" s="7">
        <v>2020</v>
      </c>
      <c r="X15" s="7">
        <v>2021</v>
      </c>
      <c r="Y15" s="7">
        <v>2022</v>
      </c>
      <c r="Z15" s="7">
        <v>2023</v>
      </c>
      <c r="AA15" s="7">
        <v>2024</v>
      </c>
      <c r="AB15" s="7">
        <v>2025</v>
      </c>
      <c r="AC15" s="7">
        <v>2026</v>
      </c>
      <c r="AD15" s="7">
        <v>2027</v>
      </c>
      <c r="AE15" s="7">
        <v>2028</v>
      </c>
      <c r="AF15" s="7">
        <v>2029</v>
      </c>
      <c r="AG15" s="7">
        <v>2030</v>
      </c>
      <c r="AI15" s="7" t="s">
        <v>28</v>
      </c>
    </row>
    <row r="16" spans="1:35" ht="13.5" customHeight="1" x14ac:dyDescent="0.25">
      <c r="B16" s="7" t="s">
        <v>42</v>
      </c>
      <c r="C16" s="8">
        <v>0</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13" t="s">
        <v>43</v>
      </c>
      <c r="AI16" s="8"/>
    </row>
    <row r="17" spans="1:35" ht="13.5" customHeight="1" x14ac:dyDescent="0.2"/>
    <row r="18" spans="1:35" ht="13.5" customHeight="1" x14ac:dyDescent="0.2"/>
    <row r="19" spans="1:35" ht="13.5" customHeight="1" x14ac:dyDescent="0.2"/>
    <row r="20" spans="1:35" ht="13.5" customHeight="1" x14ac:dyDescent="0.25">
      <c r="A20" s="4" t="s">
        <v>62</v>
      </c>
    </row>
    <row r="21" spans="1:35" ht="13.5" customHeight="1" x14ac:dyDescent="0.25">
      <c r="C21" s="7">
        <v>2000</v>
      </c>
      <c r="D21" s="7">
        <v>2001</v>
      </c>
      <c r="E21" s="7">
        <v>2002</v>
      </c>
      <c r="F21" s="7">
        <v>2003</v>
      </c>
      <c r="G21" s="7">
        <v>2004</v>
      </c>
      <c r="H21" s="7">
        <v>2005</v>
      </c>
      <c r="I21" s="7">
        <v>2006</v>
      </c>
      <c r="J21" s="7">
        <v>2007</v>
      </c>
      <c r="K21" s="7">
        <v>2008</v>
      </c>
      <c r="L21" s="7">
        <v>2009</v>
      </c>
      <c r="M21" s="7">
        <v>2010</v>
      </c>
      <c r="N21" s="7">
        <v>2011</v>
      </c>
      <c r="O21" s="7">
        <v>2012</v>
      </c>
      <c r="P21" s="7">
        <v>2013</v>
      </c>
      <c r="Q21" s="7">
        <v>2014</v>
      </c>
      <c r="R21" s="7">
        <v>2015</v>
      </c>
      <c r="S21" s="7">
        <v>2016</v>
      </c>
      <c r="T21" s="7">
        <v>2017</v>
      </c>
      <c r="U21" s="7">
        <v>2018</v>
      </c>
      <c r="V21" s="7">
        <v>2019</v>
      </c>
      <c r="W21" s="7">
        <v>2020</v>
      </c>
      <c r="X21" s="7">
        <v>2021</v>
      </c>
      <c r="Y21" s="7">
        <v>2022</v>
      </c>
      <c r="Z21" s="7">
        <v>2023</v>
      </c>
      <c r="AA21" s="7">
        <v>2024</v>
      </c>
      <c r="AB21" s="7">
        <v>2025</v>
      </c>
      <c r="AC21" s="7">
        <v>2026</v>
      </c>
      <c r="AD21" s="7">
        <v>2027</v>
      </c>
      <c r="AE21" s="7">
        <v>2028</v>
      </c>
      <c r="AF21" s="7">
        <v>2029</v>
      </c>
      <c r="AG21" s="7">
        <v>2030</v>
      </c>
      <c r="AI21" s="7" t="s">
        <v>28</v>
      </c>
    </row>
    <row r="22" spans="1:35" ht="13.5" customHeight="1" x14ac:dyDescent="0.25">
      <c r="B22" s="7" t="s">
        <v>42</v>
      </c>
      <c r="C22" s="8">
        <v>0</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13" t="s">
        <v>43</v>
      </c>
      <c r="AI22" s="8"/>
    </row>
    <row r="23" spans="1:35" ht="13.5" customHeight="1" x14ac:dyDescent="0.2"/>
    <row r="24" spans="1:35" ht="13.5" customHeight="1" x14ac:dyDescent="0.2"/>
    <row r="25" spans="1:35" ht="13.5" customHeight="1" x14ac:dyDescent="0.2"/>
    <row r="26" spans="1:35" ht="13.5" customHeight="1" x14ac:dyDescent="0.25">
      <c r="A26" s="4" t="s">
        <v>63</v>
      </c>
    </row>
    <row r="27" spans="1:35" ht="13.5" customHeight="1" x14ac:dyDescent="0.25">
      <c r="C27" s="7">
        <v>2000</v>
      </c>
      <c r="D27" s="7">
        <v>2001</v>
      </c>
      <c r="E27" s="7">
        <v>2002</v>
      </c>
      <c r="F27" s="7">
        <v>2003</v>
      </c>
      <c r="G27" s="7">
        <v>2004</v>
      </c>
      <c r="H27" s="7">
        <v>2005</v>
      </c>
      <c r="I27" s="7">
        <v>2006</v>
      </c>
      <c r="J27" s="7">
        <v>2007</v>
      </c>
      <c r="K27" s="7">
        <v>2008</v>
      </c>
      <c r="L27" s="7">
        <v>2009</v>
      </c>
      <c r="M27" s="7">
        <v>2010</v>
      </c>
      <c r="N27" s="7">
        <v>2011</v>
      </c>
      <c r="O27" s="7">
        <v>2012</v>
      </c>
      <c r="P27" s="7">
        <v>2013</v>
      </c>
      <c r="Q27" s="7">
        <v>2014</v>
      </c>
      <c r="R27" s="7">
        <v>2015</v>
      </c>
      <c r="S27" s="7">
        <v>2016</v>
      </c>
      <c r="T27" s="7">
        <v>2017</v>
      </c>
      <c r="U27" s="7">
        <v>2018</v>
      </c>
      <c r="V27" s="7">
        <v>2019</v>
      </c>
      <c r="W27" s="7">
        <v>2020</v>
      </c>
      <c r="X27" s="7">
        <v>2021</v>
      </c>
      <c r="Y27" s="7">
        <v>2022</v>
      </c>
      <c r="Z27" s="7">
        <v>2023</v>
      </c>
      <c r="AA27" s="7">
        <v>2024</v>
      </c>
      <c r="AB27" s="7">
        <v>2025</v>
      </c>
      <c r="AC27" s="7">
        <v>2026</v>
      </c>
      <c r="AD27" s="7">
        <v>2027</v>
      </c>
      <c r="AE27" s="7">
        <v>2028</v>
      </c>
      <c r="AF27" s="7">
        <v>2029</v>
      </c>
      <c r="AG27" s="7">
        <v>2030</v>
      </c>
      <c r="AI27" s="7" t="s">
        <v>28</v>
      </c>
    </row>
    <row r="28" spans="1:35" ht="13.5" customHeight="1" x14ac:dyDescent="0.25">
      <c r="B28" s="7" t="s">
        <v>42</v>
      </c>
      <c r="C28" s="8">
        <v>200</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13" t="s">
        <v>43</v>
      </c>
      <c r="AI28" s="8"/>
    </row>
    <row r="29" spans="1:35" ht="13.5" customHeight="1" x14ac:dyDescent="0.2"/>
    <row r="30" spans="1:35" ht="13.5" customHeight="1" x14ac:dyDescent="0.2"/>
    <row r="31" spans="1:35" ht="13.5" customHeight="1" x14ac:dyDescent="0.2"/>
    <row r="32" spans="1:35" ht="13.5" customHeight="1" x14ac:dyDescent="0.25">
      <c r="A32" s="4" t="s">
        <v>65</v>
      </c>
    </row>
    <row r="33" spans="1:35" ht="13.5" customHeight="1" x14ac:dyDescent="0.25">
      <c r="C33" s="7">
        <v>2000</v>
      </c>
      <c r="D33" s="7">
        <v>2001</v>
      </c>
      <c r="E33" s="7">
        <v>2002</v>
      </c>
      <c r="F33" s="7">
        <v>2003</v>
      </c>
      <c r="G33" s="7">
        <v>2004</v>
      </c>
      <c r="H33" s="7">
        <v>2005</v>
      </c>
      <c r="I33" s="7">
        <v>2006</v>
      </c>
      <c r="J33" s="7">
        <v>2007</v>
      </c>
      <c r="K33" s="7">
        <v>2008</v>
      </c>
      <c r="L33" s="7">
        <v>2009</v>
      </c>
      <c r="M33" s="7">
        <v>2010</v>
      </c>
      <c r="N33" s="7">
        <v>2011</v>
      </c>
      <c r="O33" s="7">
        <v>2012</v>
      </c>
      <c r="P33" s="7">
        <v>2013</v>
      </c>
      <c r="Q33" s="7">
        <v>2014</v>
      </c>
      <c r="R33" s="7">
        <v>2015</v>
      </c>
      <c r="S33" s="7">
        <v>2016</v>
      </c>
      <c r="T33" s="7">
        <v>2017</v>
      </c>
      <c r="U33" s="7">
        <v>2018</v>
      </c>
      <c r="V33" s="7">
        <v>2019</v>
      </c>
      <c r="W33" s="7">
        <v>2020</v>
      </c>
      <c r="X33" s="7">
        <v>2021</v>
      </c>
      <c r="Y33" s="7">
        <v>2022</v>
      </c>
      <c r="Z33" s="7">
        <v>2023</v>
      </c>
      <c r="AA33" s="7">
        <v>2024</v>
      </c>
      <c r="AB33" s="7">
        <v>2025</v>
      </c>
      <c r="AC33" s="7">
        <v>2026</v>
      </c>
      <c r="AD33" s="7">
        <v>2027</v>
      </c>
      <c r="AE33" s="7">
        <v>2028</v>
      </c>
      <c r="AF33" s="7">
        <v>2029</v>
      </c>
      <c r="AG33" s="7">
        <v>2030</v>
      </c>
      <c r="AI33" s="7" t="s">
        <v>28</v>
      </c>
    </row>
    <row r="34" spans="1:35" ht="13.5" customHeight="1" x14ac:dyDescent="0.25">
      <c r="B34" s="9" t="str">
        <f>'Populations &amp; programs'!$C$3</f>
        <v>Males 15-49</v>
      </c>
      <c r="C34" s="18">
        <v>0</v>
      </c>
      <c r="D34" s="18">
        <v>0</v>
      </c>
      <c r="E34" s="18">
        <v>0</v>
      </c>
      <c r="F34" s="18">
        <v>0</v>
      </c>
      <c r="G34" s="18">
        <v>0</v>
      </c>
      <c r="H34" s="18">
        <v>0</v>
      </c>
      <c r="I34" s="18">
        <v>0</v>
      </c>
      <c r="J34" s="18">
        <v>0</v>
      </c>
      <c r="K34" s="18">
        <v>0</v>
      </c>
      <c r="L34" s="18">
        <v>0</v>
      </c>
      <c r="M34" s="18">
        <v>0</v>
      </c>
      <c r="N34" s="18">
        <v>0</v>
      </c>
      <c r="O34" s="18">
        <v>0</v>
      </c>
      <c r="P34" s="18">
        <v>0</v>
      </c>
      <c r="Q34" s="18">
        <v>0</v>
      </c>
      <c r="R34" s="18"/>
      <c r="S34" s="18"/>
      <c r="T34" s="18"/>
      <c r="U34" s="18"/>
      <c r="V34" s="18"/>
      <c r="W34" s="18"/>
      <c r="X34" s="18"/>
      <c r="Y34" s="18"/>
      <c r="Z34" s="18"/>
      <c r="AA34" s="18"/>
      <c r="AB34" s="18"/>
      <c r="AC34" s="18"/>
      <c r="AD34" s="18"/>
      <c r="AE34" s="18"/>
      <c r="AF34" s="18"/>
      <c r="AG34" s="18"/>
      <c r="AH34" s="13" t="s">
        <v>43</v>
      </c>
      <c r="AI34" s="18"/>
    </row>
    <row r="35" spans="1:35" ht="13.5" customHeight="1" x14ac:dyDescent="0.25">
      <c r="B35" s="9" t="str">
        <f>'Populations &amp; programs'!$C$4</f>
        <v>Females 15-49</v>
      </c>
      <c r="C35" s="18">
        <v>0</v>
      </c>
      <c r="D35" s="18">
        <v>0</v>
      </c>
      <c r="E35" s="18">
        <v>0</v>
      </c>
      <c r="F35" s="18">
        <v>0</v>
      </c>
      <c r="G35" s="18">
        <v>0</v>
      </c>
      <c r="H35" s="18">
        <v>0</v>
      </c>
      <c r="I35" s="18">
        <v>0</v>
      </c>
      <c r="J35" s="18">
        <v>0</v>
      </c>
      <c r="K35" s="18">
        <v>0</v>
      </c>
      <c r="L35" s="18">
        <v>0</v>
      </c>
      <c r="M35" s="18">
        <v>0</v>
      </c>
      <c r="N35" s="18">
        <v>0</v>
      </c>
      <c r="O35" s="18">
        <v>0</v>
      </c>
      <c r="P35" s="18">
        <v>0</v>
      </c>
      <c r="Q35" s="18">
        <v>0</v>
      </c>
      <c r="R35" s="18"/>
      <c r="S35" s="18"/>
      <c r="T35" s="18"/>
      <c r="U35" s="18"/>
      <c r="V35" s="18"/>
      <c r="W35" s="18"/>
      <c r="X35" s="18"/>
      <c r="Y35" s="18"/>
      <c r="Z35" s="18"/>
      <c r="AA35" s="18"/>
      <c r="AB35" s="18"/>
      <c r="AC35" s="18"/>
      <c r="AD35" s="18"/>
      <c r="AE35" s="18"/>
      <c r="AF35" s="18"/>
      <c r="AG35" s="18"/>
      <c r="AH35" s="13" t="s">
        <v>43</v>
      </c>
      <c r="AI35" s="18"/>
    </row>
    <row r="36" spans="1:35" ht="13.5" customHeight="1" x14ac:dyDescent="0.2"/>
    <row r="37" spans="1:35" ht="13.5" customHeight="1" x14ac:dyDescent="0.2"/>
    <row r="38" spans="1:35" ht="13.5" customHeight="1" x14ac:dyDescent="0.2"/>
    <row r="39" spans="1:35" ht="13.5" customHeight="1" x14ac:dyDescent="0.25">
      <c r="A39" s="4" t="s">
        <v>67</v>
      </c>
    </row>
    <row r="40" spans="1:35" ht="13.5" customHeight="1" x14ac:dyDescent="0.25">
      <c r="C40" s="7">
        <v>2000</v>
      </c>
      <c r="D40" s="7">
        <v>2001</v>
      </c>
      <c r="E40" s="7">
        <v>2002</v>
      </c>
      <c r="F40" s="7">
        <v>2003</v>
      </c>
      <c r="G40" s="7">
        <v>2004</v>
      </c>
      <c r="H40" s="7">
        <v>2005</v>
      </c>
      <c r="I40" s="7">
        <v>2006</v>
      </c>
      <c r="J40" s="7">
        <v>2007</v>
      </c>
      <c r="K40" s="7">
        <v>2008</v>
      </c>
      <c r="L40" s="7">
        <v>2009</v>
      </c>
      <c r="M40" s="7">
        <v>2010</v>
      </c>
      <c r="N40" s="7">
        <v>2011</v>
      </c>
      <c r="O40" s="7">
        <v>2012</v>
      </c>
      <c r="P40" s="7">
        <v>2013</v>
      </c>
      <c r="Q40" s="7">
        <v>2014</v>
      </c>
      <c r="R40" s="7">
        <v>2015</v>
      </c>
      <c r="S40" s="7">
        <v>2016</v>
      </c>
      <c r="T40" s="7">
        <v>2017</v>
      </c>
      <c r="U40" s="7">
        <v>2018</v>
      </c>
      <c r="V40" s="7">
        <v>2019</v>
      </c>
      <c r="W40" s="7">
        <v>2020</v>
      </c>
      <c r="X40" s="7">
        <v>2021</v>
      </c>
      <c r="Y40" s="7">
        <v>2022</v>
      </c>
      <c r="Z40" s="7">
        <v>2023</v>
      </c>
      <c r="AA40" s="7">
        <v>2024</v>
      </c>
      <c r="AB40" s="7">
        <v>2025</v>
      </c>
      <c r="AC40" s="7">
        <v>2026</v>
      </c>
      <c r="AD40" s="7">
        <v>2027</v>
      </c>
      <c r="AE40" s="7">
        <v>2028</v>
      </c>
      <c r="AF40" s="7">
        <v>2029</v>
      </c>
      <c r="AG40" s="7">
        <v>2030</v>
      </c>
      <c r="AI40" s="7" t="s">
        <v>28</v>
      </c>
    </row>
    <row r="41" spans="1:35" ht="13.5" customHeight="1" x14ac:dyDescent="0.25">
      <c r="B41" s="7" t="s">
        <v>42</v>
      </c>
      <c r="C41" s="8"/>
      <c r="D41" s="8"/>
      <c r="E41" s="8"/>
      <c r="F41" s="8"/>
      <c r="G41" s="8"/>
      <c r="H41" s="8"/>
      <c r="I41" s="8"/>
      <c r="J41" s="8"/>
      <c r="K41" s="8"/>
      <c r="L41" s="12">
        <v>0.80800000000000005</v>
      </c>
      <c r="M41" s="12">
        <v>0.82099999999999995</v>
      </c>
      <c r="N41" s="12">
        <v>0.82299999999999995</v>
      </c>
      <c r="O41" s="12">
        <v>0.85799999999999998</v>
      </c>
      <c r="P41" s="12">
        <v>0.86</v>
      </c>
      <c r="Q41" s="8"/>
      <c r="R41" s="8"/>
      <c r="S41" s="8"/>
      <c r="T41" s="8"/>
      <c r="U41" s="8"/>
      <c r="V41" s="8"/>
      <c r="W41" s="8"/>
      <c r="X41" s="8"/>
      <c r="Y41" s="8"/>
      <c r="Z41" s="8"/>
      <c r="AA41" s="8"/>
      <c r="AB41" s="8"/>
      <c r="AC41" s="8"/>
      <c r="AD41" s="8"/>
      <c r="AE41" s="8"/>
      <c r="AF41" s="8"/>
      <c r="AG41" s="8"/>
      <c r="AH41" s="13" t="s">
        <v>43</v>
      </c>
      <c r="AI41" s="8"/>
    </row>
    <row r="42" spans="1:35" ht="13.5" customHeight="1" x14ac:dyDescent="0.2"/>
    <row r="43" spans="1:35" ht="13.5" customHeight="1" x14ac:dyDescent="0.2"/>
    <row r="44" spans="1:35" ht="13.5" customHeight="1" x14ac:dyDescent="0.2"/>
    <row r="45" spans="1:35" ht="13.5" customHeight="1" x14ac:dyDescent="0.25">
      <c r="A45" s="4" t="s">
        <v>69</v>
      </c>
    </row>
    <row r="46" spans="1:35" ht="13.5" customHeight="1" x14ac:dyDescent="0.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X46" s="7">
        <v>2021</v>
      </c>
      <c r="Y46" s="7">
        <v>2022</v>
      </c>
      <c r="Z46" s="7">
        <v>2023</v>
      </c>
      <c r="AA46" s="7">
        <v>2024</v>
      </c>
      <c r="AB46" s="7">
        <v>2025</v>
      </c>
      <c r="AC46" s="7">
        <v>2026</v>
      </c>
      <c r="AD46" s="7">
        <v>2027</v>
      </c>
      <c r="AE46" s="7">
        <v>2028</v>
      </c>
      <c r="AF46" s="7">
        <v>2029</v>
      </c>
      <c r="AG46" s="7">
        <v>2030</v>
      </c>
      <c r="AI46" s="7" t="s">
        <v>28</v>
      </c>
    </row>
    <row r="47" spans="1:35" ht="13.5" customHeight="1" x14ac:dyDescent="0.25">
      <c r="B47" s="9" t="str">
        <f>'Populations &amp; programs'!$C$4</f>
        <v>Females 15-49</v>
      </c>
      <c r="C47" s="11">
        <v>4.5925296336727484E-2</v>
      </c>
      <c r="D47" s="11">
        <v>4.5324022610802442E-2</v>
      </c>
      <c r="E47" s="11">
        <v>4.5258178531301665E-2</v>
      </c>
      <c r="F47" s="11">
        <v>4.5643569591584512E-2</v>
      </c>
      <c r="G47" s="11">
        <v>4.6393022020567463E-2</v>
      </c>
      <c r="H47" s="11">
        <v>4.7380532618388635E-2</v>
      </c>
      <c r="I47" s="11">
        <v>4.8776034491919598E-2</v>
      </c>
      <c r="J47" s="11">
        <v>5.0081489017354618E-2</v>
      </c>
      <c r="K47" s="11">
        <v>5.1207019154705748E-2</v>
      </c>
      <c r="L47" s="11">
        <v>5.2116086916866047E-2</v>
      </c>
      <c r="M47" s="11">
        <v>5.278448936292468E-2</v>
      </c>
      <c r="N47" s="11">
        <v>5.2115181359517093E-2</v>
      </c>
      <c r="O47" s="11">
        <v>5.2484499496074824E-2</v>
      </c>
      <c r="P47" s="11"/>
      <c r="Q47" s="11"/>
      <c r="R47" s="11"/>
      <c r="S47" s="11"/>
      <c r="T47" s="11"/>
      <c r="U47" s="11"/>
      <c r="V47" s="11"/>
      <c r="W47" s="11"/>
      <c r="X47" s="11"/>
      <c r="Y47" s="11"/>
      <c r="Z47" s="11"/>
      <c r="AA47" s="11"/>
      <c r="AB47" s="11"/>
      <c r="AC47" s="11"/>
      <c r="AD47" s="11"/>
      <c r="AE47" s="11"/>
      <c r="AF47" s="11"/>
      <c r="AG47" s="11"/>
      <c r="AH47" s="13" t="s">
        <v>43</v>
      </c>
      <c r="AI47" s="11"/>
    </row>
    <row r="48" spans="1:35" ht="13.5" customHeight="1" x14ac:dyDescent="0.2"/>
    <row r="49" spans="1:35" ht="13.5" customHeight="1" x14ac:dyDescent="0.2"/>
    <row r="50" spans="1:35" ht="13.5" customHeight="1" x14ac:dyDescent="0.2"/>
    <row r="51" spans="1:35" ht="13.5" customHeight="1" x14ac:dyDescent="0.25">
      <c r="A51" s="4" t="s">
        <v>71</v>
      </c>
    </row>
    <row r="52" spans="1:35" ht="13.5" customHeight="1" x14ac:dyDescent="0.25">
      <c r="C52" s="7">
        <v>2000</v>
      </c>
      <c r="D52" s="7">
        <v>2001</v>
      </c>
      <c r="E52" s="7">
        <v>2002</v>
      </c>
      <c r="F52" s="7">
        <v>2003</v>
      </c>
      <c r="G52" s="7">
        <v>2004</v>
      </c>
      <c r="H52" s="7">
        <v>2005</v>
      </c>
      <c r="I52" s="7">
        <v>2006</v>
      </c>
      <c r="J52" s="7">
        <v>2007</v>
      </c>
      <c r="K52" s="7">
        <v>2008</v>
      </c>
      <c r="L52" s="7">
        <v>2009</v>
      </c>
      <c r="M52" s="7">
        <v>2010</v>
      </c>
      <c r="N52" s="7">
        <v>2011</v>
      </c>
      <c r="O52" s="7">
        <v>2012</v>
      </c>
      <c r="P52" s="7">
        <v>2013</v>
      </c>
      <c r="Q52" s="7">
        <v>2014</v>
      </c>
      <c r="R52" s="7">
        <v>2015</v>
      </c>
      <c r="S52" s="7">
        <v>2016</v>
      </c>
      <c r="T52" s="7">
        <v>2017</v>
      </c>
      <c r="U52" s="7">
        <v>2018</v>
      </c>
      <c r="V52" s="7">
        <v>2019</v>
      </c>
      <c r="W52" s="7">
        <v>2020</v>
      </c>
      <c r="X52" s="7">
        <v>2021</v>
      </c>
      <c r="Y52" s="7">
        <v>2022</v>
      </c>
      <c r="Z52" s="7">
        <v>2023</v>
      </c>
      <c r="AA52" s="7">
        <v>2024</v>
      </c>
      <c r="AB52" s="7">
        <v>2025</v>
      </c>
      <c r="AC52" s="7">
        <v>2026</v>
      </c>
      <c r="AD52" s="7">
        <v>2027</v>
      </c>
      <c r="AE52" s="7">
        <v>2028</v>
      </c>
      <c r="AF52" s="7">
        <v>2029</v>
      </c>
      <c r="AG52" s="7">
        <v>2030</v>
      </c>
      <c r="AI52" s="7" t="s">
        <v>28</v>
      </c>
    </row>
    <row r="53" spans="1:35" ht="13.5" customHeight="1" x14ac:dyDescent="0.25">
      <c r="B53" s="7" t="s">
        <v>42</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3" t="s">
        <v>43</v>
      </c>
      <c r="AI53" s="22">
        <f>14/100*87/100</f>
        <v>0.12180000000000002</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45"/>
  <sheetViews>
    <sheetView workbookViewId="0"/>
  </sheetViews>
  <sheetFormatPr defaultColWidth="17.28515625" defaultRowHeight="15" customHeight="1" x14ac:dyDescent="0.2"/>
  <cols>
    <col min="1" max="35" width="8.85546875" customWidth="1"/>
  </cols>
  <sheetData>
    <row r="1" spans="1:35" ht="13.5" customHeight="1" x14ac:dyDescent="0.25">
      <c r="A1" s="4" t="s">
        <v>58</v>
      </c>
    </row>
    <row r="2" spans="1:35" ht="13.5" customHeight="1" x14ac:dyDescent="0.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X2" s="7">
        <v>2021</v>
      </c>
      <c r="Y2" s="7">
        <v>2022</v>
      </c>
      <c r="Z2" s="7">
        <v>2023</v>
      </c>
      <c r="AA2" s="7">
        <v>2024</v>
      </c>
      <c r="AB2" s="7">
        <v>2025</v>
      </c>
      <c r="AC2" s="7">
        <v>2026</v>
      </c>
      <c r="AD2" s="7">
        <v>2027</v>
      </c>
      <c r="AE2" s="7">
        <v>2028</v>
      </c>
      <c r="AF2" s="7">
        <v>2029</v>
      </c>
      <c r="AG2" s="7">
        <v>2030</v>
      </c>
      <c r="AI2" s="7" t="s">
        <v>28</v>
      </c>
    </row>
    <row r="3" spans="1:35" ht="13.5" customHeight="1" x14ac:dyDescent="0.25">
      <c r="B3" s="9" t="str">
        <f>'Populations &amp; programs'!$C$3</f>
        <v>Males 15-49</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13" t="s">
        <v>43</v>
      </c>
      <c r="AI3" s="21">
        <f t="shared" ref="AI3:AI4" si="0">90*60%</f>
        <v>54</v>
      </c>
    </row>
    <row r="4" spans="1:35" ht="13.5" customHeight="1" x14ac:dyDescent="0.25">
      <c r="B4" s="9" t="str">
        <f>'Populations &amp; programs'!$C$4</f>
        <v>Females 15-49</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13" t="s">
        <v>43</v>
      </c>
      <c r="AI4" s="21">
        <f t="shared" si="0"/>
        <v>54</v>
      </c>
    </row>
    <row r="5" spans="1:35" ht="13.5" customHeight="1" x14ac:dyDescent="0.2"/>
    <row r="6" spans="1:35" ht="13.5" customHeight="1" x14ac:dyDescent="0.2"/>
    <row r="7" spans="1:35" ht="13.5" customHeight="1" x14ac:dyDescent="0.2"/>
    <row r="8" spans="1:35" ht="13.5" customHeight="1" x14ac:dyDescent="0.25">
      <c r="A8" s="4" t="s">
        <v>66</v>
      </c>
    </row>
    <row r="9" spans="1:35" ht="13.5" customHeight="1" x14ac:dyDescent="0.25">
      <c r="C9" s="7">
        <v>2000</v>
      </c>
      <c r="D9" s="7">
        <v>2001</v>
      </c>
      <c r="E9" s="7">
        <v>2002</v>
      </c>
      <c r="F9" s="7">
        <v>2003</v>
      </c>
      <c r="G9" s="7">
        <v>2004</v>
      </c>
      <c r="H9" s="7">
        <v>2005</v>
      </c>
      <c r="I9" s="7">
        <v>2006</v>
      </c>
      <c r="J9" s="7">
        <v>2007</v>
      </c>
      <c r="K9" s="7">
        <v>2008</v>
      </c>
      <c r="L9" s="7">
        <v>2009</v>
      </c>
      <c r="M9" s="7">
        <v>2010</v>
      </c>
      <c r="N9" s="7">
        <v>2011</v>
      </c>
      <c r="O9" s="7">
        <v>2012</v>
      </c>
      <c r="P9" s="7">
        <v>2013</v>
      </c>
      <c r="Q9" s="7">
        <v>2014</v>
      </c>
      <c r="R9" s="7">
        <v>2015</v>
      </c>
      <c r="S9" s="7">
        <v>2016</v>
      </c>
      <c r="T9" s="7">
        <v>2017</v>
      </c>
      <c r="U9" s="7">
        <v>2018</v>
      </c>
      <c r="V9" s="7">
        <v>2019</v>
      </c>
      <c r="W9" s="7">
        <v>2020</v>
      </c>
      <c r="X9" s="7">
        <v>2021</v>
      </c>
      <c r="Y9" s="7">
        <v>2022</v>
      </c>
      <c r="Z9" s="7">
        <v>2023</v>
      </c>
      <c r="AA9" s="7">
        <v>2024</v>
      </c>
      <c r="AB9" s="7">
        <v>2025</v>
      </c>
      <c r="AC9" s="7">
        <v>2026</v>
      </c>
      <c r="AD9" s="7">
        <v>2027</v>
      </c>
      <c r="AE9" s="7">
        <v>2028</v>
      </c>
      <c r="AF9" s="7">
        <v>2029</v>
      </c>
      <c r="AG9" s="7">
        <v>2030</v>
      </c>
      <c r="AI9" s="7" t="s">
        <v>28</v>
      </c>
    </row>
    <row r="10" spans="1:35" ht="13.5" customHeight="1" x14ac:dyDescent="0.25">
      <c r="B10" s="9" t="str">
        <f>'Populations &amp; programs'!$C$3</f>
        <v>Males 15-49</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13" t="s">
        <v>43</v>
      </c>
      <c r="AI10" s="21">
        <f>20%*3*20</f>
        <v>12.000000000000002</v>
      </c>
    </row>
    <row r="11" spans="1:35" ht="13.5" customHeight="1" x14ac:dyDescent="0.25">
      <c r="B11" s="9" t="str">
        <f>'Populations &amp; programs'!$C$4</f>
        <v>Females 15-49</v>
      </c>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13" t="s">
        <v>43</v>
      </c>
      <c r="AI11" s="21">
        <f>10%*3*20</f>
        <v>6.0000000000000009</v>
      </c>
    </row>
    <row r="12" spans="1:35" ht="13.5" customHeight="1" x14ac:dyDescent="0.2"/>
    <row r="13" spans="1:35" ht="13.5" customHeight="1" x14ac:dyDescent="0.2"/>
    <row r="14" spans="1:35" ht="13.5" customHeight="1" x14ac:dyDescent="0.2"/>
    <row r="15" spans="1:35" ht="13.5" customHeight="1" x14ac:dyDescent="0.25">
      <c r="A15" s="4" t="s">
        <v>70</v>
      </c>
    </row>
    <row r="16" spans="1:35" ht="13.5" customHeight="1" x14ac:dyDescent="0.25">
      <c r="C16" s="7">
        <v>2000</v>
      </c>
      <c r="D16" s="7">
        <v>2001</v>
      </c>
      <c r="E16" s="7">
        <v>2002</v>
      </c>
      <c r="F16" s="7">
        <v>2003</v>
      </c>
      <c r="G16" s="7">
        <v>2004</v>
      </c>
      <c r="H16" s="7">
        <v>2005</v>
      </c>
      <c r="I16" s="7">
        <v>2006</v>
      </c>
      <c r="J16" s="7">
        <v>2007</v>
      </c>
      <c r="K16" s="7">
        <v>2008</v>
      </c>
      <c r="L16" s="7">
        <v>2009</v>
      </c>
      <c r="M16" s="7">
        <v>2010</v>
      </c>
      <c r="N16" s="7">
        <v>2011</v>
      </c>
      <c r="O16" s="7">
        <v>2012</v>
      </c>
      <c r="P16" s="7">
        <v>2013</v>
      </c>
      <c r="Q16" s="7">
        <v>2014</v>
      </c>
      <c r="R16" s="7">
        <v>2015</v>
      </c>
      <c r="S16" s="7">
        <v>2016</v>
      </c>
      <c r="T16" s="7">
        <v>2017</v>
      </c>
      <c r="U16" s="7">
        <v>2018</v>
      </c>
      <c r="V16" s="7">
        <v>2019</v>
      </c>
      <c r="W16" s="7">
        <v>2020</v>
      </c>
      <c r="X16" s="7">
        <v>2021</v>
      </c>
      <c r="Y16" s="7">
        <v>2022</v>
      </c>
      <c r="Z16" s="7">
        <v>2023</v>
      </c>
      <c r="AA16" s="7">
        <v>2024</v>
      </c>
      <c r="AB16" s="7">
        <v>2025</v>
      </c>
      <c r="AC16" s="7">
        <v>2026</v>
      </c>
      <c r="AD16" s="7">
        <v>2027</v>
      </c>
      <c r="AE16" s="7">
        <v>2028</v>
      </c>
      <c r="AF16" s="7">
        <v>2029</v>
      </c>
      <c r="AG16" s="7">
        <v>2030</v>
      </c>
      <c r="AI16" s="7" t="s">
        <v>28</v>
      </c>
    </row>
    <row r="17" spans="1:35" ht="13.5" customHeight="1" x14ac:dyDescent="0.25">
      <c r="B17" s="9" t="str">
        <f>'Populations &amp; programs'!$C$3</f>
        <v>Males 15-49</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13" t="s">
        <v>43</v>
      </c>
      <c r="AI17" s="8">
        <v>32.585383882974121</v>
      </c>
    </row>
    <row r="18" spans="1:35" ht="13.5" customHeight="1" x14ac:dyDescent="0.25">
      <c r="B18" s="9" t="str">
        <f>'Populations &amp; programs'!$C$4</f>
        <v>Females 15-49</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13" t="s">
        <v>43</v>
      </c>
      <c r="AI18" s="8">
        <v>0</v>
      </c>
    </row>
    <row r="19" spans="1:35" ht="13.5" customHeight="1" x14ac:dyDescent="0.2"/>
    <row r="20" spans="1:35" ht="13.5" customHeight="1" x14ac:dyDescent="0.2"/>
    <row r="21" spans="1:35" ht="13.5" customHeight="1" x14ac:dyDescent="0.2"/>
    <row r="22" spans="1:35" ht="13.5" customHeight="1" x14ac:dyDescent="0.25">
      <c r="A22" s="4" t="s">
        <v>72</v>
      </c>
    </row>
    <row r="23" spans="1:35" ht="13.5" customHeight="1" x14ac:dyDescent="0.25">
      <c r="C23" s="7">
        <v>2000</v>
      </c>
      <c r="D23" s="7">
        <v>2001</v>
      </c>
      <c r="E23" s="7">
        <v>2002</v>
      </c>
      <c r="F23" s="7">
        <v>2003</v>
      </c>
      <c r="G23" s="7">
        <v>2004</v>
      </c>
      <c r="H23" s="7">
        <v>2005</v>
      </c>
      <c r="I23" s="7">
        <v>2006</v>
      </c>
      <c r="J23" s="7">
        <v>2007</v>
      </c>
      <c r="K23" s="7">
        <v>2008</v>
      </c>
      <c r="L23" s="7">
        <v>2009</v>
      </c>
      <c r="M23" s="7">
        <v>2010</v>
      </c>
      <c r="N23" s="7">
        <v>2011</v>
      </c>
      <c r="O23" s="7">
        <v>2012</v>
      </c>
      <c r="P23" s="7">
        <v>2013</v>
      </c>
      <c r="Q23" s="7">
        <v>2014</v>
      </c>
      <c r="R23" s="7">
        <v>2015</v>
      </c>
      <c r="S23" s="7">
        <v>2016</v>
      </c>
      <c r="T23" s="7">
        <v>2017</v>
      </c>
      <c r="U23" s="7">
        <v>2018</v>
      </c>
      <c r="V23" s="7">
        <v>2019</v>
      </c>
      <c r="W23" s="7">
        <v>2020</v>
      </c>
      <c r="X23" s="7">
        <v>2021</v>
      </c>
      <c r="Y23" s="7">
        <v>2022</v>
      </c>
      <c r="Z23" s="7">
        <v>2023</v>
      </c>
      <c r="AA23" s="7">
        <v>2024</v>
      </c>
      <c r="AB23" s="7">
        <v>2025</v>
      </c>
      <c r="AC23" s="7">
        <v>2026</v>
      </c>
      <c r="AD23" s="7">
        <v>2027</v>
      </c>
      <c r="AE23" s="7">
        <v>2028</v>
      </c>
      <c r="AF23" s="7">
        <v>2029</v>
      </c>
      <c r="AG23" s="7">
        <v>2030</v>
      </c>
      <c r="AI23" s="7" t="s">
        <v>28</v>
      </c>
    </row>
    <row r="24" spans="1:35" ht="13.5" customHeight="1" x14ac:dyDescent="0.25">
      <c r="B24" s="9" t="str">
        <f>'Populations &amp; programs'!$C$3</f>
        <v>Males 15-49</v>
      </c>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3" t="s">
        <v>43</v>
      </c>
      <c r="AI24" s="23">
        <v>0.14000000000000001</v>
      </c>
    </row>
    <row r="25" spans="1:35" ht="13.5" customHeight="1" x14ac:dyDescent="0.25">
      <c r="B25" s="9" t="str">
        <f>'Populations &amp; programs'!$C$4</f>
        <v>Females 15-49</v>
      </c>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3" t="s">
        <v>43</v>
      </c>
      <c r="AI25" s="23">
        <v>0.14000000000000001</v>
      </c>
    </row>
    <row r="26" spans="1:35" ht="13.5" customHeight="1" x14ac:dyDescent="0.2"/>
    <row r="27" spans="1:35" ht="13.5" customHeight="1" x14ac:dyDescent="0.2"/>
    <row r="28" spans="1:35" ht="13.5" customHeight="1" x14ac:dyDescent="0.2"/>
    <row r="29" spans="1:35" ht="13.5" customHeight="1" x14ac:dyDescent="0.25">
      <c r="A29" s="4" t="s">
        <v>74</v>
      </c>
    </row>
    <row r="30" spans="1:35" ht="13.5" customHeight="1" x14ac:dyDescent="0.25">
      <c r="C30" s="7">
        <v>2000</v>
      </c>
      <c r="D30" s="7">
        <v>2001</v>
      </c>
      <c r="E30" s="7">
        <v>2002</v>
      </c>
      <c r="F30" s="7">
        <v>2003</v>
      </c>
      <c r="G30" s="7">
        <v>2004</v>
      </c>
      <c r="H30" s="7">
        <v>2005</v>
      </c>
      <c r="I30" s="7">
        <v>2006</v>
      </c>
      <c r="J30" s="7">
        <v>2007</v>
      </c>
      <c r="K30" s="7">
        <v>2008</v>
      </c>
      <c r="L30" s="7">
        <v>2009</v>
      </c>
      <c r="M30" s="7">
        <v>2010</v>
      </c>
      <c r="N30" s="7">
        <v>2011</v>
      </c>
      <c r="O30" s="7">
        <v>2012</v>
      </c>
      <c r="P30" s="7">
        <v>2013</v>
      </c>
      <c r="Q30" s="7">
        <v>2014</v>
      </c>
      <c r="R30" s="7">
        <v>2015</v>
      </c>
      <c r="S30" s="7">
        <v>2016</v>
      </c>
      <c r="T30" s="7">
        <v>2017</v>
      </c>
      <c r="U30" s="7">
        <v>2018</v>
      </c>
      <c r="V30" s="7">
        <v>2019</v>
      </c>
      <c r="W30" s="7">
        <v>2020</v>
      </c>
      <c r="X30" s="7">
        <v>2021</v>
      </c>
      <c r="Y30" s="7">
        <v>2022</v>
      </c>
      <c r="Z30" s="7">
        <v>2023</v>
      </c>
      <c r="AA30" s="7">
        <v>2024</v>
      </c>
      <c r="AB30" s="7">
        <v>2025</v>
      </c>
      <c r="AC30" s="7">
        <v>2026</v>
      </c>
      <c r="AD30" s="7">
        <v>2027</v>
      </c>
      <c r="AE30" s="7">
        <v>2028</v>
      </c>
      <c r="AF30" s="7">
        <v>2029</v>
      </c>
      <c r="AG30" s="7">
        <v>2030</v>
      </c>
      <c r="AI30" s="7" t="s">
        <v>28</v>
      </c>
    </row>
    <row r="31" spans="1:35" ht="13.5" customHeight="1" x14ac:dyDescent="0.25">
      <c r="B31" s="9" t="str">
        <f>'Populations &amp; programs'!$C$3</f>
        <v>Males 15-49</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3" t="s">
        <v>43</v>
      </c>
      <c r="AI31" s="18">
        <v>0.28799999999999998</v>
      </c>
    </row>
    <row r="32" spans="1:35" ht="13.5" customHeight="1" x14ac:dyDescent="0.25">
      <c r="B32" s="9" t="str">
        <f>'Populations &amp; programs'!$C$4</f>
        <v>Females 15-49</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3" t="s">
        <v>43</v>
      </c>
      <c r="AI32" s="18">
        <v>0.28799999999999998</v>
      </c>
    </row>
    <row r="33" spans="1:35" ht="13.5" customHeight="1" x14ac:dyDescent="0.2"/>
    <row r="34" spans="1:35" ht="13.5" customHeight="1" x14ac:dyDescent="0.2"/>
    <row r="35" spans="1:35" ht="13.5" customHeight="1" x14ac:dyDescent="0.2"/>
    <row r="36" spans="1:35" ht="13.5" customHeight="1" x14ac:dyDescent="0.25">
      <c r="A36" s="4" t="s">
        <v>75</v>
      </c>
    </row>
    <row r="37" spans="1:35" ht="13.5" customHeight="1" x14ac:dyDescent="0.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X37" s="7">
        <v>2021</v>
      </c>
      <c r="Y37" s="7">
        <v>2022</v>
      </c>
      <c r="Z37" s="7">
        <v>2023</v>
      </c>
      <c r="AA37" s="7">
        <v>2024</v>
      </c>
      <c r="AB37" s="7">
        <v>2025</v>
      </c>
      <c r="AC37" s="7">
        <v>2026</v>
      </c>
      <c r="AD37" s="7">
        <v>2027</v>
      </c>
      <c r="AE37" s="7">
        <v>2028</v>
      </c>
      <c r="AF37" s="7">
        <v>2029</v>
      </c>
      <c r="AG37" s="7">
        <v>2030</v>
      </c>
      <c r="AI37" s="7" t="s">
        <v>28</v>
      </c>
    </row>
    <row r="38" spans="1:35" ht="13.5" customHeight="1" x14ac:dyDescent="0.25">
      <c r="B38" s="9" t="str">
        <f>'Populations &amp; programs'!$C$3</f>
        <v>Males 15-49</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3" t="s">
        <v>43</v>
      </c>
      <c r="AI38" s="24">
        <v>0</v>
      </c>
    </row>
    <row r="39" spans="1:35" ht="13.5" customHeight="1" x14ac:dyDescent="0.25">
      <c r="B39" s="9" t="str">
        <f>'Populations &amp; programs'!$C$4</f>
        <v>Females 15-49</v>
      </c>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3" t="s">
        <v>43</v>
      </c>
      <c r="AI39" s="23">
        <v>0</v>
      </c>
    </row>
    <row r="40" spans="1:35" ht="13.5" customHeight="1" x14ac:dyDescent="0.2"/>
    <row r="41" spans="1:35" ht="13.5" customHeight="1" x14ac:dyDescent="0.2"/>
    <row r="42" spans="1:35" ht="13.5" customHeight="1" x14ac:dyDescent="0.2"/>
    <row r="43" spans="1:35" ht="13.5" customHeight="1" x14ac:dyDescent="0.25">
      <c r="A43" s="4" t="s">
        <v>76</v>
      </c>
    </row>
    <row r="44" spans="1:35" ht="13.5" customHeight="1" x14ac:dyDescent="0.25">
      <c r="C44" s="7">
        <v>2000</v>
      </c>
      <c r="D44" s="7">
        <v>2001</v>
      </c>
      <c r="E44" s="7">
        <v>2002</v>
      </c>
      <c r="F44" s="7">
        <v>2003</v>
      </c>
      <c r="G44" s="7">
        <v>2004</v>
      </c>
      <c r="H44" s="7">
        <v>2005</v>
      </c>
      <c r="I44" s="7">
        <v>2006</v>
      </c>
      <c r="J44" s="7">
        <v>2007</v>
      </c>
      <c r="K44" s="7">
        <v>2008</v>
      </c>
      <c r="L44" s="7">
        <v>2009</v>
      </c>
      <c r="M44" s="7">
        <v>2010</v>
      </c>
      <c r="N44" s="7">
        <v>2011</v>
      </c>
      <c r="O44" s="7">
        <v>2012</v>
      </c>
      <c r="P44" s="7">
        <v>2013</v>
      </c>
      <c r="Q44" s="7">
        <v>2014</v>
      </c>
      <c r="R44" s="7">
        <v>2015</v>
      </c>
      <c r="S44" s="7">
        <v>2016</v>
      </c>
      <c r="T44" s="7">
        <v>2017</v>
      </c>
      <c r="U44" s="7">
        <v>2018</v>
      </c>
      <c r="V44" s="7">
        <v>2019</v>
      </c>
      <c r="W44" s="7">
        <v>2020</v>
      </c>
      <c r="X44" s="7">
        <v>2021</v>
      </c>
      <c r="Y44" s="7">
        <v>2022</v>
      </c>
      <c r="Z44" s="7">
        <v>2023</v>
      </c>
      <c r="AA44" s="7">
        <v>2024</v>
      </c>
      <c r="AB44" s="7">
        <v>2025</v>
      </c>
      <c r="AC44" s="7">
        <v>2026</v>
      </c>
      <c r="AD44" s="7">
        <v>2027</v>
      </c>
      <c r="AE44" s="7">
        <v>2028</v>
      </c>
      <c r="AF44" s="7">
        <v>2029</v>
      </c>
      <c r="AG44" s="7">
        <v>2030</v>
      </c>
      <c r="AI44" s="7" t="s">
        <v>28</v>
      </c>
    </row>
    <row r="45" spans="1:35" ht="13.5" customHeight="1" x14ac:dyDescent="0.25">
      <c r="B45" s="9" t="str">
        <f>'Populations &amp; programs'!$C$3</f>
        <v>Males 15-49</v>
      </c>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3" t="s">
        <v>43</v>
      </c>
      <c r="AI45" s="23">
        <v>0</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Parameter links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dcterms:modified xsi:type="dcterms:W3CDTF">2015-09-04T12:37:42Z</dcterms:modified>
</cp:coreProperties>
</file>