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5" yWindow="45" windowWidth="9720" windowHeight="9630"/>
  </bookViews>
  <sheets>
    <sheet name="kalkulačka projektu" sheetId="3" r:id="rId1"/>
    <sheet name="přehled jednotek" sheetId="2" state="hidden" r:id="rId2"/>
    <sheet name="spolufinancování" sheetId="4" state="hidden" r:id="rId3"/>
    <sheet name="Finanční plán" sheetId="6" r:id="rId4"/>
    <sheet name="data" sheetId="5" state="hidden" r:id="rId5"/>
    <sheet name="List1" sheetId="7" r:id="rId6"/>
  </sheets>
  <definedNames>
    <definedName name="_ftn1" localSheetId="1">'přehled jednotek'!$G$9</definedName>
    <definedName name="_ftnref1" localSheetId="1">'přehled jednotek'!$G$6</definedName>
    <definedName name="DPH">data!$F$2:$F$4</definedName>
    <definedName name="nájem">data!$D$2:$D$4</definedName>
    <definedName name="počet_pečujících_osob">data!$I$2:$I$6</definedName>
    <definedName name="příjemce">data!$B$2:$B$8</definedName>
    <definedName name="rekvalifikace">data!$E$2:$E$4</definedName>
    <definedName name="území">data!$G$2:$G$4</definedName>
    <definedName name="zprovoznění">data!$C$2:$C$7</definedName>
  </definedNames>
  <calcPr calcId="145621"/>
  <customWorkbookViews>
    <customWorkbookView name="Mašín Zdeněk Ing. – osobní zobrazení" guid="{A594C90E-2FDA-4253-A15F-911FD0508768}" mergeInterval="0" personalView="1" maximized="1" windowWidth="1276" windowHeight="779" activeSheetId="3"/>
  </customWorkbookViews>
</workbook>
</file>

<file path=xl/calcChain.xml><?xml version="1.0" encoding="utf-8"?>
<calcChain xmlns="http://schemas.openxmlformats.org/spreadsheetml/2006/main">
  <c r="E14" i="3" l="1"/>
  <c r="E13" i="3"/>
  <c r="E12" i="3"/>
  <c r="E11" i="3"/>
  <c r="E39" i="3"/>
  <c r="E38" i="3"/>
  <c r="B3" i="6" l="1"/>
  <c r="B4" i="6" s="1"/>
  <c r="B5" i="6" l="1"/>
  <c r="B6" i="6" s="1"/>
  <c r="B7" i="6" s="1"/>
  <c r="B8" i="6" s="1"/>
  <c r="E23" i="3" l="1"/>
  <c r="F23" i="3" s="1"/>
  <c r="F25" i="3" l="1"/>
  <c r="E42" i="3" l="1"/>
  <c r="E40" i="3" l="1"/>
  <c r="D42" i="3" l="1"/>
  <c r="E22" i="3" l="1"/>
  <c r="F22" i="3" s="1"/>
  <c r="E21" i="3"/>
  <c r="E20" i="3"/>
  <c r="E19" i="3"/>
  <c r="F19" i="3" s="1"/>
  <c r="F21" i="3" l="1"/>
  <c r="G21" i="3" s="1"/>
  <c r="F20" i="3"/>
  <c r="G20" i="3" s="1"/>
  <c r="G22" i="3"/>
  <c r="G19" i="3"/>
  <c r="G23" i="3" l="1"/>
  <c r="F12" i="3"/>
  <c r="G12" i="3" s="1"/>
  <c r="E18" i="3"/>
  <c r="E17" i="3"/>
  <c r="E16" i="3"/>
  <c r="E15" i="3"/>
  <c r="F15" i="3" l="1"/>
  <c r="F17" i="3"/>
  <c r="G17" i="3" s="1"/>
  <c r="F16" i="3"/>
  <c r="G16" i="3" s="1"/>
  <c r="F18" i="3"/>
  <c r="G18" i="3" s="1"/>
  <c r="D43" i="3" l="1"/>
  <c r="D40" i="3"/>
  <c r="G15" i="3"/>
  <c r="C4" i="6" s="1"/>
  <c r="F11" i="3"/>
  <c r="G11" i="3" s="1"/>
  <c r="D38" i="3" s="1"/>
  <c r="F14" i="3"/>
  <c r="G14" i="3" s="1"/>
  <c r="F13" i="3"/>
  <c r="G13" i="3" s="1"/>
  <c r="D39" i="3" l="1"/>
  <c r="D5" i="6"/>
  <c r="C5" i="6"/>
  <c r="C3" i="6"/>
  <c r="C8" i="6" s="1"/>
  <c r="G29" i="3"/>
  <c r="G24" i="3"/>
  <c r="C6" i="6" l="1"/>
  <c r="D6" i="6"/>
  <c r="D4" i="6"/>
  <c r="D3" i="6"/>
  <c r="G30" i="3"/>
  <c r="G25" i="3"/>
  <c r="G28" i="3" s="1"/>
  <c r="G27" i="3"/>
  <c r="F27" i="3" s="1"/>
  <c r="D44" i="3"/>
  <c r="E44" i="3" s="1"/>
  <c r="C7" i="6" l="1"/>
  <c r="D7" i="6"/>
  <c r="F28" i="3"/>
  <c r="G32" i="3"/>
  <c r="G33" i="3"/>
  <c r="G31" i="3" s="1"/>
  <c r="F31" i="3" s="1"/>
  <c r="D8" i="6" l="1"/>
  <c r="D10" i="6" s="1"/>
  <c r="C10" i="6"/>
  <c r="C11" i="6" s="1"/>
  <c r="F30" i="3"/>
</calcChain>
</file>

<file path=xl/sharedStrings.xml><?xml version="1.0" encoding="utf-8"?>
<sst xmlns="http://schemas.openxmlformats.org/spreadsheetml/2006/main" count="180" uniqueCount="149">
  <si>
    <t>typ jednotky</t>
  </si>
  <si>
    <t>částka na dítě</t>
  </si>
  <si>
    <t>způsob prokazování</t>
  </si>
  <si>
    <t>vybudování</t>
  </si>
  <si>
    <t>vybudování - křížové financování</t>
  </si>
  <si>
    <t>transformace</t>
  </si>
  <si>
    <t xml:space="preserve">transformace - křížové financování </t>
  </si>
  <si>
    <t>Co jednotka pokrývá</t>
  </si>
  <si>
    <t>Provoz (= 1% docházky)</t>
  </si>
  <si>
    <t>Rekvalifikace pečující osoby</t>
  </si>
  <si>
    <t>Nájemné</t>
  </si>
  <si>
    <t xml:space="preserve">Jednotkový náklad za jednotku „vytvoření místa v zařízení péče o děti“ zahrnuje pouze výdaje související s pořízením vybavení, nákupem výukových pomůcek a s řízením projektové fáze zaměřené na vytvoření zařízení. </t>
  </si>
  <si>
    <t xml:space="preserve">Jednotkový náklad za jednotku „vytvoření místa v zařízení péče o děti“ zahrnuje pouze výdaje související s pořízením vybavení, nákupem výukových pomůcek a s řízením projektové fáze zaměřené na vytvoření zařízení. </t>
  </si>
  <si>
    <t>Definice jednotky</t>
  </si>
  <si>
    <t xml:space="preserve">buď doložení výpisu z evidence provozovatelů dětských skupin provozované Ministerstvem práce a sociálních věci, nebo doložení živnostenského oprávnění dle příslušné právní úpravy, a dále provozní řád dětské skupiny; formou kontroly na místě u zařízení péče o děti budeme ověřovat, zda je v provozovně vybavení a zařízení minimálně v rozsahu, jež zajišťuje splnění definice vytvořeného místa ve školce. </t>
  </si>
  <si>
    <t>Vytvořené místo v zařízení péče o děti – křížové financování je takové místo, které je započteno do kapacity zařízení, jež je doložena registrací dětské skupiny dle zákona č. 247/2014 Sb., nebo v případě živnosti doložením dokumentu dokládajícího souhlas příslušné krajské hygienické stanice s provozem zařízení, v němž bude uvedena kapacita zařízení a souhlasné stanovisko s naplněním podmínek příslušné hygienické vyhlášky. Existenci vybudování dále dokazuje vybavení zařízení, tj. pro každé místo musí existovat židle, prostor pro práci u stolu, postel / lehátko.</t>
  </si>
  <si>
    <t>Jelikož bude Řídící orgán OPZ vyžadovat buď doložení výpisu z evidence provozovatelů dětských skupin provozované Ministerstvem práce a sociálních věci, nebo doložení živnostenského oprávnění dle příslušné právní úpravy, tímto bude kontrola dodržení zákonných podmínek přenesena na poskytovatele registrací či oprávnění. Stejně tak zařízení, které budou provozovány jako živnost, musí splnit tyto hygienické normy již při udělení souhlasu příslušné hygienické stanice, takže se považují za splněné udělením živnostenského oprávnění.</t>
  </si>
  <si>
    <t>poznámka</t>
  </si>
  <si>
    <t>Lze čerpat pouze společně</t>
  </si>
  <si>
    <t xml:space="preserve">Za potřebné náklady při vytváření zařízení péče o děti z prostor, které jsou v kvalitním technickém stavu, nicméně dosud jako zařízení péče o děti nesloužily, Řídicí orgán OPZ identifikoval tyto položky: osazení nových zařizovacích předmětů (umyvadlo, sprchový kout, záchodová mísa),
 položení nových podlahových krytin (koberec a dlažba),
 položení obkladů na zdi v koupelně, WC a částečně v kuchyňce,
 zabudování kuchyňské linky,
 vymalování místností, 
 oprava elektrického vedení v prostorech,
 zpracování projektové dokumentace.
</t>
  </si>
  <si>
    <t xml:space="preserve">Transformované místo v dětské skupině je tedy takové místo, které vzniklo v již existujícím zařízení péče o děti, a je započteno do kapacity zařízení. Kapacita se dokládá výpisem z evidence poskytovatelů provozované ministerstvem práce a sociálních věci, Existenci vybudování dále dokazuje vybavení dětské skupiny, tj. pro každé místo musí existovat židle, prostor pro práci u stolu, postel / lehátko. </t>
  </si>
  <si>
    <t xml:space="preserve">podíl na vybudování: 
50% stavební úpravy prostor, 
100% pořízení vybavení (docházkový systém), 
10% pořízení výukových pomůcek,
100% řízení projektové fáze zaměřené na transformace zařízení.
</t>
  </si>
  <si>
    <t xml:space="preserve">Kontrola projektů z úrovně Řídicího orgánu OPZ bude zajišťovat:
 ověření množství dosažených jednotek, na základě nichž jsou kalkulovány způsobilé výdaje projektu, ověření dodržení kvality minimálně v rozsahu definované Řídicím orgánem OPZ.  
</t>
  </si>
  <si>
    <t>Každé jedno procento reálně dosažené docházky v rozmezí 20 – 75 každého dítěte (započteného do kapacity zařízení) v zařízení péče o děti tvoří jednu jednotku, a je splněno, pokud je zařízení péče o děti provozováno (dle dokumentu upravujícího pravidla / zásady fungování tohoto zařízení a v souladu se stanovenými standardy provozu) a zároveň zařízení jako celek dosáhlo za relevantní období alespoň 20 % docházky (tj. poměr půldenních přítomností dětí v zařízení a celkového počtu půldnů v pracovní dny vynásobeného počtem míst daných kapacitou zařízení dosáhl za relevantní období alespoň 20 %). Při dosažení 75 a vyššího % docházky je považováno místo za provozované plně, čímž splňuje nárok na 100% provozní náklady.</t>
  </si>
  <si>
    <t xml:space="preserve"> mzdy pedagogických a nepedagogických pracovníků,
 zajištění řízení projektu podpořeného z OPZ.
 výdaje na průběžnou obnovu didaktických a hracích potřeb / pomůcek spotřebního charakteru (např. výtvarné potřeby pro děti, knihy apod.),
 výdaje na zajištění stravování dětí v dětské skupině ,
 nákup léků a zdravotnického materiálu,
 nákup vody (vodné, stočné), paliv a energie,
 internetové a telefonické připojení, poštovné,
 úklidové a čisticí služby,
 pojištění majetku.
</t>
  </si>
  <si>
    <t>Řídící orgán OPZ dále stanovil pravidlo pro všechny projekty využívající standardní stupnici jednotkových nákladů na zařízení péče o děti, kterým je nezbytnost zajistit provoz zařízení péče o děti alespoň v takové míře, aby prostředky proplacené za celou dobu realizace projektu za jednotku „procento obsazenosti zařízení péče o děti“ nebyly nižší než prostředky proplacené za jednotky „vytvořené místo v zařízení péče o děti“ a „vytvořené místo v zařízení péče o děti – křížové financování“, resp. jednotky „transformované místo v dětské skupině“ a „transformované místo v dětské skupině – křížové financování“.</t>
  </si>
  <si>
    <t>1) elektronická docházka
2) způsobilost rodičů dětí</t>
  </si>
  <si>
    <t xml:space="preserve">úhrada nájemného prostor, ve kterých je poskytována služba péče o děti, přičemž se jedná o prostory najímané za úplatu. </t>
  </si>
  <si>
    <t>22 421 Kč (jednorázově, pro plátce i neplátce)</t>
  </si>
  <si>
    <t>9005 (jednorázově, pro plátce i neplátce)</t>
  </si>
  <si>
    <t xml:space="preserve">Jednotku na nájem mohou žádat pouze příjemci, jež nevyužívají prostor poskytnutý bezplatně (např. od města apod.). Tuto skutečnost musí doložit nájemní smlouvou.  </t>
  </si>
  <si>
    <t xml:space="preserve"> Dosažení jednotky je navázáno na splnění alespoň minimální hranice obsazenosti, kterou Řídící orgán OPZ určil na úrovni alespoň 20 %. </t>
  </si>
  <si>
    <t xml:space="preserve">Cílem jednotky je pokrýt náklady na kurz profesní kvalifikace a získání osvědčení o kvalifikaci pro pečující osoby v zařízení péče o děti, které nesplňují požadavky na kvalifikaci pečující osoby dle zákona č. 247/2014 Sb., o poskytování služby péče o dítě v dětské skupině a o změně souvisejících zákonů, resp. dle zákona č. 455/1991 Sb., o živnostenském podnikání.  </t>
  </si>
  <si>
    <t xml:space="preserve">Splnění jednotky se dokládá potvrzením o složení zkoušky rekvalifikačního kurzu a současně doložením pracovněprávního vztahu s osobou, která zkoušku úspěšně složila. Podmínkou proplacení jednotkového nákladu za zvýšení kvalifikace je alespoň šestiměsíční pracovní působení rekvalifikované osoby v zařízení péče o děti podpořeném z OPZ. </t>
  </si>
  <si>
    <t>14 178 Kč/ osoba (max. 2, resp. 3 na projekt dle kapacity dětí)</t>
  </si>
  <si>
    <t>Jednotkový náklad zahrnuje náklady na kurz a zkoušku na získání kvalifikace</t>
  </si>
  <si>
    <t xml:space="preserve">Proplacení jednotky je možné žádat ve zprávě o realizaci až po skončení 6 měsíčního období pracovního působení rekvalifikované osoby v zařízení péče o děti, které následuje po složení zkoušky. Příjemce bude mít k dispozici pouze tolik jednotek, kolik je povinný počet pečujících osob dle kapacity zařízení péče o děti. </t>
  </si>
  <si>
    <t>Název jednotky</t>
  </si>
  <si>
    <t>DPH</t>
  </si>
  <si>
    <t>místo</t>
  </si>
  <si>
    <t>osoba</t>
  </si>
  <si>
    <t>procento/dítě/6měsíců</t>
  </si>
  <si>
    <t>1. Provoz (prvních 6 měsíců provozu)</t>
  </si>
  <si>
    <t>2. Provoz (druhých 6 měsíců provozu)</t>
  </si>
  <si>
    <t>3. Provoz (třetích 6 měsíců provozu)</t>
  </si>
  <si>
    <t>4. Provoz (čtvrtých 6 měsíců provozu)</t>
  </si>
  <si>
    <t>1. nájemné (prvních 6 měsíců provozu)</t>
  </si>
  <si>
    <t>3. nájemné (třetích 6 měsíců provozu)</t>
  </si>
  <si>
    <t>2.nájemné (druhých 6 měsíců provozu)</t>
  </si>
  <si>
    <t>4. nájemné (čtvrtých 6 měsíců provozu)</t>
  </si>
  <si>
    <t>nájem/6měsíců/dítě</t>
  </si>
  <si>
    <t>Dotace celkem</t>
  </si>
  <si>
    <t>Celkem</t>
  </si>
  <si>
    <t>zprovoznění</t>
  </si>
  <si>
    <t>nájem</t>
  </si>
  <si>
    <t>rekvalifikace</t>
  </si>
  <si>
    <t>příjemce</t>
  </si>
  <si>
    <t>částka na dítě vč DPH</t>
  </si>
  <si>
    <t>částka na dítě bez DPH</t>
  </si>
  <si>
    <t>Měrná jednotka</t>
  </si>
  <si>
    <t>Počet jednotek</t>
  </si>
  <si>
    <t>Jednotková cena</t>
  </si>
  <si>
    <t>Organizační složka státu a příspěvkové organizace státu</t>
  </si>
  <si>
    <t>EU podíl</t>
  </si>
  <si>
    <t>ESF</t>
  </si>
  <si>
    <t>Národní podíl</t>
  </si>
  <si>
    <t>Státní rozpočet</t>
  </si>
  <si>
    <t>Příjemce</t>
  </si>
  <si>
    <t>Právnické osoby vykonávající činnost škol a školských zařízení</t>
  </si>
  <si>
    <t>max. 10%</t>
  </si>
  <si>
    <t>min. 5%</t>
  </si>
  <si>
    <t>Územní samosprávné celky a jejich příspěvkové organizace</t>
  </si>
  <si>
    <t>Veřejné vysoké školy a výzkumné instituce</t>
  </si>
  <si>
    <t>Soukromoprávní subjekty vykonávající veřejně prospěšnou činnost</t>
  </si>
  <si>
    <t>Ostatní subjekty neobsažené ve výše uvedených kategoriích</t>
  </si>
  <si>
    <t>min. 15%</t>
  </si>
  <si>
    <t>Pravidla spolufinancování pro příjemce na území méně rozvinutých regionů</t>
  </si>
  <si>
    <t>Pravidla spolufinancování pro příjemce na území regionu hl. m. Prahy</t>
  </si>
  <si>
    <t>max. 45%</t>
  </si>
  <si>
    <t>Hlavní město Praha a jeho příspěvkové organizace</t>
  </si>
  <si>
    <t>min. 50%</t>
  </si>
  <si>
    <t>území</t>
  </si>
  <si>
    <t>Dobrovolný svazek obcí dle zákona č.128/2000 Sb., o obcích</t>
  </si>
  <si>
    <t xml:space="preserve">Kraj, obec či jimi zřizovaná organizace </t>
  </si>
  <si>
    <t>Nestátní nezisková organizace</t>
  </si>
  <si>
    <t xml:space="preserve">Organizační složka státu či jí zřízená příspěvková organizace </t>
  </si>
  <si>
    <t>Poradenská a vzdělávací instituce</t>
  </si>
  <si>
    <t>Sociální partner</t>
  </si>
  <si>
    <t>Zaměstnavatel</t>
  </si>
  <si>
    <t>Ano</t>
  </si>
  <si>
    <t>Ne</t>
  </si>
  <si>
    <t>Plátce</t>
  </si>
  <si>
    <t>Neplátce</t>
  </si>
  <si>
    <t>%</t>
  </si>
  <si>
    <t>Nájem za úplatu?</t>
  </si>
  <si>
    <t>Rekvalifikace pečujících osob?</t>
  </si>
  <si>
    <t>Plátce DPH?</t>
  </si>
  <si>
    <t>Vyúčtování fáze provozu</t>
  </si>
  <si>
    <t>Příjemci zbylo ze zálohy po vyúčtování</t>
  </si>
  <si>
    <t>Částka, kterou obdrží příjemce jako další platbu předfinancování na další fázi provozu</t>
  </si>
  <si>
    <t>NNO - Soukromoprávní subjekty vykonávající veřejně prospěšnou činnost</t>
  </si>
  <si>
    <r>
      <t xml:space="preserve">Jednotka </t>
    </r>
    <r>
      <rPr>
        <b/>
        <sz val="12"/>
        <color rgb="FF333333"/>
        <rFont val="Calibri"/>
        <family val="2"/>
        <charset val="238"/>
        <scheme val="minor"/>
      </rPr>
      <t>„nájemné zařízení péče o děti“</t>
    </r>
    <r>
      <rPr>
        <sz val="12"/>
        <color rgb="FF333333"/>
        <rFont val="Calibri"/>
        <family val="2"/>
        <charset val="238"/>
        <scheme val="minor"/>
      </rPr>
      <t xml:space="preserve"> je určena na úhradu nájemného prostor, ve kterých je poskytována služba péče o děti, přičemž se jedná o prostory najímané za úplatu. Jednotka je poskytována současně s jednotkou „procento obsazenosti v zařízení péče o děti“, a to vždy na 6 měsíců provozu (tj. monitorovací období). </t>
    </r>
  </si>
  <si>
    <t>20 053 vč. DPH, resp. 16 992 bez DPH (jednorázově)</t>
  </si>
  <si>
    <t>9 518 vč. DPH, resp. 8 279 Kč bez DPH (jednorázově)</t>
  </si>
  <si>
    <t>628 /dítě a půlrok</t>
  </si>
  <si>
    <t xml:space="preserve">56 Kč /půlrok -náklad na nájemné prostor za jedno místo v zařízení péče o děti vypočtený za každé jedno procento obsazenosti (bez DPH pro všechny typy příjemců) </t>
  </si>
  <si>
    <t>Veřejné vysoké školy (kromě státních vysokých škol) a výzkumné organizace (dle zákona č. 130/2002 Sb.)</t>
  </si>
  <si>
    <t>Soukromoprávní subjekt vykonávající veřejně prospěšnou činnost (o.p.s.,spolky, ústavy, církve a náboženské společnosti, nadace a nadační fondy, MAS, Hospodářská komora, Agrární komora, svazy, asociace)</t>
  </si>
  <si>
    <t>Organizační složka státu či příspěvková organizace státu, státní vysoké školy, školy a školská zařízení zřizovaná ministerstvy dle školského zákona (č. 561/2004 Sb.)</t>
  </si>
  <si>
    <t>Ostatní subjekty neobsažené ve výše uvedených kategoriích (obchodní společnosti, státní podniky, družstva, OSVČ, profesní komory)</t>
  </si>
  <si>
    <t xml:space="preserve">Rozpočet projektové žádosti </t>
  </si>
  <si>
    <t>Kalkulace zálohových plateb</t>
  </si>
  <si>
    <t>Kvalifikovaná pečující osoba</t>
  </si>
  <si>
    <t>Procento obsazenosti pro výpočet</t>
  </si>
  <si>
    <t xml:space="preserve">Právnická osoba vykonávající činnost škol a školských zařízení </t>
  </si>
  <si>
    <t>Územní samosprávný celek (mimo hl. m. Prahy) či jeho příspěvkové organizace (Kraje, obce, organizační složky krajů a obcí, příspěvkové organizace zřizované kraji a obcemi (s výjimkou škol a školských zařízení) a dobrovolné svazky obcí</t>
  </si>
  <si>
    <t>Zde zadejte obsazenost, kterou předpokládáte, že dosáhnete</t>
  </si>
  <si>
    <t>Obsazenost zařízení péče o děti (%)</t>
  </si>
  <si>
    <t>Zadejte kapacitu zařízení péče o děti (počet dětí: min. 5 - max. 24)</t>
  </si>
  <si>
    <t>Vymezení oprávněného žadatele</t>
  </si>
  <si>
    <t>Vybudování zařízení péče o děti</t>
  </si>
  <si>
    <t>Transformace zařízení péče o děti</t>
  </si>
  <si>
    <t>Vybudování zařízení péče o děti - křížové financování</t>
  </si>
  <si>
    <t xml:space="preserve">Transformace zařízení péče o děti - křížové financování </t>
  </si>
  <si>
    <t>Zadání základních parametrů zařízení péče o děti</t>
  </si>
  <si>
    <t>1. záloha (snížená o % spolufinancování bude vyplacena po podpisu právního aktu)</t>
  </si>
  <si>
    <t>2. záloha (snížená o % spolufinancování bude vyplacena při zahájení provozu)</t>
  </si>
  <si>
    <t>Počet osob k rekvalifikaci</t>
  </si>
  <si>
    <t>počet pečujících osob</t>
  </si>
  <si>
    <t>Podíl ESF na dotaci</t>
  </si>
  <si>
    <t>Podíl státního rozpočtu na dotaci</t>
  </si>
  <si>
    <t>záloha</t>
  </si>
  <si>
    <t>vyúčtování</t>
  </si>
  <si>
    <t>vybudování/transformace</t>
  </si>
  <si>
    <t>provoz</t>
  </si>
  <si>
    <t>závěrečná platba</t>
  </si>
  <si>
    <t>pořadí platby</t>
  </si>
  <si>
    <t>Součtový řádek</t>
  </si>
  <si>
    <t>Kontrola</t>
  </si>
  <si>
    <t>Struktura finančního plánu v žádosti o podporu</t>
  </si>
  <si>
    <r>
      <rPr>
        <b/>
        <sz val="11"/>
        <color theme="1"/>
        <rFont val="Calibri"/>
        <family val="2"/>
        <charset val="238"/>
        <scheme val="minor"/>
      </rPr>
      <t xml:space="preserve">Rozpad financí 
</t>
    </r>
    <r>
      <rPr>
        <b/>
        <u/>
        <sz val="11"/>
        <color theme="1"/>
        <rFont val="Calibri"/>
        <family val="2"/>
        <charset val="238"/>
        <scheme val="minor"/>
      </rPr>
      <t>1. záloha včetně spolufinancování</t>
    </r>
    <r>
      <rPr>
        <u/>
        <sz val="11"/>
        <color theme="1"/>
        <rFont val="Calibri"/>
        <family val="2"/>
        <charset val="238"/>
        <scheme val="minor"/>
      </rPr>
      <t xml:space="preserve"> </t>
    </r>
    <r>
      <rPr>
        <sz val="11"/>
        <color theme="1"/>
        <rFont val="Calibri"/>
        <family val="2"/>
        <charset val="238"/>
        <scheme val="minor"/>
      </rPr>
      <t xml:space="preserve">
(vkládá se při generování F1)</t>
    </r>
  </si>
  <si>
    <r>
      <rPr>
        <b/>
        <sz val="11"/>
        <color theme="1"/>
        <rFont val="Calibri"/>
        <family val="2"/>
        <charset val="238"/>
        <scheme val="minor"/>
      </rPr>
      <t xml:space="preserve">Rozpad financí
</t>
    </r>
    <r>
      <rPr>
        <b/>
        <u/>
        <sz val="11"/>
        <color theme="1"/>
        <rFont val="Calibri"/>
        <family val="2"/>
        <charset val="238"/>
        <scheme val="minor"/>
      </rPr>
      <t>dotace na investice celkem i 1. záloha</t>
    </r>
    <r>
      <rPr>
        <b/>
        <sz val="11"/>
        <color theme="1"/>
        <rFont val="Calibri"/>
        <family val="2"/>
        <charset val="238"/>
        <scheme val="minor"/>
      </rPr>
      <t xml:space="preserve">
</t>
    </r>
    <r>
      <rPr>
        <sz val="11"/>
        <color theme="1"/>
        <rFont val="Calibri"/>
        <family val="2"/>
        <charset val="238"/>
        <scheme val="minor"/>
      </rPr>
      <t>(vkládá se při tvorbě PA)</t>
    </r>
  </si>
  <si>
    <r>
      <rPr>
        <b/>
        <sz val="11"/>
        <color theme="1"/>
        <rFont val="Calibri"/>
        <family val="2"/>
        <charset val="238"/>
        <scheme val="minor"/>
      </rPr>
      <t xml:space="preserve">Rozpad financí
</t>
    </r>
    <r>
      <rPr>
        <b/>
        <u/>
        <sz val="11"/>
        <color theme="1"/>
        <rFont val="Calibri"/>
        <family val="2"/>
        <charset val="238"/>
        <scheme val="minor"/>
      </rPr>
      <t>dotace na neinvestice celkem</t>
    </r>
    <r>
      <rPr>
        <u/>
        <sz val="11"/>
        <color theme="1"/>
        <rFont val="Calibri"/>
        <family val="2"/>
        <charset val="238"/>
        <scheme val="minor"/>
      </rPr>
      <t xml:space="preserve"> </t>
    </r>
    <r>
      <rPr>
        <sz val="11"/>
        <color theme="1"/>
        <rFont val="Calibri"/>
        <family val="2"/>
        <charset val="238"/>
        <scheme val="minor"/>
      </rPr>
      <t xml:space="preserve">
(vkládá se při tvorbě PA)</t>
    </r>
  </si>
  <si>
    <r>
      <rPr>
        <b/>
        <sz val="11"/>
        <color theme="1"/>
        <rFont val="Calibri"/>
        <family val="2"/>
        <charset val="238"/>
        <scheme val="minor"/>
      </rPr>
      <t xml:space="preserve">Rozpad financí
</t>
    </r>
    <r>
      <rPr>
        <b/>
        <u/>
        <sz val="11"/>
        <color theme="1"/>
        <rFont val="Calibri"/>
        <family val="2"/>
        <charset val="238"/>
        <scheme val="minor"/>
      </rPr>
      <t>dotace na neinvestice 1. záloha</t>
    </r>
    <r>
      <rPr>
        <u/>
        <sz val="11"/>
        <color theme="1"/>
        <rFont val="Calibri"/>
        <family val="2"/>
        <charset val="238"/>
        <scheme val="minor"/>
      </rPr>
      <t xml:space="preserve"> </t>
    </r>
    <r>
      <rPr>
        <sz val="11"/>
        <color theme="1"/>
        <rFont val="Calibri"/>
        <family val="2"/>
        <charset val="238"/>
        <scheme val="minor"/>
      </rPr>
      <t xml:space="preserve">
(vkládá se při tvorbě PA)</t>
    </r>
  </si>
  <si>
    <t>Spolufinancování příjemce</t>
  </si>
  <si>
    <t>Vybudování a provoz</t>
  </si>
  <si>
    <t>Transformace a provoz</t>
  </si>
  <si>
    <t>Zadejte způsob provozu zařízení</t>
  </si>
  <si>
    <t xml:space="preserve">Celkové způsobilé výdaje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</si>
</sst>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0\ &quot;Kč&quot;;[Red]\-#,##0\ &quot;Kč&quot;"/>
    <numFmt numFmtId="44" formatCode="_-* #,##0.00\ &quot;Kč&quot;_-;\-* #,##0.00\ &quot;Kč&quot;_-;_-* &quot;-&quot;??\ &quot;Kč&quot;_-;_-@_-"/>
    <numFmt numFmtId="43" formatCode="_-* #,##0.00\ _K_č_-;\-* #,##0.00\ _K_č_-;_-* &quot;-&quot;??\ _K_č_-;_-@_-"/>
    <numFmt numFmtId="164" formatCode="#,##0\ &quot;Kč&quot;"/>
    <numFmt numFmtId="165" formatCode="#,##0.00\ &quot;Kč&quot;"/>
  </numFmts>
  <fonts count="30" x14ac:knownFonts="1">
    <font>
      <sz val="11"/>
      <color theme="1"/>
      <name val="Calibri"/>
      <family val="2"/>
      <charset val="238"/>
      <scheme val="minor"/>
    </font>
    <font>
      <b/>
      <sz val="11"/>
      <color theme="1"/>
      <name val="Calibri"/>
      <family val="2"/>
      <charset val="238"/>
      <scheme val="minor"/>
    </font>
    <font>
      <sz val="8"/>
      <color theme="1"/>
      <name val="Wingdings"/>
      <charset val="2"/>
    </font>
    <font>
      <sz val="11"/>
      <color theme="1"/>
      <name val="Arial"/>
      <family val="2"/>
      <charset val="238"/>
    </font>
    <font>
      <u/>
      <sz val="11"/>
      <color theme="10"/>
      <name val="Calibri"/>
      <family val="2"/>
      <charset val="238"/>
      <scheme val="minor"/>
    </font>
    <font>
      <sz val="14"/>
      <color rgb="FFFF0000"/>
      <name val="Calibri"/>
      <family val="2"/>
      <charset val="238"/>
      <scheme val="minor"/>
    </font>
    <font>
      <sz val="11"/>
      <color theme="1"/>
      <name val="Symbol"/>
      <family val="1"/>
      <charset val="2"/>
    </font>
    <font>
      <b/>
      <sz val="14"/>
      <color theme="1"/>
      <name val="Calibri"/>
      <family val="2"/>
      <charset val="238"/>
      <scheme val="minor"/>
    </font>
    <font>
      <sz val="11"/>
      <color theme="1"/>
      <name val="Cambria"/>
      <family val="1"/>
      <charset val="238"/>
    </font>
    <font>
      <sz val="11"/>
      <color rgb="FF333333"/>
      <name val="Calibri"/>
      <family val="2"/>
      <charset val="238"/>
      <scheme val="minor"/>
    </font>
    <font>
      <b/>
      <sz val="12"/>
      <color theme="1"/>
      <name val="Calibri"/>
      <family val="2"/>
      <charset val="238"/>
      <scheme val="minor"/>
    </font>
    <font>
      <sz val="12"/>
      <color theme="1"/>
      <name val="Calibri"/>
      <family val="2"/>
      <charset val="238"/>
      <scheme val="minor"/>
    </font>
    <font>
      <sz val="12"/>
      <color rgb="FF333333"/>
      <name val="Calibri"/>
      <family val="2"/>
      <charset val="238"/>
      <scheme val="minor"/>
    </font>
    <font>
      <b/>
      <sz val="12"/>
      <color rgb="FF333333"/>
      <name val="Calibri"/>
      <family val="2"/>
      <charset val="238"/>
      <scheme val="minor"/>
    </font>
    <font>
      <b/>
      <sz val="16"/>
      <color rgb="FFFF0000"/>
      <name val="Calibri"/>
      <family val="2"/>
      <charset val="238"/>
      <scheme val="minor"/>
    </font>
    <font>
      <b/>
      <sz val="20"/>
      <color rgb="FFFF0000"/>
      <name val="Calibri"/>
      <family val="2"/>
      <charset val="238"/>
      <scheme val="minor"/>
    </font>
    <font>
      <sz val="11"/>
      <color theme="1"/>
      <name val="Calibri"/>
      <family val="2"/>
      <charset val="238"/>
      <scheme val="minor"/>
    </font>
    <font>
      <b/>
      <sz val="14"/>
      <color theme="4"/>
      <name val="Calibri"/>
      <family val="2"/>
      <charset val="238"/>
      <scheme val="minor"/>
    </font>
    <font>
      <sz val="10"/>
      <color theme="1"/>
      <name val="Arial"/>
      <family val="2"/>
      <charset val="238"/>
    </font>
    <font>
      <sz val="10"/>
      <color rgb="FF1F497D"/>
      <name val="Calibri"/>
      <family val="2"/>
      <charset val="238"/>
    </font>
    <font>
      <i/>
      <sz val="10"/>
      <color theme="1"/>
      <name val="Arial"/>
      <family val="2"/>
      <charset val="238"/>
    </font>
    <font>
      <b/>
      <sz val="12"/>
      <color theme="5" tint="-0.499984740745262"/>
      <name val="Calibri"/>
      <family val="2"/>
      <charset val="238"/>
      <scheme val="minor"/>
    </font>
    <font>
      <b/>
      <sz val="11"/>
      <color theme="5" tint="-0.499984740745262"/>
      <name val="Calibri"/>
      <family val="2"/>
      <charset val="238"/>
      <scheme val="minor"/>
    </font>
    <font>
      <i/>
      <sz val="10"/>
      <color theme="1"/>
      <name val="Calibri"/>
      <family val="2"/>
      <charset val="238"/>
      <scheme val="minor"/>
    </font>
    <font>
      <b/>
      <sz val="11"/>
      <name val="Calibri"/>
      <family val="2"/>
      <charset val="238"/>
      <scheme val="minor"/>
    </font>
    <font>
      <sz val="11"/>
      <name val="Calibri"/>
      <family val="2"/>
      <charset val="238"/>
      <scheme val="minor"/>
    </font>
    <font>
      <b/>
      <sz val="12"/>
      <name val="Calibri"/>
      <family val="2"/>
      <charset val="238"/>
      <scheme val="minor"/>
    </font>
    <font>
      <b/>
      <u/>
      <sz val="11"/>
      <color theme="1"/>
      <name val="Calibri"/>
      <family val="2"/>
      <charset val="238"/>
      <scheme val="minor"/>
    </font>
    <font>
      <u/>
      <sz val="11"/>
      <color theme="1"/>
      <name val="Calibri"/>
      <family val="2"/>
      <charset val="238"/>
      <scheme val="minor"/>
    </font>
    <font>
      <b/>
      <sz val="16"/>
      <color theme="1"/>
      <name val="Calibri"/>
      <family val="2"/>
      <charset val="238"/>
      <scheme val="minor"/>
    </font>
  </fonts>
  <fills count="1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2" tint="-0.24994659260841701"/>
        <bgColor indexed="64"/>
      </patternFill>
    </fill>
    <fill>
      <patternFill patternType="solid">
        <fgColor theme="2" tint="-0.499984740745262"/>
        <bgColor indexed="64"/>
      </patternFill>
    </fill>
    <fill>
      <patternFill patternType="solid">
        <fgColor theme="2"/>
        <bgColor indexed="64"/>
      </patternFill>
    </fill>
    <fill>
      <patternFill patternType="solid">
        <fgColor theme="6" tint="0.79998168889431442"/>
        <bgColor indexed="64"/>
      </patternFill>
    </fill>
  </fills>
  <borders count="6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double">
        <color auto="1"/>
      </left>
      <right style="double">
        <color auto="1"/>
      </right>
      <top style="double">
        <color auto="1"/>
      </top>
      <bottom style="double">
        <color auto="1"/>
      </bottom>
      <diagonal/>
    </border>
    <border>
      <left style="double">
        <color auto="1"/>
      </left>
      <right/>
      <top style="double">
        <color auto="1"/>
      </top>
      <bottom style="thin">
        <color auto="1"/>
      </bottom>
      <diagonal/>
    </border>
    <border>
      <left style="double">
        <color auto="1"/>
      </left>
      <right/>
      <top style="thin">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thin">
        <color auto="1"/>
      </left>
      <right style="thin">
        <color auto="1"/>
      </right>
      <top style="thin">
        <color auto="1"/>
      </top>
      <bottom style="double">
        <color auto="1"/>
      </bottom>
      <diagonal/>
    </border>
    <border>
      <left style="thin">
        <color indexed="64"/>
      </left>
      <right style="thin">
        <color auto="1"/>
      </right>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style="double">
        <color auto="1"/>
      </top>
      <bottom/>
      <diagonal/>
    </border>
    <border>
      <left style="thin">
        <color auto="1"/>
      </left>
      <right style="double">
        <color auto="1"/>
      </right>
      <top style="double">
        <color auto="1"/>
      </top>
      <bottom/>
      <diagonal/>
    </border>
    <border>
      <left style="double">
        <color auto="1"/>
      </left>
      <right style="double">
        <color auto="1"/>
      </right>
      <top/>
      <bottom style="thin">
        <color auto="1"/>
      </bottom>
      <diagonal/>
    </border>
    <border>
      <left style="double">
        <color auto="1"/>
      </left>
      <right style="double">
        <color auto="1"/>
      </right>
      <top style="thin">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style="double">
        <color auto="1"/>
      </top>
      <bottom style="thin">
        <color auto="1"/>
      </bottom>
      <diagonal/>
    </border>
    <border>
      <left style="double">
        <color auto="1"/>
      </left>
      <right style="double">
        <color auto="1"/>
      </right>
      <top style="thin">
        <color auto="1"/>
      </top>
      <bottom style="double">
        <color auto="1"/>
      </bottom>
      <diagonal/>
    </border>
    <border>
      <left style="double">
        <color auto="1"/>
      </left>
      <right/>
      <top style="thin">
        <color auto="1"/>
      </top>
      <bottom style="double">
        <color auto="1"/>
      </bottom>
      <diagonal/>
    </border>
    <border>
      <left/>
      <right/>
      <top style="double">
        <color auto="1"/>
      </top>
      <bottom style="thin">
        <color auto="1"/>
      </bottom>
      <diagonal/>
    </border>
    <border>
      <left/>
      <right style="double">
        <color auto="1"/>
      </right>
      <top style="double">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right/>
      <top style="thin">
        <color auto="1"/>
      </top>
      <bottom style="double">
        <color auto="1"/>
      </bottom>
      <diagonal/>
    </border>
    <border>
      <left/>
      <right style="double">
        <color auto="1"/>
      </right>
      <top style="thin">
        <color auto="1"/>
      </top>
      <bottom style="double">
        <color auto="1"/>
      </bottom>
      <diagonal/>
    </border>
    <border>
      <left style="thin">
        <color auto="1"/>
      </left>
      <right/>
      <top style="double">
        <color auto="1"/>
      </top>
      <bottom/>
      <diagonal/>
    </border>
    <border>
      <left style="thin">
        <color auto="1"/>
      </left>
      <right style="medium">
        <color auto="1"/>
      </right>
      <top style="double">
        <color auto="1"/>
      </top>
      <bottom style="thin">
        <color auto="1"/>
      </bottom>
      <diagonal/>
    </border>
    <border>
      <left style="double">
        <color auto="1"/>
      </left>
      <right style="thin">
        <color auto="1"/>
      </right>
      <top style="double">
        <color auto="1"/>
      </top>
      <bottom/>
      <diagonal/>
    </border>
    <border>
      <left style="double">
        <color auto="1"/>
      </left>
      <right style="thin">
        <color auto="1"/>
      </right>
      <top/>
      <bottom style="double">
        <color auto="1"/>
      </bottom>
      <diagonal/>
    </border>
    <border>
      <left style="medium">
        <color auto="1"/>
      </left>
      <right style="medium">
        <color auto="1"/>
      </right>
      <top style="medium">
        <color auto="1"/>
      </top>
      <bottom style="medium">
        <color auto="1"/>
      </bottom>
      <diagonal/>
    </border>
    <border>
      <left/>
      <right style="medium">
        <color auto="1"/>
      </right>
      <top style="thin">
        <color auto="1"/>
      </top>
      <bottom style="medium">
        <color auto="1"/>
      </bottom>
      <diagonal/>
    </border>
    <border>
      <left style="medium">
        <color auto="1"/>
      </left>
      <right/>
      <top style="thin">
        <color auto="1"/>
      </top>
      <bottom style="thin">
        <color auto="1"/>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auto="1"/>
      </right>
      <top style="double">
        <color auto="1"/>
      </top>
      <bottom style="thin">
        <color auto="1"/>
      </bottom>
      <diagonal/>
    </border>
    <border>
      <left/>
      <right/>
      <top style="thin">
        <color auto="1"/>
      </top>
      <bottom style="medium">
        <color auto="1"/>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auto="1"/>
      </top>
      <bottom style="thin">
        <color auto="1"/>
      </bottom>
      <diagonal/>
    </border>
    <border>
      <left style="medium">
        <color indexed="64"/>
      </left>
      <right style="medium">
        <color indexed="64"/>
      </right>
      <top style="thin">
        <color auto="1"/>
      </top>
      <bottom style="medium">
        <color auto="1"/>
      </bottom>
      <diagonal/>
    </border>
  </borders>
  <cellStyleXfs count="5">
    <xf numFmtId="0" fontId="0" fillId="0" borderId="0"/>
    <xf numFmtId="0" fontId="4" fillId="0" borderId="0" applyNumberFormat="0" applyFill="0" applyBorder="0" applyAlignment="0" applyProtection="0"/>
    <xf numFmtId="44"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cellStyleXfs>
  <cellXfs count="200">
    <xf numFmtId="0" fontId="0" fillId="0" borderId="0" xfId="0"/>
    <xf numFmtId="0" fontId="0" fillId="0" borderId="0" xfId="0" applyAlignment="1">
      <alignment wrapText="1"/>
    </xf>
    <xf numFmtId="0" fontId="1" fillId="0" borderId="0" xfId="0" applyFont="1"/>
    <xf numFmtId="0" fontId="2" fillId="0" borderId="0" xfId="0" applyFont="1" applyAlignment="1">
      <alignment horizontal="left" vertical="center" indent="5"/>
    </xf>
    <xf numFmtId="0" fontId="3" fillId="0" borderId="0" xfId="0" applyFont="1"/>
    <xf numFmtId="0" fontId="4" fillId="0" borderId="0" xfId="1" applyAlignment="1">
      <alignment horizontal="justify" vertical="center"/>
    </xf>
    <xf numFmtId="0" fontId="0" fillId="0" borderId="0" xfId="0" applyAlignment="1"/>
    <xf numFmtId="9" fontId="0" fillId="0" borderId="0" xfId="0" applyNumberFormat="1"/>
    <xf numFmtId="0" fontId="0" fillId="0" borderId="0" xfId="0" applyAlignment="1">
      <alignment horizontal="left" vertical="center" wrapText="1"/>
    </xf>
    <xf numFmtId="0" fontId="0" fillId="0" borderId="7" xfId="0" applyBorder="1" applyAlignment="1">
      <alignment horizontal="left" vertical="center" wrapText="1"/>
    </xf>
    <xf numFmtId="9" fontId="0" fillId="0" borderId="1" xfId="0" applyNumberFormat="1" applyBorder="1" applyAlignment="1">
      <alignment horizontal="center" vertical="center"/>
    </xf>
    <xf numFmtId="9" fontId="0" fillId="0" borderId="8" xfId="0" applyNumberFormat="1" applyBorder="1" applyAlignment="1">
      <alignment horizontal="center" vertical="center"/>
    </xf>
    <xf numFmtId="0" fontId="0" fillId="0" borderId="9" xfId="0" applyBorder="1" applyAlignment="1">
      <alignment horizontal="left" vertical="center" wrapText="1"/>
    </xf>
    <xf numFmtId="9" fontId="0" fillId="0" borderId="10" xfId="0" applyNumberFormat="1" applyBorder="1" applyAlignment="1">
      <alignment horizontal="center" vertical="center"/>
    </xf>
    <xf numFmtId="9" fontId="0" fillId="0" borderId="11" xfId="0" applyNumberFormat="1" applyBorder="1" applyAlignment="1">
      <alignment horizontal="center" vertical="center"/>
    </xf>
    <xf numFmtId="0" fontId="0" fillId="0" borderId="17" xfId="0" applyBorder="1" applyAlignment="1">
      <alignment horizontal="left" vertical="center" wrapText="1"/>
    </xf>
    <xf numFmtId="9" fontId="0" fillId="0" borderId="2" xfId="0" applyNumberFormat="1" applyBorder="1" applyAlignment="1">
      <alignment horizontal="center" vertical="center"/>
    </xf>
    <xf numFmtId="9" fontId="0" fillId="0" borderId="18" xfId="0" applyNumberFormat="1" applyBorder="1" applyAlignment="1">
      <alignment horizontal="center" vertical="center"/>
    </xf>
    <xf numFmtId="0" fontId="0" fillId="0" borderId="12" xfId="0" applyBorder="1" applyAlignment="1">
      <alignment horizontal="left" vertical="center" wrapText="1"/>
    </xf>
    <xf numFmtId="9" fontId="0" fillId="0" borderId="3" xfId="0" applyNumberFormat="1" applyBorder="1" applyAlignment="1">
      <alignment horizontal="center" vertical="center"/>
    </xf>
    <xf numFmtId="9" fontId="0" fillId="0" borderId="13" xfId="0" applyNumberFormat="1" applyBorder="1" applyAlignment="1">
      <alignment horizontal="center" vertical="center"/>
    </xf>
    <xf numFmtId="0" fontId="8" fillId="0" borderId="0" xfId="0" applyFont="1" applyAlignment="1">
      <alignment vertical="center" wrapText="1"/>
    </xf>
    <xf numFmtId="0" fontId="0" fillId="0" borderId="0" xfId="0" applyAlignment="1">
      <alignment horizontal="center" vertical="center"/>
    </xf>
    <xf numFmtId="0" fontId="0" fillId="0" borderId="0" xfId="0" applyProtection="1">
      <protection locked="0"/>
    </xf>
    <xf numFmtId="0" fontId="5" fillId="0" borderId="0" xfId="0" applyFont="1" applyProtection="1">
      <protection hidden="1"/>
    </xf>
    <xf numFmtId="0" fontId="0" fillId="0" borderId="0" xfId="0" applyProtection="1">
      <protection hidden="1"/>
    </xf>
    <xf numFmtId="0" fontId="0" fillId="0" borderId="0" xfId="0" applyBorder="1" applyAlignment="1">
      <alignment wrapText="1"/>
    </xf>
    <xf numFmtId="0" fontId="0" fillId="0" borderId="4" xfId="0" applyFont="1" applyBorder="1"/>
    <xf numFmtId="0" fontId="0" fillId="0" borderId="7" xfId="0" applyFont="1" applyBorder="1" applyAlignment="1">
      <alignment horizontal="center" vertical="center"/>
    </xf>
    <xf numFmtId="0" fontId="9" fillId="0" borderId="1" xfId="0" applyFont="1" applyBorder="1" applyAlignment="1">
      <alignment vertical="center" wrapText="1" shrinkToFit="1"/>
    </xf>
    <xf numFmtId="0" fontId="0" fillId="0" borderId="9" xfId="0" applyFont="1" applyBorder="1" applyAlignment="1">
      <alignment horizontal="center" vertical="center"/>
    </xf>
    <xf numFmtId="0" fontId="10" fillId="2" borderId="5" xfId="0" applyFont="1" applyFill="1" applyBorder="1" applyAlignment="1">
      <alignment horizontal="center" vertical="center"/>
    </xf>
    <xf numFmtId="0" fontId="10" fillId="2" borderId="5" xfId="0" applyFont="1" applyFill="1" applyBorder="1" applyAlignment="1">
      <alignment horizontal="center" vertical="center" wrapText="1"/>
    </xf>
    <xf numFmtId="0" fontId="10" fillId="2" borderId="6" xfId="0" applyFont="1" applyFill="1" applyBorder="1" applyAlignment="1">
      <alignment horizontal="center" vertical="center" wrapText="1"/>
    </xf>
    <xf numFmtId="0" fontId="11" fillId="0" borderId="1" xfId="0" applyFont="1" applyBorder="1" applyAlignment="1">
      <alignment vertical="center"/>
    </xf>
    <xf numFmtId="0" fontId="11" fillId="0" borderId="1" xfId="0" applyFont="1" applyBorder="1" applyAlignment="1">
      <alignment vertical="center" wrapText="1"/>
    </xf>
    <xf numFmtId="164" fontId="11" fillId="0" borderId="1" xfId="0" applyNumberFormat="1" applyFont="1" applyBorder="1" applyAlignment="1">
      <alignment horizontal="center" vertical="center" wrapText="1"/>
    </xf>
    <xf numFmtId="164" fontId="11" fillId="0" borderId="8" xfId="0" applyNumberFormat="1" applyFont="1" applyBorder="1" applyAlignment="1">
      <alignment horizontal="center" vertical="center" wrapText="1"/>
    </xf>
    <xf numFmtId="0" fontId="11" fillId="0" borderId="1" xfId="0" applyFont="1" applyBorder="1" applyAlignment="1">
      <alignment horizontal="left" vertical="center" wrapText="1" shrinkToFit="1"/>
    </xf>
    <xf numFmtId="6" fontId="11" fillId="0" borderId="1" xfId="0" applyNumberFormat="1" applyFont="1" applyBorder="1" applyAlignment="1">
      <alignment vertical="center" wrapText="1" shrinkToFit="1"/>
    </xf>
    <xf numFmtId="0" fontId="11" fillId="0" borderId="1" xfId="0" applyFont="1" applyBorder="1" applyAlignment="1">
      <alignment vertical="center" wrapText="1" shrinkToFit="1"/>
    </xf>
    <xf numFmtId="164" fontId="11" fillId="0" borderId="1" xfId="0" applyNumberFormat="1" applyFont="1" applyBorder="1" applyAlignment="1">
      <alignment horizontal="center" vertical="center" wrapText="1" shrinkToFit="1"/>
    </xf>
    <xf numFmtId="164" fontId="11" fillId="0" borderId="8" xfId="0" applyNumberFormat="1" applyFont="1" applyBorder="1" applyAlignment="1">
      <alignment horizontal="center" vertical="center" wrapText="1" shrinkToFit="1"/>
    </xf>
    <xf numFmtId="0" fontId="11" fillId="0" borderId="10" xfId="0" applyFont="1" applyBorder="1" applyAlignment="1">
      <alignment vertical="center"/>
    </xf>
    <xf numFmtId="0" fontId="11" fillId="0" borderId="10" xfId="0" applyFont="1" applyBorder="1" applyAlignment="1">
      <alignment vertical="center" wrapText="1"/>
    </xf>
    <xf numFmtId="164" fontId="11" fillId="0" borderId="10" xfId="0" applyNumberFormat="1" applyFont="1" applyBorder="1" applyAlignment="1">
      <alignment horizontal="center" vertical="center" wrapText="1"/>
    </xf>
    <xf numFmtId="164" fontId="11" fillId="0" borderId="11" xfId="0" applyNumberFormat="1" applyFont="1" applyBorder="1" applyAlignment="1">
      <alignment horizontal="center" vertical="center" wrapText="1"/>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15" fillId="0" borderId="0" xfId="0" applyFont="1"/>
    <xf numFmtId="0" fontId="17" fillId="0" borderId="0" xfId="0" applyFont="1" applyProtection="1">
      <protection hidden="1"/>
    </xf>
    <xf numFmtId="0" fontId="1" fillId="0" borderId="0" xfId="0" applyFont="1" applyFill="1" applyBorder="1" applyProtection="1">
      <protection hidden="1"/>
    </xf>
    <xf numFmtId="0" fontId="1" fillId="0" borderId="0" xfId="0" applyFont="1" applyBorder="1" applyProtection="1">
      <protection hidden="1"/>
    </xf>
    <xf numFmtId="0" fontId="1" fillId="6" borderId="0" xfId="0" applyFont="1" applyFill="1" applyBorder="1" applyProtection="1">
      <protection hidden="1"/>
    </xf>
    <xf numFmtId="0" fontId="1" fillId="6" borderId="0" xfId="0" applyFont="1" applyFill="1" applyBorder="1" applyAlignment="1" applyProtection="1">
      <alignment vertical="center"/>
      <protection hidden="1"/>
    </xf>
    <xf numFmtId="164" fontId="1" fillId="6" borderId="0" xfId="0" applyNumberFormat="1" applyFont="1" applyFill="1" applyBorder="1" applyAlignment="1" applyProtection="1">
      <alignment horizontal="right" vertical="center"/>
      <protection hidden="1"/>
    </xf>
    <xf numFmtId="0" fontId="1" fillId="5" borderId="22" xfId="0" applyFont="1" applyFill="1" applyBorder="1" applyAlignment="1" applyProtection="1">
      <alignment horizontal="center" vertical="center"/>
      <protection hidden="1"/>
    </xf>
    <xf numFmtId="0" fontId="1" fillId="5" borderId="22" xfId="0" applyFont="1" applyFill="1" applyBorder="1" applyAlignment="1" applyProtection="1">
      <alignment horizontal="center" vertical="center" wrapText="1"/>
      <protection hidden="1"/>
    </xf>
    <xf numFmtId="0" fontId="0" fillId="8" borderId="32" xfId="0" applyFont="1" applyFill="1" applyBorder="1" applyProtection="1">
      <protection hidden="1"/>
    </xf>
    <xf numFmtId="0" fontId="0" fillId="4" borderId="32" xfId="0" applyFont="1" applyFill="1" applyBorder="1" applyAlignment="1" applyProtection="1">
      <alignment horizontal="center"/>
      <protection hidden="1"/>
    </xf>
    <xf numFmtId="164" fontId="0" fillId="4" borderId="32" xfId="0" applyNumberFormat="1" applyFont="1" applyFill="1" applyBorder="1" applyProtection="1">
      <protection hidden="1"/>
    </xf>
    <xf numFmtId="0" fontId="0" fillId="8" borderId="33" xfId="0" applyFont="1" applyFill="1" applyBorder="1" applyProtection="1">
      <protection hidden="1"/>
    </xf>
    <xf numFmtId="164" fontId="0" fillId="4" borderId="33" xfId="0" applyNumberFormat="1" applyFont="1" applyFill="1" applyBorder="1" applyProtection="1">
      <protection hidden="1"/>
    </xf>
    <xf numFmtId="0" fontId="0" fillId="8" borderId="33" xfId="0" applyFont="1" applyFill="1" applyBorder="1" applyAlignment="1" applyProtection="1">
      <alignment wrapText="1"/>
      <protection hidden="1"/>
    </xf>
    <xf numFmtId="0" fontId="0" fillId="4" borderId="33" xfId="0" applyFont="1" applyFill="1" applyBorder="1" applyAlignment="1" applyProtection="1">
      <alignment horizontal="center"/>
      <protection hidden="1"/>
    </xf>
    <xf numFmtId="0" fontId="0" fillId="4" borderId="33" xfId="0" applyFont="1" applyFill="1" applyBorder="1" applyProtection="1">
      <protection hidden="1"/>
    </xf>
    <xf numFmtId="0" fontId="10" fillId="8" borderId="22" xfId="0" applyFont="1" applyFill="1" applyBorder="1" applyAlignment="1" applyProtection="1">
      <alignment horizontal="left" vertical="center"/>
      <protection hidden="1"/>
    </xf>
    <xf numFmtId="0" fontId="10" fillId="8" borderId="22" xfId="0" applyFont="1" applyFill="1" applyBorder="1" applyProtection="1">
      <protection hidden="1"/>
    </xf>
    <xf numFmtId="0" fontId="10" fillId="4" borderId="22" xfId="0" applyFont="1" applyFill="1" applyBorder="1" applyProtection="1">
      <protection hidden="1"/>
    </xf>
    <xf numFmtId="0" fontId="10" fillId="4" borderId="22" xfId="0" applyFont="1" applyFill="1" applyBorder="1" applyAlignment="1" applyProtection="1">
      <alignment vertical="center"/>
      <protection hidden="1"/>
    </xf>
    <xf numFmtId="164" fontId="0" fillId="4" borderId="33" xfId="2" applyNumberFormat="1" applyFont="1" applyFill="1" applyBorder="1" applyAlignment="1" applyProtection="1">
      <alignment horizontal="right"/>
      <protection hidden="1"/>
    </xf>
    <xf numFmtId="164" fontId="0" fillId="4" borderId="33" xfId="0" applyNumberFormat="1" applyFont="1" applyFill="1" applyBorder="1" applyAlignment="1" applyProtection="1">
      <alignment horizontal="right"/>
      <protection hidden="1"/>
    </xf>
    <xf numFmtId="0" fontId="18" fillId="0" borderId="0" xfId="0" applyFont="1" applyAlignment="1">
      <alignment vertical="center"/>
    </xf>
    <xf numFmtId="0" fontId="0" fillId="8" borderId="33" xfId="0" applyFont="1" applyFill="1" applyBorder="1" applyAlignment="1" applyProtection="1">
      <protection hidden="1"/>
    </xf>
    <xf numFmtId="9" fontId="22" fillId="7" borderId="34" xfId="0" applyNumberFormat="1" applyFont="1" applyFill="1" applyBorder="1" applyAlignment="1" applyProtection="1">
      <alignment horizontal="center" vertical="center"/>
      <protection locked="0"/>
    </xf>
    <xf numFmtId="0" fontId="20" fillId="0" borderId="0" xfId="0" applyFont="1" applyProtection="1">
      <protection locked="0"/>
    </xf>
    <xf numFmtId="0" fontId="1" fillId="5" borderId="30" xfId="0" applyFont="1" applyFill="1" applyBorder="1" applyAlignment="1" applyProtection="1">
      <alignment horizontal="center" vertical="center" wrapText="1"/>
      <protection hidden="1"/>
    </xf>
    <xf numFmtId="0" fontId="1" fillId="5" borderId="31" xfId="0" applyFont="1" applyFill="1" applyBorder="1" applyAlignment="1" applyProtection="1">
      <alignment horizontal="center" vertical="center" wrapText="1"/>
      <protection hidden="1"/>
    </xf>
    <xf numFmtId="0" fontId="14" fillId="0" borderId="0" xfId="0" applyFont="1" applyProtection="1">
      <protection hidden="1"/>
    </xf>
    <xf numFmtId="0" fontId="0" fillId="8" borderId="24" xfId="0" applyFill="1" applyBorder="1" applyAlignment="1" applyProtection="1">
      <alignment horizontal="left" vertical="center"/>
      <protection hidden="1"/>
    </xf>
    <xf numFmtId="164" fontId="0" fillId="0" borderId="0" xfId="0" applyNumberFormat="1" applyProtection="1">
      <protection hidden="1"/>
    </xf>
    <xf numFmtId="0" fontId="0" fillId="8" borderId="24" xfId="0" applyFill="1" applyBorder="1" applyAlignment="1" applyProtection="1">
      <alignment horizontal="left" vertical="center" wrapText="1"/>
      <protection hidden="1"/>
    </xf>
    <xf numFmtId="0" fontId="19" fillId="0" borderId="0" xfId="0" applyFont="1" applyAlignment="1" applyProtection="1">
      <alignment vertical="center" wrapText="1"/>
      <protection hidden="1"/>
    </xf>
    <xf numFmtId="3" fontId="0" fillId="4" borderId="33" xfId="0" applyNumberFormat="1" applyFill="1" applyBorder="1" applyAlignment="1" applyProtection="1">
      <alignment horizontal="center" vertical="center"/>
      <protection hidden="1"/>
    </xf>
    <xf numFmtId="0" fontId="0" fillId="8" borderId="24" xfId="0" applyFill="1" applyBorder="1" applyAlignment="1" applyProtection="1">
      <alignment horizontal="left"/>
      <protection hidden="1"/>
    </xf>
    <xf numFmtId="0" fontId="6" fillId="0" borderId="0" xfId="0" applyFont="1" applyProtection="1">
      <protection hidden="1"/>
    </xf>
    <xf numFmtId="164" fontId="0" fillId="4" borderId="36" xfId="0" applyNumberFormat="1" applyFill="1" applyBorder="1" applyAlignment="1" applyProtection="1">
      <alignment horizontal="center" vertical="center"/>
      <protection hidden="1"/>
    </xf>
    <xf numFmtId="164" fontId="0" fillId="4" borderId="32" xfId="0" applyNumberFormat="1" applyFill="1" applyBorder="1" applyAlignment="1" applyProtection="1">
      <alignment horizontal="center" vertical="center"/>
      <protection hidden="1"/>
    </xf>
    <xf numFmtId="164" fontId="0" fillId="0" borderId="0" xfId="0" applyNumberFormat="1" applyProtection="1">
      <protection locked="0"/>
    </xf>
    <xf numFmtId="0" fontId="0" fillId="8" borderId="37" xfId="0" applyFill="1" applyBorder="1" applyAlignment="1" applyProtection="1">
      <alignment horizontal="left" vertical="center"/>
      <protection hidden="1"/>
    </xf>
    <xf numFmtId="0" fontId="0" fillId="8" borderId="23" xfId="0" applyFill="1" applyBorder="1" applyAlignment="1" applyProtection="1">
      <alignment horizontal="left" vertical="center" wrapText="1"/>
      <protection hidden="1"/>
    </xf>
    <xf numFmtId="0" fontId="1" fillId="5" borderId="50" xfId="0" applyFont="1" applyFill="1" applyBorder="1" applyAlignment="1" applyProtection="1">
      <alignment horizontal="center" vertical="center" wrapText="1"/>
      <protection hidden="1"/>
    </xf>
    <xf numFmtId="164" fontId="1" fillId="0" borderId="0" xfId="0" applyNumberFormat="1" applyFont="1" applyFill="1" applyBorder="1" applyAlignment="1" applyProtection="1">
      <alignment horizontal="right" vertical="center"/>
      <protection hidden="1"/>
    </xf>
    <xf numFmtId="0" fontId="0" fillId="0" borderId="0" xfId="0" applyFill="1" applyProtection="1">
      <protection hidden="1"/>
    </xf>
    <xf numFmtId="164" fontId="23" fillId="0" borderId="0" xfId="0" applyNumberFormat="1" applyFont="1" applyFill="1" applyBorder="1" applyAlignment="1" applyProtection="1">
      <alignment horizontal="left" vertical="center" wrapText="1"/>
      <protection hidden="1"/>
    </xf>
    <xf numFmtId="0" fontId="23" fillId="0" borderId="0" xfId="0" applyFont="1" applyFill="1" applyBorder="1" applyAlignment="1" applyProtection="1">
      <alignment horizontal="left" vertical="center" wrapText="1"/>
      <protection hidden="1"/>
    </xf>
    <xf numFmtId="2" fontId="1" fillId="0" borderId="0" xfId="0" applyNumberFormat="1" applyFont="1" applyFill="1" applyBorder="1" applyAlignment="1" applyProtection="1">
      <alignment horizontal="left" vertical="center" wrapText="1"/>
      <protection hidden="1"/>
    </xf>
    <xf numFmtId="2" fontId="23" fillId="0" borderId="0" xfId="0" applyNumberFormat="1" applyFont="1" applyFill="1" applyBorder="1" applyAlignment="1" applyProtection="1">
      <alignment horizontal="left" vertical="center" wrapText="1"/>
      <protection hidden="1"/>
    </xf>
    <xf numFmtId="2" fontId="0" fillId="0" borderId="0" xfId="0" applyNumberFormat="1" applyFill="1" applyBorder="1" applyAlignment="1" applyProtection="1">
      <alignment horizontal="center" vertical="center"/>
      <protection hidden="1"/>
    </xf>
    <xf numFmtId="0" fontId="24" fillId="0" borderId="0" xfId="0" applyFont="1" applyFill="1" applyBorder="1" applyAlignment="1" applyProtection="1">
      <alignment horizontal="center" vertical="center"/>
      <protection hidden="1"/>
    </xf>
    <xf numFmtId="0" fontId="25" fillId="0" borderId="0" xfId="0" applyNumberFormat="1" applyFont="1" applyFill="1" applyBorder="1" applyProtection="1">
      <protection hidden="1"/>
    </xf>
    <xf numFmtId="164" fontId="25" fillId="0" borderId="0" xfId="0" applyNumberFormat="1" applyFont="1" applyFill="1" applyBorder="1" applyProtection="1">
      <protection hidden="1"/>
    </xf>
    <xf numFmtId="164" fontId="25" fillId="0" borderId="0" xfId="0" applyNumberFormat="1" applyFont="1" applyFill="1" applyBorder="1" applyAlignment="1" applyProtection="1">
      <alignment horizontal="right" vertical="center"/>
      <protection hidden="1"/>
    </xf>
    <xf numFmtId="164" fontId="26" fillId="0" borderId="0" xfId="0" applyNumberFormat="1" applyFont="1" applyFill="1" applyBorder="1" applyAlignment="1" applyProtection="1">
      <alignment horizontal="center" vertical="center"/>
      <protection hidden="1"/>
    </xf>
    <xf numFmtId="164" fontId="0" fillId="4" borderId="33" xfId="0" applyNumberFormat="1" applyFont="1" applyFill="1" applyBorder="1" applyAlignment="1" applyProtection="1">
      <alignment horizontal="center" vertical="center" wrapText="1"/>
      <protection hidden="1"/>
    </xf>
    <xf numFmtId="164" fontId="0" fillId="4" borderId="34" xfId="0" applyNumberFormat="1" applyFont="1" applyFill="1" applyBorder="1" applyAlignment="1" applyProtection="1">
      <alignment horizontal="center" vertical="center" wrapText="1"/>
      <protection hidden="1"/>
    </xf>
    <xf numFmtId="9" fontId="25" fillId="0" borderId="0" xfId="3" applyFont="1" applyFill="1" applyBorder="1" applyAlignment="1" applyProtection="1">
      <alignment horizontal="right" vertical="center"/>
      <protection hidden="1"/>
    </xf>
    <xf numFmtId="0" fontId="0" fillId="9" borderId="34" xfId="0" applyFont="1" applyFill="1" applyBorder="1" applyAlignment="1" applyProtection="1">
      <alignment wrapText="1"/>
      <protection hidden="1"/>
    </xf>
    <xf numFmtId="0" fontId="0" fillId="9" borderId="34" xfId="0" applyFont="1" applyFill="1" applyBorder="1" applyAlignment="1" applyProtection="1">
      <alignment horizontal="center" vertical="center"/>
      <protection hidden="1"/>
    </xf>
    <xf numFmtId="0" fontId="0" fillId="9" borderId="34" xfId="0" applyFont="1" applyFill="1" applyBorder="1" applyProtection="1">
      <protection hidden="1"/>
    </xf>
    <xf numFmtId="9" fontId="0" fillId="9" borderId="34" xfId="0" applyNumberFormat="1" applyFont="1" applyFill="1" applyBorder="1" applyAlignment="1" applyProtection="1">
      <alignment horizontal="right" vertical="center"/>
      <protection hidden="1"/>
    </xf>
    <xf numFmtId="0" fontId="0" fillId="9" borderId="33" xfId="0" applyFont="1" applyFill="1" applyBorder="1" applyAlignment="1" applyProtection="1">
      <protection hidden="1"/>
    </xf>
    <xf numFmtId="0" fontId="0" fillId="9" borderId="33" xfId="0" applyFont="1" applyFill="1" applyBorder="1" applyAlignment="1" applyProtection="1">
      <alignment horizontal="center"/>
      <protection hidden="1"/>
    </xf>
    <xf numFmtId="0" fontId="0" fillId="9" borderId="33" xfId="0" applyFont="1" applyFill="1" applyBorder="1" applyProtection="1">
      <protection hidden="1"/>
    </xf>
    <xf numFmtId="9" fontId="0" fillId="9" borderId="33" xfId="0" applyNumberFormat="1" applyFont="1" applyFill="1" applyBorder="1" applyAlignment="1" applyProtection="1">
      <alignment horizontal="right" vertical="center"/>
      <protection hidden="1"/>
    </xf>
    <xf numFmtId="0" fontId="0" fillId="10" borderId="33" xfId="0" applyFont="1" applyFill="1" applyBorder="1" applyAlignment="1" applyProtection="1">
      <protection hidden="1"/>
    </xf>
    <xf numFmtId="0" fontId="0" fillId="10" borderId="33" xfId="0" applyFont="1" applyFill="1" applyBorder="1" applyAlignment="1" applyProtection="1">
      <alignment horizontal="center"/>
      <protection hidden="1"/>
    </xf>
    <xf numFmtId="0" fontId="0" fillId="10" borderId="33" xfId="0" applyFont="1" applyFill="1" applyBorder="1" applyProtection="1">
      <protection hidden="1"/>
    </xf>
    <xf numFmtId="9" fontId="0" fillId="10" borderId="33" xfId="0" applyNumberFormat="1" applyFont="1" applyFill="1" applyBorder="1" applyAlignment="1" applyProtection="1">
      <alignment horizontal="right" vertical="center"/>
      <protection hidden="1"/>
    </xf>
    <xf numFmtId="0" fontId="0" fillId="10" borderId="36" xfId="0" applyFont="1" applyFill="1" applyBorder="1" applyAlignment="1" applyProtection="1">
      <protection hidden="1"/>
    </xf>
    <xf numFmtId="0" fontId="0" fillId="10" borderId="36" xfId="0" applyFont="1" applyFill="1" applyBorder="1" applyAlignment="1" applyProtection="1">
      <alignment horizontal="center"/>
      <protection hidden="1"/>
    </xf>
    <xf numFmtId="0" fontId="0" fillId="10" borderId="36" xfId="0" applyFont="1" applyFill="1" applyBorder="1" applyProtection="1">
      <protection hidden="1"/>
    </xf>
    <xf numFmtId="9" fontId="0" fillId="10" borderId="36" xfId="0" applyNumberFormat="1" applyFont="1" applyFill="1" applyBorder="1" applyAlignment="1" applyProtection="1">
      <alignment horizontal="right" vertical="center"/>
      <protection hidden="1"/>
    </xf>
    <xf numFmtId="0" fontId="0" fillId="11" borderId="34" xfId="0" applyFont="1" applyFill="1" applyBorder="1" applyAlignment="1" applyProtection="1">
      <alignment wrapText="1"/>
      <protection hidden="1"/>
    </xf>
    <xf numFmtId="0" fontId="0" fillId="11" borderId="34" xfId="0" applyFont="1" applyFill="1" applyBorder="1" applyAlignment="1" applyProtection="1">
      <alignment horizontal="center" vertical="center"/>
      <protection hidden="1"/>
    </xf>
    <xf numFmtId="0" fontId="0" fillId="11" borderId="34" xfId="0" applyFont="1" applyFill="1" applyBorder="1" applyProtection="1">
      <protection hidden="1"/>
    </xf>
    <xf numFmtId="9" fontId="0" fillId="11" borderId="34" xfId="0" applyNumberFormat="1" applyFont="1" applyFill="1" applyBorder="1" applyAlignment="1" applyProtection="1">
      <alignment horizontal="right" vertical="center"/>
      <protection hidden="1"/>
    </xf>
    <xf numFmtId="165" fontId="0" fillId="10" borderId="33" xfId="0" applyNumberFormat="1" applyFont="1" applyFill="1" applyBorder="1" applyAlignment="1" applyProtection="1">
      <alignment horizontal="right" vertical="center"/>
      <protection hidden="1"/>
    </xf>
    <xf numFmtId="165" fontId="0" fillId="10" borderId="36" xfId="0" applyNumberFormat="1" applyFont="1" applyFill="1" applyBorder="1" applyAlignment="1" applyProtection="1">
      <alignment horizontal="right" vertical="center"/>
      <protection hidden="1"/>
    </xf>
    <xf numFmtId="165" fontId="0" fillId="11" borderId="34" xfId="0" applyNumberFormat="1" applyFont="1" applyFill="1" applyBorder="1" applyAlignment="1" applyProtection="1">
      <alignment horizontal="right" vertical="center"/>
      <protection hidden="1"/>
    </xf>
    <xf numFmtId="165" fontId="0" fillId="9" borderId="34" xfId="0" applyNumberFormat="1" applyFont="1" applyFill="1" applyBorder="1" applyAlignment="1" applyProtection="1">
      <alignment horizontal="right" vertical="center"/>
      <protection hidden="1"/>
    </xf>
    <xf numFmtId="165" fontId="0" fillId="9" borderId="33" xfId="0" applyNumberFormat="1" applyFont="1" applyFill="1" applyBorder="1" applyAlignment="1" applyProtection="1">
      <alignment horizontal="right" vertical="center"/>
      <protection hidden="1"/>
    </xf>
    <xf numFmtId="165" fontId="0" fillId="4" borderId="35" xfId="0" applyNumberFormat="1" applyFont="1" applyFill="1" applyBorder="1" applyAlignment="1" applyProtection="1">
      <alignment horizontal="center" vertical="center"/>
      <protection hidden="1"/>
    </xf>
    <xf numFmtId="43" fontId="0" fillId="0" borderId="8" xfId="4" applyFont="1" applyBorder="1" applyProtection="1">
      <protection hidden="1"/>
    </xf>
    <xf numFmtId="43" fontId="0" fillId="0" borderId="18" xfId="4" applyFont="1" applyBorder="1" applyProtection="1">
      <protection hidden="1"/>
    </xf>
    <xf numFmtId="43" fontId="0" fillId="0" borderId="51" xfId="4" applyFont="1" applyBorder="1" applyProtection="1">
      <protection hidden="1"/>
    </xf>
    <xf numFmtId="43" fontId="0" fillId="0" borderId="8" xfId="4" applyFont="1" applyBorder="1" applyAlignment="1" applyProtection="1">
      <alignment horizontal="center"/>
      <protection hidden="1"/>
    </xf>
    <xf numFmtId="165" fontId="0" fillId="0" borderId="0" xfId="0" applyNumberFormat="1" applyProtection="1">
      <protection hidden="1"/>
    </xf>
    <xf numFmtId="165" fontId="10" fillId="4" borderId="22" xfId="0" applyNumberFormat="1" applyFont="1" applyFill="1" applyBorder="1" applyAlignment="1" applyProtection="1">
      <alignment horizontal="center" vertical="center"/>
      <protection hidden="1"/>
    </xf>
    <xf numFmtId="0" fontId="1" fillId="5" borderId="52" xfId="0" applyFont="1" applyFill="1" applyBorder="1" applyAlignment="1" applyProtection="1">
      <alignment horizontal="center" vertical="center"/>
      <protection hidden="1"/>
    </xf>
    <xf numFmtId="43" fontId="0" fillId="0" borderId="13" xfId="4" applyFont="1" applyBorder="1" applyProtection="1">
      <protection hidden="1"/>
    </xf>
    <xf numFmtId="0" fontId="1" fillId="12" borderId="16" xfId="0" applyFont="1" applyFill="1" applyBorder="1" applyAlignment="1" applyProtection="1">
      <alignment horizontal="center"/>
      <protection hidden="1"/>
    </xf>
    <xf numFmtId="0" fontId="0" fillId="0" borderId="56" xfId="0" applyBorder="1"/>
    <xf numFmtId="0" fontId="1" fillId="12" borderId="57" xfId="0" applyFont="1" applyFill="1" applyBorder="1" applyAlignment="1" applyProtection="1">
      <alignment horizontal="center"/>
      <protection hidden="1"/>
    </xf>
    <xf numFmtId="43" fontId="0" fillId="0" borderId="58" xfId="4" applyFont="1" applyBorder="1" applyProtection="1">
      <protection hidden="1"/>
    </xf>
    <xf numFmtId="43" fontId="0" fillId="0" borderId="59" xfId="4" applyFont="1" applyBorder="1" applyProtection="1">
      <protection hidden="1"/>
    </xf>
    <xf numFmtId="2" fontId="0" fillId="0" borderId="59" xfId="4" applyNumberFormat="1" applyFont="1" applyBorder="1" applyAlignment="1" applyProtection="1">
      <alignment horizontal="center"/>
      <protection hidden="1"/>
    </xf>
    <xf numFmtId="43" fontId="0" fillId="0" borderId="60" xfId="4" applyFont="1" applyBorder="1" applyProtection="1">
      <protection hidden="1"/>
    </xf>
    <xf numFmtId="43" fontId="0" fillId="0" borderId="61" xfId="4" applyFont="1" applyBorder="1" applyProtection="1">
      <protection hidden="1"/>
    </xf>
    <xf numFmtId="0" fontId="1" fillId="12" borderId="54" xfId="0" applyFont="1" applyFill="1" applyBorder="1" applyAlignment="1" applyProtection="1">
      <alignment horizontal="center"/>
      <protection hidden="1"/>
    </xf>
    <xf numFmtId="0" fontId="0" fillId="12" borderId="63" xfId="0" applyFill="1" applyBorder="1" applyAlignment="1" applyProtection="1">
      <alignment horizontal="center"/>
      <protection hidden="1"/>
    </xf>
    <xf numFmtId="0" fontId="0" fillId="12" borderId="64" xfId="0" applyFill="1" applyBorder="1" applyAlignment="1" applyProtection="1">
      <alignment horizontal="center"/>
      <protection hidden="1"/>
    </xf>
    <xf numFmtId="0" fontId="0" fillId="12" borderId="65" xfId="0" applyFill="1" applyBorder="1" applyProtection="1">
      <protection hidden="1"/>
    </xf>
    <xf numFmtId="0" fontId="0" fillId="12" borderId="66" xfId="0" applyFill="1" applyBorder="1" applyProtection="1">
      <protection hidden="1"/>
    </xf>
    <xf numFmtId="0" fontId="0" fillId="12" borderId="67" xfId="0" applyFill="1" applyBorder="1" applyProtection="1">
      <protection hidden="1"/>
    </xf>
    <xf numFmtId="0" fontId="21" fillId="7" borderId="26" xfId="0" applyFont="1" applyFill="1" applyBorder="1" applyAlignment="1" applyProtection="1">
      <alignment horizontal="center" vertical="center"/>
      <protection locked="0"/>
    </xf>
    <xf numFmtId="0" fontId="21" fillId="7" borderId="29" xfId="0" applyFont="1" applyFill="1" applyBorder="1" applyAlignment="1" applyProtection="1">
      <alignment horizontal="center" vertical="center"/>
      <protection locked="0"/>
    </xf>
    <xf numFmtId="0" fontId="21" fillId="7" borderId="52" xfId="0" applyFont="1" applyFill="1" applyBorder="1" applyAlignment="1" applyProtection="1">
      <alignment horizontal="left" vertical="center" wrapText="1"/>
      <protection locked="0"/>
    </xf>
    <xf numFmtId="0" fontId="21" fillId="7" borderId="53" xfId="0" applyFont="1" applyFill="1" applyBorder="1" applyAlignment="1" applyProtection="1">
      <alignment horizontal="left" vertical="center" wrapText="1"/>
      <protection locked="0"/>
    </xf>
    <xf numFmtId="0" fontId="21" fillId="7" borderId="25" xfId="0" applyFont="1" applyFill="1" applyBorder="1" applyAlignment="1" applyProtection="1">
      <alignment horizontal="center" vertical="center"/>
      <protection locked="0"/>
    </xf>
    <xf numFmtId="0" fontId="21" fillId="7" borderId="27" xfId="0" applyFont="1" applyFill="1" applyBorder="1" applyAlignment="1" applyProtection="1">
      <alignment horizontal="center" vertical="center"/>
      <protection locked="0"/>
    </xf>
    <xf numFmtId="0" fontId="21" fillId="7" borderId="30" xfId="0" applyFont="1" applyFill="1" applyBorder="1" applyAlignment="1" applyProtection="1">
      <alignment horizontal="center" vertical="center" wrapText="1"/>
      <protection locked="0"/>
    </xf>
    <xf numFmtId="0" fontId="21" fillId="7" borderId="28" xfId="0" applyFont="1" applyFill="1" applyBorder="1" applyAlignment="1" applyProtection="1">
      <alignment horizontal="center" vertical="center" wrapText="1"/>
      <protection locked="0"/>
    </xf>
    <xf numFmtId="0" fontId="21" fillId="7" borderId="25" xfId="0" applyFont="1" applyFill="1" applyBorder="1" applyAlignment="1" applyProtection="1">
      <alignment horizontal="center" vertical="center"/>
      <protection locked="0" hidden="1"/>
    </xf>
    <xf numFmtId="0" fontId="21" fillId="7" borderId="27" xfId="0" applyFont="1" applyFill="1" applyBorder="1" applyAlignment="1" applyProtection="1">
      <alignment horizontal="center" vertical="center"/>
      <protection locked="0" hidden="1"/>
    </xf>
    <xf numFmtId="2" fontId="0" fillId="4" borderId="23" xfId="0" applyNumberFormat="1" applyFill="1" applyBorder="1" applyAlignment="1" applyProtection="1">
      <alignment horizontal="center" vertical="center"/>
      <protection hidden="1"/>
    </xf>
    <xf numFmtId="2" fontId="0" fillId="4" borderId="38" xfId="0" applyNumberFormat="1" applyFill="1" applyBorder="1" applyAlignment="1" applyProtection="1">
      <alignment horizontal="center" vertical="center"/>
      <protection hidden="1"/>
    </xf>
    <xf numFmtId="2" fontId="0" fillId="4" borderId="39" xfId="0" applyNumberFormat="1" applyFill="1" applyBorder="1" applyAlignment="1" applyProtection="1">
      <alignment horizontal="center" vertical="center"/>
      <protection hidden="1"/>
    </xf>
    <xf numFmtId="2" fontId="23" fillId="4" borderId="37" xfId="0" applyNumberFormat="1" applyFont="1" applyFill="1" applyBorder="1" applyAlignment="1" applyProtection="1">
      <alignment horizontal="left" vertical="center" wrapText="1"/>
      <protection hidden="1"/>
    </xf>
    <xf numFmtId="2" fontId="23" fillId="4" borderId="48" xfId="0" applyNumberFormat="1" applyFont="1" applyFill="1" applyBorder="1" applyAlignment="1" applyProtection="1">
      <alignment horizontal="left" vertical="center" wrapText="1"/>
      <protection hidden="1"/>
    </xf>
    <xf numFmtId="2" fontId="23" fillId="4" borderId="49" xfId="0" applyNumberFormat="1" applyFont="1" applyFill="1" applyBorder="1" applyAlignment="1" applyProtection="1">
      <alignment horizontal="left" vertical="center" wrapText="1"/>
      <protection hidden="1"/>
    </xf>
    <xf numFmtId="2" fontId="1" fillId="7" borderId="42" xfId="0" applyNumberFormat="1" applyFont="1" applyFill="1" applyBorder="1" applyAlignment="1" applyProtection="1">
      <alignment horizontal="left" vertical="center" wrapText="1"/>
      <protection hidden="1"/>
    </xf>
    <xf numFmtId="2" fontId="1" fillId="7" borderId="43" xfId="0" applyNumberFormat="1" applyFont="1" applyFill="1" applyBorder="1" applyAlignment="1" applyProtection="1">
      <alignment horizontal="left" vertical="center" wrapText="1"/>
      <protection hidden="1"/>
    </xf>
    <xf numFmtId="2" fontId="1" fillId="7" borderId="44" xfId="0" applyNumberFormat="1" applyFont="1" applyFill="1" applyBorder="1" applyAlignment="1" applyProtection="1">
      <alignment horizontal="left" vertical="center" wrapText="1"/>
      <protection hidden="1"/>
    </xf>
    <xf numFmtId="2" fontId="23" fillId="4" borderId="45" xfId="0" applyNumberFormat="1" applyFont="1" applyFill="1" applyBorder="1" applyAlignment="1" applyProtection="1">
      <alignment horizontal="left" vertical="center" wrapText="1"/>
      <protection hidden="1"/>
    </xf>
    <xf numFmtId="2" fontId="23" fillId="4" borderId="46" xfId="0" applyNumberFormat="1" applyFont="1" applyFill="1" applyBorder="1" applyAlignment="1" applyProtection="1">
      <alignment horizontal="left" vertical="center" wrapText="1"/>
      <protection hidden="1"/>
    </xf>
    <xf numFmtId="2" fontId="23" fillId="4" borderId="47" xfId="0" applyNumberFormat="1" applyFont="1" applyFill="1" applyBorder="1" applyAlignment="1" applyProtection="1">
      <alignment horizontal="left" vertical="center" wrapText="1"/>
      <protection hidden="1"/>
    </xf>
    <xf numFmtId="164" fontId="23" fillId="4" borderId="23" xfId="0" applyNumberFormat="1" applyFont="1" applyFill="1" applyBorder="1" applyAlignment="1" applyProtection="1">
      <alignment horizontal="left" vertical="center" wrapText="1"/>
      <protection hidden="1"/>
    </xf>
    <xf numFmtId="164" fontId="23" fillId="4" borderId="38" xfId="0" applyNumberFormat="1" applyFont="1" applyFill="1" applyBorder="1" applyAlignment="1" applyProtection="1">
      <alignment horizontal="left" vertical="center" wrapText="1"/>
      <protection hidden="1"/>
    </xf>
    <xf numFmtId="164" fontId="23" fillId="4" borderId="39" xfId="0" applyNumberFormat="1" applyFont="1" applyFill="1" applyBorder="1" applyAlignment="1" applyProtection="1">
      <alignment horizontal="left" vertical="center" wrapText="1"/>
      <protection hidden="1"/>
    </xf>
    <xf numFmtId="0" fontId="23" fillId="4" borderId="24" xfId="0" applyFont="1" applyFill="1" applyBorder="1" applyAlignment="1" applyProtection="1">
      <alignment horizontal="left" vertical="center" wrapText="1"/>
      <protection hidden="1"/>
    </xf>
    <xf numFmtId="0" fontId="23" fillId="4" borderId="40" xfId="0" applyFont="1" applyFill="1" applyBorder="1" applyAlignment="1" applyProtection="1">
      <alignment horizontal="left" vertical="center" wrapText="1"/>
      <protection hidden="1"/>
    </xf>
    <xf numFmtId="0" fontId="23" fillId="4" borderId="41" xfId="0" applyFont="1" applyFill="1" applyBorder="1" applyAlignment="1" applyProtection="1">
      <alignment horizontal="left" vertical="center" wrapText="1"/>
      <protection hidden="1"/>
    </xf>
    <xf numFmtId="0" fontId="11" fillId="0" borderId="1" xfId="0" applyFont="1" applyBorder="1" applyAlignment="1">
      <alignment vertical="center" wrapText="1"/>
    </xf>
    <xf numFmtId="0" fontId="7" fillId="3" borderId="14" xfId="0" applyFont="1" applyFill="1" applyBorder="1" applyAlignment="1">
      <alignment horizontal="center" vertical="center"/>
    </xf>
    <xf numFmtId="0" fontId="7" fillId="3" borderId="15" xfId="0" applyFont="1" applyFill="1" applyBorder="1" applyAlignment="1">
      <alignment horizontal="center" vertical="center"/>
    </xf>
    <xf numFmtId="0" fontId="7" fillId="3" borderId="16" xfId="0" applyFont="1" applyFill="1" applyBorder="1" applyAlignment="1">
      <alignment horizontal="center" vertical="center"/>
    </xf>
    <xf numFmtId="0" fontId="1" fillId="0" borderId="3" xfId="0" applyFont="1" applyBorder="1" applyAlignment="1">
      <alignment horizontal="center" vertical="center"/>
    </xf>
    <xf numFmtId="0" fontId="1" fillId="0" borderId="13" xfId="0" applyFont="1" applyBorder="1" applyAlignment="1">
      <alignment horizontal="center" vertical="center"/>
    </xf>
    <xf numFmtId="0" fontId="1" fillId="0" borderId="11" xfId="0" applyFont="1" applyBorder="1" applyAlignment="1">
      <alignment horizontal="center" vertical="center"/>
    </xf>
    <xf numFmtId="0" fontId="7" fillId="3" borderId="20" xfId="0" applyFont="1" applyFill="1" applyBorder="1" applyAlignment="1">
      <alignment horizontal="center" vertical="center"/>
    </xf>
    <xf numFmtId="0" fontId="7" fillId="3" borderId="21" xfId="0" applyFont="1" applyFill="1" applyBorder="1" applyAlignment="1">
      <alignment horizontal="center" vertical="center"/>
    </xf>
    <xf numFmtId="0" fontId="7" fillId="3" borderId="19" xfId="0" applyFont="1" applyFill="1" applyBorder="1" applyAlignment="1">
      <alignment horizontal="center" vertical="center"/>
    </xf>
    <xf numFmtId="0" fontId="0" fillId="0" borderId="12" xfId="0" applyBorder="1" applyAlignment="1">
      <alignment horizontal="center" vertical="center" wrapText="1"/>
    </xf>
    <xf numFmtId="0" fontId="0" fillId="0" borderId="9" xfId="0" applyBorder="1" applyAlignment="1">
      <alignment horizontal="center" vertical="center" wrapText="1"/>
    </xf>
    <xf numFmtId="0" fontId="29" fillId="12" borderId="20" xfId="0" applyFont="1" applyFill="1" applyBorder="1" applyAlignment="1" applyProtection="1">
      <alignment horizontal="center" wrapText="1"/>
      <protection hidden="1"/>
    </xf>
    <xf numFmtId="0" fontId="29" fillId="12" borderId="21" xfId="0" applyFont="1" applyFill="1" applyBorder="1" applyAlignment="1" applyProtection="1">
      <alignment horizontal="center" wrapText="1"/>
      <protection hidden="1"/>
    </xf>
    <xf numFmtId="0" fontId="29" fillId="12" borderId="19" xfId="0" applyFont="1" applyFill="1" applyBorder="1" applyAlignment="1" applyProtection="1">
      <alignment horizontal="center" wrapText="1"/>
      <protection hidden="1"/>
    </xf>
    <xf numFmtId="0" fontId="0" fillId="0" borderId="62" xfId="0" applyFill="1" applyBorder="1" applyAlignment="1" applyProtection="1">
      <alignment horizontal="center"/>
      <protection hidden="1"/>
    </xf>
    <xf numFmtId="0" fontId="0" fillId="0" borderId="55" xfId="0" applyFill="1" applyBorder="1" applyAlignment="1" applyProtection="1">
      <alignment horizontal="center"/>
      <protection hidden="1"/>
    </xf>
  </cellXfs>
  <cellStyles count="5">
    <cellStyle name="Čárka" xfId="4" builtinId="3"/>
    <cellStyle name="Hypertextový odkaz" xfId="1" builtinId="8"/>
    <cellStyle name="Měna" xfId="2" builtinId="4"/>
    <cellStyle name="Normální" xfId="0" builtinId="0"/>
    <cellStyle name="Procenta" xfId="3" builtinId="5"/>
  </cellStyles>
  <dxfs count="5">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361950</xdr:colOff>
      <xdr:row>5</xdr:row>
      <xdr:rowOff>19685</xdr:rowOff>
    </xdr:to>
    <xdr:pic>
      <xdr:nvPicPr>
        <xdr:cNvPr id="2" name="Obrázek 1" descr="V:\PUBLICITA\OBDOBÍ _2014+\VIZUALNI_IDENTITA\logo\OPZ_CB_cerne.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867025" cy="591185"/>
        </a:xfrm>
        <a:prstGeom prst="rect">
          <a:avLst/>
        </a:prstGeom>
        <a:noFill/>
        <a:ln>
          <a:noFill/>
        </a:ln>
      </xdr:spPr>
    </xdr:pic>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Motiv systému Office">
  <a:themeElements>
    <a:clrScheme name="Kancelář">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celář">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pír">
      <a:fillStyleLst>
        <a:solidFill>
          <a:schemeClr val="phClr"/>
        </a:solidFill>
        <a:blipFill>
          <a:blip xmlns:r="http://schemas.openxmlformats.org/officeDocument/2006/relationships" r:embed="rId1">
            <a:duotone>
              <a:schemeClr val="phClr">
                <a:shade val="63000"/>
                <a:tint val="82000"/>
              </a:schemeClr>
              <a:schemeClr val="phClr">
                <a:tint val="10000"/>
                <a:satMod val="400000"/>
              </a:schemeClr>
            </a:duotone>
          </a:blip>
          <a:tile tx="0" ty="0" sx="40000" sy="40000" flip="none" algn="tl"/>
        </a:blipFill>
        <a:blipFill>
          <a:blip xmlns:r="http://schemas.openxmlformats.org/officeDocument/2006/relationships" r:embed="rId1">
            <a:duotone>
              <a:schemeClr val="phClr">
                <a:shade val="40000"/>
              </a:schemeClr>
              <a:schemeClr val="phClr">
                <a:tint val="42000"/>
              </a:schemeClr>
            </a:duotone>
          </a:blip>
          <a:tile tx="0" ty="0" sx="40000" sy="40000" flip="none" algn="tl"/>
        </a:blipFill>
      </a:fillStyleLst>
      <a:lnStyleLst>
        <a:ln w="12700" cap="flat" cmpd="sng" algn="ctr">
          <a:solidFill>
            <a:schemeClr val="phClr"/>
          </a:solidFill>
          <a:prstDash val="solid"/>
        </a:ln>
        <a:ln w="38100" cap="flat" cmpd="sng" algn="ctr">
          <a:solidFill>
            <a:schemeClr val="phClr"/>
          </a:solidFill>
          <a:prstDash val="solid"/>
        </a:ln>
        <a:ln w="63500" cap="flat" cmpd="sng" algn="ctr">
          <a:solidFill>
            <a:schemeClr val="phClr"/>
          </a:solidFill>
          <a:prstDash val="solid"/>
        </a:ln>
      </a:lnStyleLst>
      <a:effectStyleLst>
        <a:effectStyle>
          <a:effectLst>
            <a:outerShdw blurRad="95000" rotWithShape="0">
              <a:srgbClr val="000000">
                <a:alpha val="50000"/>
              </a:srgbClr>
            </a:outerShdw>
            <a:softEdge rad="12700"/>
          </a:effectLst>
        </a:effectStyle>
        <a:effectStyle>
          <a:effectLst>
            <a:outerShdw blurRad="95000" rotWithShape="0">
              <a:srgbClr val="000000">
                <a:alpha val="50000"/>
              </a:srgbClr>
            </a:outerShdw>
            <a:softEdge rad="12700"/>
          </a:effectLst>
        </a:effectStyle>
        <a:effectStyle>
          <a:effectLst>
            <a:outerShdw blurRad="95000" algn="tl" rotWithShape="0">
              <a:srgbClr val="000000">
                <a:alpha val="50000"/>
              </a:srgbClr>
            </a:outerShdw>
          </a:effectLst>
          <a:scene3d>
            <a:camera prst="orthographicFront"/>
            <a:lightRig rig="soft" dir="t">
              <a:rot lat="0" lon="0" rev="18000000"/>
            </a:lightRig>
          </a:scene3d>
          <a:sp3d prstMaterial="dkEdge">
            <a:bevelT w="73660" h="44450" prst="riblet"/>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showGridLines="0" tabSelected="1" zoomScaleNormal="100" workbookViewId="0">
      <selection activeCell="I3" sqref="I3:I4"/>
    </sheetView>
  </sheetViews>
  <sheetFormatPr defaultColWidth="9.140625" defaultRowHeight="15" x14ac:dyDescent="0.25"/>
  <cols>
    <col min="1" max="1" width="7" style="23" customWidth="1"/>
    <col min="2" max="2" width="11.85546875" style="23" customWidth="1"/>
    <col min="3" max="3" width="51.5703125" style="23" customWidth="1"/>
    <col min="4" max="4" width="21.85546875" style="23" customWidth="1"/>
    <col min="5" max="5" width="21.5703125" style="23" customWidth="1"/>
    <col min="6" max="6" width="13" style="23" customWidth="1"/>
    <col min="7" max="7" width="19.5703125" style="23" customWidth="1"/>
    <col min="8" max="9" width="15.7109375" style="23" customWidth="1"/>
    <col min="10" max="10" width="13.7109375" style="23" customWidth="1"/>
    <col min="11" max="16384" width="9.140625" style="23"/>
  </cols>
  <sheetData>
    <row r="1" spans="1:12" ht="19.5" thickBot="1" x14ac:dyDescent="0.35">
      <c r="C1" s="50" t="s">
        <v>124</v>
      </c>
      <c r="D1" s="25"/>
      <c r="E1" s="25"/>
      <c r="F1" s="25"/>
      <c r="G1" s="25"/>
      <c r="H1" s="25"/>
      <c r="I1" s="25"/>
      <c r="J1" s="25"/>
      <c r="K1" s="25"/>
      <c r="L1" s="25"/>
    </row>
    <row r="2" spans="1:12" ht="60.75" customHeight="1" thickTop="1" thickBot="1" x14ac:dyDescent="0.3">
      <c r="A2" s="25"/>
      <c r="B2"/>
      <c r="C2" s="139" t="s">
        <v>119</v>
      </c>
      <c r="D2" s="76" t="s">
        <v>118</v>
      </c>
      <c r="E2" s="76" t="s">
        <v>147</v>
      </c>
      <c r="F2" s="76" t="s">
        <v>94</v>
      </c>
      <c r="G2" s="76" t="s">
        <v>95</v>
      </c>
      <c r="H2" s="91" t="s">
        <v>127</v>
      </c>
      <c r="I2" s="77" t="s">
        <v>96</v>
      </c>
      <c r="J2" s="25"/>
      <c r="K2" s="25"/>
      <c r="L2" s="25"/>
    </row>
    <row r="3" spans="1:12" ht="16.149999999999999" customHeight="1" thickTop="1" x14ac:dyDescent="0.25">
      <c r="A3" s="25"/>
      <c r="B3"/>
      <c r="C3" s="157"/>
      <c r="D3" s="159"/>
      <c r="E3" s="161"/>
      <c r="F3" s="159"/>
      <c r="G3" s="159"/>
      <c r="H3" s="163"/>
      <c r="I3" s="155"/>
    </row>
    <row r="4" spans="1:12" ht="80.25" customHeight="1" thickBot="1" x14ac:dyDescent="0.3">
      <c r="A4" s="25"/>
      <c r="B4"/>
      <c r="C4" s="158"/>
      <c r="D4" s="160"/>
      <c r="E4" s="162"/>
      <c r="F4" s="160"/>
      <c r="G4" s="160"/>
      <c r="H4" s="164"/>
      <c r="I4" s="156"/>
    </row>
    <row r="5" spans="1:12" ht="8.25" customHeight="1" thickTop="1" x14ac:dyDescent="0.25">
      <c r="A5" s="25"/>
      <c r="B5" s="25"/>
      <c r="C5" s="25"/>
      <c r="D5" s="25"/>
      <c r="E5" s="25"/>
      <c r="F5" s="25"/>
      <c r="G5" s="25"/>
      <c r="H5" s="25"/>
      <c r="I5" s="25"/>
      <c r="J5" s="25"/>
      <c r="K5" s="25"/>
      <c r="L5" s="25"/>
    </row>
    <row r="6" spans="1:12" ht="7.5" customHeight="1" x14ac:dyDescent="0.3">
      <c r="A6" s="25"/>
      <c r="B6" s="25"/>
      <c r="C6" s="25"/>
      <c r="D6" s="25"/>
      <c r="E6" s="25"/>
      <c r="F6" s="25"/>
      <c r="G6" s="25"/>
      <c r="H6" s="25"/>
      <c r="I6" s="25"/>
      <c r="J6" s="25"/>
      <c r="K6" s="25"/>
      <c r="L6" s="25"/>
    </row>
    <row r="7" spans="1:12" ht="6.75" customHeight="1" x14ac:dyDescent="0.3">
      <c r="A7" s="25"/>
      <c r="B7" s="25"/>
      <c r="C7" s="25"/>
      <c r="D7" s="25"/>
      <c r="E7" s="25"/>
      <c r="F7" s="25"/>
      <c r="G7" s="25"/>
      <c r="H7" s="25"/>
      <c r="I7" s="25"/>
      <c r="J7" s="25"/>
      <c r="K7" s="25"/>
      <c r="L7" s="25"/>
    </row>
    <row r="8" spans="1:12" ht="18.75" x14ac:dyDescent="0.3">
      <c r="A8" s="25"/>
      <c r="B8" s="25"/>
      <c r="C8" s="50" t="s">
        <v>110</v>
      </c>
      <c r="D8" s="25"/>
      <c r="E8" s="25"/>
      <c r="F8" s="25"/>
      <c r="G8" s="25"/>
      <c r="H8" s="25"/>
      <c r="I8" s="25"/>
      <c r="J8" s="25"/>
      <c r="K8" s="25"/>
      <c r="L8" s="25"/>
    </row>
    <row r="9" spans="1:12" ht="6" customHeight="1" thickBot="1" x14ac:dyDescent="0.35">
      <c r="A9" s="25"/>
      <c r="B9" s="25"/>
      <c r="C9" s="25"/>
      <c r="D9" s="25"/>
      <c r="E9" s="25"/>
      <c r="F9" s="25"/>
      <c r="G9" s="25"/>
      <c r="H9" s="25"/>
      <c r="I9" s="25"/>
      <c r="J9" s="25"/>
      <c r="K9" s="25"/>
      <c r="L9" s="25"/>
    </row>
    <row r="10" spans="1:12" ht="31.5" thickTop="1" thickBot="1" x14ac:dyDescent="0.3">
      <c r="A10" s="25"/>
      <c r="B10" s="25"/>
      <c r="C10" s="56" t="s">
        <v>37</v>
      </c>
      <c r="D10" s="57" t="s">
        <v>59</v>
      </c>
      <c r="E10" s="56" t="s">
        <v>60</v>
      </c>
      <c r="F10" s="57" t="s">
        <v>61</v>
      </c>
      <c r="G10" s="56" t="s">
        <v>52</v>
      </c>
      <c r="H10" s="99"/>
      <c r="I10" s="25"/>
      <c r="J10" s="25"/>
      <c r="K10" s="85"/>
      <c r="L10" s="25"/>
    </row>
    <row r="11" spans="1:12" ht="15.75" customHeight="1" thickTop="1" x14ac:dyDescent="0.35">
      <c r="A11" s="25"/>
      <c r="B11" s="25"/>
      <c r="C11" s="58" t="s">
        <v>120</v>
      </c>
      <c r="D11" s="58" t="s">
        <v>39</v>
      </c>
      <c r="E11" s="59" t="str">
        <f>IF($E$3&lt;&gt;"Vybudování a provoz","",IF($D$3="","",$D$3))</f>
        <v/>
      </c>
      <c r="F11" s="60" t="str">
        <f>IF($E$11="","",IF($I$3="plátce",'přehled jednotek'!$I$2,'přehled jednotek'!$H$2))</f>
        <v/>
      </c>
      <c r="G11" s="60" t="str">
        <f>IF($E$11="","",$E$11*$F$11)</f>
        <v/>
      </c>
      <c r="H11" s="100"/>
      <c r="I11" s="25"/>
      <c r="J11" s="78"/>
      <c r="K11" s="25"/>
      <c r="L11" s="25"/>
    </row>
    <row r="12" spans="1:12" ht="15.75" customHeight="1" x14ac:dyDescent="0.25">
      <c r="A12" s="25"/>
      <c r="B12" s="25"/>
      <c r="C12" s="61" t="s">
        <v>122</v>
      </c>
      <c r="D12" s="61" t="s">
        <v>39</v>
      </c>
      <c r="E12" s="59" t="str">
        <f>IF($E$3&lt;&gt;"Vybudování a provoz","",IF($D$3="","",$D$3))</f>
        <v/>
      </c>
      <c r="F12" s="62" t="str">
        <f>IF($E$12="","",IF($I$3="plátce",'přehled jednotek'!$I$3,'přehled jednotek'!$H$3))</f>
        <v/>
      </c>
      <c r="G12" s="62" t="str">
        <f>IF($E$12="","",$E$12*$F$12)</f>
        <v/>
      </c>
      <c r="H12" s="101"/>
      <c r="I12" s="25"/>
      <c r="J12" s="25"/>
      <c r="K12" s="25"/>
      <c r="L12" s="25"/>
    </row>
    <row r="13" spans="1:12" ht="15.75" customHeight="1" x14ac:dyDescent="0.25">
      <c r="A13" s="25"/>
      <c r="B13" s="25"/>
      <c r="C13" s="73" t="s">
        <v>121</v>
      </c>
      <c r="D13" s="61" t="s">
        <v>39</v>
      </c>
      <c r="E13" s="64" t="str">
        <f>IF($E$3&lt;&gt;"Transformace a provoz","",IF($D$3="","",$D$3))</f>
        <v/>
      </c>
      <c r="F13" s="62" t="str">
        <f>IF($E$13="","",IF($I$3="plátce",'přehled jednotek'!$I$4,'přehled jednotek'!$H$4))</f>
        <v/>
      </c>
      <c r="G13" s="62" t="str">
        <f>IF($E$13="","",$E$13*$F$13)</f>
        <v/>
      </c>
      <c r="H13" s="101"/>
      <c r="I13" s="25"/>
      <c r="J13" s="25"/>
      <c r="K13" s="25"/>
      <c r="L13" s="25"/>
    </row>
    <row r="14" spans="1:12" ht="15.75" customHeight="1" x14ac:dyDescent="0.25">
      <c r="A14" s="25"/>
      <c r="B14" s="25"/>
      <c r="C14" s="63" t="s">
        <v>123</v>
      </c>
      <c r="D14" s="61" t="s">
        <v>39</v>
      </c>
      <c r="E14" s="64" t="str">
        <f>IF($E$3&lt;&gt;"Transformace a provoz","",IF($D$3="","",$D$3))</f>
        <v/>
      </c>
      <c r="F14" s="62" t="str">
        <f>IF($E$14="","",IF($I$3="plátce",'přehled jednotek'!$I$5,'přehled jednotek'!$H$5))</f>
        <v/>
      </c>
      <c r="G14" s="62" t="str">
        <f>IF($E$14="","",$E$14*$F$14)</f>
        <v/>
      </c>
      <c r="H14" s="101"/>
      <c r="I14" s="25"/>
      <c r="J14" s="25"/>
      <c r="K14" s="25"/>
      <c r="L14" s="25"/>
    </row>
    <row r="15" spans="1:12" ht="15.75" customHeight="1" x14ac:dyDescent="0.25">
      <c r="A15" s="25"/>
      <c r="B15" s="25"/>
      <c r="C15" s="61" t="s">
        <v>42</v>
      </c>
      <c r="D15" s="61" t="s">
        <v>41</v>
      </c>
      <c r="E15" s="64" t="str">
        <f t="shared" ref="E15:E18" si="0">IF($D$3="","",75*$D$3)</f>
        <v/>
      </c>
      <c r="F15" s="62" t="str">
        <f>IF($E$15="","",IF($I$3="plátce",'přehled jednotek'!$I$6,'přehled jednotek'!$H$6))</f>
        <v/>
      </c>
      <c r="G15" s="62" t="str">
        <f>IF($E$15="","",$E$15*$F$15)</f>
        <v/>
      </c>
      <c r="H15" s="101"/>
      <c r="I15" s="25"/>
      <c r="J15" s="25"/>
      <c r="K15" s="25"/>
      <c r="L15" s="25"/>
    </row>
    <row r="16" spans="1:12" ht="15.75" customHeight="1" x14ac:dyDescent="0.25">
      <c r="A16" s="25"/>
      <c r="B16" s="25"/>
      <c r="C16" s="61" t="s">
        <v>43</v>
      </c>
      <c r="D16" s="61" t="s">
        <v>41</v>
      </c>
      <c r="E16" s="64" t="str">
        <f t="shared" si="0"/>
        <v/>
      </c>
      <c r="F16" s="62" t="str">
        <f>IF($E$16="","",IF($I$3="plátce",'přehled jednotek'!$I$6,'přehled jednotek'!$H$6))</f>
        <v/>
      </c>
      <c r="G16" s="62" t="str">
        <f>IF($E$16="","",$E$16*$F$16)</f>
        <v/>
      </c>
      <c r="H16" s="101"/>
      <c r="I16" s="25"/>
      <c r="J16" s="25"/>
      <c r="K16" s="25"/>
      <c r="L16" s="25"/>
    </row>
    <row r="17" spans="1:12" ht="15.75" customHeight="1" x14ac:dyDescent="0.25">
      <c r="A17" s="25"/>
      <c r="B17" s="25"/>
      <c r="C17" s="61" t="s">
        <v>44</v>
      </c>
      <c r="D17" s="61" t="s">
        <v>41</v>
      </c>
      <c r="E17" s="64" t="str">
        <f t="shared" si="0"/>
        <v/>
      </c>
      <c r="F17" s="62" t="str">
        <f>IF($E$17="","",IF($I$3="plátce",'přehled jednotek'!$I$6,'přehled jednotek'!$H$6))</f>
        <v/>
      </c>
      <c r="G17" s="62" t="str">
        <f>IF($E$17="","",$E$17*$F$17)</f>
        <v/>
      </c>
      <c r="H17" s="101"/>
      <c r="I17" s="25"/>
      <c r="J17" s="25"/>
      <c r="K17" s="25"/>
      <c r="L17" s="25"/>
    </row>
    <row r="18" spans="1:12" ht="15.75" customHeight="1" x14ac:dyDescent="0.25">
      <c r="A18" s="25"/>
      <c r="B18" s="25"/>
      <c r="C18" s="61" t="s">
        <v>45</v>
      </c>
      <c r="D18" s="61" t="s">
        <v>41</v>
      </c>
      <c r="E18" s="64" t="str">
        <f t="shared" si="0"/>
        <v/>
      </c>
      <c r="F18" s="62" t="str">
        <f>IF($E$18="","",IF($I$3="plátce",'přehled jednotek'!$I$6,'přehled jednotek'!$H$6))</f>
        <v/>
      </c>
      <c r="G18" s="62" t="str">
        <f>IF($E$18="","",$E$18*$F$18)</f>
        <v/>
      </c>
      <c r="H18" s="101"/>
      <c r="I18" s="25"/>
      <c r="J18" s="25"/>
      <c r="K18" s="25"/>
      <c r="L18" s="25"/>
    </row>
    <row r="19" spans="1:12" ht="15.75" customHeight="1" x14ac:dyDescent="0.25">
      <c r="A19" s="25"/>
      <c r="B19" s="25"/>
      <c r="C19" s="61" t="s">
        <v>46</v>
      </c>
      <c r="D19" s="61" t="s">
        <v>50</v>
      </c>
      <c r="E19" s="64" t="str">
        <f>IF($D$3="","",IF($F$3="Ne","",75*$D$3))</f>
        <v/>
      </c>
      <c r="F19" s="70">
        <f>IF($E$19="",0,IF($F$3="ano",IF($I$3="plátce",'přehled jednotek'!$I$7,'přehled jednotek'!$H$7),0))</f>
        <v>0</v>
      </c>
      <c r="G19" s="62">
        <f>IF($E$19="",0,IF($F$19="",0,$E$19*$F$19))</f>
        <v>0</v>
      </c>
      <c r="H19" s="101"/>
      <c r="I19" s="25"/>
      <c r="J19" s="25"/>
      <c r="K19" s="25"/>
      <c r="L19" s="25"/>
    </row>
    <row r="20" spans="1:12" ht="15.75" customHeight="1" x14ac:dyDescent="0.25">
      <c r="A20" s="25"/>
      <c r="B20" s="25"/>
      <c r="C20" s="61" t="s">
        <v>48</v>
      </c>
      <c r="D20" s="61" t="s">
        <v>50</v>
      </c>
      <c r="E20" s="64" t="str">
        <f>IF($D$3="","",IF($F$3="Ne","",75*$D$3))</f>
        <v/>
      </c>
      <c r="F20" s="70">
        <f>IF($E$20="",0,IF($F$3="ano",IF($I$3="plátce",'přehled jednotek'!$I$7,'přehled jednotek'!$H$7),0))</f>
        <v>0</v>
      </c>
      <c r="G20" s="62">
        <f>IF($E$20="",0,IF($F$20="",0,$E$20*$F$20))</f>
        <v>0</v>
      </c>
      <c r="H20" s="101"/>
      <c r="I20" s="25"/>
      <c r="J20" s="25"/>
      <c r="K20" s="25"/>
      <c r="L20" s="25"/>
    </row>
    <row r="21" spans="1:12" ht="15.75" customHeight="1" x14ac:dyDescent="0.25">
      <c r="A21" s="25"/>
      <c r="B21" s="25"/>
      <c r="C21" s="61" t="s">
        <v>47</v>
      </c>
      <c r="D21" s="61" t="s">
        <v>50</v>
      </c>
      <c r="E21" s="64" t="str">
        <f>IF($D$3="","",IF($F$3="Ne","",75*$D$3))</f>
        <v/>
      </c>
      <c r="F21" s="70">
        <f>IF($E$21="",0,IF($F$3="ano",IF($I$3="plátce",'přehled jednotek'!$I$7,'přehled jednotek'!$H$7),0))</f>
        <v>0</v>
      </c>
      <c r="G21" s="62">
        <f>IF($E$21="",0,IF($F$21="",0,$E$21*$F$21))</f>
        <v>0</v>
      </c>
      <c r="H21" s="101"/>
      <c r="I21" s="25"/>
      <c r="J21" s="25"/>
      <c r="K21" s="25"/>
      <c r="L21" s="25"/>
    </row>
    <row r="22" spans="1:12" ht="15.75" customHeight="1" x14ac:dyDescent="0.25">
      <c r="A22" s="25"/>
      <c r="B22" s="25"/>
      <c r="C22" s="61" t="s">
        <v>49</v>
      </c>
      <c r="D22" s="61" t="s">
        <v>50</v>
      </c>
      <c r="E22" s="64" t="str">
        <f>IF($D$3="","",IF($F$3="Ne","",75*$D$3))</f>
        <v/>
      </c>
      <c r="F22" s="70">
        <f>IF($E$22="",0,IF($F$3="ano",IF($I$3="plátce",'přehled jednotek'!$I$7,'přehled jednotek'!$H$7),0))</f>
        <v>0</v>
      </c>
      <c r="G22" s="62">
        <f>IF($E$22="",0,IF($F$19="",0,$E$22*$F$22))</f>
        <v>0</v>
      </c>
      <c r="H22" s="101"/>
      <c r="I22" s="25"/>
      <c r="J22" s="25"/>
      <c r="K22" s="25"/>
      <c r="L22" s="25"/>
    </row>
    <row r="23" spans="1:12" ht="15.75" customHeight="1" x14ac:dyDescent="0.25">
      <c r="A23" s="25"/>
      <c r="B23" s="25"/>
      <c r="C23" s="61" t="s">
        <v>112</v>
      </c>
      <c r="D23" s="61" t="s">
        <v>40</v>
      </c>
      <c r="E23" s="64" t="str">
        <f>IF(OR($G$3="",$G$3="Ne"),"",IF($G$3="Ano",IF($H$3="","",$H$3)))</f>
        <v/>
      </c>
      <c r="F23" s="71" t="str">
        <f>IF(OR($E$23="",$E$23=0),"",IF($G$3="ano",IF($I$3="plátce",'přehled jednotek'!$I$8,'přehled jednotek'!$H$8),0))</f>
        <v/>
      </c>
      <c r="G23" s="62" t="str">
        <f>IF($D$3="","",IF($E$23="",0,$E$23*$F$23))</f>
        <v/>
      </c>
      <c r="H23" s="101"/>
      <c r="I23" s="25"/>
      <c r="J23" s="25"/>
      <c r="K23" s="25"/>
      <c r="L23" s="25"/>
    </row>
    <row r="24" spans="1:12" ht="15.75" customHeight="1" x14ac:dyDescent="0.25">
      <c r="A24" s="25"/>
      <c r="B24" s="25"/>
      <c r="C24" s="61" t="s">
        <v>148</v>
      </c>
      <c r="D24" s="61"/>
      <c r="E24" s="65"/>
      <c r="F24" s="71"/>
      <c r="G24" s="62" t="str">
        <f>IF($D$3="","",SUM($G$11:$G$23))</f>
        <v/>
      </c>
      <c r="H24" s="101"/>
      <c r="I24" s="25"/>
      <c r="J24" s="25"/>
      <c r="K24" s="25"/>
      <c r="L24" s="25"/>
    </row>
    <row r="25" spans="1:12" x14ac:dyDescent="0.25">
      <c r="A25" s="25"/>
      <c r="B25" s="25"/>
      <c r="C25" s="107" t="s">
        <v>144</v>
      </c>
      <c r="D25" s="108" t="s">
        <v>93</v>
      </c>
      <c r="E25" s="109"/>
      <c r="F25" s="110" t="str">
        <f>IF($D$3="","",IF($B$3="Praha","--",IF(MID(C3,1,2)="Or",spolufinancování!$D$11,IF(MID(C3,1,2)="Pr",spolufinancování!$D$12,IF(MID(C3,1,2)="Úz",spolufinancování!$D$13,IF(MID(C3,1,2)="So",spolufinancování!$D$15,IF(MID(C3,1,2)="Os",spolufinancování!$D$17,IF(MID(C3,1,2)="Ve",spolufinancování!$D$14))))))))</f>
        <v/>
      </c>
      <c r="G25" s="130" t="str">
        <f>IF($D$3="","",IF($F$25="--","--",$F$25*$G$24))</f>
        <v/>
      </c>
      <c r="H25" s="102"/>
      <c r="I25" s="80"/>
      <c r="J25" s="25"/>
      <c r="K25" s="25"/>
      <c r="L25" s="25"/>
    </row>
    <row r="26" spans="1:12" ht="5.45" customHeight="1" x14ac:dyDescent="0.3">
      <c r="A26" s="25"/>
      <c r="B26" s="25"/>
      <c r="C26" s="111"/>
      <c r="D26" s="112"/>
      <c r="E26" s="113"/>
      <c r="F26" s="114"/>
      <c r="G26" s="131"/>
      <c r="H26" s="106"/>
      <c r="I26" s="25"/>
      <c r="J26" s="25"/>
      <c r="K26" s="25"/>
      <c r="L26" s="25"/>
    </row>
    <row r="27" spans="1:12" x14ac:dyDescent="0.25">
      <c r="A27" s="25"/>
      <c r="B27" s="25"/>
      <c r="C27" s="115" t="s">
        <v>129</v>
      </c>
      <c r="D27" s="116"/>
      <c r="E27" s="117"/>
      <c r="F27" s="118" t="str">
        <f>IF(G24="","",G27/G24)</f>
        <v/>
      </c>
      <c r="G27" s="127" t="str">
        <f>IF(G24="","",IF(B3="Praha",IF(F26=50%,G26,IF(F26=0%,G24*0.5,G24*0.5)),G24*0.85))</f>
        <v/>
      </c>
      <c r="H27" s="106"/>
      <c r="I27" s="25"/>
      <c r="J27" s="25"/>
      <c r="K27" s="25"/>
      <c r="L27" s="25"/>
    </row>
    <row r="28" spans="1:12" ht="15.75" thickBot="1" x14ac:dyDescent="0.3">
      <c r="A28" s="25"/>
      <c r="B28" s="25"/>
      <c r="C28" s="119" t="s">
        <v>130</v>
      </c>
      <c r="D28" s="120"/>
      <c r="E28" s="121"/>
      <c r="F28" s="122" t="str">
        <f>IF(G24="","",G28/G24)</f>
        <v/>
      </c>
      <c r="G28" s="128" t="str">
        <f>IF(G24="","",IF(F25+F27=1,0,G24-G25-G27))</f>
        <v/>
      </c>
      <c r="H28" s="106"/>
      <c r="I28" s="25"/>
      <c r="J28" s="25"/>
      <c r="K28" s="25"/>
      <c r="L28" s="25"/>
    </row>
    <row r="29" spans="1:12" ht="45.75" thickTop="1" x14ac:dyDescent="0.25">
      <c r="A29" s="25"/>
      <c r="B29" s="25"/>
      <c r="C29" s="123" t="s">
        <v>140</v>
      </c>
      <c r="D29" s="124"/>
      <c r="E29" s="125"/>
      <c r="F29" s="126"/>
      <c r="G29" s="129" t="str">
        <f>IF(G11="",IF(G13="",IF(G15="","",G15+G19+G23),G13+G14),G11+G12)</f>
        <v/>
      </c>
      <c r="H29" s="102"/>
      <c r="I29" s="25"/>
      <c r="J29" s="25"/>
      <c r="K29" s="25"/>
      <c r="L29" s="25"/>
    </row>
    <row r="30" spans="1:12" ht="45" x14ac:dyDescent="0.25">
      <c r="A30" s="25"/>
      <c r="B30" s="25"/>
      <c r="C30" s="123" t="s">
        <v>141</v>
      </c>
      <c r="D30" s="124"/>
      <c r="E30" s="125"/>
      <c r="F30" s="126" t="str">
        <f>IF(G24="","",G30/G33)</f>
        <v/>
      </c>
      <c r="G30" s="129" t="str">
        <f>IF(G24="","",IF(G12="",IF(G14="",0,IF(G14&gt;0,G14-IF(B3="Praha",(G14*F26),G14*F25),G12-IF(B3="Praha",(G14*F26),G14*F25))),G12-(IF(B3="Praha",(G12*F26),G12*F25))))</f>
        <v/>
      </c>
      <c r="H30" s="102"/>
      <c r="I30" s="25"/>
      <c r="J30" s="25"/>
      <c r="K30" s="25"/>
      <c r="L30" s="25"/>
    </row>
    <row r="31" spans="1:12" ht="45" x14ac:dyDescent="0.25">
      <c r="A31" s="25"/>
      <c r="B31" s="25"/>
      <c r="C31" s="123" t="s">
        <v>142</v>
      </c>
      <c r="D31" s="124"/>
      <c r="E31" s="125"/>
      <c r="F31" s="126" t="str">
        <f>IF(G24="","",G31/G33)</f>
        <v/>
      </c>
      <c r="G31" s="129" t="str">
        <f>IF(G24="","",G33-G30)</f>
        <v/>
      </c>
      <c r="H31" s="102"/>
      <c r="I31" s="137"/>
      <c r="J31" s="25"/>
      <c r="K31" s="25"/>
      <c r="L31" s="25"/>
    </row>
    <row r="32" spans="1:12" ht="45.75" thickBot="1" x14ac:dyDescent="0.3">
      <c r="A32" s="25"/>
      <c r="B32" s="25"/>
      <c r="C32" s="123" t="s">
        <v>143</v>
      </c>
      <c r="D32" s="124"/>
      <c r="E32" s="125"/>
      <c r="F32" s="126"/>
      <c r="G32" s="129" t="str">
        <f>IF(G24="","",D38-G30)</f>
        <v/>
      </c>
      <c r="H32" s="102"/>
      <c r="I32" s="25"/>
      <c r="J32" s="25"/>
      <c r="K32" s="25"/>
      <c r="L32" s="25"/>
    </row>
    <row r="33" spans="1:12" ht="25.5" customHeight="1" thickTop="1" thickBot="1" x14ac:dyDescent="0.3">
      <c r="A33" s="25"/>
      <c r="B33" s="25"/>
      <c r="C33" s="66" t="s">
        <v>51</v>
      </c>
      <c r="D33" s="67"/>
      <c r="E33" s="68"/>
      <c r="F33" s="69"/>
      <c r="G33" s="138" t="str">
        <f>IF($D$3="","",IF($F$26="NELZE PRO PRAHU!","--",IF($B$3="Praha",$G$24-$G$26,$G$24-$G$25)))</f>
        <v/>
      </c>
      <c r="H33" s="103"/>
      <c r="I33" s="25"/>
      <c r="J33" s="25"/>
      <c r="K33" s="25"/>
      <c r="L33" s="25"/>
    </row>
    <row r="34" spans="1:12" ht="7.5" customHeight="1" thickTop="1" x14ac:dyDescent="0.25">
      <c r="A34" s="25"/>
      <c r="B34" s="25"/>
      <c r="C34" s="51"/>
      <c r="D34" s="52"/>
      <c r="E34" s="53"/>
      <c r="F34" s="54"/>
      <c r="G34" s="55"/>
      <c r="H34" s="92"/>
      <c r="I34" s="25"/>
      <c r="J34" s="25"/>
      <c r="K34" s="25"/>
      <c r="L34" s="25"/>
    </row>
    <row r="35" spans="1:12" ht="3.75" customHeight="1" x14ac:dyDescent="0.25">
      <c r="A35" s="25"/>
      <c r="B35" s="25"/>
      <c r="C35" s="25"/>
      <c r="D35" s="25"/>
      <c r="E35" s="25"/>
      <c r="F35" s="25"/>
      <c r="G35" s="25"/>
      <c r="H35" s="93"/>
      <c r="I35" s="25"/>
      <c r="J35" s="25"/>
      <c r="K35" s="25"/>
      <c r="L35" s="25"/>
    </row>
    <row r="36" spans="1:12" ht="18.75" x14ac:dyDescent="0.3">
      <c r="A36" s="25"/>
      <c r="B36" s="25"/>
      <c r="C36" s="50" t="s">
        <v>111</v>
      </c>
      <c r="D36" s="25"/>
      <c r="E36" s="25"/>
      <c r="F36" s="25"/>
      <c r="G36" s="25"/>
      <c r="H36" s="93"/>
      <c r="I36" s="25"/>
      <c r="J36" s="25"/>
      <c r="K36" s="25"/>
      <c r="L36" s="25"/>
    </row>
    <row r="37" spans="1:12" ht="6" customHeight="1" thickBot="1" x14ac:dyDescent="0.35">
      <c r="A37" s="25"/>
      <c r="B37" s="25"/>
      <c r="C37" s="24"/>
      <c r="D37" s="25"/>
      <c r="E37" s="25"/>
      <c r="F37" s="25"/>
      <c r="G37" s="25"/>
      <c r="H37" s="93"/>
      <c r="I37" s="25"/>
      <c r="J37" s="25"/>
      <c r="K37" s="25"/>
      <c r="L37" s="25"/>
    </row>
    <row r="38" spans="1:12" ht="42" customHeight="1" thickTop="1" x14ac:dyDescent="0.25">
      <c r="A38" s="25"/>
      <c r="B38" s="25"/>
      <c r="C38" s="90" t="s">
        <v>125</v>
      </c>
      <c r="D38" s="132" t="str">
        <f>IF($D$3="","",IF($E$3="Vybudování a provoz",$G$11+$G$12-($G$11+$G$12)*$F$25,IF($E$3="Transformace a provoz",$G$13+$G$14-($G$13+$G$14)*$F$25,$G$15+$G$19+$G$23-($G$15+$G$19+$G$23)*$F$25)))</f>
        <v/>
      </c>
      <c r="E38" s="177" t="str">
        <f>IF($D$3="","",IF($E$3="Vybudování a provoz","Záloha obsahuje jednotky na vybudování v závislosti na kapacitě zařízení.",IF($E$3="Transformace a provoz", "Záloha obsahuje jednotky na transformaci zařízení v závislosti na kapacitě zařízení.", IF($F$3="Ano",IF($G$3="Ano","Záloha obsahuje jednotky na provoz a nájem v závislosti na kapacitě zařízení, včetně požadovaných jednotek na kvalifikaci pečujících osob.","Záloha obsahuje jednotky na provoz a nájem v závislosti na kapacitě zařízení."),IF($G$3="Ano","Záloha obsahuje jednotky na provoz v závislosti na kapacitě zařízení, včetně požadovaných jednotek na kvalifikaci pečujících osob.","Záloha obsahuje jednotky na provoz v závislosti na kapacitě zařízení.")))))</f>
        <v/>
      </c>
      <c r="F38" s="178"/>
      <c r="G38" s="179"/>
      <c r="H38" s="94"/>
      <c r="I38" s="25"/>
      <c r="J38" s="25"/>
      <c r="K38" s="25"/>
      <c r="L38" s="25"/>
    </row>
    <row r="39" spans="1:12" ht="42" customHeight="1" x14ac:dyDescent="0.25">
      <c r="A39" s="25"/>
      <c r="B39" s="25"/>
      <c r="C39" s="81" t="s">
        <v>126</v>
      </c>
      <c r="D39" s="104" t="str">
        <f>IF(D41="","Zadejte % obsazenosti zařízení péče o děti v šedém poli",IF($D$3="","",IF($E$3="Vybudování a provoz",$G$15+$G$19+$G$23-($G$15+$G$19+$G$23)*$F$25,IF($E$3="Transformace a provoz",$G$15+$G$19+$G$23-($G$15+$G$19+$G$23)*$F$25,D$3*$D$42*$F$15+$D$3*$D$42*$F$19-(D$3*$D$42*$F$15+$D$3*$D$42*$F$19)*$F$25))))</f>
        <v/>
      </c>
      <c r="E39" s="180" t="str">
        <f>IF($D$3="","",IF($E$3="Vybudování a provoz",IF($G$3="Ano",IF($F$3="Ano","Záloha obsahuje jednotky na provoz a nájem v závislosti na kapacitě zařízení, včetně příp. požadovaných jednotek na kvalifikaci pečujících osob.","Záloha obsahuje jednotky na provoz zařízení v závislosti na kapacitě zařízení, včetně příp. požadovaných jednotek na kvalifikaci pečujících osob."),IF($F$3="Ano","Záloha obsahuje jednotky na provoz a nájem v závislosti na kapacitě zařízení.","Záloha obsahuje jednotky na provoz v závislosti na kapacitě zařízení.")),IF($E$3="Transformace a provoz", IF($G$3="Ano",IF($F$3="Ano","Záloha obsahuje jednotky na provoz a nájem v závislosti na kapacitě zařízení, včetně příp. požadovaných jednotek na kvalifikaci pečujících osob.","Záloha obsahuje jednotky na provoz zařízení v závislosti na kapacitě zařízení, včetně příp. požadovaných jednotek na kvalifikaci pečujících osob."),IF($F$3="Ano","Záloha obsahuje jednotky na provoz a nájem v závislosti na kapacitě zařízení.","Záloha obsahuje jednotky na provoz v závislosti na kapacitě zařízení.")), IF($F$3="Ano","Záloha obsahuje jednotky na provoz a nájem v závislosti na kapacitě zařízení v minulém monitorovacím období.","Záloha obsahuje jednotky na provoz v závislosti na kapacitě zařízení v minulém monitorovacím období."))))</f>
        <v/>
      </c>
      <c r="F39" s="181"/>
      <c r="G39" s="182"/>
      <c r="H39" s="95"/>
      <c r="I39" s="80"/>
      <c r="J39" s="25"/>
      <c r="K39" s="25"/>
      <c r="L39" s="25"/>
    </row>
    <row r="40" spans="1:12" ht="42" customHeight="1" x14ac:dyDescent="0.25">
      <c r="A40" s="25"/>
      <c r="B40" s="25"/>
      <c r="C40" s="81" t="s">
        <v>99</v>
      </c>
      <c r="D40" s="105" t="e">
        <f>IF(D41="","Zadejte % obsazenosti zařízení péče o děti v šedém poli",IF(AND($D$3="",$D$41=""),"",IF($B$3="Praha",$D$3*$D$42*$F$15+$D$3*$D$42*$F$19-($D$3*$D$42*$F$15+$D$3*$D$42*$F$19)*$F$26,$D$3*$D$42*$F$15+$D$3*$D$42*$F$19-($D$3*$D$42*$F$15+$D$3*$D$42*$F$19)*$F$25)))</f>
        <v>#VALUE!</v>
      </c>
      <c r="E40" s="180" t="str">
        <f>IF($D$3="","","Záloha obsahuje jednotky na provoz v závislosti na obsazenosti zařízení v minulém monitorovacím období.")</f>
        <v/>
      </c>
      <c r="F40" s="181"/>
      <c r="G40" s="182"/>
      <c r="H40" s="95"/>
      <c r="I40" s="82"/>
      <c r="J40" s="82"/>
      <c r="K40" s="25"/>
      <c r="L40" s="25"/>
    </row>
    <row r="41" spans="1:12" ht="42" customHeight="1" thickBot="1" x14ac:dyDescent="0.3">
      <c r="A41" s="25"/>
      <c r="B41" s="25"/>
      <c r="C41" s="79" t="s">
        <v>117</v>
      </c>
      <c r="D41" s="74">
        <v>0.5</v>
      </c>
      <c r="E41" s="171" t="s">
        <v>116</v>
      </c>
      <c r="F41" s="172"/>
      <c r="G41" s="173"/>
      <c r="H41" s="96"/>
      <c r="I41" s="80"/>
      <c r="J41" s="25"/>
      <c r="K41" s="25"/>
      <c r="L41" s="25"/>
    </row>
    <row r="42" spans="1:12" ht="42" customHeight="1" thickTop="1" thickBot="1" x14ac:dyDescent="0.3">
      <c r="A42" s="25"/>
      <c r="B42" s="25"/>
      <c r="C42" s="79" t="s">
        <v>113</v>
      </c>
      <c r="D42" s="83">
        <f>IF($D$41="","",IF($D$41&lt;0.2,0,IF($D$41&gt;=0.75,75,$D$41*100)))</f>
        <v>50</v>
      </c>
      <c r="E42" s="174" t="str">
        <f>IF($D$41="","",IF($D$41&lt;0.2,"Obsazenost je menší než 20%, pro výpočet se bere hodnota 0!",IF($D$41&gt;=0.75,"Obsazenost je větší nebo rovna 75%, pro výpočet se bere hodnota 75.","Obsazenost je v rozmezí 20 - 75%, pro výpočet se bere skutečná dosažená hodnota obsazenosti.")))</f>
        <v>Obsazenost je v rozmezí 20 - 75%, pro výpočet se bere skutečná dosažená hodnota obsazenosti.</v>
      </c>
      <c r="F42" s="175"/>
      <c r="G42" s="176"/>
      <c r="H42" s="97"/>
      <c r="I42" s="25"/>
      <c r="J42" s="25"/>
      <c r="K42" s="25"/>
      <c r="L42" s="25"/>
    </row>
    <row r="43" spans="1:12" ht="15.75" thickTop="1" x14ac:dyDescent="0.25">
      <c r="A43" s="25"/>
      <c r="B43" s="25"/>
      <c r="C43" s="84" t="s">
        <v>97</v>
      </c>
      <c r="D43" s="87" t="e">
        <f>IF(AND($D$3="",$D$41=""),"",$D$3*$D$42*$F$15+$D$3*$D$42*$F$19-($D$3*$D$42*$F$15+$D$3*$D$42*$F$19)*$F$25)</f>
        <v>#VALUE!</v>
      </c>
      <c r="E43" s="165"/>
      <c r="F43" s="166"/>
      <c r="G43" s="167"/>
      <c r="H43" s="98"/>
      <c r="I43" s="80"/>
      <c r="J43" s="25"/>
      <c r="K43" s="25"/>
      <c r="L43" s="25"/>
    </row>
    <row r="44" spans="1:12" ht="54" customHeight="1" thickBot="1" x14ac:dyDescent="0.3">
      <c r="A44" s="25"/>
      <c r="B44" s="25"/>
      <c r="C44" s="89" t="s">
        <v>98</v>
      </c>
      <c r="D44" s="86" t="e">
        <f>IF($D$43="","",IF(OR((MID($E$3,1,2)="Dě"),(MID($E$3,1,2)="Za")),$D$38-$D$43,$D$39-$D$43))</f>
        <v>#VALUE!</v>
      </c>
      <c r="E44" s="168" t="e">
        <f>IF($D$44=0,"",IF($D$44="","",IF($D$44=$G$23,"Částku na kvalifikaci pečujících osob je možné čerpat kdykoli v průběhu realizace projektu.",IF($G$3="Ne","Částka obsahuje jednotky nevyčerpané díky nižší obsazenosti zařízení.","Částka obsahuje jednotky nevyčerpané díky nižší obsazenosti zařízení v minulém monitorovacím období + jednotky na kvalifikaci pečujících osob, které je možné čerpat v průběhu celé realizace projektu."))))</f>
        <v>#VALUE!</v>
      </c>
      <c r="F44" s="169"/>
      <c r="G44" s="170"/>
      <c r="H44" s="97"/>
      <c r="I44" s="80"/>
      <c r="J44" s="80"/>
      <c r="K44" s="25"/>
      <c r="L44" s="25"/>
    </row>
    <row r="45" spans="1:12" ht="15.75" thickTop="1" x14ac:dyDescent="0.25">
      <c r="A45" s="25"/>
      <c r="B45" s="25"/>
      <c r="C45" s="25"/>
      <c r="I45" s="88"/>
    </row>
    <row r="46" spans="1:12" x14ac:dyDescent="0.25">
      <c r="J46" s="88"/>
    </row>
    <row r="47" spans="1:12" x14ac:dyDescent="0.25">
      <c r="C47" s="75"/>
    </row>
  </sheetData>
  <sheetProtection selectLockedCells="1"/>
  <protectedRanges>
    <protectedRange sqref="D42" name="Oblast2"/>
    <protectedRange sqref="B2:J6" name="Oblast1"/>
  </protectedRanges>
  <customSheetViews>
    <customSheetView guid="{A594C90E-2FDA-4253-A15F-911FD0508768}" topLeftCell="B1">
      <selection activeCell="G19" sqref="G19"/>
      <pageMargins left="0.7" right="0.7" top="0.78740157499999996" bottom="0.78740157499999996" header="0.3" footer="0.3"/>
      <pageSetup paperSize="9" orientation="portrait" horizontalDpi="300" verticalDpi="300" r:id="rId1"/>
    </customSheetView>
  </customSheetViews>
  <mergeCells count="14">
    <mergeCell ref="E43:G43"/>
    <mergeCell ref="E44:G44"/>
    <mergeCell ref="E41:G41"/>
    <mergeCell ref="E42:G42"/>
    <mergeCell ref="E38:G38"/>
    <mergeCell ref="E39:G39"/>
    <mergeCell ref="E40:G40"/>
    <mergeCell ref="I3:I4"/>
    <mergeCell ref="C3:C4"/>
    <mergeCell ref="D3:D4"/>
    <mergeCell ref="E3:E4"/>
    <mergeCell ref="F3:F4"/>
    <mergeCell ref="G3:G4"/>
    <mergeCell ref="H3:H4"/>
  </mergeCells>
  <dataValidations xWindow="271" yWindow="284" count="8">
    <dataValidation type="list" allowBlank="1" showInputMessage="1" showErrorMessage="1" sqref="C3:C4">
      <formula1>příjemce</formula1>
    </dataValidation>
    <dataValidation type="list" showInputMessage="1" showErrorMessage="1" sqref="E3">
      <formula1>zprovoznění</formula1>
    </dataValidation>
    <dataValidation type="list" allowBlank="1" showInputMessage="1" showErrorMessage="1" sqref="F3">
      <formula1>nájem</formula1>
    </dataValidation>
    <dataValidation type="list" allowBlank="1" showInputMessage="1" showErrorMessage="1" sqref="G3">
      <formula1>rekvalifikace</formula1>
    </dataValidation>
    <dataValidation type="list" showInputMessage="1" showErrorMessage="1" sqref="I3">
      <formula1>DPH</formula1>
    </dataValidation>
    <dataValidation type="list" showInputMessage="1" showErrorMessage="1" sqref="J3:J4">
      <formula1>území</formula1>
    </dataValidation>
    <dataValidation type="whole" allowBlank="1" showInputMessage="1" showErrorMessage="1" sqref="D3:D4">
      <formula1>5</formula1>
      <formula2>24</formula2>
    </dataValidation>
    <dataValidation type="list" allowBlank="1" showInputMessage="1" showErrorMessage="1" sqref="H3:H4">
      <formula1>počet_pečujících_osob</formula1>
    </dataValidation>
  </dataValidations>
  <pageMargins left="0.7" right="0.7" top="0.78740157499999996" bottom="0.78740157499999996" header="0.3" footer="0.3"/>
  <pageSetup paperSize="9"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0"/>
  <sheetViews>
    <sheetView zoomScale="70" zoomScaleNormal="70" workbookViewId="0"/>
  </sheetViews>
  <sheetFormatPr defaultRowHeight="15" x14ac:dyDescent="0.25"/>
  <cols>
    <col min="1" max="1" width="5.42578125" customWidth="1"/>
    <col min="2" max="2" width="32.28515625" bestFit="1" customWidth="1"/>
    <col min="3" max="3" width="31" style="1" customWidth="1"/>
    <col min="4" max="4" width="31.42578125" style="1" customWidth="1"/>
    <col min="5" max="5" width="17.42578125" style="1" customWidth="1"/>
    <col min="6" max="6" width="33.5703125" style="1" customWidth="1"/>
    <col min="7" max="7" width="27.5703125" customWidth="1"/>
    <col min="8" max="8" width="11.85546875" customWidth="1"/>
    <col min="9" max="9" width="13" customWidth="1"/>
  </cols>
  <sheetData>
    <row r="1" spans="1:10" ht="42.75" customHeight="1" x14ac:dyDescent="0.25">
      <c r="A1" s="27"/>
      <c r="B1" s="31" t="s">
        <v>0</v>
      </c>
      <c r="C1" s="32" t="s">
        <v>7</v>
      </c>
      <c r="D1" s="32" t="s">
        <v>13</v>
      </c>
      <c r="E1" s="32" t="s">
        <v>1</v>
      </c>
      <c r="F1" s="32" t="s">
        <v>2</v>
      </c>
      <c r="G1" s="31" t="s">
        <v>17</v>
      </c>
      <c r="H1" s="32" t="s">
        <v>57</v>
      </c>
      <c r="I1" s="33" t="s">
        <v>58</v>
      </c>
    </row>
    <row r="2" spans="1:10" ht="229.5" customHeight="1" x14ac:dyDescent="0.4">
      <c r="A2" s="28">
        <v>1</v>
      </c>
      <c r="B2" s="34" t="s">
        <v>3</v>
      </c>
      <c r="C2" s="35" t="s">
        <v>11</v>
      </c>
      <c r="D2" s="35" t="s">
        <v>12</v>
      </c>
      <c r="E2" s="35" t="s">
        <v>102</v>
      </c>
      <c r="F2" s="35" t="s">
        <v>14</v>
      </c>
      <c r="G2" s="183" t="s">
        <v>18</v>
      </c>
      <c r="H2" s="36">
        <v>20053</v>
      </c>
      <c r="I2" s="37">
        <v>16992</v>
      </c>
      <c r="J2" s="49"/>
    </row>
    <row r="3" spans="1:10" ht="355.5" customHeight="1" x14ac:dyDescent="0.25">
      <c r="A3" s="28">
        <v>2</v>
      </c>
      <c r="B3" s="34" t="s">
        <v>4</v>
      </c>
      <c r="C3" s="35" t="s">
        <v>19</v>
      </c>
      <c r="D3" s="35" t="s">
        <v>15</v>
      </c>
      <c r="E3" s="35" t="s">
        <v>28</v>
      </c>
      <c r="F3" s="35" t="s">
        <v>16</v>
      </c>
      <c r="G3" s="183"/>
      <c r="H3" s="36">
        <v>22421</v>
      </c>
      <c r="I3" s="37">
        <v>22421</v>
      </c>
    </row>
    <row r="4" spans="1:10" ht="58.5" customHeight="1" x14ac:dyDescent="0.25">
      <c r="A4" s="28">
        <v>3</v>
      </c>
      <c r="B4" s="35" t="s">
        <v>5</v>
      </c>
      <c r="C4" s="183" t="s">
        <v>21</v>
      </c>
      <c r="D4" s="183" t="s">
        <v>20</v>
      </c>
      <c r="E4" s="35" t="s">
        <v>103</v>
      </c>
      <c r="F4" s="183" t="s">
        <v>22</v>
      </c>
      <c r="G4" s="183" t="s">
        <v>18</v>
      </c>
      <c r="H4" s="36">
        <v>9518</v>
      </c>
      <c r="I4" s="37">
        <v>8279</v>
      </c>
    </row>
    <row r="5" spans="1:10" ht="186.75" customHeight="1" x14ac:dyDescent="0.25">
      <c r="A5" s="28">
        <v>4</v>
      </c>
      <c r="B5" s="35" t="s">
        <v>6</v>
      </c>
      <c r="C5" s="183"/>
      <c r="D5" s="183"/>
      <c r="E5" s="35" t="s">
        <v>29</v>
      </c>
      <c r="F5" s="183"/>
      <c r="G5" s="183"/>
      <c r="H5" s="36">
        <v>9005</v>
      </c>
      <c r="I5" s="37">
        <v>9005</v>
      </c>
    </row>
    <row r="6" spans="1:10" s="4" customFormat="1" ht="408.95" customHeight="1" x14ac:dyDescent="0.2">
      <c r="A6" s="28">
        <v>5</v>
      </c>
      <c r="B6" s="34" t="s">
        <v>8</v>
      </c>
      <c r="C6" s="38" t="s">
        <v>24</v>
      </c>
      <c r="D6" s="29" t="s">
        <v>23</v>
      </c>
      <c r="E6" s="39" t="s">
        <v>104</v>
      </c>
      <c r="F6" s="40" t="s">
        <v>26</v>
      </c>
      <c r="G6" s="35" t="s">
        <v>25</v>
      </c>
      <c r="H6" s="41">
        <v>628</v>
      </c>
      <c r="I6" s="42">
        <v>628</v>
      </c>
    </row>
    <row r="7" spans="1:10" s="4" customFormat="1" ht="189" x14ac:dyDescent="0.2">
      <c r="A7" s="28">
        <v>6</v>
      </c>
      <c r="B7" s="34" t="s">
        <v>10</v>
      </c>
      <c r="C7" s="35" t="s">
        <v>27</v>
      </c>
      <c r="D7" s="35" t="s">
        <v>101</v>
      </c>
      <c r="E7" s="35" t="s">
        <v>105</v>
      </c>
      <c r="F7" s="35" t="s">
        <v>30</v>
      </c>
      <c r="G7" s="35" t="s">
        <v>31</v>
      </c>
      <c r="H7" s="36">
        <v>56</v>
      </c>
      <c r="I7" s="37">
        <v>56</v>
      </c>
    </row>
    <row r="8" spans="1:10" s="4" customFormat="1" ht="228.75" customHeight="1" thickBot="1" x14ac:dyDescent="0.25">
      <c r="A8" s="30">
        <v>7</v>
      </c>
      <c r="B8" s="43" t="s">
        <v>9</v>
      </c>
      <c r="C8" s="44" t="s">
        <v>35</v>
      </c>
      <c r="D8" s="44" t="s">
        <v>32</v>
      </c>
      <c r="E8" s="44" t="s">
        <v>34</v>
      </c>
      <c r="F8" s="44" t="s">
        <v>33</v>
      </c>
      <c r="G8" s="44" t="s">
        <v>36</v>
      </c>
      <c r="H8" s="45">
        <v>14178</v>
      </c>
      <c r="I8" s="46">
        <v>14178</v>
      </c>
    </row>
    <row r="9" spans="1:10" x14ac:dyDescent="0.25">
      <c r="C9" s="26"/>
      <c r="D9" s="26"/>
      <c r="E9" s="26"/>
      <c r="F9" s="26"/>
      <c r="G9" s="5"/>
    </row>
    <row r="10" spans="1:10" x14ac:dyDescent="0.25">
      <c r="C10" s="3"/>
    </row>
  </sheetData>
  <sheetProtection password="D8EE" sheet="1" objects="1" scenarios="1" selectLockedCells="1" selectUnlockedCells="1"/>
  <customSheetViews>
    <customSheetView guid="{A594C90E-2FDA-4253-A15F-911FD0508768}" scale="70" fitToPage="1" topLeftCell="A7">
      <selection activeCell="E10" sqref="D10:E10"/>
      <pageMargins left="0.7" right="0.7" top="0.78740157499999996" bottom="0.78740157499999996" header="0.3" footer="0.3"/>
      <pageSetup paperSize="9" scale="43" orientation="portrait" r:id="rId1"/>
    </customSheetView>
  </customSheetViews>
  <mergeCells count="5">
    <mergeCell ref="G2:G3"/>
    <mergeCell ref="G4:G5"/>
    <mergeCell ref="C4:C5"/>
    <mergeCell ref="D4:D5"/>
    <mergeCell ref="F4:F5"/>
  </mergeCells>
  <pageMargins left="0.7" right="0.7" top="0.78740157499999996" bottom="0.78740157499999996" header="0.3" footer="0.3"/>
  <pageSetup paperSize="9" scale="43"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7:J32"/>
  <sheetViews>
    <sheetView workbookViewId="0"/>
  </sheetViews>
  <sheetFormatPr defaultRowHeight="15" x14ac:dyDescent="0.25"/>
  <cols>
    <col min="1" max="1" width="37.5703125" customWidth="1"/>
    <col min="2" max="5" width="15.7109375" customWidth="1"/>
  </cols>
  <sheetData>
    <row r="7" spans="1:10" ht="15.75" thickBot="1" x14ac:dyDescent="0.3"/>
    <row r="8" spans="1:10" ht="24.95" customHeight="1" thickBot="1" x14ac:dyDescent="0.3">
      <c r="A8" s="190" t="s">
        <v>76</v>
      </c>
      <c r="B8" s="191"/>
      <c r="C8" s="191"/>
      <c r="D8" s="191"/>
      <c r="E8" s="192"/>
      <c r="F8" s="6"/>
      <c r="G8" s="6"/>
      <c r="H8" s="6"/>
      <c r="I8" s="6"/>
      <c r="J8" s="6"/>
    </row>
    <row r="9" spans="1:10" ht="24.95" customHeight="1" x14ac:dyDescent="0.25">
      <c r="A9" s="193"/>
      <c r="B9" s="48" t="s">
        <v>63</v>
      </c>
      <c r="C9" s="187" t="s">
        <v>65</v>
      </c>
      <c r="D9" s="187"/>
      <c r="E9" s="188" t="s">
        <v>52</v>
      </c>
    </row>
    <row r="10" spans="1:10" ht="24.95" customHeight="1" thickBot="1" x14ac:dyDescent="0.3">
      <c r="A10" s="194"/>
      <c r="B10" s="47" t="s">
        <v>64</v>
      </c>
      <c r="C10" s="47" t="s">
        <v>66</v>
      </c>
      <c r="D10" s="47" t="s">
        <v>67</v>
      </c>
      <c r="E10" s="189"/>
    </row>
    <row r="11" spans="1:10" ht="35.1" customHeight="1" x14ac:dyDescent="0.25">
      <c r="A11" s="18" t="s">
        <v>62</v>
      </c>
      <c r="B11" s="19">
        <v>0.85</v>
      </c>
      <c r="C11" s="19">
        <v>0.15</v>
      </c>
      <c r="D11" s="19">
        <v>0</v>
      </c>
      <c r="E11" s="20">
        <v>1</v>
      </c>
      <c r="I11" s="10">
        <v>0</v>
      </c>
    </row>
    <row r="12" spans="1:10" ht="35.1" customHeight="1" x14ac:dyDescent="0.25">
      <c r="A12" s="9" t="s">
        <v>68</v>
      </c>
      <c r="B12" s="10">
        <v>0.85</v>
      </c>
      <c r="C12" s="10" t="s">
        <v>69</v>
      </c>
      <c r="D12" s="10">
        <v>0.05</v>
      </c>
      <c r="E12" s="11">
        <v>1</v>
      </c>
      <c r="I12" s="10" t="s">
        <v>70</v>
      </c>
    </row>
    <row r="13" spans="1:10" ht="35.1" customHeight="1" x14ac:dyDescent="0.25">
      <c r="A13" s="9" t="s">
        <v>71</v>
      </c>
      <c r="B13" s="10">
        <v>0.85</v>
      </c>
      <c r="C13" s="10" t="s">
        <v>69</v>
      </c>
      <c r="D13" s="10">
        <v>0.05</v>
      </c>
      <c r="E13" s="11">
        <v>1</v>
      </c>
      <c r="I13" s="10" t="s">
        <v>70</v>
      </c>
    </row>
    <row r="14" spans="1:10" ht="35.1" customHeight="1" x14ac:dyDescent="0.25">
      <c r="A14" s="9" t="s">
        <v>72</v>
      </c>
      <c r="B14" s="10">
        <v>0.85</v>
      </c>
      <c r="C14" s="10" t="s">
        <v>69</v>
      </c>
      <c r="D14" s="10">
        <v>0.05</v>
      </c>
      <c r="E14" s="11">
        <v>1</v>
      </c>
      <c r="I14" s="10" t="s">
        <v>70</v>
      </c>
    </row>
    <row r="15" spans="1:10" ht="35.1" customHeight="1" x14ac:dyDescent="0.25">
      <c r="A15" s="9" t="s">
        <v>73</v>
      </c>
      <c r="B15" s="10">
        <v>0.85</v>
      </c>
      <c r="C15" s="10">
        <v>0.1</v>
      </c>
      <c r="D15" s="10">
        <v>0</v>
      </c>
      <c r="E15" s="11">
        <v>1</v>
      </c>
      <c r="I15" s="10">
        <v>0.05</v>
      </c>
    </row>
    <row r="16" spans="1:10" ht="35.1" customHeight="1" x14ac:dyDescent="0.25">
      <c r="A16" s="9" t="s">
        <v>100</v>
      </c>
      <c r="B16" s="16">
        <v>0.85</v>
      </c>
      <c r="C16" s="16">
        <v>0.15</v>
      </c>
      <c r="D16" s="16">
        <v>0</v>
      </c>
      <c r="E16" s="17">
        <v>1</v>
      </c>
      <c r="I16" s="16"/>
    </row>
    <row r="17" spans="1:9" ht="35.1" customHeight="1" thickBot="1" x14ac:dyDescent="0.3">
      <c r="A17" s="15" t="s">
        <v>74</v>
      </c>
      <c r="B17" s="16">
        <v>0.85</v>
      </c>
      <c r="C17" s="16">
        <v>0</v>
      </c>
      <c r="D17" s="16">
        <v>0.15</v>
      </c>
      <c r="E17" s="17">
        <v>1</v>
      </c>
      <c r="I17" s="16" t="s">
        <v>75</v>
      </c>
    </row>
    <row r="18" spans="1:9" ht="24.95" customHeight="1" thickBot="1" x14ac:dyDescent="0.3">
      <c r="A18" s="184" t="s">
        <v>77</v>
      </c>
      <c r="B18" s="185"/>
      <c r="C18" s="185"/>
      <c r="D18" s="185"/>
      <c r="E18" s="186"/>
    </row>
    <row r="19" spans="1:9" ht="35.1" customHeight="1" x14ac:dyDescent="0.25">
      <c r="A19" s="18" t="s">
        <v>62</v>
      </c>
      <c r="B19" s="19">
        <v>0.5</v>
      </c>
      <c r="C19" s="19">
        <v>0.5</v>
      </c>
      <c r="D19" s="19">
        <v>0</v>
      </c>
      <c r="E19" s="20">
        <v>1</v>
      </c>
      <c r="I19" s="19">
        <v>0</v>
      </c>
    </row>
    <row r="20" spans="1:9" ht="35.1" customHeight="1" x14ac:dyDescent="0.25">
      <c r="A20" s="9" t="s">
        <v>68</v>
      </c>
      <c r="B20" s="10">
        <v>0.5</v>
      </c>
      <c r="C20" s="10" t="s">
        <v>78</v>
      </c>
      <c r="D20" s="10">
        <v>0.05</v>
      </c>
      <c r="E20" s="11">
        <v>1</v>
      </c>
      <c r="I20" s="10" t="s">
        <v>70</v>
      </c>
    </row>
    <row r="21" spans="1:9" ht="35.1" customHeight="1" x14ac:dyDescent="0.25">
      <c r="A21" s="9" t="s">
        <v>79</v>
      </c>
      <c r="B21" s="10">
        <v>0.5</v>
      </c>
      <c r="C21" s="10" t="s">
        <v>78</v>
      </c>
      <c r="D21" s="10">
        <v>0.05</v>
      </c>
      <c r="E21" s="11">
        <v>1</v>
      </c>
      <c r="I21" s="10" t="s">
        <v>70</v>
      </c>
    </row>
    <row r="22" spans="1:9" ht="35.1" customHeight="1" x14ac:dyDescent="0.25">
      <c r="A22" s="9" t="s">
        <v>72</v>
      </c>
      <c r="B22" s="10">
        <v>0.5</v>
      </c>
      <c r="C22" s="10" t="s">
        <v>78</v>
      </c>
      <c r="D22" s="10">
        <v>0.05</v>
      </c>
      <c r="E22" s="11">
        <v>1</v>
      </c>
      <c r="I22" s="10" t="s">
        <v>70</v>
      </c>
    </row>
    <row r="23" spans="1:9" ht="35.1" customHeight="1" x14ac:dyDescent="0.25">
      <c r="A23" s="9" t="s">
        <v>73</v>
      </c>
      <c r="B23" s="10">
        <v>0.5</v>
      </c>
      <c r="C23" s="10">
        <v>0.45</v>
      </c>
      <c r="D23" s="10">
        <v>0</v>
      </c>
      <c r="E23" s="11">
        <v>1</v>
      </c>
      <c r="I23" s="10">
        <v>0.05</v>
      </c>
    </row>
    <row r="24" spans="1:9" ht="35.1" customHeight="1" x14ac:dyDescent="0.25">
      <c r="A24" s="9" t="s">
        <v>100</v>
      </c>
      <c r="B24" s="16">
        <v>0.5</v>
      </c>
      <c r="C24" s="16">
        <v>0.5</v>
      </c>
      <c r="D24" s="16">
        <v>0</v>
      </c>
      <c r="E24" s="17">
        <v>1</v>
      </c>
      <c r="I24" s="16"/>
    </row>
    <row r="25" spans="1:9" ht="35.1" customHeight="1" thickBot="1" x14ac:dyDescent="0.3">
      <c r="A25" s="12" t="s">
        <v>74</v>
      </c>
      <c r="B25" s="13">
        <v>0.5</v>
      </c>
      <c r="C25" s="13">
        <v>0</v>
      </c>
      <c r="D25" s="13">
        <v>0.5</v>
      </c>
      <c r="E25" s="14">
        <v>1</v>
      </c>
      <c r="I25" s="13" t="s">
        <v>80</v>
      </c>
    </row>
    <row r="26" spans="1:9" ht="15" customHeight="1" x14ac:dyDescent="0.25">
      <c r="A26" s="8"/>
      <c r="B26" s="7"/>
      <c r="C26" s="7"/>
      <c r="D26" s="7"/>
      <c r="E26" s="7"/>
    </row>
    <row r="27" spans="1:9" ht="15" customHeight="1" x14ac:dyDescent="0.25">
      <c r="B27" s="7"/>
      <c r="C27" s="7"/>
      <c r="D27" s="7"/>
      <c r="E27" s="7"/>
    </row>
    <row r="28" spans="1:9" ht="15" customHeight="1" x14ac:dyDescent="0.25">
      <c r="B28" s="7"/>
      <c r="C28" s="7"/>
      <c r="D28" s="7"/>
      <c r="E28" s="7"/>
    </row>
    <row r="29" spans="1:9" ht="15" customHeight="1" x14ac:dyDescent="0.25">
      <c r="B29" s="7"/>
      <c r="C29" s="7"/>
      <c r="D29" s="7"/>
      <c r="E29" s="7"/>
    </row>
    <row r="30" spans="1:9" ht="15" customHeight="1" x14ac:dyDescent="0.25">
      <c r="B30" s="7"/>
      <c r="C30" s="7"/>
      <c r="D30" s="7"/>
      <c r="E30" s="7"/>
    </row>
    <row r="31" spans="1:9" ht="15" customHeight="1" x14ac:dyDescent="0.25">
      <c r="B31" s="7"/>
      <c r="C31" s="7"/>
      <c r="D31" s="7"/>
      <c r="E31" s="7"/>
    </row>
    <row r="32" spans="1:9" ht="15" customHeight="1" x14ac:dyDescent="0.25">
      <c r="B32" s="7"/>
      <c r="C32" s="7"/>
      <c r="D32" s="7"/>
      <c r="E32" s="7"/>
    </row>
  </sheetData>
  <sheetProtection password="D8EE" sheet="1" objects="1" scenarios="1" selectLockedCells="1" selectUnlockedCells="1"/>
  <customSheetViews>
    <customSheetView guid="{A594C90E-2FDA-4253-A15F-911FD0508768}" fitToPage="1">
      <selection activeCell="D9" sqref="D9"/>
      <pageMargins left="0.7" right="0.7" top="0.78740157499999996" bottom="0.78740157499999996" header="0.3" footer="0.3"/>
      <pageSetup paperSize="9" scale="87" orientation="portrait" horizontalDpi="300" verticalDpi="300" r:id="rId1"/>
    </customSheetView>
  </customSheetViews>
  <mergeCells count="5">
    <mergeCell ref="A18:E18"/>
    <mergeCell ref="C9:D9"/>
    <mergeCell ref="E9:E10"/>
    <mergeCell ref="A8:E8"/>
    <mergeCell ref="A9:A10"/>
  </mergeCells>
  <pageMargins left="0.7" right="0.7" top="0.78740157499999996" bottom="0.78740157499999996" header="0.3" footer="0.3"/>
  <pageSetup paperSize="9" scale="63"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topLeftCell="B1" workbookViewId="0">
      <selection activeCell="C5" sqref="C5"/>
    </sheetView>
  </sheetViews>
  <sheetFormatPr defaultRowHeight="15" x14ac:dyDescent="0.25"/>
  <cols>
    <col min="1" max="1" width="0" hidden="1" customWidth="1"/>
    <col min="2" max="2" width="16" customWidth="1"/>
    <col min="3" max="4" width="15.140625" bestFit="1" customWidth="1"/>
  </cols>
  <sheetData>
    <row r="1" spans="1:4" ht="46.9" customHeight="1" thickBot="1" x14ac:dyDescent="0.4">
      <c r="B1" s="195" t="s">
        <v>139</v>
      </c>
      <c r="C1" s="196"/>
      <c r="D1" s="197"/>
    </row>
    <row r="2" spans="1:4" ht="15.75" thickBot="1" x14ac:dyDescent="0.3">
      <c r="B2" s="149" t="s">
        <v>136</v>
      </c>
      <c r="C2" s="143" t="s">
        <v>131</v>
      </c>
      <c r="D2" s="141" t="s">
        <v>132</v>
      </c>
    </row>
    <row r="3" spans="1:4" x14ac:dyDescent="0.25">
      <c r="A3" s="142" t="s">
        <v>133</v>
      </c>
      <c r="B3" s="150" t="str">
        <f>IF('kalkulačka projektu'!E3:E4="Vybudování",1,IF('kalkulačka projektu'!E3:E4="Transformace",1,""))</f>
        <v/>
      </c>
      <c r="C3" s="144" t="str">
        <f>IF('kalkulačka projektu'!G11="",IF('kalkulačka projektu'!G13="","",'kalkulačka projektu'!G13+'kalkulačka projektu'!G14),'kalkulačka projektu'!G11+'kalkulačka projektu'!G12)</f>
        <v/>
      </c>
      <c r="D3" s="140" t="str">
        <f>IF(C3="","",0)</f>
        <v/>
      </c>
    </row>
    <row r="4" spans="1:4" x14ac:dyDescent="0.25">
      <c r="A4" s="142" t="s">
        <v>134</v>
      </c>
      <c r="B4" s="151">
        <f>IF(B3="",1,B3+1)</f>
        <v>1</v>
      </c>
      <c r="C4" s="145" t="str">
        <f>IF('kalkulačka projektu'!E3="","",'kalkulačka projektu'!G15+'kalkulačka projektu'!G19+'kalkulačka projektu'!G23)</f>
        <v/>
      </c>
      <c r="D4" s="136" t="str">
        <f>IF('kalkulačka projektu'!E3="","",IF(C3="",0,C3))</f>
        <v/>
      </c>
    </row>
    <row r="5" spans="1:4" x14ac:dyDescent="0.25">
      <c r="A5" s="142" t="s">
        <v>134</v>
      </c>
      <c r="B5" s="151">
        <f t="shared" ref="B5:B8" si="0">B4+1</f>
        <v>2</v>
      </c>
      <c r="C5" s="145" t="str">
        <f>IF(C4="","",'kalkulačka projektu'!G16+'kalkulačka projektu'!G20)</f>
        <v/>
      </c>
      <c r="D5" s="133" t="str">
        <f>C4</f>
        <v/>
      </c>
    </row>
    <row r="6" spans="1:4" x14ac:dyDescent="0.25">
      <c r="A6" s="142" t="s">
        <v>134</v>
      </c>
      <c r="B6" s="151">
        <f t="shared" si="0"/>
        <v>3</v>
      </c>
      <c r="C6" s="145" t="str">
        <f>IF(C5="","",'kalkulačka projektu'!G17+'kalkulačka projektu'!G21)</f>
        <v/>
      </c>
      <c r="D6" s="133" t="str">
        <f>C5</f>
        <v/>
      </c>
    </row>
    <row r="7" spans="1:4" x14ac:dyDescent="0.25">
      <c r="A7" s="142" t="s">
        <v>134</v>
      </c>
      <c r="B7" s="151">
        <f t="shared" si="0"/>
        <v>4</v>
      </c>
      <c r="C7" s="145" t="str">
        <f>IF(C6="","",'kalkulačka projektu'!G18+'kalkulačka projektu'!G22)</f>
        <v/>
      </c>
      <c r="D7" s="133" t="str">
        <f>C6</f>
        <v/>
      </c>
    </row>
    <row r="8" spans="1:4" x14ac:dyDescent="0.25">
      <c r="A8" s="142" t="s">
        <v>135</v>
      </c>
      <c r="B8" s="151">
        <f t="shared" si="0"/>
        <v>5</v>
      </c>
      <c r="C8" s="146" t="str">
        <f>IF(C3="","",0)</f>
        <v/>
      </c>
      <c r="D8" s="133" t="str">
        <f>C7</f>
        <v/>
      </c>
    </row>
    <row r="9" spans="1:4" ht="15.75" thickBot="1" x14ac:dyDescent="0.3">
      <c r="B9" s="152"/>
      <c r="C9" s="147"/>
      <c r="D9" s="134"/>
    </row>
    <row r="10" spans="1:4" ht="15.75" thickTop="1" x14ac:dyDescent="0.25">
      <c r="B10" s="153" t="s">
        <v>137</v>
      </c>
      <c r="C10" s="148">
        <f>SUM(C3:C9)</f>
        <v>0</v>
      </c>
      <c r="D10" s="135">
        <f>SUM(D3:D9)</f>
        <v>0</v>
      </c>
    </row>
    <row r="11" spans="1:4" ht="15.75" thickBot="1" x14ac:dyDescent="0.3">
      <c r="B11" s="154" t="s">
        <v>138</v>
      </c>
      <c r="C11" s="198" t="str">
        <f>IF(C10='kalkulačka projektu'!G24,"Finanční plán je v pořádku","Finanční plán není v pořádku")</f>
        <v>Finanční plán není v pořádku</v>
      </c>
      <c r="D11" s="199"/>
    </row>
  </sheetData>
  <mergeCells count="2">
    <mergeCell ref="B1:D1"/>
    <mergeCell ref="C11:D11"/>
  </mergeCells>
  <conditionalFormatting sqref="C11:D11">
    <cfRule type="containsText" dxfId="4" priority="1" operator="containsText" text="Finanční plán není v pořádku">
      <formula>NOT(ISERROR(SEARCH("Finanční plán není v pořádku",C11)))</formula>
    </cfRule>
  </conditionalFormatting>
  <pageMargins left="0.7" right="0.7" top="0.78740157499999996" bottom="0.78740157499999996" header="0.3" footer="0.3"/>
  <pageSetup paperSize="9" orientation="portrait" horizontalDpi="4294967294" verticalDpi="0" r:id="rId1"/>
  <extLst>
    <ext xmlns:x14="http://schemas.microsoft.com/office/spreadsheetml/2009/9/main" uri="{78C0D931-6437-407d-A8EE-F0AAD7539E65}">
      <x14:conditionalFormattings>
        <x14:conditionalFormatting xmlns:xm="http://schemas.microsoft.com/office/excel/2006/main">
          <x14:cfRule type="cellIs" priority="4" operator="notEqual" id="{F54887B2-27E5-45E3-9C8A-AB75316CBCCA}">
            <xm:f>'kalkulačka projektu'!$G$24</xm:f>
            <x14:dxf>
              <fill>
                <patternFill>
                  <bgColor rgb="FFFF0000"/>
                </patternFill>
              </fill>
            </x14:dxf>
          </x14:cfRule>
          <x14:cfRule type="cellIs" priority="5" operator="equal" id="{F683A494-31C1-4B6C-A5AC-45C88F7B41EF}">
            <xm:f>'kalkulačka projektu'!$G$24</xm:f>
            <x14:dxf>
              <fill>
                <patternFill>
                  <bgColor rgb="FF92D050"/>
                </patternFill>
              </fill>
            </x14:dxf>
          </x14:cfRule>
          <xm:sqref>C10</xm:sqref>
        </x14:conditionalFormatting>
        <x14:conditionalFormatting xmlns:xm="http://schemas.microsoft.com/office/excel/2006/main">
          <x14:cfRule type="cellIs" priority="2" stopIfTrue="1" operator="notEqual" id="{AF5D5912-ADB9-47F9-9141-9027449436D5}">
            <xm:f>'kalkulačka projektu'!$G$24</xm:f>
            <x14:dxf>
              <fill>
                <patternFill>
                  <bgColor rgb="FFFF0000"/>
                </patternFill>
              </fill>
            </x14:dxf>
          </x14:cfRule>
          <x14:cfRule type="cellIs" priority="3" stopIfTrue="1" operator="equal" id="{039A245C-F990-499C-B563-8420EE18DDBB}">
            <xm:f>'kalkulačka projektu'!$G$24</xm:f>
            <x14:dxf>
              <fill>
                <patternFill>
                  <bgColor rgb="FF92D050"/>
                </patternFill>
              </fill>
            </x14:dxf>
          </x14:cfRule>
          <xm:sqref>D10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topLeftCell="B1" workbookViewId="0">
      <selection activeCell="G4" sqref="G4"/>
    </sheetView>
  </sheetViews>
  <sheetFormatPr defaultRowHeight="15" x14ac:dyDescent="0.25"/>
  <cols>
    <col min="2" max="2" width="72.42578125" customWidth="1"/>
    <col min="3" max="3" width="26" customWidth="1"/>
    <col min="5" max="5" width="13.5703125" customWidth="1"/>
  </cols>
  <sheetData>
    <row r="1" spans="1:9" x14ac:dyDescent="0.25">
      <c r="B1" s="2" t="s">
        <v>56</v>
      </c>
      <c r="C1" s="2" t="s">
        <v>53</v>
      </c>
      <c r="D1" s="2" t="s">
        <v>54</v>
      </c>
      <c r="E1" s="2" t="s">
        <v>55</v>
      </c>
      <c r="F1" s="2" t="s">
        <v>38</v>
      </c>
      <c r="G1" s="2" t="s">
        <v>81</v>
      </c>
      <c r="H1" s="2"/>
      <c r="I1" s="2" t="s">
        <v>128</v>
      </c>
    </row>
    <row r="2" spans="1:9" x14ac:dyDescent="0.25">
      <c r="B2" s="2"/>
      <c r="C2" s="2"/>
      <c r="D2" s="2"/>
      <c r="E2" s="2"/>
      <c r="F2" s="2"/>
    </row>
    <row r="3" spans="1:9" ht="45.75" customHeight="1" x14ac:dyDescent="0.25">
      <c r="A3" s="22"/>
      <c r="B3" s="21" t="s">
        <v>108</v>
      </c>
      <c r="C3" t="s">
        <v>145</v>
      </c>
      <c r="D3" t="s">
        <v>89</v>
      </c>
      <c r="E3" t="s">
        <v>89</v>
      </c>
      <c r="F3" t="s">
        <v>91</v>
      </c>
      <c r="I3" s="100">
        <v>1</v>
      </c>
    </row>
    <row r="4" spans="1:9" ht="44.25" customHeight="1" x14ac:dyDescent="0.25">
      <c r="A4" s="22"/>
      <c r="B4" s="21" t="s">
        <v>114</v>
      </c>
      <c r="C4" t="s">
        <v>146</v>
      </c>
      <c r="D4" t="s">
        <v>90</v>
      </c>
      <c r="E4" t="s">
        <v>90</v>
      </c>
      <c r="F4" t="s">
        <v>92</v>
      </c>
      <c r="G4" s="23"/>
      <c r="I4" s="100">
        <v>2</v>
      </c>
    </row>
    <row r="5" spans="1:9" ht="45" customHeight="1" x14ac:dyDescent="0.25">
      <c r="A5" s="22"/>
      <c r="B5" s="21" t="s">
        <v>106</v>
      </c>
      <c r="I5" s="100">
        <v>3</v>
      </c>
    </row>
    <row r="6" spans="1:9" ht="47.25" customHeight="1" x14ac:dyDescent="0.25">
      <c r="A6" s="22"/>
      <c r="B6" s="21" t="s">
        <v>115</v>
      </c>
      <c r="I6" s="100"/>
    </row>
    <row r="7" spans="1:9" ht="46.5" customHeight="1" x14ac:dyDescent="0.25">
      <c r="A7" s="22"/>
      <c r="B7" s="21" t="s">
        <v>107</v>
      </c>
    </row>
    <row r="8" spans="1:9" ht="47.25" customHeight="1" x14ac:dyDescent="0.25">
      <c r="B8" s="21" t="s">
        <v>109</v>
      </c>
    </row>
    <row r="9" spans="1:9" ht="46.5" customHeight="1" x14ac:dyDescent="0.25">
      <c r="B9" s="72"/>
    </row>
    <row r="10" spans="1:9" x14ac:dyDescent="0.25">
      <c r="B10" s="72"/>
    </row>
    <row r="11" spans="1:9" x14ac:dyDescent="0.25">
      <c r="B11" s="72"/>
    </row>
    <row r="12" spans="1:9" x14ac:dyDescent="0.25">
      <c r="B12" s="21"/>
    </row>
    <row r="13" spans="1:9" x14ac:dyDescent="0.25">
      <c r="B13" s="21"/>
    </row>
    <row r="14" spans="1:9" x14ac:dyDescent="0.25">
      <c r="B14" s="21"/>
    </row>
    <row r="15" spans="1:9" x14ac:dyDescent="0.25">
      <c r="B15" s="21"/>
    </row>
    <row r="16" spans="1:9" ht="14.45" x14ac:dyDescent="0.3">
      <c r="B16" s="21"/>
    </row>
    <row r="17" spans="2:2" ht="14.45" x14ac:dyDescent="0.3">
      <c r="B17" s="21"/>
    </row>
    <row r="18" spans="2:2" ht="14.45" x14ac:dyDescent="0.3">
      <c r="B18" s="21"/>
    </row>
    <row r="20" spans="2:2" ht="14.45" x14ac:dyDescent="0.3">
      <c r="B20" s="21"/>
    </row>
    <row r="40" spans="2:2" x14ac:dyDescent="0.25">
      <c r="B40" t="s">
        <v>82</v>
      </c>
    </row>
    <row r="41" spans="2:2" x14ac:dyDescent="0.25">
      <c r="B41" t="s">
        <v>83</v>
      </c>
    </row>
    <row r="42" spans="2:2" x14ac:dyDescent="0.25">
      <c r="B42" t="s">
        <v>84</v>
      </c>
    </row>
    <row r="43" spans="2:2" x14ac:dyDescent="0.25">
      <c r="B43" t="s">
        <v>85</v>
      </c>
    </row>
    <row r="44" spans="2:2" x14ac:dyDescent="0.25">
      <c r="B44" t="s">
        <v>86</v>
      </c>
    </row>
    <row r="45" spans="2:2" x14ac:dyDescent="0.25">
      <c r="B45" t="s">
        <v>87</v>
      </c>
    </row>
    <row r="46" spans="2:2" x14ac:dyDescent="0.25">
      <c r="B46" t="s">
        <v>88</v>
      </c>
    </row>
  </sheetData>
  <sheetProtection password="A847" sheet="1" objects="1" scenarios="1" selectLockedCells="1" selectUnlockedCells="1"/>
  <sortState ref="B3:B9">
    <sortCondition ref="B3:B9"/>
  </sortState>
  <customSheetViews>
    <customSheetView guid="{A594C90E-2FDA-4253-A15F-911FD0508768}">
      <pageMargins left="0.7" right="0.7" top="0.78740157499999996" bottom="0.78740157499999996" header="0.3" footer="0.3"/>
      <pageSetup paperSize="9" orientation="portrait" horizontalDpi="300" verticalDpi="300" r:id="rId1"/>
    </customSheetView>
  </customSheetViews>
  <dataValidations count="2">
    <dataValidation type="list" allowBlank="1" showInputMessage="1" showErrorMessage="1" sqref="C2:C6">
      <formula1>zprovoznění</formula1>
    </dataValidation>
    <dataValidation type="list" showInputMessage="1" showErrorMessage="1" promptTitle="typ_příjemce" sqref="B2">
      <formula1>$B$2:$B$2</formula1>
    </dataValidation>
  </dataValidations>
  <pageMargins left="0.7" right="0.7" top="0.78740157499999996" bottom="0.78740157499999996" header="0.3" footer="0.3"/>
  <pageSetup paperSize="9" orientation="portrait" horizontalDpi="300" verticalDpi="3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listy</vt:lpstr>
      </vt:variant>
      <vt:variant>
        <vt:i4>6</vt:i4>
      </vt:variant>
      <vt:variant>
        <vt:lpstr>Pojmenované oblasti</vt:lpstr>
      </vt:variant>
      <vt:variant>
        <vt:i4>9</vt:i4>
      </vt:variant>
    </vt:vector>
  </HeadingPairs>
  <TitlesOfParts>
    <vt:vector size="15" baseType="lpstr">
      <vt:lpstr>kalkulačka projektu</vt:lpstr>
      <vt:lpstr>přehled jednotek</vt:lpstr>
      <vt:lpstr>spolufinancování</vt:lpstr>
      <vt:lpstr>Finanční plán</vt:lpstr>
      <vt:lpstr>data</vt:lpstr>
      <vt:lpstr>List1</vt:lpstr>
      <vt:lpstr>'přehled jednotek'!_ftn1</vt:lpstr>
      <vt:lpstr>'přehled jednotek'!_ftnref1</vt:lpstr>
      <vt:lpstr>DPH</vt:lpstr>
      <vt:lpstr>nájem</vt:lpstr>
      <vt:lpstr>počet_pečujících_osob</vt:lpstr>
      <vt:lpstr>příjemce</vt:lpstr>
      <vt:lpstr>rekvalifikace</vt:lpstr>
      <vt:lpstr>území</vt:lpstr>
      <vt:lpstr>zprovoznění</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Mašín Zdeněk Ing. (MPSV)</dc:creator>
  <cp:lastModifiedBy>Frázová Michaela Ing. (MPSV)</cp:lastModifiedBy>
  <cp:lastPrinted>2015-10-19T06:03:28Z</cp:lastPrinted>
  <dcterms:created xsi:type="dcterms:W3CDTF">2015-07-28T09:22:19Z</dcterms:created>
  <dcterms:modified xsi:type="dcterms:W3CDTF">2017-05-15T16:51:34Z</dcterms:modified>
</cp:coreProperties>
</file>