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killFactory (Data Analyst)\Project 1\"/>
    </mc:Choice>
  </mc:AlternateContent>
  <bookViews>
    <workbookView xWindow="0" yWindow="0" windowWidth="20490" windowHeight="7350" tabRatio="888" activeTab="4"/>
  </bookViews>
  <sheets>
    <sheet name="Содержание" sheetId="1" r:id="rId1"/>
    <sheet name="Показатели" sheetId="2" r:id="rId2"/>
    <sheet name="1.Возвращаемость" sheetId="5" r:id="rId3"/>
    <sheet name="2.1.Юнит-экономика" sheetId="6" r:id="rId4"/>
    <sheet name="2.2-3.Агрегированные" sheetId="7" r:id="rId5"/>
    <sheet name="4.Источники продвижения" sheetId="8" r:id="rId6"/>
    <sheet name="5. Города" sheetId="9" r:id="rId7"/>
  </sheets>
  <definedNames>
    <definedName name="_xlnm._FilterDatabase" localSheetId="5" hidden="1">'4.Источники продвижения'!$A$1:$C$5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0" i="6" l="1"/>
  <c r="M170" i="6"/>
  <c r="L170" i="6"/>
  <c r="K170" i="6"/>
  <c r="J170" i="6"/>
  <c r="I170" i="6"/>
  <c r="H170" i="6"/>
  <c r="G170" i="6"/>
  <c r="F170" i="6"/>
  <c r="E170" i="6"/>
  <c r="D170" i="6"/>
  <c r="C170" i="6"/>
  <c r="N169" i="6"/>
  <c r="M169" i="6"/>
  <c r="L169" i="6"/>
  <c r="K169" i="6"/>
  <c r="J169" i="6"/>
  <c r="I169" i="6"/>
  <c r="H169" i="6"/>
  <c r="G169" i="6"/>
  <c r="F169" i="6"/>
  <c r="E169" i="6"/>
  <c r="D169" i="6"/>
  <c r="C169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N167" i="6"/>
  <c r="M167" i="6"/>
  <c r="L167" i="6"/>
  <c r="K167" i="6"/>
  <c r="J167" i="6"/>
  <c r="I167" i="6"/>
  <c r="H167" i="6"/>
  <c r="G167" i="6"/>
  <c r="F167" i="6"/>
  <c r="E167" i="6"/>
  <c r="D167" i="6"/>
  <c r="C167" i="6"/>
  <c r="N166" i="6"/>
  <c r="M166" i="6"/>
  <c r="L166" i="6"/>
  <c r="K166" i="6"/>
  <c r="J166" i="6"/>
  <c r="I166" i="6"/>
  <c r="H166" i="6"/>
  <c r="G166" i="6"/>
  <c r="F166" i="6"/>
  <c r="E166" i="6"/>
  <c r="D166" i="6"/>
  <c r="C166" i="6"/>
  <c r="N165" i="6"/>
  <c r="M165" i="6"/>
  <c r="L165" i="6"/>
  <c r="K165" i="6"/>
  <c r="J165" i="6"/>
  <c r="I165" i="6"/>
  <c r="H165" i="6"/>
  <c r="G165" i="6"/>
  <c r="F165" i="6"/>
  <c r="E165" i="6"/>
  <c r="D165" i="6"/>
  <c r="C165" i="6"/>
  <c r="N164" i="6"/>
  <c r="M164" i="6"/>
  <c r="L164" i="6"/>
  <c r="K164" i="6"/>
  <c r="J164" i="6"/>
  <c r="I164" i="6"/>
  <c r="H164" i="6"/>
  <c r="G164" i="6"/>
  <c r="F164" i="6"/>
  <c r="E164" i="6"/>
  <c r="D164" i="6"/>
  <c r="C164" i="6"/>
  <c r="N163" i="6"/>
  <c r="M163" i="6"/>
  <c r="L163" i="6"/>
  <c r="K163" i="6"/>
  <c r="J163" i="6"/>
  <c r="I163" i="6"/>
  <c r="H163" i="6"/>
  <c r="G163" i="6"/>
  <c r="F163" i="6"/>
  <c r="E163" i="6"/>
  <c r="D163" i="6"/>
  <c r="C163" i="6"/>
  <c r="N162" i="6"/>
  <c r="M162" i="6"/>
  <c r="L162" i="6"/>
  <c r="K162" i="6"/>
  <c r="J162" i="6"/>
  <c r="I162" i="6"/>
  <c r="H162" i="6"/>
  <c r="G162" i="6"/>
  <c r="F162" i="6"/>
  <c r="E162" i="6"/>
  <c r="D162" i="6"/>
  <c r="C162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N160" i="6"/>
  <c r="M160" i="6"/>
  <c r="L160" i="6"/>
  <c r="K160" i="6"/>
  <c r="J160" i="6"/>
  <c r="I160" i="6"/>
  <c r="H160" i="6"/>
  <c r="G160" i="6"/>
  <c r="F160" i="6"/>
  <c r="E160" i="6"/>
  <c r="D160" i="6"/>
  <c r="C160" i="6"/>
  <c r="N159" i="6"/>
  <c r="M159" i="6"/>
  <c r="L159" i="6"/>
  <c r="K159" i="6"/>
  <c r="J159" i="6"/>
  <c r="I159" i="6"/>
  <c r="H159" i="6"/>
  <c r="G159" i="6"/>
  <c r="F159" i="6"/>
  <c r="E159" i="6"/>
  <c r="D159" i="6"/>
  <c r="C159" i="6"/>
  <c r="N158" i="6"/>
  <c r="M158" i="6"/>
  <c r="L158" i="6"/>
  <c r="K158" i="6"/>
  <c r="J158" i="6"/>
  <c r="I158" i="6"/>
  <c r="H158" i="6"/>
  <c r="G158" i="6"/>
  <c r="F158" i="6"/>
  <c r="E158" i="6"/>
  <c r="D158" i="6"/>
  <c r="C158" i="6"/>
  <c r="N157" i="6"/>
  <c r="M157" i="6"/>
  <c r="L157" i="6"/>
  <c r="K157" i="6"/>
  <c r="J157" i="6"/>
  <c r="I157" i="6"/>
  <c r="H157" i="6"/>
  <c r="G157" i="6"/>
  <c r="F157" i="6"/>
  <c r="E157" i="6"/>
  <c r="D157" i="6"/>
  <c r="C157" i="6"/>
  <c r="N156" i="6"/>
  <c r="M156" i="6"/>
  <c r="L156" i="6"/>
  <c r="K156" i="6"/>
  <c r="J156" i="6"/>
  <c r="I156" i="6"/>
  <c r="H156" i="6"/>
  <c r="G156" i="6"/>
  <c r="F156" i="6"/>
  <c r="E156" i="6"/>
  <c r="D156" i="6"/>
  <c r="C156" i="6"/>
  <c r="N155" i="6"/>
  <c r="M155" i="6"/>
  <c r="L155" i="6"/>
  <c r="K155" i="6"/>
  <c r="J155" i="6"/>
  <c r="I155" i="6"/>
  <c r="H155" i="6"/>
  <c r="G155" i="6"/>
  <c r="F155" i="6"/>
  <c r="E155" i="6"/>
  <c r="D155" i="6"/>
  <c r="C155" i="6"/>
  <c r="N154" i="6"/>
  <c r="M154" i="6"/>
  <c r="L154" i="6"/>
  <c r="K154" i="6"/>
  <c r="J154" i="6"/>
  <c r="I154" i="6"/>
  <c r="H154" i="6"/>
  <c r="G154" i="6"/>
  <c r="F154" i="6"/>
  <c r="E154" i="6"/>
  <c r="D154" i="6"/>
  <c r="C154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N151" i="6"/>
  <c r="M151" i="6"/>
  <c r="L151" i="6"/>
  <c r="K151" i="6"/>
  <c r="J151" i="6"/>
  <c r="I151" i="6"/>
  <c r="H151" i="6"/>
  <c r="G151" i="6"/>
  <c r="F151" i="6"/>
  <c r="E151" i="6"/>
  <c r="D151" i="6"/>
  <c r="C151" i="6"/>
  <c r="N150" i="6"/>
  <c r="M150" i="6"/>
  <c r="L150" i="6"/>
  <c r="K150" i="6"/>
  <c r="J150" i="6"/>
  <c r="I150" i="6"/>
  <c r="H150" i="6"/>
  <c r="G150" i="6"/>
  <c r="F150" i="6"/>
  <c r="E150" i="6"/>
  <c r="D150" i="6"/>
  <c r="C150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N99" i="6"/>
  <c r="M99" i="6"/>
  <c r="L99" i="6"/>
  <c r="K99" i="6"/>
  <c r="J99" i="6"/>
  <c r="I99" i="6"/>
  <c r="H99" i="6"/>
  <c r="G99" i="6"/>
  <c r="F99" i="6"/>
  <c r="E99" i="6"/>
  <c r="D99" i="6"/>
  <c r="C99" i="6"/>
  <c r="N98" i="6"/>
  <c r="M98" i="6"/>
  <c r="L98" i="6"/>
  <c r="K98" i="6"/>
  <c r="J98" i="6"/>
  <c r="I98" i="6"/>
  <c r="H98" i="6"/>
  <c r="G98" i="6"/>
  <c r="F98" i="6"/>
  <c r="E98" i="6"/>
  <c r="D98" i="6"/>
  <c r="C98" i="6"/>
  <c r="N97" i="6"/>
  <c r="M97" i="6"/>
  <c r="L97" i="6"/>
  <c r="K97" i="6"/>
  <c r="J97" i="6"/>
  <c r="I97" i="6"/>
  <c r="H97" i="6"/>
  <c r="G97" i="6"/>
  <c r="F97" i="6"/>
  <c r="E97" i="6"/>
  <c r="D97" i="6"/>
  <c r="C97" i="6"/>
  <c r="N96" i="6"/>
  <c r="M96" i="6"/>
  <c r="L96" i="6"/>
  <c r="K96" i="6"/>
  <c r="J96" i="6"/>
  <c r="I96" i="6"/>
  <c r="H96" i="6"/>
  <c r="G96" i="6"/>
  <c r="F96" i="6"/>
  <c r="E96" i="6"/>
  <c r="D96" i="6"/>
  <c r="C96" i="6"/>
  <c r="N95" i="6"/>
  <c r="M95" i="6"/>
  <c r="L95" i="6"/>
  <c r="K95" i="6"/>
  <c r="J95" i="6"/>
  <c r="I95" i="6"/>
  <c r="H95" i="6"/>
  <c r="G95" i="6"/>
  <c r="F95" i="6"/>
  <c r="E95" i="6"/>
  <c r="D95" i="6"/>
  <c r="C95" i="6"/>
  <c r="N94" i="6"/>
  <c r="M94" i="6"/>
  <c r="L94" i="6"/>
  <c r="K94" i="6"/>
  <c r="J94" i="6"/>
  <c r="I94" i="6"/>
  <c r="H94" i="6"/>
  <c r="G94" i="6"/>
  <c r="F94" i="6"/>
  <c r="E94" i="6"/>
  <c r="D94" i="6"/>
  <c r="C94" i="6"/>
  <c r="N93" i="6"/>
  <c r="M93" i="6"/>
  <c r="L93" i="6"/>
  <c r="K93" i="6"/>
  <c r="J93" i="6"/>
  <c r="I93" i="6"/>
  <c r="H93" i="6"/>
  <c r="G93" i="6"/>
  <c r="F93" i="6"/>
  <c r="E93" i="6"/>
  <c r="D93" i="6"/>
  <c r="C93" i="6"/>
  <c r="N92" i="6"/>
  <c r="M92" i="6"/>
  <c r="L92" i="6"/>
  <c r="K92" i="6"/>
  <c r="J92" i="6"/>
  <c r="I92" i="6"/>
  <c r="H92" i="6"/>
  <c r="G92" i="6"/>
  <c r="F92" i="6"/>
  <c r="E92" i="6"/>
  <c r="D92" i="6"/>
  <c r="C92" i="6"/>
  <c r="N91" i="6"/>
  <c r="M91" i="6"/>
  <c r="L91" i="6"/>
  <c r="K91" i="6"/>
  <c r="J91" i="6"/>
  <c r="I91" i="6"/>
  <c r="H91" i="6"/>
  <c r="G91" i="6"/>
  <c r="F91" i="6"/>
  <c r="E91" i="6"/>
  <c r="D91" i="6"/>
  <c r="C91" i="6"/>
  <c r="N90" i="6"/>
  <c r="M90" i="6"/>
  <c r="L90" i="6"/>
  <c r="K90" i="6"/>
  <c r="J90" i="6"/>
  <c r="I90" i="6"/>
  <c r="H90" i="6"/>
  <c r="G90" i="6"/>
  <c r="F90" i="6"/>
  <c r="E90" i="6"/>
  <c r="D90" i="6"/>
  <c r="C90" i="6"/>
  <c r="N89" i="6"/>
  <c r="M89" i="6"/>
  <c r="L89" i="6"/>
  <c r="K89" i="6"/>
  <c r="J89" i="6"/>
  <c r="I89" i="6"/>
  <c r="H89" i="6"/>
  <c r="G89" i="6"/>
  <c r="F89" i="6"/>
  <c r="E89" i="6"/>
  <c r="D89" i="6"/>
  <c r="C89" i="6"/>
  <c r="N88" i="6"/>
  <c r="M88" i="6"/>
  <c r="L88" i="6"/>
  <c r="K88" i="6"/>
  <c r="J88" i="6"/>
  <c r="I88" i="6"/>
  <c r="H88" i="6"/>
  <c r="G88" i="6"/>
  <c r="F88" i="6"/>
  <c r="E88" i="6"/>
  <c r="D88" i="6"/>
  <c r="C88" i="6"/>
  <c r="N87" i="6"/>
  <c r="M87" i="6"/>
  <c r="L87" i="6"/>
  <c r="K87" i="6"/>
  <c r="J87" i="6"/>
  <c r="I87" i="6"/>
  <c r="H87" i="6"/>
  <c r="G87" i="6"/>
  <c r="F87" i="6"/>
  <c r="E87" i="6"/>
  <c r="D87" i="6"/>
  <c r="C87" i="6"/>
  <c r="N86" i="6"/>
  <c r="N146" i="6" s="1"/>
  <c r="M86" i="6"/>
  <c r="M146" i="6" s="1"/>
  <c r="L86" i="6"/>
  <c r="L146" i="6" s="1"/>
  <c r="K86" i="6"/>
  <c r="K146" i="6" s="1"/>
  <c r="J86" i="6"/>
  <c r="J146" i="6" s="1"/>
  <c r="I86" i="6"/>
  <c r="I146" i="6" s="1"/>
  <c r="H86" i="6"/>
  <c r="H146" i="6" s="1"/>
  <c r="G86" i="6"/>
  <c r="G146" i="6" s="1"/>
  <c r="F86" i="6"/>
  <c r="F146" i="6" s="1"/>
  <c r="E86" i="6"/>
  <c r="E146" i="6" s="1"/>
  <c r="D86" i="6"/>
  <c r="D146" i="6" s="1"/>
  <c r="C86" i="6"/>
  <c r="C146" i="6" s="1"/>
  <c r="N85" i="6"/>
  <c r="N145" i="6" s="1"/>
  <c r="M85" i="6"/>
  <c r="M145" i="6" s="1"/>
  <c r="L85" i="6"/>
  <c r="L145" i="6" s="1"/>
  <c r="K85" i="6"/>
  <c r="K145" i="6" s="1"/>
  <c r="J85" i="6"/>
  <c r="J145" i="6" s="1"/>
  <c r="I85" i="6"/>
  <c r="I145" i="6" s="1"/>
  <c r="H85" i="6"/>
  <c r="H145" i="6" s="1"/>
  <c r="G85" i="6"/>
  <c r="G145" i="6" s="1"/>
  <c r="F85" i="6"/>
  <c r="F145" i="6" s="1"/>
  <c r="E85" i="6"/>
  <c r="E145" i="6" s="1"/>
  <c r="D85" i="6"/>
  <c r="D145" i="6" s="1"/>
  <c r="C85" i="6"/>
  <c r="C145" i="6" s="1"/>
  <c r="N84" i="6"/>
  <c r="N144" i="6" s="1"/>
  <c r="M84" i="6"/>
  <c r="M144" i="6" s="1"/>
  <c r="L84" i="6"/>
  <c r="L144" i="6" s="1"/>
  <c r="K84" i="6"/>
  <c r="K144" i="6" s="1"/>
  <c r="J84" i="6"/>
  <c r="J144" i="6" s="1"/>
  <c r="I84" i="6"/>
  <c r="I144" i="6" s="1"/>
  <c r="H84" i="6"/>
  <c r="H144" i="6" s="1"/>
  <c r="G84" i="6"/>
  <c r="G144" i="6" s="1"/>
  <c r="F84" i="6"/>
  <c r="F144" i="6" s="1"/>
  <c r="E84" i="6"/>
  <c r="E144" i="6" s="1"/>
  <c r="D84" i="6"/>
  <c r="D144" i="6" s="1"/>
  <c r="C84" i="6"/>
  <c r="C144" i="6" s="1"/>
  <c r="N83" i="6"/>
  <c r="N143" i="6" s="1"/>
  <c r="M83" i="6"/>
  <c r="M143" i="6" s="1"/>
  <c r="L83" i="6"/>
  <c r="L143" i="6" s="1"/>
  <c r="K83" i="6"/>
  <c r="K143" i="6" s="1"/>
  <c r="J83" i="6"/>
  <c r="J143" i="6" s="1"/>
  <c r="I83" i="6"/>
  <c r="I143" i="6" s="1"/>
  <c r="H83" i="6"/>
  <c r="H143" i="6" s="1"/>
  <c r="G83" i="6"/>
  <c r="G143" i="6" s="1"/>
  <c r="F83" i="6"/>
  <c r="F143" i="6" s="1"/>
  <c r="E83" i="6"/>
  <c r="E143" i="6" s="1"/>
  <c r="D83" i="6"/>
  <c r="D143" i="6" s="1"/>
  <c r="C83" i="6"/>
  <c r="C143" i="6" s="1"/>
  <c r="N82" i="6"/>
  <c r="N142" i="6" s="1"/>
  <c r="M82" i="6"/>
  <c r="M142" i="6" s="1"/>
  <c r="L82" i="6"/>
  <c r="L142" i="6" s="1"/>
  <c r="K82" i="6"/>
  <c r="K142" i="6" s="1"/>
  <c r="J82" i="6"/>
  <c r="J142" i="6" s="1"/>
  <c r="I82" i="6"/>
  <c r="I142" i="6" s="1"/>
  <c r="H82" i="6"/>
  <c r="H142" i="6" s="1"/>
  <c r="G82" i="6"/>
  <c r="G142" i="6" s="1"/>
  <c r="F82" i="6"/>
  <c r="F142" i="6" s="1"/>
  <c r="E82" i="6"/>
  <c r="E142" i="6" s="1"/>
  <c r="D82" i="6"/>
  <c r="D142" i="6" s="1"/>
  <c r="C82" i="6"/>
  <c r="C142" i="6" s="1"/>
  <c r="N81" i="6"/>
  <c r="N141" i="6" s="1"/>
  <c r="M81" i="6"/>
  <c r="M141" i="6" s="1"/>
  <c r="L81" i="6"/>
  <c r="L141" i="6" s="1"/>
  <c r="K81" i="6"/>
  <c r="K141" i="6" s="1"/>
  <c r="J81" i="6"/>
  <c r="J141" i="6" s="1"/>
  <c r="I81" i="6"/>
  <c r="I141" i="6" s="1"/>
  <c r="H81" i="6"/>
  <c r="H141" i="6" s="1"/>
  <c r="G81" i="6"/>
  <c r="G141" i="6" s="1"/>
  <c r="F81" i="6"/>
  <c r="F141" i="6" s="1"/>
  <c r="E81" i="6"/>
  <c r="E141" i="6" s="1"/>
  <c r="D81" i="6"/>
  <c r="D141" i="6" s="1"/>
  <c r="C81" i="6"/>
  <c r="C141" i="6" s="1"/>
  <c r="N80" i="6"/>
  <c r="N140" i="6" s="1"/>
  <c r="M80" i="6"/>
  <c r="M140" i="6" s="1"/>
  <c r="L80" i="6"/>
  <c r="L140" i="6" s="1"/>
  <c r="K80" i="6"/>
  <c r="K140" i="6" s="1"/>
  <c r="J80" i="6"/>
  <c r="J140" i="6" s="1"/>
  <c r="I80" i="6"/>
  <c r="I140" i="6" s="1"/>
  <c r="H80" i="6"/>
  <c r="H140" i="6" s="1"/>
  <c r="G80" i="6"/>
  <c r="G140" i="6" s="1"/>
  <c r="F80" i="6"/>
  <c r="F140" i="6" s="1"/>
  <c r="E80" i="6"/>
  <c r="E140" i="6" s="1"/>
  <c r="D80" i="6"/>
  <c r="D140" i="6" s="1"/>
  <c r="C80" i="6"/>
  <c r="C140" i="6" s="1"/>
  <c r="N79" i="6"/>
  <c r="N139" i="6" s="1"/>
  <c r="M79" i="6"/>
  <c r="M139" i="6" s="1"/>
  <c r="L79" i="6"/>
  <c r="L139" i="6" s="1"/>
  <c r="K79" i="6"/>
  <c r="K139" i="6" s="1"/>
  <c r="J79" i="6"/>
  <c r="J139" i="6" s="1"/>
  <c r="I79" i="6"/>
  <c r="I139" i="6" s="1"/>
  <c r="H79" i="6"/>
  <c r="H139" i="6" s="1"/>
  <c r="G79" i="6"/>
  <c r="G139" i="6" s="1"/>
  <c r="F79" i="6"/>
  <c r="F139" i="6" s="1"/>
  <c r="E79" i="6"/>
  <c r="E139" i="6" s="1"/>
  <c r="D79" i="6"/>
  <c r="D139" i="6" s="1"/>
  <c r="C79" i="6"/>
  <c r="C139" i="6" s="1"/>
  <c r="N78" i="6"/>
  <c r="N138" i="6" s="1"/>
  <c r="M78" i="6"/>
  <c r="M138" i="6" s="1"/>
  <c r="L78" i="6"/>
  <c r="L138" i="6" s="1"/>
  <c r="K78" i="6"/>
  <c r="K138" i="6" s="1"/>
  <c r="J78" i="6"/>
  <c r="J138" i="6" s="1"/>
  <c r="I78" i="6"/>
  <c r="I138" i="6" s="1"/>
  <c r="H78" i="6"/>
  <c r="H138" i="6" s="1"/>
  <c r="G78" i="6"/>
  <c r="G138" i="6" s="1"/>
  <c r="F78" i="6"/>
  <c r="F138" i="6" s="1"/>
  <c r="E78" i="6"/>
  <c r="E138" i="6" s="1"/>
  <c r="D78" i="6"/>
  <c r="D138" i="6" s="1"/>
  <c r="C78" i="6"/>
  <c r="C138" i="6" s="1"/>
  <c r="N77" i="6"/>
  <c r="N137" i="6" s="1"/>
  <c r="M77" i="6"/>
  <c r="M137" i="6" s="1"/>
  <c r="L77" i="6"/>
  <c r="L137" i="6" s="1"/>
  <c r="K77" i="6"/>
  <c r="K137" i="6" s="1"/>
  <c r="J77" i="6"/>
  <c r="J137" i="6" s="1"/>
  <c r="I77" i="6"/>
  <c r="I137" i="6" s="1"/>
  <c r="H77" i="6"/>
  <c r="H137" i="6" s="1"/>
  <c r="G77" i="6"/>
  <c r="G137" i="6" s="1"/>
  <c r="F77" i="6"/>
  <c r="F137" i="6" s="1"/>
  <c r="E77" i="6"/>
  <c r="E137" i="6" s="1"/>
  <c r="D77" i="6"/>
  <c r="D137" i="6" s="1"/>
  <c r="C77" i="6"/>
  <c r="C137" i="6" s="1"/>
  <c r="N76" i="6"/>
  <c r="N136" i="6" s="1"/>
  <c r="M76" i="6"/>
  <c r="M136" i="6" s="1"/>
  <c r="L76" i="6"/>
  <c r="L136" i="6" s="1"/>
  <c r="K76" i="6"/>
  <c r="K136" i="6" s="1"/>
  <c r="J76" i="6"/>
  <c r="J136" i="6" s="1"/>
  <c r="I76" i="6"/>
  <c r="I136" i="6" s="1"/>
  <c r="H76" i="6"/>
  <c r="H136" i="6" s="1"/>
  <c r="G76" i="6"/>
  <c r="G136" i="6" s="1"/>
  <c r="F76" i="6"/>
  <c r="F136" i="6" s="1"/>
  <c r="E76" i="6"/>
  <c r="E136" i="6" s="1"/>
  <c r="D76" i="6"/>
  <c r="D136" i="6" s="1"/>
  <c r="C76" i="6"/>
  <c r="C136" i="6" s="1"/>
  <c r="N75" i="6"/>
  <c r="N135" i="6" s="1"/>
  <c r="M75" i="6"/>
  <c r="M135" i="6" s="1"/>
  <c r="L75" i="6"/>
  <c r="L135" i="6" s="1"/>
  <c r="K75" i="6"/>
  <c r="K135" i="6" s="1"/>
  <c r="J75" i="6"/>
  <c r="J135" i="6" s="1"/>
  <c r="I75" i="6"/>
  <c r="I135" i="6" s="1"/>
  <c r="H75" i="6"/>
  <c r="H135" i="6" s="1"/>
  <c r="G75" i="6"/>
  <c r="G135" i="6" s="1"/>
  <c r="F75" i="6"/>
  <c r="F135" i="6" s="1"/>
  <c r="E75" i="6"/>
  <c r="E135" i="6" s="1"/>
  <c r="D75" i="6"/>
  <c r="D135" i="6" s="1"/>
  <c r="C75" i="6"/>
  <c r="C135" i="6" s="1"/>
  <c r="J26" i="5"/>
  <c r="F26" i="5"/>
  <c r="K25" i="5"/>
  <c r="J25" i="5"/>
  <c r="J24" i="5"/>
  <c r="I24" i="5"/>
  <c r="J23" i="5"/>
  <c r="I23" i="5"/>
  <c r="H23" i="5"/>
  <c r="J22" i="5"/>
  <c r="I22" i="5"/>
  <c r="H22" i="5"/>
  <c r="G22" i="5"/>
  <c r="J21" i="5"/>
  <c r="I21" i="5"/>
  <c r="H21" i="5"/>
  <c r="G21" i="5"/>
  <c r="F21" i="5"/>
  <c r="K20" i="5"/>
  <c r="J20" i="5"/>
  <c r="I20" i="5"/>
  <c r="H20" i="5"/>
  <c r="G20" i="5"/>
  <c r="F20" i="5"/>
  <c r="E20" i="5"/>
  <c r="J19" i="5"/>
  <c r="I19" i="5"/>
  <c r="H19" i="5"/>
  <c r="G19" i="5"/>
  <c r="F19" i="5"/>
  <c r="E19" i="5"/>
  <c r="D19" i="5"/>
  <c r="J18" i="5"/>
  <c r="I18" i="5"/>
  <c r="H18" i="5"/>
  <c r="G18" i="5"/>
  <c r="F18" i="5"/>
  <c r="E18" i="5"/>
  <c r="D18" i="5"/>
  <c r="C18" i="5"/>
  <c r="K17" i="5"/>
  <c r="J17" i="5"/>
  <c r="I17" i="5"/>
  <c r="H17" i="5"/>
  <c r="G17" i="5"/>
  <c r="F17" i="5"/>
  <c r="E17" i="5"/>
  <c r="D17" i="5"/>
  <c r="C17" i="5"/>
  <c r="B17" i="5"/>
  <c r="K13" i="5"/>
  <c r="K27" i="5" s="1"/>
  <c r="J13" i="5"/>
  <c r="J27" i="5" s="1"/>
  <c r="I13" i="5"/>
  <c r="I26" i="5" s="1"/>
  <c r="H13" i="5"/>
  <c r="H26" i="5" s="1"/>
  <c r="G13" i="5"/>
  <c r="G27" i="5" s="1"/>
  <c r="F13" i="5"/>
  <c r="F27" i="5" s="1"/>
  <c r="E13" i="5"/>
  <c r="E26" i="5" s="1"/>
  <c r="D13" i="5"/>
  <c r="D26" i="5" s="1"/>
  <c r="C13" i="5"/>
  <c r="C27" i="5" s="1"/>
  <c r="B13" i="5"/>
  <c r="B27" i="5" s="1"/>
  <c r="L12" i="5"/>
  <c r="L11" i="5"/>
  <c r="L10" i="5"/>
  <c r="L9" i="5"/>
  <c r="L8" i="5"/>
  <c r="L7" i="5"/>
  <c r="L6" i="5"/>
  <c r="L5" i="5"/>
  <c r="D27" i="5" l="1"/>
  <c r="H27" i="5"/>
  <c r="K18" i="5"/>
  <c r="K19" i="5"/>
  <c r="C26" i="5"/>
  <c r="G26" i="5"/>
  <c r="K26" i="5"/>
  <c r="E27" i="5"/>
  <c r="I27" i="5"/>
  <c r="K21" i="5"/>
  <c r="K24" i="5"/>
  <c r="K22" i="5"/>
  <c r="K23" i="5"/>
</calcChain>
</file>

<file path=xl/sharedStrings.xml><?xml version="1.0" encoding="utf-8"?>
<sst xmlns="http://schemas.openxmlformats.org/spreadsheetml/2006/main" count="355" uniqueCount="141">
  <si>
    <t>ФОРМАЛИЗОВАННЫЕ ЗАДАЧИ</t>
  </si>
  <si>
    <t>Критерий выполнения</t>
  </si>
  <si>
    <t>1. Недельная возвращаемость клиентов по недельным когортам.</t>
  </si>
  <si>
    <t>Для каждой когорты подсчитаны показатели юнит-экономики в разрезе их недельных сроков жизни</t>
  </si>
  <si>
    <t>Дата отнесения к когорте — это дата первого визита.</t>
  </si>
  <si>
    <t>2. Показатели юнит-экономики для каждой недельной когорты. </t>
  </si>
  <si>
    <t>Подсчитаны показатели по когортам, агрегированные за весь срок жизни когорты</t>
  </si>
  <si>
    <t>Показатели</t>
  </si>
  <si>
    <t>Абсолютные:</t>
  </si>
  <si>
    <t>Приведённые:</t>
  </si>
  <si>
    <r>
      <t>Users</t>
    </r>
    <r>
      <rPr>
        <sz val="11"/>
        <color theme="1"/>
        <rFont val="Calibri"/>
        <family val="2"/>
        <charset val="204"/>
        <scheme val="minor"/>
      </rPr>
      <t> (пользователи),</t>
    </r>
  </si>
  <si>
    <r>
      <t>Clients</t>
    </r>
    <r>
      <rPr>
        <sz val="11"/>
        <color theme="1"/>
        <rFont val="Calibri"/>
        <family val="2"/>
        <charset val="204"/>
        <scheme val="minor"/>
      </rPr>
      <t> (покупатели, клиенты),</t>
    </r>
  </si>
  <si>
    <r>
      <t>Orders</t>
    </r>
    <r>
      <rPr>
        <sz val="11"/>
        <color theme="1"/>
        <rFont val="Calibri"/>
        <family val="2"/>
        <charset val="204"/>
        <scheme val="minor"/>
      </rPr>
      <t> (заказы)</t>
    </r>
  </si>
  <si>
    <r>
      <t>Revenue</t>
    </r>
    <r>
      <rPr>
        <sz val="11"/>
        <color theme="1"/>
        <rFont val="Calibri"/>
        <family val="2"/>
        <charset val="204"/>
        <scheme val="minor"/>
      </rPr>
      <t> (выручка),</t>
    </r>
  </si>
  <si>
    <r>
      <t>OPS Cost</t>
    </r>
    <r>
      <rPr>
        <sz val="11"/>
        <color theme="1"/>
        <rFont val="Calibri"/>
        <family val="2"/>
        <charset val="204"/>
        <scheme val="minor"/>
      </rPr>
      <t> (операционные затраты),</t>
    </r>
  </si>
  <si>
    <r>
      <t>Acquisition costs</t>
    </r>
    <r>
      <rPr>
        <sz val="11"/>
        <color theme="1"/>
        <rFont val="Calibri"/>
        <family val="2"/>
        <charset val="204"/>
        <scheme val="minor"/>
      </rPr>
      <t> (затраты на привлечение).</t>
    </r>
  </si>
  <si>
    <r>
      <t>CR</t>
    </r>
    <r>
      <rPr>
        <sz val="11"/>
        <color theme="1"/>
        <rFont val="Calibri"/>
        <family val="2"/>
        <charset val="204"/>
        <scheme val="minor"/>
      </rPr>
      <t> (коэффициент конверсии),</t>
    </r>
  </si>
  <si>
    <r>
      <t>Frequency</t>
    </r>
    <r>
      <rPr>
        <sz val="11"/>
        <color theme="1"/>
        <rFont val="Calibri"/>
        <family val="2"/>
        <charset val="204"/>
        <scheme val="minor"/>
      </rPr>
      <t> (частотность),</t>
    </r>
  </si>
  <si>
    <r>
      <t>AOV</t>
    </r>
    <r>
      <rPr>
        <sz val="11"/>
        <color theme="1"/>
        <rFont val="Calibri"/>
        <family val="2"/>
        <charset val="204"/>
        <scheme val="minor"/>
      </rPr>
      <t> (средний чек),</t>
    </r>
  </si>
  <si>
    <r>
      <t>CPO</t>
    </r>
    <r>
      <rPr>
        <sz val="11"/>
        <color theme="1"/>
        <rFont val="Calibri"/>
        <family val="2"/>
        <charset val="204"/>
        <scheme val="minor"/>
      </rPr>
      <t> (средние операционные затраты на 1 заказ),</t>
    </r>
  </si>
  <si>
    <r>
      <t>CAC</t>
    </r>
    <r>
      <rPr>
        <sz val="11"/>
        <color theme="1"/>
        <rFont val="Calibri"/>
        <family val="2"/>
        <charset val="204"/>
        <scheme val="minor"/>
      </rPr>
      <t> (затраты на привлечение одного пользователя),</t>
    </r>
  </si>
  <si>
    <r>
      <t>Profit per User</t>
    </r>
    <r>
      <rPr>
        <sz val="11"/>
        <color theme="1"/>
        <rFont val="Calibri"/>
        <family val="2"/>
        <charset val="204"/>
        <scheme val="minor"/>
      </rPr>
      <t> (прибыль на одного пользователя).</t>
    </r>
  </si>
  <si>
    <t>2.1. в разрезе недельных сроков жизни когорты</t>
  </si>
  <si>
    <t>2.1. агрегированные за весь срок жизни когорты</t>
  </si>
  <si>
    <t>Подсчитан ROI, агрегированный за весь срок жизни когорты</t>
  </si>
  <si>
    <t>countunique (userId) from user_log</t>
  </si>
  <si>
    <t>countunique (userId) from user_log where event_type=purchase</t>
  </si>
  <si>
    <t>Способ подсчета</t>
  </si>
  <si>
    <t>count (userId) from user_log where event_type=purchase</t>
  </si>
  <si>
    <t>sum (price, руб) from user_log</t>
  </si>
  <si>
    <t>sum  (cost , руб) from user</t>
  </si>
  <si>
    <t>sum (cogs, руб.) from user_log</t>
  </si>
  <si>
    <t>Clients / Users</t>
  </si>
  <si>
    <t>Orders / Clients</t>
  </si>
  <si>
    <t>Reveniue / Orders</t>
  </si>
  <si>
    <t>OPS Cost  / Orders </t>
  </si>
  <si>
    <t>Cost Per Lead (стоимость привлечения пользователя)</t>
  </si>
  <si>
    <t>Acquisition costs / Users</t>
  </si>
  <si>
    <t>=Customer acquisition cost=Acquisition costs</t>
  </si>
  <si>
    <t>CR*Freq*(AOV − CPO) − CPL</t>
  </si>
  <si>
    <t>0. Предваительный анализ и обработка данных</t>
  </si>
  <si>
    <t>Комментарии / выводы (нажать на +)</t>
  </si>
  <si>
    <t>1) cost, price и cogs переведены в рубли
2) Для каждого пользователя определены неделя его первой покупки и неделя первого визита</t>
  </si>
  <si>
    <t>Выводы:</t>
  </si>
  <si>
    <t xml:space="preserve">Принцип определения номера недели (первой покупки/визита):
1) Определила номер недели для каждого действия по формуле НОМНЕДЕЛИ.ISO
2) Определила, каким днем недели является день совершения действия и таким образом определила дату первого и седьмого дня недели. Оформила результат в таблицу-справочник, из которой в дальнейщем буду тянуть эту информацию с помощью функции ВПР.
3) Построила сводную с фильтром по типу действия "purchaise" , где в строках был код пользователя и дата совершения действия (покупки), после чего отсортировала по возрастанию. Строки с пустым кодом пользователя (пустые они были из-за того,что я Не дублировала подпись userId) я убрала и в итоге у меня получилась таблица-справочник с уникальным userId и датой его первой покупки. 
4) Привела дату к необходимому виду - с номером недели (с помощью таблицыиз п.2) и дальше функцией ВПР подтянула в исходные таблицы эти даты 
5) То же самое сделала для определения даты первого визита.
</t>
  </si>
  <si>
    <t>Принцип определения номера недели (первой покупки/визита):</t>
  </si>
  <si>
    <t>1) Для каждой когорты подсчитана возвращаемость клиентов в процентах.
2) Дата отнесения к когорте — это дата первой покупки.</t>
  </si>
  <si>
    <t>COUNTUNIQUE(uid)</t>
  </si>
  <si>
    <t>week</t>
  </si>
  <si>
    <t>Изменение прироста покупателей,чел</t>
  </si>
  <si>
    <t>Когорты (1 покупка)</t>
  </si>
  <si>
    <t>Итого</t>
  </si>
  <si>
    <t>10__02.03.20 - 08.03.20</t>
  </si>
  <si>
    <t>11__09.03.20 - 15.03.20</t>
  </si>
  <si>
    <t>12__16.03.20 - 22.03.20</t>
  </si>
  <si>
    <t>13__23.03.20 - 29.03.20</t>
  </si>
  <si>
    <t>14__30.03.20 - 05.04.20</t>
  </si>
  <si>
    <t>15__06.04.20 - 12.04.20</t>
  </si>
  <si>
    <t>16__13.04.20 - 19.04.20</t>
  </si>
  <si>
    <t>17__20.04.20 - 26.04.20</t>
  </si>
  <si>
    <t>18__27.04.20 - 03.05.20</t>
  </si>
  <si>
    <t>ВОЗВРАЩАЕМОСТЬ (retention rate)</t>
  </si>
  <si>
    <t>доля новых покупателей, %</t>
  </si>
  <si>
    <t>доля старых покупателей на текущую неделю</t>
  </si>
  <si>
    <t>распределение покупателей по неделям</t>
  </si>
  <si>
    <t>9 неделю и в дальнейшем когорту 9 недели не сравниваю с другими неделями и другими когортами, т.к. в ней только 1 день - воскресенье 01.03</t>
  </si>
  <si>
    <t>273 пользователя не залогированы - их действия не отнесены ни к визитам, ни к покупкам. Но т.к. на данных пользователей также были потрачены деньги на привлечение, тов расчетах я их учитывала</t>
  </si>
  <si>
    <t>Предварительный анализ</t>
  </si>
  <si>
    <t xml:space="preserve">1. После 15 недели - провал:
 - количество новых покупателей уменьшилось, причем на 16 и18 неделях значительно сократилось количество - в абсолютном выражении уменьшилось на 103 человека
 - начало уменьшаться количество покупателей в целом (скорее за счет падения привлечения новых клиентов)
- На 17 неделе видим рост клиентов,а затем снова падение  - причины пока неизвестны
2. Возвращаемость на второй неделе для каждой когорты после 12 недели постоянно увеличивается, достигая своего максимума на 17 неделе (вернулось 39% когорты 16 недели), но на 18 неделе произошло падение данного показателя до 29%, вероятно  из-за общего снижения новых клиентов.
3. Доля старых покупателей (возвращаемость) в целом имеет тенденцию на понижение, только на 15 неделе вернулось старых клиентов больше, чем вернулось на 14.
Что произошло на 15 неделе - пока неизвестно, но это была одна из самых успешных недель.  </t>
  </si>
  <si>
    <t>Cohorts</t>
  </si>
  <si>
    <t>Week</t>
  </si>
  <si>
    <t>*действия пользователей "not found" не залогированы</t>
  </si>
  <si>
    <t>week of 1st visit</t>
  </si>
  <si>
    <t>not found</t>
  </si>
  <si>
    <t>Total per cohort</t>
  </si>
  <si>
    <t>Unique Users</t>
  </si>
  <si>
    <t>09__24.02.20 - 01.03.20</t>
  </si>
  <si>
    <t>Total per week</t>
  </si>
  <si>
    <t>Clients</t>
  </si>
  <si>
    <t>Orders</t>
  </si>
  <si>
    <t>Revenue, руб</t>
  </si>
  <si>
    <t>OPS Cost, руб</t>
  </si>
  <si>
    <t>Acquisition costs, руб</t>
  </si>
  <si>
    <t>CR, %</t>
  </si>
  <si>
    <t>Frequency, шт/чел</t>
  </si>
  <si>
    <t>AOV, руб </t>
  </si>
  <si>
    <t>CPO, руб</t>
  </si>
  <si>
    <t>Cost Per Lead, руб</t>
  </si>
  <si>
    <t>Profit per User, руб/чел</t>
  </si>
  <si>
    <t>ROI, %</t>
  </si>
  <si>
    <t>ROMI, %</t>
  </si>
  <si>
    <t>Абсолютные</t>
  </si>
  <si>
    <t>Приведенные</t>
  </si>
  <si>
    <t>Cohorts / Metrics</t>
  </si>
  <si>
    <t>чел</t>
  </si>
  <si>
    <t>шт</t>
  </si>
  <si>
    <t>руб</t>
  </si>
  <si>
    <t>%</t>
  </si>
  <si>
    <t>шт/чел</t>
  </si>
  <si>
    <t>руб/чел</t>
  </si>
  <si>
    <t>Revenue</t>
  </si>
  <si>
    <t>OPS Cost </t>
  </si>
  <si>
    <t>Acquisition costs</t>
  </si>
  <si>
    <t>CR</t>
  </si>
  <si>
    <t>Frequency</t>
  </si>
  <si>
    <t>AOV</t>
  </si>
  <si>
    <t>CPO</t>
  </si>
  <si>
    <t>Cost Per Lead</t>
  </si>
  <si>
    <t>Profit per User</t>
  </si>
  <si>
    <t>ROI</t>
  </si>
  <si>
    <t>ROMI</t>
  </si>
  <si>
    <t>3. Возврат инвестиций в рекламу (ROI).</t>
  </si>
  <si>
    <t>Единицы измерения</t>
  </si>
  <si>
    <t>Как видно из таблиц , самые большие показатели по всем метрикам были у когорты 14 недели, дальше все показатели начали постепенно уменьшаться от когорты к когорте, достигая минимумана последней анализируемой 18 когорте..
Можно заметить, что на 14 неделе были самые большие затраты на привленечение, даоее, на 15неделе, все недельные показатели были максимальными (по всей видимости здесь и сыграли роль большие затраты на привлечение) и далее с15 недели начали уменьшаться затраты на привлечение и начали падать все остальные показатели в разрезе по неделям. Проводя параллель с возвращаемостьюклиентов - там, мы помним, что также уменьшение возвращаемости произошло поле15 недели.
Приведенные показатели от недели к неделе приблизительно на одном уровне. Заметим, что к 18 неделе все показатели настолько упали, что прибыль на пользователя для 18 когорты стала отрицательной</t>
  </si>
  <si>
    <t>Как видно, на пользователей, которые не совершили никаких действий было потрачено 94 505 руб. Необходимо выяснить, какие действия совершают такие пользователи и либо перевести их действия в статус визита, либо подумать над решением ограничения подобных действий. 
Коэффициет конверсии огромный (нормой считается 1-2%), что говорит либо обогромном спросе на продукцию, либо о недостаточном трафике на сайт. И судя по количеству уникальных пользователей - на данный момент это скорей вторая причина.
Частота покупок больше 2, нопадает после 15 недели, что также обращает наше внимание на эту неделю.</t>
  </si>
  <si>
    <t>Возврат инвестиций в целом положительный (кроме последней когорты пользователей), но значительно падает после 15 недели. Возврат маркетинговых инвестиций значительно лучше - в большинстве случаев превышает 300%.</t>
  </si>
  <si>
    <t>Названия строк</t>
  </si>
  <si>
    <t>cpc_adwords</t>
  </si>
  <si>
    <t>cpc_direct</t>
  </si>
  <si>
    <t>seo</t>
  </si>
  <si>
    <t>smm</t>
  </si>
  <si>
    <t>Общий итог</t>
  </si>
  <si>
    <t>Источники продвижения</t>
  </si>
  <si>
    <t>Расчет ROI / ROMI</t>
  </si>
  <si>
    <t>Для ROI расходами считала cost+cogs
Для ROMI расходами считала cost</t>
  </si>
  <si>
    <t>Самыми эффективными методами продвижения в метрике ROI являются seo, cpc_adwords, cpc_direct</t>
  </si>
  <si>
    <t>4. 3 самых эффективных источника продвижения в метрике ROI.</t>
  </si>
  <si>
    <t>ekb</t>
  </si>
  <si>
    <t>moscow</t>
  </si>
  <si>
    <t>orel</t>
  </si>
  <si>
    <t>spb</t>
  </si>
  <si>
    <t>vladimir</t>
  </si>
  <si>
    <t>volgograd</t>
  </si>
  <si>
    <t>Самыми эффективными городами продвижения в метрике ROI являются Москва, Санкт-Петербург, Екатеринбург и Волгоград</t>
  </si>
  <si>
    <t>6. Общие выводы и рекомендации</t>
  </si>
  <si>
    <t>5. 3 самых эффективных города в метрике ROI.</t>
  </si>
  <si>
    <r>
      <t>Задача</t>
    </r>
    <r>
      <rPr>
        <sz val="10"/>
        <color theme="1"/>
        <rFont val="Calibri"/>
        <family val="2"/>
        <charset val="204"/>
        <scheme val="minor"/>
      </rPr>
      <t>: определить, рентабельно ли масштабировать бизнес и открывать магазин в новом регионе.</t>
    </r>
  </si>
  <si>
    <r>
      <t>Средства для принятия решения</t>
    </r>
    <r>
      <rPr>
        <sz val="10"/>
        <color theme="1"/>
        <rFont val="Calibri"/>
        <family val="2"/>
        <charset val="204"/>
        <scheme val="minor"/>
      </rPr>
      <t>: Маркетинговые и продуктовые показатели бизнеса (в данный момент).</t>
    </r>
  </si>
  <si>
    <t xml:space="preserve">Необходимо проанализировать все конкретные маркетинговые действия по отдельности (не хватает информации для полного анализа причин и следствий):
-- до 14 недели
-- в 14 неделю (здесь самае большие затраты на првлечение),
-- в 15 неделю (здесь самые большие показатель прибыли, притока пользователей и покупок)
После15 недели все пошло на спад. Варианты развития событий:
-- маркетинговые действия имели временной лаг и отыграли только на 14-15 неделях
-- что-то произошло на 14 неделе и повлияло на 15 
После 15 недели по всем показателям наблюдается спад (это не касается приведенных показателей)
</t>
  </si>
  <si>
    <t>Небольшой трафик на сайте, мало пользователей заходит в принципе.</t>
  </si>
  <si>
    <t>В целом возврат инвестиций положительный, что говорит о возможности продолжения деятельности в новом регионе при условии наличия работы по привлечению пользователей. Лучше, чтобы этобыл крупный город.
Наилучшим каналом оказался seo, smm на последнем месте, что говорит о том, что пользователи больше предрасположены к использованию веб-сайтов и реклама в соц сетях будет иметь меньший отклик, чем, например, контекстная реклама.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</si>
</sst>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* #,##0.00\ &quot;₽&quot;_-;\-* #,##0.00\ &quot;₽&quot;_-;_-* &quot;-&quot;??\ &quot;₽&quot;_-;_-@_-"/>
    <numFmt numFmtId="164" formatCode="#,##0.00\ &quot;₽&quot;"/>
    <numFmt numFmtId="165" formatCode="#,##0\ &quot;₽&quot;"/>
    <numFmt numFmtId="166" formatCode="_-* #,##0.00\ [$₽-419]_-;\-* #,##0.00\ [$₽-419]_-;_-* &quot;-&quot;??\ [$₽-419]_-;_-@_-"/>
    <numFmt numFmtId="167" formatCode="_-* #,##0\ &quot;₽&quot;_-;\-* #,##0\ &quot;₽&quot;_-;_-* &quot;-&quot;??\ &quot;₽&quot;_-;_-@_-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313131"/>
      <name val="Calibri"/>
      <family val="2"/>
      <charset val="204"/>
      <scheme val="minor"/>
    </font>
    <font>
      <b/>
      <sz val="10"/>
      <color rgb="FF31313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EE5EB"/>
        <bgColor indexed="64"/>
      </patternFill>
    </fill>
    <fill>
      <patternFill patternType="solid">
        <fgColor rgb="FF7E99B2"/>
        <bgColor indexed="64"/>
      </patternFill>
    </fill>
    <fill>
      <patternFill patternType="solid">
        <fgColor rgb="FFF4F6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auto="1"/>
      </right>
      <top style="thin">
        <color indexed="64"/>
      </top>
      <bottom style="double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7E99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FFFFFF"/>
      </left>
      <right style="medium">
        <color rgb="FFCCCCCC"/>
      </right>
      <top style="thick">
        <color rgb="FF7E99B2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7E99B2"/>
      </top>
      <bottom style="medium">
        <color rgb="FFCCCCCC"/>
      </bottom>
      <diagonal/>
    </border>
    <border>
      <left style="medium">
        <color rgb="FFFFFFF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FFFFFF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/>
      <right style="medium">
        <color rgb="FFFFFFFF"/>
      </right>
      <top/>
      <bottom/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/>
      <diagonal/>
    </border>
    <border>
      <left style="medium">
        <color theme="2" tint="-9.9948118533890809E-2"/>
      </left>
      <right style="medium">
        <color theme="2" tint="-9.9948118533890809E-2"/>
      </right>
      <top style="double">
        <color theme="1" tint="0.499984740745262"/>
      </top>
      <bottom style="medium">
        <color theme="2" tint="-9.9948118533890809E-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202">
    <xf numFmtId="0" fontId="0" fillId="0" borderId="0" xfId="0"/>
    <xf numFmtId="0" fontId="0" fillId="0" borderId="0" xfId="0" applyAlignment="1"/>
    <xf numFmtId="0" fontId="3" fillId="0" borderId="1" xfId="0" applyFont="1" applyBorder="1" applyAlignment="1"/>
    <xf numFmtId="0" fontId="3" fillId="0" borderId="1" xfId="0" applyFont="1" applyBorder="1"/>
    <xf numFmtId="0" fontId="5" fillId="0" borderId="1" xfId="1" applyFont="1" applyBorder="1" applyAlignment="1">
      <alignment wrapText="1"/>
    </xf>
    <xf numFmtId="9" fontId="0" fillId="0" borderId="0" xfId="0" applyNumberFormat="1"/>
    <xf numFmtId="0" fontId="3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5" borderId="5" xfId="0" applyFont="1" applyFill="1" applyBorder="1" applyAlignment="1">
      <alignment horizontal="left" vertical="top" wrapText="1"/>
    </xf>
    <xf numFmtId="0" fontId="8" fillId="5" borderId="6" xfId="0" applyFont="1" applyFill="1" applyBorder="1" applyAlignment="1">
      <alignment horizontal="left" vertical="top" wrapText="1"/>
    </xf>
    <xf numFmtId="0" fontId="2" fillId="6" borderId="9" xfId="0" applyFont="1" applyFill="1" applyBorder="1" applyAlignment="1">
      <alignment wrapText="1"/>
    </xf>
    <xf numFmtId="0" fontId="0" fillId="6" borderId="9" xfId="0" applyFill="1" applyBorder="1" applyAlignment="1">
      <alignment wrapText="1"/>
    </xf>
    <xf numFmtId="0" fontId="2" fillId="6" borderId="10" xfId="0" applyFont="1" applyFill="1" applyBorder="1" applyAlignment="1">
      <alignment wrapText="1"/>
    </xf>
    <xf numFmtId="0" fontId="0" fillId="7" borderId="10" xfId="0" applyFill="1" applyBorder="1" applyAlignment="1">
      <alignment horizontal="right" wrapText="1"/>
    </xf>
    <xf numFmtId="0" fontId="0" fillId="7" borderId="10" xfId="0" applyFill="1" applyBorder="1" applyAlignment="1">
      <alignment wrapText="1"/>
    </xf>
    <xf numFmtId="0" fontId="11" fillId="8" borderId="9" xfId="0" applyFont="1" applyFill="1" applyBorder="1" applyAlignment="1">
      <alignment vertical="center"/>
    </xf>
    <xf numFmtId="0" fontId="0" fillId="9" borderId="9" xfId="0" applyFill="1" applyBorder="1" applyAlignment="1">
      <alignment horizontal="right" wrapText="1"/>
    </xf>
    <xf numFmtId="0" fontId="0" fillId="0" borderId="9" xfId="0" applyBorder="1"/>
    <xf numFmtId="0" fontId="0" fillId="9" borderId="9" xfId="0" applyFill="1" applyBorder="1" applyAlignment="1">
      <alignment wrapText="1"/>
    </xf>
    <xf numFmtId="0" fontId="11" fillId="8" borderId="11" xfId="0" applyFont="1" applyFill="1" applyBorder="1" applyAlignment="1">
      <alignment vertical="center"/>
    </xf>
    <xf numFmtId="0" fontId="0" fillId="9" borderId="11" xfId="0" applyFill="1" applyBorder="1" applyAlignment="1">
      <alignment wrapText="1"/>
    </xf>
    <xf numFmtId="0" fontId="0" fillId="9" borderId="11" xfId="0" applyFill="1" applyBorder="1" applyAlignment="1">
      <alignment horizontal="right" wrapText="1"/>
    </xf>
    <xf numFmtId="0" fontId="12" fillId="6" borderId="9" xfId="0" applyFont="1" applyFill="1" applyBorder="1" applyAlignment="1">
      <alignment wrapText="1"/>
    </xf>
    <xf numFmtId="0" fontId="1" fillId="6" borderId="9" xfId="0" applyFont="1" applyFill="1" applyBorder="1" applyAlignment="1">
      <alignment horizontal="right" wrapText="1"/>
    </xf>
    <xf numFmtId="9" fontId="0" fillId="9" borderId="9" xfId="2" applyFont="1" applyFill="1" applyBorder="1" applyAlignment="1">
      <alignment horizontal="right" wrapText="1"/>
    </xf>
    <xf numFmtId="9" fontId="10" fillId="9" borderId="9" xfId="2" applyFont="1" applyFill="1" applyBorder="1" applyAlignment="1">
      <alignment horizontal="right" wrapText="1"/>
    </xf>
    <xf numFmtId="9" fontId="0" fillId="9" borderId="11" xfId="2" applyFont="1" applyFill="1" applyBorder="1" applyAlignment="1">
      <alignment horizontal="right" wrapText="1"/>
    </xf>
    <xf numFmtId="9" fontId="1" fillId="6" borderId="9" xfId="2" applyFont="1" applyFill="1" applyBorder="1" applyAlignment="1">
      <alignment horizontal="right" wrapText="1"/>
    </xf>
    <xf numFmtId="0" fontId="13" fillId="1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11" borderId="12" xfId="0" applyFont="1" applyFill="1" applyBorder="1" applyAlignment="1">
      <alignment horizontal="left"/>
    </xf>
    <xf numFmtId="0" fontId="15" fillId="11" borderId="12" xfId="0" applyFont="1" applyFill="1" applyBorder="1" applyAlignment="1">
      <alignment horizontal="left" wrapText="1"/>
    </xf>
    <xf numFmtId="0" fontId="0" fillId="9" borderId="13" xfId="0" applyFill="1" applyBorder="1" applyAlignment="1">
      <alignment horizontal="left" wrapText="1"/>
    </xf>
    <xf numFmtId="0" fontId="0" fillId="13" borderId="13" xfId="0" applyFill="1" applyBorder="1" applyAlignment="1">
      <alignment horizontal="right" wrapText="1"/>
    </xf>
    <xf numFmtId="0" fontId="0" fillId="13" borderId="14" xfId="0" applyFill="1" applyBorder="1" applyAlignment="1">
      <alignment horizontal="right" wrapText="1"/>
    </xf>
    <xf numFmtId="0" fontId="0" fillId="13" borderId="14" xfId="0" applyFill="1" applyBorder="1" applyAlignment="1">
      <alignment wrapText="1"/>
    </xf>
    <xf numFmtId="0" fontId="12" fillId="13" borderId="14" xfId="0" applyFont="1" applyFill="1" applyBorder="1" applyAlignment="1">
      <alignment horizontal="right" wrapText="1"/>
    </xf>
    <xf numFmtId="0" fontId="0" fillId="9" borderId="15" xfId="0" applyFill="1" applyBorder="1" applyAlignment="1">
      <alignment wrapText="1"/>
    </xf>
    <xf numFmtId="0" fontId="0" fillId="13" borderId="15" xfId="0" applyFill="1" applyBorder="1" applyAlignment="1">
      <alignment wrapText="1"/>
    </xf>
    <xf numFmtId="0" fontId="12" fillId="9" borderId="9" xfId="0" applyFont="1" applyFill="1" applyBorder="1" applyAlignment="1">
      <alignment horizontal="right" wrapText="1"/>
    </xf>
    <xf numFmtId="0" fontId="0" fillId="9" borderId="16" xfId="0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12" fillId="9" borderId="11" xfId="0" applyFont="1" applyFill="1" applyBorder="1" applyAlignment="1">
      <alignment horizontal="right" wrapText="1"/>
    </xf>
    <xf numFmtId="0" fontId="1" fillId="0" borderId="12" xfId="0" applyFont="1" applyFill="1" applyBorder="1"/>
    <xf numFmtId="0" fontId="12" fillId="13" borderId="9" xfId="0" applyFont="1" applyFill="1" applyBorder="1" applyAlignment="1">
      <alignment horizontal="right" wrapText="1"/>
    </xf>
    <xf numFmtId="0" fontId="12" fillId="6" borderId="9" xfId="0" applyFont="1" applyFill="1" applyBorder="1" applyAlignment="1">
      <alignment horizontal="right" wrapText="1"/>
    </xf>
    <xf numFmtId="0" fontId="1" fillId="13" borderId="14" xfId="0" applyFont="1" applyFill="1" applyBorder="1" applyAlignment="1">
      <alignment horizontal="right" wrapText="1"/>
    </xf>
    <xf numFmtId="0" fontId="1" fillId="13" borderId="9" xfId="0" applyFont="1" applyFill="1" applyBorder="1" applyAlignment="1">
      <alignment horizontal="right" wrapText="1"/>
    </xf>
    <xf numFmtId="164" fontId="0" fillId="13" borderId="13" xfId="0" applyNumberFormat="1" applyFill="1" applyBorder="1" applyAlignment="1">
      <alignment horizontal="right" wrapText="1"/>
    </xf>
    <xf numFmtId="164" fontId="0" fillId="13" borderId="14" xfId="0" applyNumberFormat="1" applyFill="1" applyBorder="1" applyAlignment="1">
      <alignment horizontal="right" wrapText="1"/>
    </xf>
    <xf numFmtId="164" fontId="0" fillId="13" borderId="14" xfId="0" applyNumberFormat="1" applyFill="1" applyBorder="1" applyAlignment="1">
      <alignment wrapText="1"/>
    </xf>
    <xf numFmtId="164" fontId="11" fillId="13" borderId="14" xfId="0" applyNumberFormat="1" applyFont="1" applyFill="1" applyBorder="1" applyAlignment="1">
      <alignment horizontal="right" wrapText="1"/>
    </xf>
    <xf numFmtId="164" fontId="0" fillId="13" borderId="15" xfId="0" applyNumberFormat="1" applyFill="1" applyBorder="1" applyAlignment="1">
      <alignment wrapText="1"/>
    </xf>
    <xf numFmtId="164" fontId="0" fillId="9" borderId="9" xfId="0" applyNumberFormat="1" applyFill="1" applyBorder="1" applyAlignment="1">
      <alignment horizontal="right" wrapText="1"/>
    </xf>
    <xf numFmtId="164" fontId="0" fillId="9" borderId="9" xfId="0" applyNumberFormat="1" applyFill="1" applyBorder="1" applyAlignment="1">
      <alignment wrapText="1"/>
    </xf>
    <xf numFmtId="164" fontId="0" fillId="13" borderId="16" xfId="0" applyNumberFormat="1" applyFill="1" applyBorder="1" applyAlignment="1">
      <alignment wrapText="1"/>
    </xf>
    <xf numFmtId="164" fontId="0" fillId="9" borderId="11" xfId="0" applyNumberFormat="1" applyFill="1" applyBorder="1" applyAlignment="1">
      <alignment wrapText="1"/>
    </xf>
    <xf numFmtId="164" fontId="0" fillId="9" borderId="11" xfId="0" applyNumberFormat="1" applyFill="1" applyBorder="1" applyAlignment="1">
      <alignment horizontal="right" wrapText="1"/>
    </xf>
    <xf numFmtId="164" fontId="12" fillId="9" borderId="11" xfId="0" applyNumberFormat="1" applyFont="1" applyFill="1" applyBorder="1" applyAlignment="1">
      <alignment horizontal="right" wrapText="1"/>
    </xf>
    <xf numFmtId="164" fontId="12" fillId="13" borderId="9" xfId="0" applyNumberFormat="1" applyFont="1" applyFill="1" applyBorder="1" applyAlignment="1">
      <alignment horizontal="right" wrapText="1"/>
    </xf>
    <xf numFmtId="164" fontId="12" fillId="6" borderId="9" xfId="0" applyNumberFormat="1" applyFont="1" applyFill="1" applyBorder="1" applyAlignment="1">
      <alignment horizontal="right" wrapText="1"/>
    </xf>
    <xf numFmtId="164" fontId="11" fillId="9" borderId="11" xfId="0" applyNumberFormat="1" applyFont="1" applyFill="1" applyBorder="1" applyAlignment="1">
      <alignment horizontal="right" wrapText="1"/>
    </xf>
    <xf numFmtId="9" fontId="0" fillId="13" borderId="13" xfId="2" applyFont="1" applyFill="1" applyBorder="1" applyAlignment="1">
      <alignment horizontal="right" wrapText="1"/>
    </xf>
    <xf numFmtId="9" fontId="0" fillId="13" borderId="15" xfId="2" applyFont="1" applyFill="1" applyBorder="1" applyAlignment="1">
      <alignment wrapText="1"/>
    </xf>
    <xf numFmtId="9" fontId="0" fillId="9" borderId="9" xfId="2" applyFont="1" applyFill="1" applyBorder="1" applyAlignment="1">
      <alignment wrapText="1"/>
    </xf>
    <xf numFmtId="9" fontId="11" fillId="9" borderId="9" xfId="2" applyFont="1" applyFill="1" applyBorder="1" applyAlignment="1">
      <alignment horizontal="right" wrapText="1"/>
    </xf>
    <xf numFmtId="9" fontId="0" fillId="13" borderId="16" xfId="2" applyFont="1" applyFill="1" applyBorder="1" applyAlignment="1">
      <alignment wrapText="1"/>
    </xf>
    <xf numFmtId="9" fontId="0" fillId="9" borderId="11" xfId="2" applyFont="1" applyFill="1" applyBorder="1" applyAlignment="1">
      <alignment wrapText="1"/>
    </xf>
    <xf numFmtId="9" fontId="11" fillId="9" borderId="11" xfId="2" applyFont="1" applyFill="1" applyBorder="1" applyAlignment="1">
      <alignment horizontal="right" wrapText="1"/>
    </xf>
    <xf numFmtId="9" fontId="12" fillId="13" borderId="9" xfId="2" applyFont="1" applyFill="1" applyBorder="1" applyAlignment="1">
      <alignment horizontal="right" wrapText="1"/>
    </xf>
    <xf numFmtId="9" fontId="12" fillId="6" borderId="9" xfId="2" applyFont="1" applyFill="1" applyBorder="1" applyAlignment="1">
      <alignment horizontal="right" wrapText="1"/>
    </xf>
    <xf numFmtId="4" fontId="0" fillId="13" borderId="13" xfId="2" applyNumberFormat="1" applyFont="1" applyFill="1" applyBorder="1" applyAlignment="1">
      <alignment horizontal="right" wrapText="1"/>
    </xf>
    <xf numFmtId="4" fontId="0" fillId="13" borderId="15" xfId="2" applyNumberFormat="1" applyFont="1" applyFill="1" applyBorder="1" applyAlignment="1">
      <alignment wrapText="1"/>
    </xf>
    <xf numFmtId="4" fontId="0" fillId="9" borderId="9" xfId="2" applyNumberFormat="1" applyFont="1" applyFill="1" applyBorder="1" applyAlignment="1">
      <alignment horizontal="right" wrapText="1"/>
    </xf>
    <xf numFmtId="4" fontId="0" fillId="9" borderId="9" xfId="2" applyNumberFormat="1" applyFont="1" applyFill="1" applyBorder="1" applyAlignment="1">
      <alignment wrapText="1"/>
    </xf>
    <xf numFmtId="4" fontId="11" fillId="9" borderId="9" xfId="2" applyNumberFormat="1" applyFont="1" applyFill="1" applyBorder="1" applyAlignment="1">
      <alignment horizontal="right" wrapText="1"/>
    </xf>
    <xf numFmtId="4" fontId="0" fillId="13" borderId="16" xfId="2" applyNumberFormat="1" applyFont="1" applyFill="1" applyBorder="1" applyAlignment="1">
      <alignment wrapText="1"/>
    </xf>
    <xf numFmtId="4" fontId="0" fillId="9" borderId="11" xfId="2" applyNumberFormat="1" applyFont="1" applyFill="1" applyBorder="1" applyAlignment="1">
      <alignment wrapText="1"/>
    </xf>
    <xf numFmtId="4" fontId="0" fillId="9" borderId="11" xfId="2" applyNumberFormat="1" applyFont="1" applyFill="1" applyBorder="1" applyAlignment="1">
      <alignment horizontal="right" wrapText="1"/>
    </xf>
    <xf numFmtId="4" fontId="11" fillId="9" borderId="11" xfId="2" applyNumberFormat="1" applyFont="1" applyFill="1" applyBorder="1" applyAlignment="1">
      <alignment horizontal="right" wrapText="1"/>
    </xf>
    <xf numFmtId="4" fontId="12" fillId="13" borderId="9" xfId="2" applyNumberFormat="1" applyFont="1" applyFill="1" applyBorder="1" applyAlignment="1">
      <alignment horizontal="right" wrapText="1"/>
    </xf>
    <xf numFmtId="4" fontId="12" fillId="6" borderId="9" xfId="2" applyNumberFormat="1" applyFont="1" applyFill="1" applyBorder="1" applyAlignment="1">
      <alignment horizontal="right" wrapText="1"/>
    </xf>
    <xf numFmtId="165" fontId="0" fillId="13" borderId="13" xfId="2" applyNumberFormat="1" applyFont="1" applyFill="1" applyBorder="1" applyAlignment="1">
      <alignment horizontal="right" wrapText="1"/>
    </xf>
    <xf numFmtId="3" fontId="0" fillId="0" borderId="0" xfId="0" applyNumberFormat="1"/>
    <xf numFmtId="165" fontId="0" fillId="13" borderId="15" xfId="2" applyNumberFormat="1" applyFont="1" applyFill="1" applyBorder="1" applyAlignment="1">
      <alignment wrapText="1"/>
    </xf>
    <xf numFmtId="165" fontId="0" fillId="9" borderId="9" xfId="2" applyNumberFormat="1" applyFont="1" applyFill="1" applyBorder="1" applyAlignment="1">
      <alignment horizontal="right" wrapText="1"/>
    </xf>
    <xf numFmtId="165" fontId="0" fillId="9" borderId="9" xfId="2" applyNumberFormat="1" applyFont="1" applyFill="1" applyBorder="1" applyAlignment="1">
      <alignment wrapText="1"/>
    </xf>
    <xf numFmtId="165" fontId="0" fillId="13" borderId="16" xfId="2" applyNumberFormat="1" applyFont="1" applyFill="1" applyBorder="1" applyAlignment="1">
      <alignment wrapText="1"/>
    </xf>
    <xf numFmtId="165" fontId="0" fillId="9" borderId="11" xfId="2" applyNumberFormat="1" applyFont="1" applyFill="1" applyBorder="1" applyAlignment="1">
      <alignment wrapText="1"/>
    </xf>
    <xf numFmtId="165" fontId="0" fillId="9" borderId="11" xfId="2" applyNumberFormat="1" applyFont="1" applyFill="1" applyBorder="1" applyAlignment="1">
      <alignment horizontal="right" wrapText="1"/>
    </xf>
    <xf numFmtId="165" fontId="11" fillId="9" borderId="11" xfId="2" applyNumberFormat="1" applyFont="1" applyFill="1" applyBorder="1" applyAlignment="1">
      <alignment horizontal="right" wrapText="1"/>
    </xf>
    <xf numFmtId="165" fontId="12" fillId="13" borderId="9" xfId="2" applyNumberFormat="1" applyFont="1" applyFill="1" applyBorder="1" applyAlignment="1">
      <alignment horizontal="right" wrapText="1"/>
    </xf>
    <xf numFmtId="165" fontId="12" fillId="6" borderId="9" xfId="2" applyNumberFormat="1" applyFont="1" applyFill="1" applyBorder="1" applyAlignment="1">
      <alignment horizontal="right" wrapText="1"/>
    </xf>
    <xf numFmtId="3" fontId="0" fillId="13" borderId="13" xfId="2" applyNumberFormat="1" applyFont="1" applyFill="1" applyBorder="1" applyAlignment="1">
      <alignment horizontal="right" wrapText="1"/>
    </xf>
    <xf numFmtId="3" fontId="0" fillId="13" borderId="15" xfId="2" applyNumberFormat="1" applyFont="1" applyFill="1" applyBorder="1" applyAlignment="1">
      <alignment wrapText="1"/>
    </xf>
    <xf numFmtId="3" fontId="0" fillId="9" borderId="9" xfId="2" applyNumberFormat="1" applyFont="1" applyFill="1" applyBorder="1" applyAlignment="1">
      <alignment horizontal="right" wrapText="1"/>
    </xf>
    <xf numFmtId="3" fontId="0" fillId="9" borderId="9" xfId="2" applyNumberFormat="1" applyFont="1" applyFill="1" applyBorder="1" applyAlignment="1">
      <alignment wrapText="1"/>
    </xf>
    <xf numFmtId="3" fontId="0" fillId="13" borderId="16" xfId="2" applyNumberFormat="1" applyFont="1" applyFill="1" applyBorder="1" applyAlignment="1">
      <alignment wrapText="1"/>
    </xf>
    <xf numFmtId="3" fontId="0" fillId="9" borderId="11" xfId="2" applyNumberFormat="1" applyFont="1" applyFill="1" applyBorder="1" applyAlignment="1">
      <alignment wrapText="1"/>
    </xf>
    <xf numFmtId="3" fontId="0" fillId="9" borderId="11" xfId="2" applyNumberFormat="1" applyFont="1" applyFill="1" applyBorder="1" applyAlignment="1">
      <alignment horizontal="right" wrapText="1"/>
    </xf>
    <xf numFmtId="3" fontId="11" fillId="9" borderId="11" xfId="2" applyNumberFormat="1" applyFont="1" applyFill="1" applyBorder="1" applyAlignment="1">
      <alignment horizontal="right" wrapText="1"/>
    </xf>
    <xf numFmtId="3" fontId="12" fillId="13" borderId="9" xfId="2" applyNumberFormat="1" applyFont="1" applyFill="1" applyBorder="1" applyAlignment="1">
      <alignment horizontal="right" wrapText="1"/>
    </xf>
    <xf numFmtId="3" fontId="12" fillId="6" borderId="9" xfId="2" applyNumberFormat="1" applyFont="1" applyFill="1" applyBorder="1" applyAlignment="1">
      <alignment horizontal="right" wrapText="1"/>
    </xf>
    <xf numFmtId="0" fontId="1" fillId="0" borderId="0" xfId="0" applyFont="1"/>
    <xf numFmtId="0" fontId="5" fillId="0" borderId="1" xfId="1" applyFont="1" applyBorder="1" applyAlignment="1">
      <alignment horizontal="left" vertical="center" wrapText="1"/>
    </xf>
    <xf numFmtId="0" fontId="0" fillId="0" borderId="18" xfId="0" applyBorder="1"/>
    <xf numFmtId="0" fontId="13" fillId="23" borderId="18" xfId="0" applyFont="1" applyFill="1" applyBorder="1" applyAlignment="1">
      <alignment horizontal="left"/>
    </xf>
    <xf numFmtId="0" fontId="1" fillId="0" borderId="19" xfId="0" applyFont="1" applyFill="1" applyBorder="1" applyAlignment="1">
      <alignment horizontal="left"/>
    </xf>
    <xf numFmtId="0" fontId="1" fillId="13" borderId="20" xfId="0" applyFont="1" applyFill="1" applyBorder="1" applyAlignment="1">
      <alignment horizontal="left" wrapText="1"/>
    </xf>
    <xf numFmtId="0" fontId="0" fillId="13" borderId="20" xfId="0" applyFill="1" applyBorder="1"/>
    <xf numFmtId="44" fontId="0" fillId="13" borderId="20" xfId="0" applyNumberFormat="1" applyFill="1" applyBorder="1"/>
    <xf numFmtId="164" fontId="0" fillId="13" borderId="20" xfId="0" applyNumberFormat="1" applyFill="1" applyBorder="1"/>
    <xf numFmtId="9" fontId="0" fillId="13" borderId="20" xfId="0" applyNumberFormat="1" applyFill="1" applyBorder="1"/>
    <xf numFmtId="4" fontId="0" fillId="13" borderId="20" xfId="0" applyNumberFormat="1" applyFill="1" applyBorder="1"/>
    <xf numFmtId="166" fontId="0" fillId="13" borderId="20" xfId="0" applyNumberFormat="1" applyFill="1" applyBorder="1"/>
    <xf numFmtId="3" fontId="0" fillId="13" borderId="20" xfId="0" applyNumberFormat="1" applyFill="1" applyBorder="1"/>
    <xf numFmtId="0" fontId="1" fillId="9" borderId="18" xfId="0" applyFont="1" applyFill="1" applyBorder="1" applyAlignment="1">
      <alignment wrapText="1"/>
    </xf>
    <xf numFmtId="44" fontId="0" fillId="0" borderId="18" xfId="0" applyNumberFormat="1" applyBorder="1"/>
    <xf numFmtId="9" fontId="0" fillId="0" borderId="18" xfId="0" applyNumberFormat="1" applyBorder="1"/>
    <xf numFmtId="4" fontId="0" fillId="0" borderId="18" xfId="0" applyNumberFormat="1" applyBorder="1"/>
    <xf numFmtId="166" fontId="0" fillId="0" borderId="18" xfId="0" applyNumberFormat="1" applyBorder="1"/>
    <xf numFmtId="3" fontId="0" fillId="0" borderId="18" xfId="0" applyNumberFormat="1" applyBorder="1"/>
    <xf numFmtId="0" fontId="1" fillId="9" borderId="19" xfId="0" applyFont="1" applyFill="1" applyBorder="1" applyAlignment="1">
      <alignment wrapText="1"/>
    </xf>
    <xf numFmtId="0" fontId="1" fillId="23" borderId="20" xfId="0" applyFont="1" applyFill="1" applyBorder="1"/>
    <xf numFmtId="0" fontId="1" fillId="0" borderId="20" xfId="0" applyFont="1" applyBorder="1"/>
    <xf numFmtId="44" fontId="1" fillId="0" borderId="20" xfId="0" applyNumberFormat="1" applyFont="1" applyBorder="1"/>
    <xf numFmtId="164" fontId="1" fillId="0" borderId="20" xfId="0" applyNumberFormat="1" applyFont="1" applyBorder="1"/>
    <xf numFmtId="9" fontId="1" fillId="0" borderId="20" xfId="0" applyNumberFormat="1" applyFont="1" applyBorder="1"/>
    <xf numFmtId="4" fontId="1" fillId="0" borderId="20" xfId="0" applyNumberFormat="1" applyFont="1" applyBorder="1"/>
    <xf numFmtId="166" fontId="1" fillId="0" borderId="20" xfId="0" applyNumberFormat="1" applyFont="1" applyBorder="1"/>
    <xf numFmtId="3" fontId="1" fillId="0" borderId="20" xfId="0" applyNumberFormat="1" applyFont="1" applyBorder="1"/>
    <xf numFmtId="0" fontId="8" fillId="5" borderId="5" xfId="0" applyFont="1" applyFill="1" applyBorder="1" applyAlignment="1">
      <alignment horizontal="left" vertical="top" wrapText="1"/>
    </xf>
    <xf numFmtId="0" fontId="8" fillId="5" borderId="6" xfId="0" applyFont="1" applyFill="1" applyBorder="1" applyAlignment="1">
      <alignment horizontal="left" vertical="top" wrapText="1"/>
    </xf>
    <xf numFmtId="0" fontId="5" fillId="0" borderId="4" xfId="1" applyFont="1" applyBorder="1" applyAlignment="1">
      <alignment horizontal="left" vertical="center" wrapText="1"/>
    </xf>
    <xf numFmtId="44" fontId="10" fillId="4" borderId="19" xfId="0" applyNumberFormat="1" applyFont="1" applyFill="1" applyBorder="1"/>
    <xf numFmtId="44" fontId="12" fillId="9" borderId="9" xfId="3" applyFont="1" applyFill="1" applyBorder="1" applyAlignment="1">
      <alignment horizontal="right" wrapText="1"/>
    </xf>
    <xf numFmtId="167" fontId="12" fillId="9" borderId="9" xfId="3" applyNumberFormat="1" applyFont="1" applyFill="1" applyBorder="1" applyAlignment="1">
      <alignment horizontal="right" wrapText="1"/>
    </xf>
    <xf numFmtId="167" fontId="12" fillId="9" borderId="11" xfId="3" applyNumberFormat="1" applyFont="1" applyFill="1" applyBorder="1" applyAlignment="1">
      <alignment horizontal="right" wrapText="1"/>
    </xf>
    <xf numFmtId="165" fontId="11" fillId="13" borderId="14" xfId="0" applyNumberFormat="1" applyFont="1" applyFill="1" applyBorder="1" applyAlignment="1">
      <alignment horizontal="right" wrapText="1"/>
    </xf>
    <xf numFmtId="1" fontId="12" fillId="9" borderId="9" xfId="0" applyNumberFormat="1" applyFont="1" applyFill="1" applyBorder="1" applyAlignment="1">
      <alignment horizontal="right" wrapText="1"/>
    </xf>
    <xf numFmtId="0" fontId="10" fillId="4" borderId="19" xfId="0" applyFont="1" applyFill="1" applyBorder="1"/>
    <xf numFmtId="9" fontId="10" fillId="4" borderId="19" xfId="0" applyNumberFormat="1" applyFont="1" applyFill="1" applyBorder="1"/>
    <xf numFmtId="4" fontId="10" fillId="4" borderId="19" xfId="0" applyNumberFormat="1" applyFont="1" applyFill="1" applyBorder="1"/>
    <xf numFmtId="3" fontId="10" fillId="4" borderId="19" xfId="0" applyNumberFormat="1" applyFont="1" applyFill="1" applyBorder="1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 indent="2"/>
    </xf>
    <xf numFmtId="0" fontId="0" fillId="0" borderId="1" xfId="0" applyBorder="1"/>
    <xf numFmtId="0" fontId="2" fillId="3" borderId="1" xfId="0" applyFont="1" applyFill="1" applyBorder="1" applyAlignment="1">
      <alignment horizontal="left" vertical="center" wrapText="1" indent="2"/>
    </xf>
    <xf numFmtId="0" fontId="6" fillId="0" borderId="1" xfId="0" applyFont="1" applyBorder="1"/>
    <xf numFmtId="0" fontId="2" fillId="4" borderId="1" xfId="0" applyFont="1" applyFill="1" applyBorder="1" applyAlignment="1">
      <alignment horizontal="left" vertical="center" wrapText="1" indent="2"/>
    </xf>
    <xf numFmtId="0" fontId="6" fillId="0" borderId="1" xfId="0" quotePrefix="1" applyFont="1" applyBorder="1"/>
    <xf numFmtId="0" fontId="16" fillId="23" borderId="18" xfId="0" applyFont="1" applyFill="1" applyBorder="1" applyAlignment="1">
      <alignment horizontal="left"/>
    </xf>
    <xf numFmtId="0" fontId="3" fillId="0" borderId="0" xfId="0" applyFont="1"/>
    <xf numFmtId="9" fontId="3" fillId="0" borderId="0" xfId="2" applyFont="1"/>
    <xf numFmtId="0" fontId="16" fillId="23" borderId="20" xfId="0" applyFont="1" applyFill="1" applyBorder="1"/>
    <xf numFmtId="9" fontId="16" fillId="0" borderId="20" xfId="2" applyFont="1" applyFill="1" applyBorder="1"/>
    <xf numFmtId="0" fontId="3" fillId="0" borderId="0" xfId="0" applyFont="1" applyBorder="1"/>
    <xf numFmtId="9" fontId="3" fillId="0" borderId="0" xfId="2" applyFont="1" applyBorder="1"/>
    <xf numFmtId="0" fontId="17" fillId="5" borderId="2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0" fontId="16" fillId="24" borderId="1" xfId="0" applyFont="1" applyFill="1" applyBorder="1" applyAlignment="1">
      <alignment horizontal="center" vertical="center" wrapText="1"/>
    </xf>
    <xf numFmtId="0" fontId="16" fillId="24" borderId="3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left" vertical="top" wrapText="1"/>
    </xf>
    <xf numFmtId="0" fontId="8" fillId="5" borderId="6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1" fillId="10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3" fillId="10" borderId="0" xfId="0" applyFont="1" applyFill="1" applyAlignment="1">
      <alignment horizontal="left"/>
    </xf>
    <xf numFmtId="0" fontId="1" fillId="12" borderId="0" xfId="0" applyFont="1" applyFill="1" applyAlignment="1">
      <alignment horizontal="center" vertical="center" wrapText="1"/>
    </xf>
    <xf numFmtId="0" fontId="1" fillId="14" borderId="17" xfId="0" applyFont="1" applyFill="1" applyBorder="1" applyAlignment="1">
      <alignment horizontal="center" vertical="center"/>
    </xf>
    <xf numFmtId="0" fontId="1" fillId="1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1" fillId="19" borderId="17" xfId="0" applyFont="1" applyFill="1" applyBorder="1" applyAlignment="1">
      <alignment horizontal="center" vertical="center" wrapText="1"/>
    </xf>
    <xf numFmtId="0" fontId="1" fillId="20" borderId="17" xfId="0" applyFont="1" applyFill="1" applyBorder="1" applyAlignment="1">
      <alignment horizontal="center" vertical="center" wrapText="1"/>
    </xf>
    <xf numFmtId="0" fontId="1" fillId="21" borderId="17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/>
    </xf>
    <xf numFmtId="0" fontId="1" fillId="16" borderId="17" xfId="0" applyFont="1" applyFill="1" applyBorder="1" applyAlignment="1">
      <alignment horizontal="center" vertical="center" wrapText="1"/>
    </xf>
    <xf numFmtId="0" fontId="1" fillId="17" borderId="17" xfId="0" applyFont="1" applyFill="1" applyBorder="1" applyAlignment="1">
      <alignment horizontal="center" vertical="center" wrapText="1"/>
    </xf>
    <xf numFmtId="0" fontId="1" fillId="18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0" fillId="22" borderId="18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</cellXfs>
  <cellStyles count="4">
    <cellStyle name="Гиперссылка" xfId="1" builtinId="8"/>
    <cellStyle name="Денежный" xfId="3" builtinId="4"/>
    <cellStyle name="Обычный" xfId="0" builtinId="0"/>
    <cellStyle name="Процентный" xfId="2" builtinId="5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3AA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покупателей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'1.Возвращаемость'!$A$4</c:f>
              <c:strCache>
                <c:ptCount val="1"/>
                <c:pt idx="0">
                  <c:v>10__02.03.20 - 08.03.20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'1.Возвращаемость'!$B$3:$J$3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'1.Возвращаемость'!$B$4:$J$4</c:f>
              <c:numCache>
                <c:formatCode>General</c:formatCode>
                <c:ptCount val="9"/>
                <c:pt idx="0">
                  <c:v>265</c:v>
                </c:pt>
                <c:pt idx="1">
                  <c:v>86</c:v>
                </c:pt>
                <c:pt idx="2">
                  <c:v>45</c:v>
                </c:pt>
                <c:pt idx="3">
                  <c:v>19</c:v>
                </c:pt>
                <c:pt idx="4">
                  <c:v>10</c:v>
                </c:pt>
                <c:pt idx="5">
                  <c:v>16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C-4F05-9DF1-917553FA4CB0}"/>
            </c:ext>
          </c:extLst>
        </c:ser>
        <c:ser>
          <c:idx val="2"/>
          <c:order val="1"/>
          <c:tx>
            <c:strRef>
              <c:f>'1.Возвращаемость'!$A$5</c:f>
              <c:strCache>
                <c:ptCount val="1"/>
                <c:pt idx="0">
                  <c:v>11__09.03.20 - 15.03.20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'1.Возвращаемость'!$B$3:$J$3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'1.Возвращаемость'!$B$5:$J$5</c:f>
              <c:numCache>
                <c:formatCode>General</c:formatCode>
                <c:ptCount val="9"/>
                <c:pt idx="1">
                  <c:v>275</c:v>
                </c:pt>
                <c:pt idx="2">
                  <c:v>61</c:v>
                </c:pt>
                <c:pt idx="3">
                  <c:v>34</c:v>
                </c:pt>
                <c:pt idx="4">
                  <c:v>28</c:v>
                </c:pt>
                <c:pt idx="5">
                  <c:v>23</c:v>
                </c:pt>
                <c:pt idx="6">
                  <c:v>18</c:v>
                </c:pt>
                <c:pt idx="7">
                  <c:v>18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5C-4F05-9DF1-917553FA4CB0}"/>
            </c:ext>
          </c:extLst>
        </c:ser>
        <c:ser>
          <c:idx val="3"/>
          <c:order val="2"/>
          <c:tx>
            <c:strRef>
              <c:f>'1.Возвращаемость'!$A$6</c:f>
              <c:strCache>
                <c:ptCount val="1"/>
                <c:pt idx="0">
                  <c:v>12__16.03.20 - 22.03.20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'1.Возвращаемость'!$B$3:$J$3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'1.Возвращаемость'!$B$6:$J$6</c:f>
              <c:numCache>
                <c:formatCode>General</c:formatCode>
                <c:ptCount val="9"/>
                <c:pt idx="2">
                  <c:v>262</c:v>
                </c:pt>
                <c:pt idx="3">
                  <c:v>72</c:v>
                </c:pt>
                <c:pt idx="4">
                  <c:v>30</c:v>
                </c:pt>
                <c:pt idx="5">
                  <c:v>31</c:v>
                </c:pt>
                <c:pt idx="6">
                  <c:v>16</c:v>
                </c:pt>
                <c:pt idx="7">
                  <c:v>18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5C-4F05-9DF1-917553FA4CB0}"/>
            </c:ext>
          </c:extLst>
        </c:ser>
        <c:ser>
          <c:idx val="4"/>
          <c:order val="3"/>
          <c:tx>
            <c:strRef>
              <c:f>'1.Возвращаемость'!$A$7</c:f>
              <c:strCache>
                <c:ptCount val="1"/>
                <c:pt idx="0">
                  <c:v>13__23.03.20 - 29.03.20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'1.Возвращаемость'!$B$3:$J$3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'1.Возвращаемость'!$B$7:$J$7</c:f>
              <c:numCache>
                <c:formatCode>General</c:formatCode>
                <c:ptCount val="9"/>
                <c:pt idx="3">
                  <c:v>279</c:v>
                </c:pt>
                <c:pt idx="4">
                  <c:v>73</c:v>
                </c:pt>
                <c:pt idx="5">
                  <c:v>38</c:v>
                </c:pt>
                <c:pt idx="6">
                  <c:v>31</c:v>
                </c:pt>
                <c:pt idx="7">
                  <c:v>21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5C-4F05-9DF1-917553FA4CB0}"/>
            </c:ext>
          </c:extLst>
        </c:ser>
        <c:ser>
          <c:idx val="5"/>
          <c:order val="4"/>
          <c:tx>
            <c:strRef>
              <c:f>'1.Возвращаемость'!$A$8</c:f>
              <c:strCache>
                <c:ptCount val="1"/>
                <c:pt idx="0">
                  <c:v>14__30.03.20 - 05.04.20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'1.Возвращаемость'!$B$3:$J$3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'1.Возвращаемость'!$B$8:$J$8</c:f>
              <c:numCache>
                <c:formatCode>General</c:formatCode>
                <c:ptCount val="9"/>
                <c:pt idx="4">
                  <c:v>346</c:v>
                </c:pt>
                <c:pt idx="5">
                  <c:v>97</c:v>
                </c:pt>
                <c:pt idx="6">
                  <c:v>51</c:v>
                </c:pt>
                <c:pt idx="7">
                  <c:v>38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5C-4F05-9DF1-917553FA4CB0}"/>
            </c:ext>
          </c:extLst>
        </c:ser>
        <c:ser>
          <c:idx val="6"/>
          <c:order val="5"/>
          <c:tx>
            <c:strRef>
              <c:f>'1.Возвращаемость'!$A$9</c:f>
              <c:strCache>
                <c:ptCount val="1"/>
                <c:pt idx="0">
                  <c:v>15__06.04.20 - 12.04.20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'1.Возвращаемость'!$B$3:$J$3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'1.Возвращаемость'!$B$9:$J$9</c:f>
              <c:numCache>
                <c:formatCode>General</c:formatCode>
                <c:ptCount val="9"/>
                <c:pt idx="5">
                  <c:v>336</c:v>
                </c:pt>
                <c:pt idx="6">
                  <c:v>102</c:v>
                </c:pt>
                <c:pt idx="7">
                  <c:v>54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5C-4F05-9DF1-917553FA4CB0}"/>
            </c:ext>
          </c:extLst>
        </c:ser>
        <c:ser>
          <c:idx val="7"/>
          <c:order val="6"/>
          <c:tx>
            <c:strRef>
              <c:f>'1.Возвращаемость'!$A$10</c:f>
              <c:strCache>
                <c:ptCount val="1"/>
                <c:pt idx="0">
                  <c:v>16__13.04.20 - 19.04.20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'1.Возвращаемость'!$B$3:$J$3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'1.Возвращаемость'!$B$10:$J$10</c:f>
              <c:numCache>
                <c:formatCode>General</c:formatCode>
                <c:ptCount val="9"/>
                <c:pt idx="6">
                  <c:v>233</c:v>
                </c:pt>
                <c:pt idx="7">
                  <c:v>90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5C-4F05-9DF1-917553FA4CB0}"/>
            </c:ext>
          </c:extLst>
        </c:ser>
        <c:ser>
          <c:idx val="8"/>
          <c:order val="7"/>
          <c:tx>
            <c:strRef>
              <c:f>'1.Возвращаемость'!$A$11</c:f>
              <c:strCache>
                <c:ptCount val="1"/>
                <c:pt idx="0">
                  <c:v>17__20.04.20 - 26.04.20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'1.Возвращаемость'!$B$3:$J$3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'1.Возвращаемость'!$B$11:$J$11</c:f>
              <c:numCache>
                <c:formatCode>General</c:formatCode>
                <c:ptCount val="9"/>
                <c:pt idx="7">
                  <c:v>276</c:v>
                </c:pt>
                <c:pt idx="8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5C-4F05-9DF1-917553FA4CB0}"/>
            </c:ext>
          </c:extLst>
        </c:ser>
        <c:ser>
          <c:idx val="9"/>
          <c:order val="8"/>
          <c:tx>
            <c:strRef>
              <c:f>'1.Возвращаемость'!$A$12</c:f>
              <c:strCache>
                <c:ptCount val="1"/>
                <c:pt idx="0">
                  <c:v>18__27.04.20 - 03.05.20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'1.Возвращаемость'!$B$3:$J$3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'1.Возвращаемость'!$B$12:$J$12</c:f>
              <c:numCache>
                <c:formatCode>General</c:formatCode>
                <c:ptCount val="9"/>
                <c:pt idx="8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5C-4F05-9DF1-917553FA4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19407936"/>
        <c:axId val="519406952"/>
      </c:barChart>
      <c:lineChart>
        <c:grouping val="standard"/>
        <c:varyColors val="0"/>
        <c:ser>
          <c:idx val="0"/>
          <c:order val="9"/>
          <c:tx>
            <c:v>Покупатели. Всего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'1.Возвращаемость'!$B$13:$J$13</c:f>
              <c:numCache>
                <c:formatCode>General</c:formatCode>
                <c:ptCount val="9"/>
                <c:pt idx="0">
                  <c:v>265</c:v>
                </c:pt>
                <c:pt idx="1">
                  <c:v>361</c:v>
                </c:pt>
                <c:pt idx="2">
                  <c:v>368</c:v>
                </c:pt>
                <c:pt idx="3">
                  <c:v>404</c:v>
                </c:pt>
                <c:pt idx="4">
                  <c:v>487</c:v>
                </c:pt>
                <c:pt idx="5">
                  <c:v>541</c:v>
                </c:pt>
                <c:pt idx="6">
                  <c:v>459</c:v>
                </c:pt>
                <c:pt idx="7">
                  <c:v>522</c:v>
                </c:pt>
                <c:pt idx="8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5C-4F05-9DF1-917553FA4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407936"/>
        <c:axId val="519406952"/>
      </c:lineChart>
      <c:catAx>
        <c:axId val="5194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406952"/>
        <c:crosses val="autoZero"/>
        <c:auto val="1"/>
        <c:lblAlgn val="ctr"/>
        <c:lblOffset val="100"/>
        <c:noMultiLvlLbl val="0"/>
      </c:catAx>
      <c:valAx>
        <c:axId val="51940695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4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'2.1.Юнит-экономика'!$A$3:$A$13</c:f>
              <c:strCache>
                <c:ptCount val="1"/>
                <c:pt idx="0">
                  <c:v>Unique Users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'2.1.Юнит-экономика'!$D$2:$L$2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'2.1.Юнит-экономика'!$D$14:$L$14</c:f>
              <c:numCache>
                <c:formatCode>General</c:formatCode>
                <c:ptCount val="9"/>
                <c:pt idx="0">
                  <c:v>640</c:v>
                </c:pt>
                <c:pt idx="1">
                  <c:v>756</c:v>
                </c:pt>
                <c:pt idx="2">
                  <c:v>712</c:v>
                </c:pt>
                <c:pt idx="3">
                  <c:v>854</c:v>
                </c:pt>
                <c:pt idx="4">
                  <c:v>1016</c:v>
                </c:pt>
                <c:pt idx="5">
                  <c:v>1019</c:v>
                </c:pt>
                <c:pt idx="6">
                  <c:v>913</c:v>
                </c:pt>
                <c:pt idx="7">
                  <c:v>974</c:v>
                </c:pt>
                <c:pt idx="8">
                  <c:v>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C-4E37-B65B-988255A81332}"/>
            </c:ext>
          </c:extLst>
        </c:ser>
        <c:ser>
          <c:idx val="1"/>
          <c:order val="1"/>
          <c:tx>
            <c:strRef>
              <c:f>'2.1.Юнит-экономика'!$A$15:$A$25</c:f>
              <c:strCache>
                <c:ptCount val="1"/>
                <c:pt idx="0">
                  <c:v>Clients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'2.1.Юнит-экономика'!$D$2:$L$2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'2.1.Юнит-экономика'!$D$26:$L$26</c:f>
              <c:numCache>
                <c:formatCode>General</c:formatCode>
                <c:ptCount val="9"/>
                <c:pt idx="0">
                  <c:v>296</c:v>
                </c:pt>
                <c:pt idx="1">
                  <c:v>369</c:v>
                </c:pt>
                <c:pt idx="2">
                  <c:v>373</c:v>
                </c:pt>
                <c:pt idx="3">
                  <c:v>408</c:v>
                </c:pt>
                <c:pt idx="4">
                  <c:v>491</c:v>
                </c:pt>
                <c:pt idx="5">
                  <c:v>544</c:v>
                </c:pt>
                <c:pt idx="6">
                  <c:v>461</c:v>
                </c:pt>
                <c:pt idx="7">
                  <c:v>523</c:v>
                </c:pt>
                <c:pt idx="8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C-4E37-B65B-988255A81332}"/>
            </c:ext>
          </c:extLst>
        </c:ser>
        <c:ser>
          <c:idx val="2"/>
          <c:order val="2"/>
          <c:tx>
            <c:strRef>
              <c:f>'2.1.Юнит-экономика'!$A$27:$A$37</c:f>
              <c:strCache>
                <c:ptCount val="1"/>
                <c:pt idx="0">
                  <c:v>Orders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'2.1.Юнит-экономика'!$D$2:$L$2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'2.1.Юнит-экономика'!$D$38:$L$38</c:f>
              <c:numCache>
                <c:formatCode>General</c:formatCode>
                <c:ptCount val="9"/>
                <c:pt idx="0">
                  <c:v>423</c:v>
                </c:pt>
                <c:pt idx="1">
                  <c:v>538</c:v>
                </c:pt>
                <c:pt idx="2">
                  <c:v>572</c:v>
                </c:pt>
                <c:pt idx="3">
                  <c:v>576</c:v>
                </c:pt>
                <c:pt idx="4">
                  <c:v>706</c:v>
                </c:pt>
                <c:pt idx="5">
                  <c:v>852</c:v>
                </c:pt>
                <c:pt idx="6">
                  <c:v>734</c:v>
                </c:pt>
                <c:pt idx="7">
                  <c:v>802</c:v>
                </c:pt>
                <c:pt idx="8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C-4E37-B65B-988255A813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3323504"/>
        <c:axId val="453325800"/>
      </c:lineChart>
      <c:catAx>
        <c:axId val="4533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325800"/>
        <c:crosses val="autoZero"/>
        <c:auto val="1"/>
        <c:lblAlgn val="ctr"/>
        <c:lblOffset val="100"/>
        <c:noMultiLvlLbl val="0"/>
      </c:catAx>
      <c:valAx>
        <c:axId val="453325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332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'2.1.Юнит-экономика'!$A$39:$A$49</c:f>
              <c:strCache>
                <c:ptCount val="1"/>
                <c:pt idx="0">
                  <c:v>Revenue, руб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'2.1.Юнит-экономика'!$D$2:$M$2</c:f>
              <c:strCach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not found</c:v>
                </c:pt>
              </c:strCache>
            </c:strRef>
          </c:cat>
          <c:val>
            <c:numRef>
              <c:f>'2.1.Юнит-экономика'!$D$50:$L$50</c:f>
              <c:numCache>
                <c:formatCode>General</c:formatCode>
                <c:ptCount val="9"/>
                <c:pt idx="0">
                  <c:v>370614</c:v>
                </c:pt>
                <c:pt idx="1">
                  <c:v>469330</c:v>
                </c:pt>
                <c:pt idx="2">
                  <c:v>486325</c:v>
                </c:pt>
                <c:pt idx="3">
                  <c:v>496205</c:v>
                </c:pt>
                <c:pt idx="4">
                  <c:v>609812</c:v>
                </c:pt>
                <c:pt idx="5">
                  <c:v>753487</c:v>
                </c:pt>
                <c:pt idx="6">
                  <c:v>638612</c:v>
                </c:pt>
                <c:pt idx="7">
                  <c:v>705637</c:v>
                </c:pt>
                <c:pt idx="8">
                  <c:v>547087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7-4601-9ECF-4F8CC5510B74}"/>
            </c:ext>
          </c:extLst>
        </c:ser>
        <c:ser>
          <c:idx val="1"/>
          <c:order val="1"/>
          <c:tx>
            <c:strRef>
              <c:f>'2.1.Юнит-экономика'!$A$51:$A$61</c:f>
              <c:strCache>
                <c:ptCount val="1"/>
                <c:pt idx="0">
                  <c:v>OPS Cost, руб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'2.1.Юнит-экономика'!$D$2:$M$2</c:f>
              <c:strCach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not found</c:v>
                </c:pt>
              </c:strCache>
            </c:strRef>
          </c:cat>
          <c:val>
            <c:numRef>
              <c:f>'2.1.Юнит-экономика'!$D$62:$L$62</c:f>
              <c:numCache>
                <c:formatCode>General</c:formatCode>
                <c:ptCount val="9"/>
                <c:pt idx="0">
                  <c:v>185781.23</c:v>
                </c:pt>
                <c:pt idx="1">
                  <c:v>237350.13</c:v>
                </c:pt>
                <c:pt idx="2">
                  <c:v>245685.15</c:v>
                </c:pt>
                <c:pt idx="3">
                  <c:v>251934.83</c:v>
                </c:pt>
                <c:pt idx="4">
                  <c:v>305468.62</c:v>
                </c:pt>
                <c:pt idx="5">
                  <c:v>376781.71</c:v>
                </c:pt>
                <c:pt idx="6">
                  <c:v>323969.74</c:v>
                </c:pt>
                <c:pt idx="7">
                  <c:v>357204.08</c:v>
                </c:pt>
                <c:pt idx="8">
                  <c:v>276382.81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7-4601-9ECF-4F8CC5510B74}"/>
            </c:ext>
          </c:extLst>
        </c:ser>
        <c:ser>
          <c:idx val="2"/>
          <c:order val="2"/>
          <c:tx>
            <c:strRef>
              <c:f>'2.1.Юнит-экономика'!$A$63:$A$73</c:f>
              <c:strCache>
                <c:ptCount val="1"/>
                <c:pt idx="0">
                  <c:v>Acquisition costs, руб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'2.1.Юнит-экономика'!$D$2:$M$2</c:f>
              <c:strCach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not found</c:v>
                </c:pt>
              </c:strCache>
            </c:strRef>
          </c:cat>
          <c:val>
            <c:numRef>
              <c:f>'2.1.Юнит-экономика'!$D$74:$M$74</c:f>
              <c:numCache>
                <c:formatCode>General</c:formatCode>
                <c:ptCount val="10"/>
                <c:pt idx="0">
                  <c:v>161955</c:v>
                </c:pt>
                <c:pt idx="1">
                  <c:v>138856</c:v>
                </c:pt>
                <c:pt idx="2">
                  <c:v>117607</c:v>
                </c:pt>
                <c:pt idx="3">
                  <c:v>155148</c:v>
                </c:pt>
                <c:pt idx="4">
                  <c:v>176086</c:v>
                </c:pt>
                <c:pt idx="5">
                  <c:v>153748</c:v>
                </c:pt>
                <c:pt idx="6">
                  <c:v>126620</c:v>
                </c:pt>
                <c:pt idx="7">
                  <c:v>121872</c:v>
                </c:pt>
                <c:pt idx="8">
                  <c:v>54602</c:v>
                </c:pt>
                <c:pt idx="9">
                  <c:v>94505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7-4601-9ECF-4F8CC5510B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2149744"/>
        <c:axId val="432148104"/>
      </c:lineChart>
      <c:catAx>
        <c:axId val="4321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148104"/>
        <c:crosses val="autoZero"/>
        <c:auto val="1"/>
        <c:lblAlgn val="ctr"/>
        <c:lblOffset val="100"/>
        <c:noMultiLvlLbl val="0"/>
      </c:catAx>
      <c:valAx>
        <c:axId val="432148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214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ru-RU"/>
              <a:t>Приведенные показатели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'2.1.Юнит-экономика'!$A$99:$A$109</c:f>
              <c:strCache>
                <c:ptCount val="1"/>
                <c:pt idx="0">
                  <c:v>AOV, руб 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'2.1.Юнит-экономика'!$D$110:$L$110</c:f>
              <c:numCache>
                <c:formatCode>General</c:formatCode>
                <c:ptCount val="9"/>
                <c:pt idx="0">
                  <c:v>876.1560283687943</c:v>
                </c:pt>
                <c:pt idx="1">
                  <c:v>872.36059479553899</c:v>
                </c:pt>
                <c:pt idx="2">
                  <c:v>850.21853146853152</c:v>
                </c:pt>
                <c:pt idx="3">
                  <c:v>861.46701388888891</c:v>
                </c:pt>
                <c:pt idx="4">
                  <c:v>863.75637393767704</c:v>
                </c:pt>
                <c:pt idx="5">
                  <c:v>884.37441314553996</c:v>
                </c:pt>
                <c:pt idx="6">
                  <c:v>870.04359673024521</c:v>
                </c:pt>
                <c:pt idx="7">
                  <c:v>879.84663341645887</c:v>
                </c:pt>
                <c:pt idx="8">
                  <c:v>883.82390953150241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F-449C-B50F-BC8DA0CB4BBB}"/>
            </c:ext>
          </c:extLst>
        </c:ser>
        <c:ser>
          <c:idx val="2"/>
          <c:order val="1"/>
          <c:tx>
            <c:strRef>
              <c:f>'2.1.Юнит-экономика'!$A$111:$A$121</c:f>
              <c:strCache>
                <c:ptCount val="1"/>
                <c:pt idx="0">
                  <c:v>CPO, руб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'2.1.Юнит-экономика'!$D$122:$L$122</c:f>
              <c:numCache>
                <c:formatCode>General</c:formatCode>
                <c:ptCount val="9"/>
                <c:pt idx="0">
                  <c:v>439.19912529550828</c:v>
                </c:pt>
                <c:pt idx="1">
                  <c:v>441.17124535315986</c:v>
                </c:pt>
                <c:pt idx="2">
                  <c:v>429.519493006993</c:v>
                </c:pt>
                <c:pt idx="3">
                  <c:v>437.38685763888884</c:v>
                </c:pt>
                <c:pt idx="4">
                  <c:v>432.67509915014165</c:v>
                </c:pt>
                <c:pt idx="5">
                  <c:v>442.23205399061032</c:v>
                </c:pt>
                <c:pt idx="6">
                  <c:v>441.37566757493187</c:v>
                </c:pt>
                <c:pt idx="7">
                  <c:v>445.39162094763094</c:v>
                </c:pt>
                <c:pt idx="8">
                  <c:v>446.49888529886914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F-449C-B50F-BC8DA0CB4BBB}"/>
            </c:ext>
          </c:extLst>
        </c:ser>
        <c:ser>
          <c:idx val="3"/>
          <c:order val="2"/>
          <c:tx>
            <c:strRef>
              <c:f>'2.1.Юнит-экономика'!$A$123:$A$133</c:f>
              <c:strCache>
                <c:ptCount val="1"/>
                <c:pt idx="0">
                  <c:v>Cost Per Lead, руб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'2.1.Юнит-экономика'!$D$134:$L$134</c:f>
              <c:numCache>
                <c:formatCode>General</c:formatCode>
                <c:ptCount val="9"/>
                <c:pt idx="0">
                  <c:v>253.0546875</c:v>
                </c:pt>
                <c:pt idx="1">
                  <c:v>183.67195767195767</c:v>
                </c:pt>
                <c:pt idx="2">
                  <c:v>165.17837078651687</c:v>
                </c:pt>
                <c:pt idx="3">
                  <c:v>181.67213114754099</c:v>
                </c:pt>
                <c:pt idx="4">
                  <c:v>173.31299212598427</c:v>
                </c:pt>
                <c:pt idx="5">
                  <c:v>150.88125613346418</c:v>
                </c:pt>
                <c:pt idx="6">
                  <c:v>138.68565169769988</c:v>
                </c:pt>
                <c:pt idx="7">
                  <c:v>125.12525667351129</c:v>
                </c:pt>
                <c:pt idx="8">
                  <c:v>76.366433566433571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DF-449C-B50F-BC8DA0CB4B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7213040"/>
        <c:axId val="437213696"/>
      </c:lineChart>
      <c:catAx>
        <c:axId val="43721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213696"/>
        <c:crosses val="autoZero"/>
        <c:auto val="1"/>
        <c:lblAlgn val="ctr"/>
        <c:lblOffset val="100"/>
        <c:noMultiLvlLbl val="0"/>
      </c:catAx>
      <c:valAx>
        <c:axId val="437213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721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64559</xdr:colOff>
      <xdr:row>16</xdr:row>
      <xdr:rowOff>143933</xdr:rowOff>
    </xdr:from>
    <xdr:to>
      <xdr:col>0</xdr:col>
      <xdr:colOff>4093634</xdr:colOff>
      <xdr:row>22</xdr:row>
      <xdr:rowOff>86783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59" y="3191933"/>
          <a:ext cx="402907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201703</xdr:colOff>
      <xdr:row>14</xdr:row>
      <xdr:rowOff>78443</xdr:rowOff>
    </xdr:from>
    <xdr:to>
      <xdr:col>24</xdr:col>
      <xdr:colOff>112056</xdr:colOff>
      <xdr:row>29</xdr:row>
      <xdr:rowOff>11208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381695</xdr:colOff>
      <xdr:row>183</xdr:row>
      <xdr:rowOff>121403</xdr:rowOff>
    </xdr:from>
    <xdr:to>
      <xdr:col>8</xdr:col>
      <xdr:colOff>544285</xdr:colOff>
      <xdr:row>198</xdr:row>
      <xdr:rowOff>15909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306160</xdr:colOff>
      <xdr:row>198</xdr:row>
      <xdr:rowOff>179613</xdr:rowOff>
    </xdr:from>
    <xdr:to>
      <xdr:col>8</xdr:col>
      <xdr:colOff>625930</xdr:colOff>
      <xdr:row>221</xdr:row>
      <xdr:rowOff>81643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708371</xdr:colOff>
      <xdr:row>191</xdr:row>
      <xdr:rowOff>26415</xdr:rowOff>
    </xdr:from>
    <xdr:to>
      <xdr:col>18</xdr:col>
      <xdr:colOff>9603</xdr:colOff>
      <xdr:row>211</xdr:row>
      <xdr:rowOff>42904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5"/>
  <sheetViews>
    <sheetView showGridLines="0" zoomScaleNormal="100" workbookViewId="0">
      <selection activeCell="B14" sqref="B14"/>
    </sheetView>
  </sheetViews>
  <sheetFormatPr defaultRowHeight="15" outlineLevelRow="2" x14ac:dyDescent="0.25"/>
  <cols>
    <col min="1" max="1" width="66.85546875" style="7" customWidth="1"/>
    <col min="2" max="2" width="89.85546875" customWidth="1"/>
  </cols>
  <sheetData>
    <row r="1" spans="1:2" ht="15" customHeight="1" x14ac:dyDescent="0.25">
      <c r="A1" s="167" t="s">
        <v>136</v>
      </c>
      <c r="B1" s="167"/>
    </row>
    <row r="2" spans="1:2" ht="15" customHeight="1" x14ac:dyDescent="0.25">
      <c r="A2" s="168" t="s">
        <v>137</v>
      </c>
      <c r="B2" s="168"/>
    </row>
    <row r="3" spans="1:2" x14ac:dyDescent="0.25">
      <c r="A3" s="161" t="s">
        <v>0</v>
      </c>
      <c r="B3" s="161" t="s">
        <v>1</v>
      </c>
    </row>
    <row r="4" spans="1:2" ht="15.75" thickBot="1" x14ac:dyDescent="0.3">
      <c r="A4" s="169" t="s">
        <v>41</v>
      </c>
      <c r="B4" s="170"/>
    </row>
    <row r="5" spans="1:2" ht="27" collapsed="1" thickTop="1" x14ac:dyDescent="0.25">
      <c r="A5" s="8" t="s">
        <v>40</v>
      </c>
      <c r="B5" s="6" t="s">
        <v>42</v>
      </c>
    </row>
    <row r="6" spans="1:2" hidden="1" outlineLevel="1" collapsed="1" x14ac:dyDescent="0.25">
      <c r="A6" s="171" t="s">
        <v>45</v>
      </c>
      <c r="B6" s="172"/>
    </row>
    <row r="7" spans="1:2" ht="115.5" hidden="1" customHeight="1" outlineLevel="2" x14ac:dyDescent="0.25">
      <c r="A7" s="163" t="s">
        <v>44</v>
      </c>
      <c r="B7" s="165"/>
    </row>
    <row r="8" spans="1:2" hidden="1" outlineLevel="1" collapsed="1" x14ac:dyDescent="0.25">
      <c r="A8" s="171" t="s">
        <v>43</v>
      </c>
      <c r="B8" s="172"/>
    </row>
    <row r="9" spans="1:2" ht="28.5" hidden="1" customHeight="1" outlineLevel="2" x14ac:dyDescent="0.25">
      <c r="A9" s="163" t="s">
        <v>66</v>
      </c>
      <c r="B9" s="165"/>
    </row>
    <row r="10" spans="1:2" hidden="1" outlineLevel="2" x14ac:dyDescent="0.25">
      <c r="A10" s="163" t="s">
        <v>65</v>
      </c>
      <c r="B10" s="165"/>
    </row>
    <row r="11" spans="1:2" ht="26.25" collapsed="1" x14ac:dyDescent="0.25">
      <c r="A11" s="136" t="s">
        <v>2</v>
      </c>
      <c r="B11" s="6" t="s">
        <v>46</v>
      </c>
    </row>
    <row r="12" spans="1:2" hidden="1" outlineLevel="1" x14ac:dyDescent="0.25">
      <c r="A12" s="10" t="s">
        <v>67</v>
      </c>
      <c r="B12" s="11"/>
    </row>
    <row r="13" spans="1:2" ht="105" hidden="1" customHeight="1" outlineLevel="1" x14ac:dyDescent="0.25">
      <c r="A13" s="163" t="s">
        <v>68</v>
      </c>
      <c r="B13" s="165"/>
    </row>
    <row r="14" spans="1:2" s="1" customFormat="1" x14ac:dyDescent="0.25">
      <c r="A14" s="9" t="s">
        <v>5</v>
      </c>
      <c r="B14" s="2" t="s">
        <v>4</v>
      </c>
    </row>
    <row r="15" spans="1:2" collapsed="1" x14ac:dyDescent="0.25">
      <c r="A15" s="107" t="s">
        <v>22</v>
      </c>
      <c r="B15" s="4" t="s">
        <v>3</v>
      </c>
    </row>
    <row r="16" spans="1:2" hidden="1" outlineLevel="1" x14ac:dyDescent="0.25">
      <c r="A16" s="10" t="s">
        <v>67</v>
      </c>
      <c r="B16" s="11"/>
    </row>
    <row r="17" spans="1:2" ht="96" hidden="1" customHeight="1" outlineLevel="1" x14ac:dyDescent="0.25">
      <c r="A17" s="163" t="s">
        <v>113</v>
      </c>
      <c r="B17" s="165"/>
    </row>
    <row r="18" spans="1:2" collapsed="1" x14ac:dyDescent="0.25">
      <c r="A18" s="107" t="s">
        <v>23</v>
      </c>
      <c r="B18" s="4" t="s">
        <v>6</v>
      </c>
    </row>
    <row r="19" spans="1:2" hidden="1" outlineLevel="1" x14ac:dyDescent="0.25">
      <c r="A19" s="10" t="s">
        <v>67</v>
      </c>
      <c r="B19" s="11"/>
    </row>
    <row r="20" spans="1:2" ht="66" hidden="1" customHeight="1" outlineLevel="1" x14ac:dyDescent="0.25">
      <c r="A20" s="163" t="s">
        <v>114</v>
      </c>
      <c r="B20" s="165"/>
    </row>
    <row r="21" spans="1:2" collapsed="1" x14ac:dyDescent="0.25">
      <c r="A21" s="107" t="s">
        <v>111</v>
      </c>
      <c r="B21" s="4" t="s">
        <v>24</v>
      </c>
    </row>
    <row r="22" spans="1:2" hidden="1" outlineLevel="1" collapsed="1" x14ac:dyDescent="0.25">
      <c r="A22" s="134" t="s">
        <v>123</v>
      </c>
      <c r="B22" s="135"/>
    </row>
    <row r="23" spans="1:2" ht="28.5" hidden="1" customHeight="1" outlineLevel="2" x14ac:dyDescent="0.25">
      <c r="A23" s="163" t="s">
        <v>124</v>
      </c>
      <c r="B23" s="165"/>
    </row>
    <row r="24" spans="1:2" hidden="1" outlineLevel="1" collapsed="1" x14ac:dyDescent="0.25">
      <c r="A24" s="134" t="s">
        <v>67</v>
      </c>
      <c r="B24" s="135"/>
    </row>
    <row r="25" spans="1:2" ht="28.5" hidden="1" customHeight="1" outlineLevel="2" x14ac:dyDescent="0.25">
      <c r="A25" s="163" t="s">
        <v>115</v>
      </c>
      <c r="B25" s="165"/>
    </row>
    <row r="26" spans="1:2" s="1" customFormat="1" collapsed="1" x14ac:dyDescent="0.25">
      <c r="A26" s="107" t="s">
        <v>126</v>
      </c>
      <c r="B26" s="2"/>
    </row>
    <row r="27" spans="1:2" hidden="1" outlineLevel="1" x14ac:dyDescent="0.25">
      <c r="A27" s="134" t="s">
        <v>43</v>
      </c>
      <c r="B27" s="135"/>
    </row>
    <row r="28" spans="1:2" ht="28.5" hidden="1" customHeight="1" outlineLevel="1" x14ac:dyDescent="0.25">
      <c r="A28" s="166" t="s">
        <v>125</v>
      </c>
      <c r="B28" s="164"/>
    </row>
    <row r="29" spans="1:2" collapsed="1" x14ac:dyDescent="0.25">
      <c r="A29" s="107" t="s">
        <v>135</v>
      </c>
      <c r="B29" s="3"/>
    </row>
    <row r="30" spans="1:2" hidden="1" outlineLevel="1" x14ac:dyDescent="0.25">
      <c r="A30" s="134" t="s">
        <v>43</v>
      </c>
      <c r="B30" s="135"/>
    </row>
    <row r="31" spans="1:2" ht="28.5" hidden="1" customHeight="1" outlineLevel="1" x14ac:dyDescent="0.25">
      <c r="A31" s="166" t="s">
        <v>133</v>
      </c>
      <c r="B31" s="164"/>
    </row>
    <row r="32" spans="1:2" collapsed="1" x14ac:dyDescent="0.25">
      <c r="A32" s="9" t="s">
        <v>134</v>
      </c>
      <c r="B32" s="3"/>
    </row>
    <row r="33" spans="1:2" ht="106.5" hidden="1" customHeight="1" outlineLevel="1" x14ac:dyDescent="0.25">
      <c r="A33" s="163" t="s">
        <v>138</v>
      </c>
      <c r="B33" s="164"/>
    </row>
    <row r="34" spans="1:2" hidden="1" outlineLevel="1" x14ac:dyDescent="0.25">
      <c r="A34" s="163" t="s">
        <v>139</v>
      </c>
      <c r="B34" s="164"/>
    </row>
    <row r="35" spans="1:2" ht="49.5" hidden="1" customHeight="1" outlineLevel="1" x14ac:dyDescent="0.25">
      <c r="A35" s="163" t="s">
        <v>140</v>
      </c>
      <c r="B35" s="164"/>
    </row>
  </sheetData>
  <mergeCells count="18">
    <mergeCell ref="A17:B17"/>
    <mergeCell ref="A20:B20"/>
    <mergeCell ref="A13:B13"/>
    <mergeCell ref="A10:B10"/>
    <mergeCell ref="A9:B9"/>
    <mergeCell ref="A1:B1"/>
    <mergeCell ref="A2:B2"/>
    <mergeCell ref="A4:B4"/>
    <mergeCell ref="A8:B8"/>
    <mergeCell ref="A7:B7"/>
    <mergeCell ref="A6:B6"/>
    <mergeCell ref="A33:B33"/>
    <mergeCell ref="A34:B34"/>
    <mergeCell ref="A35:B35"/>
    <mergeCell ref="A25:B25"/>
    <mergeCell ref="A23:B23"/>
    <mergeCell ref="A28:B28"/>
    <mergeCell ref="A31:B31"/>
  </mergeCells>
  <hyperlinks>
    <hyperlink ref="B15" location="Показатели!A1" display="Для каждой когорты подсчитаны показатели юнит-экономики в разрезе их недельных сроков жизни"/>
    <hyperlink ref="B18" location="Показатели!A1" display="Подсчитаны показатели по когортам, агрегированные за весь срок жизни когорты"/>
    <hyperlink ref="B21" location="Показатели!A1" display="Подсчитан ROI, агрегированный за весь срок жизни когорты"/>
    <hyperlink ref="A11" location="'1.Возвращаемость'!A1" display="1. Недельная возвращаемость клиентов по недельным когортам."/>
    <hyperlink ref="A15" location="'2.1.Юнит-экономика'!A1" display="2.1. в разрезе недельных сроков жизни когорты"/>
    <hyperlink ref="A18" location="'2.2-3.Агрегированные'!A1" display="2.1. агрегированные за весь срок жизни когорты"/>
    <hyperlink ref="A21" location="'2.2-3.Агрегированные'!A1" display="3. Возврат инвестиций в рекламу (ROI)."/>
    <hyperlink ref="A26" location="'4.Источники продвижения'!A1" display="4. 3 самых эффективных источника продвижения в метрике ROI."/>
    <hyperlink ref="A29" location="'5. Города'!A1" display="5. 3 самых эффективных города в метрике ROI.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showGridLines="0" zoomScale="90" zoomScaleNormal="90" workbookViewId="0">
      <selection activeCell="B8" sqref="B8"/>
    </sheetView>
  </sheetViews>
  <sheetFormatPr defaultRowHeight="15" x14ac:dyDescent="0.25"/>
  <cols>
    <col min="1" max="1" width="64.42578125" customWidth="1"/>
    <col min="2" max="2" width="59.85546875" bestFit="1" customWidth="1"/>
  </cols>
  <sheetData>
    <row r="1" spans="1:3" x14ac:dyDescent="0.25">
      <c r="A1" s="162" t="s">
        <v>7</v>
      </c>
      <c r="B1" s="162" t="s">
        <v>27</v>
      </c>
    </row>
    <row r="2" spans="1:3" x14ac:dyDescent="0.25">
      <c r="A2" s="147" t="s">
        <v>8</v>
      </c>
      <c r="B2" s="147"/>
    </row>
    <row r="3" spans="1:3" x14ac:dyDescent="0.25">
      <c r="A3" s="148" t="s">
        <v>10</v>
      </c>
      <c r="B3" s="149" t="s">
        <v>25</v>
      </c>
    </row>
    <row r="4" spans="1:3" x14ac:dyDescent="0.25">
      <c r="A4" s="148" t="s">
        <v>11</v>
      </c>
      <c r="B4" s="149" t="s">
        <v>26</v>
      </c>
    </row>
    <row r="5" spans="1:3" x14ac:dyDescent="0.25">
      <c r="A5" s="148" t="s">
        <v>12</v>
      </c>
      <c r="B5" s="149" t="s">
        <v>28</v>
      </c>
    </row>
    <row r="6" spans="1:3" x14ac:dyDescent="0.25">
      <c r="A6" s="150" t="s">
        <v>13</v>
      </c>
      <c r="B6" s="151" t="s">
        <v>29</v>
      </c>
    </row>
    <row r="7" spans="1:3" x14ac:dyDescent="0.25">
      <c r="A7" s="152" t="s">
        <v>14</v>
      </c>
      <c r="B7" s="151" t="s">
        <v>31</v>
      </c>
    </row>
    <row r="8" spans="1:3" x14ac:dyDescent="0.25">
      <c r="A8" s="152" t="s">
        <v>15</v>
      </c>
      <c r="B8" s="151" t="s">
        <v>30</v>
      </c>
    </row>
    <row r="9" spans="1:3" x14ac:dyDescent="0.25">
      <c r="A9" s="147" t="s">
        <v>9</v>
      </c>
      <c r="B9" s="149"/>
    </row>
    <row r="10" spans="1:3" x14ac:dyDescent="0.25">
      <c r="A10" s="148" t="s">
        <v>16</v>
      </c>
      <c r="B10" s="151" t="s">
        <v>32</v>
      </c>
      <c r="C10" s="5"/>
    </row>
    <row r="11" spans="1:3" x14ac:dyDescent="0.25">
      <c r="A11" s="148" t="s">
        <v>17</v>
      </c>
      <c r="B11" s="151" t="s">
        <v>33</v>
      </c>
    </row>
    <row r="12" spans="1:3" x14ac:dyDescent="0.25">
      <c r="A12" s="148" t="s">
        <v>18</v>
      </c>
      <c r="B12" s="151" t="s">
        <v>34</v>
      </c>
    </row>
    <row r="13" spans="1:3" x14ac:dyDescent="0.25">
      <c r="A13" s="148" t="s">
        <v>19</v>
      </c>
      <c r="B13" s="151" t="s">
        <v>35</v>
      </c>
    </row>
    <row r="14" spans="1:3" x14ac:dyDescent="0.25">
      <c r="A14" s="148" t="s">
        <v>36</v>
      </c>
      <c r="B14" s="151" t="s">
        <v>37</v>
      </c>
    </row>
    <row r="15" spans="1:3" x14ac:dyDescent="0.25">
      <c r="A15" s="148" t="s">
        <v>20</v>
      </c>
      <c r="B15" s="153" t="s">
        <v>38</v>
      </c>
    </row>
    <row r="16" spans="1:3" x14ac:dyDescent="0.25">
      <c r="A16" s="148" t="s">
        <v>21</v>
      </c>
      <c r="B16" s="149" t="s">
        <v>39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showGridLines="0" zoomScale="70" zoomScaleNormal="70" workbookViewId="0">
      <selection activeCell="A2" sqref="A2"/>
    </sheetView>
  </sheetViews>
  <sheetFormatPr defaultRowHeight="15" x14ac:dyDescent="0.25"/>
  <cols>
    <col min="1" max="1" width="22.42578125" bestFit="1" customWidth="1"/>
    <col min="2" max="2" width="10.42578125" bestFit="1" customWidth="1"/>
    <col min="11" max="11" width="19.5703125" customWidth="1"/>
    <col min="12" max="12" width="23.42578125" customWidth="1"/>
  </cols>
  <sheetData>
    <row r="1" spans="1:12" ht="15.75" thickBot="1" x14ac:dyDescent="0.3"/>
    <row r="2" spans="1:12" ht="15.75" thickBot="1" x14ac:dyDescent="0.3">
      <c r="A2" s="12" t="s">
        <v>47</v>
      </c>
      <c r="B2" s="13" t="s">
        <v>48</v>
      </c>
      <c r="C2" s="13"/>
      <c r="D2" s="13"/>
      <c r="E2" s="13"/>
      <c r="F2" s="13"/>
      <c r="G2" s="13"/>
      <c r="H2" s="13"/>
      <c r="I2" s="13"/>
      <c r="J2" s="13"/>
      <c r="K2" s="13"/>
      <c r="L2" s="173" t="s">
        <v>49</v>
      </c>
    </row>
    <row r="3" spans="1:12" ht="15.75" thickBot="1" x14ac:dyDescent="0.3">
      <c r="A3" s="14" t="s">
        <v>50</v>
      </c>
      <c r="B3" s="15">
        <v>10</v>
      </c>
      <c r="C3" s="15">
        <v>11</v>
      </c>
      <c r="D3" s="15">
        <v>12</v>
      </c>
      <c r="E3" s="15">
        <v>13</v>
      </c>
      <c r="F3" s="15">
        <v>14</v>
      </c>
      <c r="G3" s="15">
        <v>15</v>
      </c>
      <c r="H3" s="15">
        <v>16</v>
      </c>
      <c r="I3" s="15">
        <v>17</v>
      </c>
      <c r="J3" s="15">
        <v>18</v>
      </c>
      <c r="K3" s="16" t="s">
        <v>51</v>
      </c>
      <c r="L3" s="173"/>
    </row>
    <row r="4" spans="1:12" ht="16.5" customHeight="1" thickTop="1" thickBot="1" x14ac:dyDescent="0.3">
      <c r="A4" s="17" t="s">
        <v>52</v>
      </c>
      <c r="B4" s="18">
        <v>265</v>
      </c>
      <c r="C4" s="18">
        <v>86</v>
      </c>
      <c r="D4" s="18">
        <v>45</v>
      </c>
      <c r="E4" s="18">
        <v>19</v>
      </c>
      <c r="F4" s="18">
        <v>10</v>
      </c>
      <c r="G4" s="18">
        <v>16</v>
      </c>
      <c r="H4" s="18">
        <v>8</v>
      </c>
      <c r="I4" s="18">
        <v>7</v>
      </c>
      <c r="J4" s="18">
        <v>7</v>
      </c>
      <c r="K4" s="18">
        <v>265</v>
      </c>
      <c r="L4" s="19"/>
    </row>
    <row r="5" spans="1:12" ht="15.75" thickBot="1" x14ac:dyDescent="0.3">
      <c r="A5" s="17" t="s">
        <v>53</v>
      </c>
      <c r="B5" s="20"/>
      <c r="C5" s="18">
        <v>275</v>
      </c>
      <c r="D5" s="18">
        <v>61</v>
      </c>
      <c r="E5" s="18">
        <v>34</v>
      </c>
      <c r="F5" s="18">
        <v>28</v>
      </c>
      <c r="G5" s="18">
        <v>23</v>
      </c>
      <c r="H5" s="18">
        <v>18</v>
      </c>
      <c r="I5" s="18">
        <v>18</v>
      </c>
      <c r="J5" s="18">
        <v>9</v>
      </c>
      <c r="K5" s="18">
        <v>275</v>
      </c>
      <c r="L5" s="19">
        <f t="shared" ref="L5:L12" si="0">K5-K4</f>
        <v>10</v>
      </c>
    </row>
    <row r="6" spans="1:12" ht="15.75" thickBot="1" x14ac:dyDescent="0.3">
      <c r="A6" s="17" t="s">
        <v>54</v>
      </c>
      <c r="B6" s="20"/>
      <c r="C6" s="20"/>
      <c r="D6" s="18">
        <v>262</v>
      </c>
      <c r="E6" s="18">
        <v>72</v>
      </c>
      <c r="F6" s="18">
        <v>30</v>
      </c>
      <c r="G6" s="18">
        <v>31</v>
      </c>
      <c r="H6" s="18">
        <v>16</v>
      </c>
      <c r="I6" s="18">
        <v>18</v>
      </c>
      <c r="J6" s="18">
        <v>15</v>
      </c>
      <c r="K6" s="18">
        <v>262</v>
      </c>
      <c r="L6" s="19">
        <f>K6-K5</f>
        <v>-13</v>
      </c>
    </row>
    <row r="7" spans="1:12" ht="15.75" thickBot="1" x14ac:dyDescent="0.3">
      <c r="A7" s="17" t="s">
        <v>55</v>
      </c>
      <c r="B7" s="20"/>
      <c r="C7" s="20"/>
      <c r="D7" s="20"/>
      <c r="E7" s="18">
        <v>279</v>
      </c>
      <c r="F7" s="18">
        <v>73</v>
      </c>
      <c r="G7" s="18">
        <v>38</v>
      </c>
      <c r="H7" s="18">
        <v>31</v>
      </c>
      <c r="I7" s="18">
        <v>21</v>
      </c>
      <c r="J7" s="18">
        <v>22</v>
      </c>
      <c r="K7" s="18">
        <v>279</v>
      </c>
      <c r="L7" s="19">
        <f t="shared" si="0"/>
        <v>17</v>
      </c>
    </row>
    <row r="8" spans="1:12" ht="15.75" thickBot="1" x14ac:dyDescent="0.3">
      <c r="A8" s="17" t="s">
        <v>56</v>
      </c>
      <c r="B8" s="20"/>
      <c r="C8" s="20"/>
      <c r="D8" s="20"/>
      <c r="E8" s="20"/>
      <c r="F8" s="18">
        <v>346</v>
      </c>
      <c r="G8" s="18">
        <v>97</v>
      </c>
      <c r="H8" s="18">
        <v>51</v>
      </c>
      <c r="I8" s="18">
        <v>38</v>
      </c>
      <c r="J8" s="18">
        <v>26</v>
      </c>
      <c r="K8" s="18">
        <v>346</v>
      </c>
      <c r="L8" s="19">
        <f t="shared" si="0"/>
        <v>67</v>
      </c>
    </row>
    <row r="9" spans="1:12" ht="15.75" thickBot="1" x14ac:dyDescent="0.3">
      <c r="A9" s="17" t="s">
        <v>57</v>
      </c>
      <c r="B9" s="20"/>
      <c r="C9" s="20"/>
      <c r="D9" s="20"/>
      <c r="E9" s="20"/>
      <c r="F9" s="20"/>
      <c r="G9" s="18">
        <v>336</v>
      </c>
      <c r="H9" s="18">
        <v>102</v>
      </c>
      <c r="I9" s="18">
        <v>54</v>
      </c>
      <c r="J9" s="18">
        <v>31</v>
      </c>
      <c r="K9" s="18">
        <v>336</v>
      </c>
      <c r="L9" s="19">
        <f t="shared" si="0"/>
        <v>-10</v>
      </c>
    </row>
    <row r="10" spans="1:12" ht="15.75" thickBot="1" x14ac:dyDescent="0.3">
      <c r="A10" s="17" t="s">
        <v>58</v>
      </c>
      <c r="B10" s="20"/>
      <c r="C10" s="20"/>
      <c r="D10" s="20"/>
      <c r="E10" s="20"/>
      <c r="F10" s="20"/>
      <c r="G10" s="20"/>
      <c r="H10" s="18">
        <v>233</v>
      </c>
      <c r="I10" s="18">
        <v>90</v>
      </c>
      <c r="J10" s="18">
        <v>45</v>
      </c>
      <c r="K10" s="18">
        <v>233</v>
      </c>
      <c r="L10" s="19">
        <f t="shared" si="0"/>
        <v>-103</v>
      </c>
    </row>
    <row r="11" spans="1:12" ht="15.75" thickBot="1" x14ac:dyDescent="0.3">
      <c r="A11" s="17" t="s">
        <v>59</v>
      </c>
      <c r="B11" s="20"/>
      <c r="C11" s="20"/>
      <c r="D11" s="20"/>
      <c r="E11" s="20"/>
      <c r="F11" s="20"/>
      <c r="G11" s="20"/>
      <c r="H11" s="20"/>
      <c r="I11" s="18">
        <v>276</v>
      </c>
      <c r="J11" s="18">
        <v>81</v>
      </c>
      <c r="K11" s="18">
        <v>276</v>
      </c>
      <c r="L11" s="19">
        <f t="shared" si="0"/>
        <v>43</v>
      </c>
    </row>
    <row r="12" spans="1:12" ht="15.75" thickBot="1" x14ac:dyDescent="0.3">
      <c r="A12" s="21" t="s">
        <v>60</v>
      </c>
      <c r="B12" s="22"/>
      <c r="C12" s="22"/>
      <c r="D12" s="22"/>
      <c r="E12" s="22"/>
      <c r="F12" s="22"/>
      <c r="G12" s="22"/>
      <c r="H12" s="22"/>
      <c r="I12" s="22"/>
      <c r="J12" s="23">
        <v>173</v>
      </c>
      <c r="K12" s="23">
        <v>173</v>
      </c>
      <c r="L12" s="19">
        <f t="shared" si="0"/>
        <v>-103</v>
      </c>
    </row>
    <row r="13" spans="1:12" ht="16.5" thickTop="1" thickBot="1" x14ac:dyDescent="0.3">
      <c r="A13" s="24" t="s">
        <v>51</v>
      </c>
      <c r="B13" s="25">
        <f>SUM(B4:B12)</f>
        <v>265</v>
      </c>
      <c r="C13" s="25">
        <f t="shared" ref="C13:K13" si="1">SUM(C4:C12)</f>
        <v>361</v>
      </c>
      <c r="D13" s="25">
        <f t="shared" si="1"/>
        <v>368</v>
      </c>
      <c r="E13" s="25">
        <f t="shared" si="1"/>
        <v>404</v>
      </c>
      <c r="F13" s="25">
        <f t="shared" si="1"/>
        <v>487</v>
      </c>
      <c r="G13" s="25">
        <f t="shared" si="1"/>
        <v>541</v>
      </c>
      <c r="H13" s="25">
        <f t="shared" si="1"/>
        <v>459</v>
      </c>
      <c r="I13" s="25">
        <f t="shared" si="1"/>
        <v>522</v>
      </c>
      <c r="J13" s="25">
        <f t="shared" si="1"/>
        <v>409</v>
      </c>
      <c r="K13" s="25">
        <f t="shared" si="1"/>
        <v>2445</v>
      </c>
    </row>
    <row r="14" spans="1:12" ht="15.75" thickBot="1" x14ac:dyDescent="0.3"/>
    <row r="15" spans="1:12" ht="30.75" thickBot="1" x14ac:dyDescent="0.3">
      <c r="A15" s="12" t="s">
        <v>61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2" ht="30.75" thickBot="1" x14ac:dyDescent="0.3">
      <c r="A16" s="14" t="s">
        <v>50</v>
      </c>
      <c r="B16" s="15">
        <v>10</v>
      </c>
      <c r="C16" s="15">
        <v>11</v>
      </c>
      <c r="D16" s="15">
        <v>12</v>
      </c>
      <c r="E16" s="15">
        <v>13</v>
      </c>
      <c r="F16" s="15">
        <v>14</v>
      </c>
      <c r="G16" s="15">
        <v>15</v>
      </c>
      <c r="H16" s="15">
        <v>16</v>
      </c>
      <c r="I16" s="15">
        <v>17</v>
      </c>
      <c r="J16" s="15">
        <v>18</v>
      </c>
      <c r="K16" s="16" t="s">
        <v>62</v>
      </c>
    </row>
    <row r="17" spans="1:11" ht="16.5" thickTop="1" thickBot="1" x14ac:dyDescent="0.3">
      <c r="A17" s="17" t="s">
        <v>52</v>
      </c>
      <c r="B17" s="26">
        <f>B4/$B$4</f>
        <v>1</v>
      </c>
      <c r="C17" s="26">
        <f t="shared" ref="C17:I17" si="2">C4/$B$4</f>
        <v>0.32452830188679244</v>
      </c>
      <c r="D17" s="26">
        <f>D4/$B$4</f>
        <v>0.16981132075471697</v>
      </c>
      <c r="E17" s="27">
        <f t="shared" si="2"/>
        <v>7.1698113207547168E-2</v>
      </c>
      <c r="F17" s="26">
        <f t="shared" si="2"/>
        <v>3.7735849056603772E-2</v>
      </c>
      <c r="G17" s="27">
        <f t="shared" si="2"/>
        <v>6.0377358490566038E-2</v>
      </c>
      <c r="H17" s="27">
        <f>H4/$B$4</f>
        <v>3.0188679245283019E-2</v>
      </c>
      <c r="I17" s="26">
        <f t="shared" si="2"/>
        <v>2.6415094339622643E-2</v>
      </c>
      <c r="J17" s="26">
        <f>J4/$B$4</f>
        <v>2.6415094339622643E-2</v>
      </c>
      <c r="K17" s="26">
        <f t="shared" ref="K17:K26" si="3">K4/$K$13</f>
        <v>0.10838445807770961</v>
      </c>
    </row>
    <row r="18" spans="1:11" ht="15.75" thickBot="1" x14ac:dyDescent="0.3">
      <c r="A18" s="17" t="s">
        <v>53</v>
      </c>
      <c r="B18" s="20"/>
      <c r="C18" s="26">
        <f>C5/$C$5</f>
        <v>1</v>
      </c>
      <c r="D18" s="27">
        <f t="shared" ref="D18:J18" si="4">D5/$C$5</f>
        <v>0.22181818181818183</v>
      </c>
      <c r="E18" s="27">
        <f t="shared" si="4"/>
        <v>0.12363636363636364</v>
      </c>
      <c r="F18" s="26">
        <f t="shared" si="4"/>
        <v>0.10181818181818182</v>
      </c>
      <c r="G18" s="26">
        <f t="shared" si="4"/>
        <v>8.3636363636363634E-2</v>
      </c>
      <c r="H18" s="26">
        <f t="shared" si="4"/>
        <v>6.545454545454546E-2</v>
      </c>
      <c r="I18" s="26">
        <f t="shared" si="4"/>
        <v>6.545454545454546E-2</v>
      </c>
      <c r="J18" s="26">
        <f t="shared" si="4"/>
        <v>3.272727272727273E-2</v>
      </c>
      <c r="K18" s="26">
        <f t="shared" si="3"/>
        <v>0.11247443762781185</v>
      </c>
    </row>
    <row r="19" spans="1:11" ht="15.75" thickBot="1" x14ac:dyDescent="0.3">
      <c r="A19" s="17" t="s">
        <v>54</v>
      </c>
      <c r="B19" s="20"/>
      <c r="C19" s="20"/>
      <c r="D19" s="26">
        <f>D6/$D$6</f>
        <v>1</v>
      </c>
      <c r="E19" s="26">
        <f t="shared" ref="E19:J19" si="5">E6/$D$6</f>
        <v>0.27480916030534353</v>
      </c>
      <c r="F19" s="27">
        <f t="shared" si="5"/>
        <v>0.11450381679389313</v>
      </c>
      <c r="G19" s="26">
        <f t="shared" si="5"/>
        <v>0.1183206106870229</v>
      </c>
      <c r="H19" s="27">
        <f t="shared" si="5"/>
        <v>6.1068702290076333E-2</v>
      </c>
      <c r="I19" s="26">
        <f t="shared" si="5"/>
        <v>6.8702290076335881E-2</v>
      </c>
      <c r="J19" s="26">
        <f t="shared" si="5"/>
        <v>5.7251908396946563E-2</v>
      </c>
      <c r="K19" s="26">
        <f t="shared" si="3"/>
        <v>0.10715746421267894</v>
      </c>
    </row>
    <row r="20" spans="1:11" ht="15.75" thickBot="1" x14ac:dyDescent="0.3">
      <c r="A20" s="17" t="s">
        <v>55</v>
      </c>
      <c r="B20" s="20"/>
      <c r="C20" s="20"/>
      <c r="D20" s="20"/>
      <c r="E20" s="26">
        <f>E7/$E$7</f>
        <v>1</v>
      </c>
      <c r="F20" s="26">
        <f t="shared" ref="F20:J20" si="6">F7/$E$7</f>
        <v>0.26164874551971329</v>
      </c>
      <c r="G20" s="26">
        <f t="shared" si="6"/>
        <v>0.13620071684587814</v>
      </c>
      <c r="H20" s="26">
        <f t="shared" si="6"/>
        <v>0.1111111111111111</v>
      </c>
      <c r="I20" s="26">
        <f t="shared" si="6"/>
        <v>7.5268817204301078E-2</v>
      </c>
      <c r="J20" s="26">
        <f t="shared" si="6"/>
        <v>7.8853046594982074E-2</v>
      </c>
      <c r="K20" s="26">
        <f t="shared" si="3"/>
        <v>0.11411042944785275</v>
      </c>
    </row>
    <row r="21" spans="1:11" ht="15.75" thickBot="1" x14ac:dyDescent="0.3">
      <c r="A21" s="17" t="s">
        <v>56</v>
      </c>
      <c r="B21" s="20"/>
      <c r="C21" s="20"/>
      <c r="D21" s="20"/>
      <c r="E21" s="20"/>
      <c r="F21" s="26">
        <f>F8/$F$8</f>
        <v>1</v>
      </c>
      <c r="G21" s="26">
        <f t="shared" ref="G21:J21" si="7">G8/$F$8</f>
        <v>0.28034682080924855</v>
      </c>
      <c r="H21" s="26">
        <f t="shared" si="7"/>
        <v>0.14739884393063585</v>
      </c>
      <c r="I21" s="26">
        <f t="shared" si="7"/>
        <v>0.10982658959537572</v>
      </c>
      <c r="J21" s="26">
        <f t="shared" si="7"/>
        <v>7.5144508670520235E-2</v>
      </c>
      <c r="K21" s="26">
        <f t="shared" si="3"/>
        <v>0.14151329243353783</v>
      </c>
    </row>
    <row r="22" spans="1:11" ht="15.75" thickBot="1" x14ac:dyDescent="0.3">
      <c r="A22" s="17" t="s">
        <v>57</v>
      </c>
      <c r="B22" s="20"/>
      <c r="C22" s="20"/>
      <c r="D22" s="20"/>
      <c r="E22" s="20"/>
      <c r="F22" s="20"/>
      <c r="G22" s="26">
        <f>G9/$G$9</f>
        <v>1</v>
      </c>
      <c r="H22" s="26">
        <f t="shared" ref="H22:J22" si="8">H9/$G$9</f>
        <v>0.30357142857142855</v>
      </c>
      <c r="I22" s="26">
        <f t="shared" si="8"/>
        <v>0.16071428571428573</v>
      </c>
      <c r="J22" s="27">
        <f t="shared" si="8"/>
        <v>9.2261904761904767E-2</v>
      </c>
      <c r="K22" s="26">
        <f t="shared" si="3"/>
        <v>0.13742331288343559</v>
      </c>
    </row>
    <row r="23" spans="1:11" ht="15.75" thickBot="1" x14ac:dyDescent="0.3">
      <c r="A23" s="17" t="s">
        <v>58</v>
      </c>
      <c r="B23" s="20"/>
      <c r="C23" s="20"/>
      <c r="D23" s="20"/>
      <c r="E23" s="20"/>
      <c r="F23" s="20"/>
      <c r="G23" s="20"/>
      <c r="H23" s="26">
        <f>H10/$H$10</f>
        <v>1</v>
      </c>
      <c r="I23" s="26">
        <f t="shared" ref="I23:J23" si="9">I10/$H$10</f>
        <v>0.38626609442060084</v>
      </c>
      <c r="J23" s="26">
        <f t="shared" si="9"/>
        <v>0.19313304721030042</v>
      </c>
      <c r="K23" s="26">
        <f t="shared" si="3"/>
        <v>9.5296523517382409E-2</v>
      </c>
    </row>
    <row r="24" spans="1:11" ht="15.75" thickBot="1" x14ac:dyDescent="0.3">
      <c r="A24" s="17" t="s">
        <v>59</v>
      </c>
      <c r="B24" s="20"/>
      <c r="C24" s="20"/>
      <c r="D24" s="20"/>
      <c r="E24" s="20"/>
      <c r="F24" s="20"/>
      <c r="G24" s="20"/>
      <c r="H24" s="20"/>
      <c r="I24" s="26">
        <f>I11/$I$11</f>
        <v>1</v>
      </c>
      <c r="J24" s="27">
        <f t="shared" ref="J24" si="10">J11/$I$11</f>
        <v>0.29347826086956524</v>
      </c>
      <c r="K24" s="26">
        <f t="shared" si="3"/>
        <v>0.11288343558282209</v>
      </c>
    </row>
    <row r="25" spans="1:11" ht="15.75" thickBot="1" x14ac:dyDescent="0.3">
      <c r="A25" s="21" t="s">
        <v>60</v>
      </c>
      <c r="B25" s="22"/>
      <c r="C25" s="22"/>
      <c r="D25" s="22"/>
      <c r="E25" s="22"/>
      <c r="F25" s="22"/>
      <c r="G25" s="22"/>
      <c r="H25" s="22"/>
      <c r="I25" s="22"/>
      <c r="J25" s="28">
        <f>J12/$J$12</f>
        <v>1</v>
      </c>
      <c r="K25" s="28">
        <f t="shared" si="3"/>
        <v>7.0756646216768915E-2</v>
      </c>
    </row>
    <row r="26" spans="1:11" ht="46.5" thickTop="1" thickBot="1" x14ac:dyDescent="0.3">
      <c r="A26" s="24" t="s">
        <v>63</v>
      </c>
      <c r="B26" s="29"/>
      <c r="C26" s="29">
        <f>(C13-K5)/SUM(K4:K4)</f>
        <v>0.32452830188679244</v>
      </c>
      <c r="D26" s="29">
        <f>(D13-K6)/SUM(K4:K5)</f>
        <v>0.1962962962962963</v>
      </c>
      <c r="E26" s="29">
        <f>(E13-K7)/SUM(K4:K6)</f>
        <v>0.15586034912718205</v>
      </c>
      <c r="F26" s="29">
        <f>(F13-K8)/SUM(K4:K7)</f>
        <v>0.13043478260869565</v>
      </c>
      <c r="G26" s="29">
        <f>(G13-K9)/SUM(K4:K8)</f>
        <v>0.14365802382620882</v>
      </c>
      <c r="H26" s="29">
        <f>(H13-K10)/SUM(K4:K9)</f>
        <v>0.12819058423142371</v>
      </c>
      <c r="I26" s="29">
        <f>(I13-K11)/SUM(K4:K10)</f>
        <v>0.12324649298597194</v>
      </c>
      <c r="J26" s="29">
        <f>(J13-K12)/SUM(K4:K11)</f>
        <v>0.10387323943661972</v>
      </c>
      <c r="K26" s="29">
        <f t="shared" si="3"/>
        <v>1</v>
      </c>
    </row>
    <row r="27" spans="1:11" ht="45.75" thickBot="1" x14ac:dyDescent="0.3">
      <c r="A27" s="24" t="s">
        <v>64</v>
      </c>
      <c r="B27" s="29">
        <f t="shared" ref="B27:K27" si="11">B13/$K$13</f>
        <v>0.10838445807770961</v>
      </c>
      <c r="C27" s="29">
        <f t="shared" si="11"/>
        <v>0.1476482617586912</v>
      </c>
      <c r="D27" s="29">
        <f t="shared" si="11"/>
        <v>0.15051124744376279</v>
      </c>
      <c r="E27" s="29">
        <f t="shared" si="11"/>
        <v>0.16523517382413089</v>
      </c>
      <c r="F27" s="29">
        <f t="shared" si="11"/>
        <v>0.19918200408997955</v>
      </c>
      <c r="G27" s="29">
        <f t="shared" si="11"/>
        <v>0.22126789366053171</v>
      </c>
      <c r="H27" s="29">
        <f t="shared" si="11"/>
        <v>0.18773006134969325</v>
      </c>
      <c r="I27" s="29">
        <f t="shared" si="11"/>
        <v>0.21349693251533741</v>
      </c>
      <c r="J27" s="29">
        <f t="shared" si="11"/>
        <v>0.16728016359918199</v>
      </c>
      <c r="K27" s="29">
        <f t="shared" si="11"/>
        <v>1</v>
      </c>
    </row>
    <row r="29" spans="1:11" ht="15" customHeight="1" x14ac:dyDescent="0.25">
      <c r="A29" s="174" t="s">
        <v>68</v>
      </c>
      <c r="B29" s="174"/>
      <c r="C29" s="174"/>
      <c r="D29" s="174"/>
      <c r="E29" s="174"/>
      <c r="F29" s="174"/>
      <c r="G29" s="174"/>
      <c r="H29" s="174"/>
      <c r="I29" s="174"/>
      <c r="J29" s="174"/>
      <c r="K29" s="174"/>
    </row>
    <row r="30" spans="1:11" x14ac:dyDescent="0.25">
      <c r="A30" s="174"/>
      <c r="B30" s="174"/>
      <c r="C30" s="174"/>
      <c r="D30" s="174"/>
      <c r="E30" s="174"/>
      <c r="F30" s="174"/>
      <c r="G30" s="174"/>
      <c r="H30" s="174"/>
      <c r="I30" s="174"/>
      <c r="J30" s="174"/>
      <c r="K30" s="174"/>
    </row>
    <row r="31" spans="1:11" x14ac:dyDescent="0.25">
      <c r="A31" s="174"/>
      <c r="B31" s="174"/>
      <c r="C31" s="174"/>
      <c r="D31" s="174"/>
      <c r="E31" s="174"/>
      <c r="F31" s="174"/>
      <c r="G31" s="174"/>
      <c r="H31" s="174"/>
      <c r="I31" s="174"/>
      <c r="J31" s="174"/>
      <c r="K31" s="174"/>
    </row>
    <row r="32" spans="1:11" x14ac:dyDescent="0.25">
      <c r="A32" s="174"/>
      <c r="B32" s="174"/>
      <c r="C32" s="174"/>
      <c r="D32" s="174"/>
      <c r="E32" s="174"/>
      <c r="F32" s="174"/>
      <c r="G32" s="174"/>
      <c r="H32" s="174"/>
      <c r="I32" s="174"/>
      <c r="J32" s="174"/>
      <c r="K32" s="174"/>
    </row>
    <row r="33" spans="1:11" x14ac:dyDescent="0.25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</row>
    <row r="34" spans="1:11" x14ac:dyDescent="0.25">
      <c r="A34" s="174"/>
      <c r="B34" s="174"/>
      <c r="C34" s="174"/>
      <c r="D34" s="174"/>
      <c r="E34" s="174"/>
      <c r="F34" s="174"/>
      <c r="G34" s="174"/>
      <c r="H34" s="174"/>
      <c r="I34" s="174"/>
      <c r="J34" s="174"/>
      <c r="K34" s="174"/>
    </row>
    <row r="35" spans="1:11" x14ac:dyDescent="0.25">
      <c r="A35" s="174"/>
      <c r="B35" s="174"/>
      <c r="C35" s="174"/>
      <c r="D35" s="174"/>
      <c r="E35" s="174"/>
      <c r="F35" s="174"/>
      <c r="G35" s="174"/>
      <c r="H35" s="174"/>
      <c r="I35" s="174"/>
      <c r="J35" s="174"/>
      <c r="K35" s="174"/>
    </row>
    <row r="36" spans="1:11" x14ac:dyDescent="0.25">
      <c r="A36" s="174"/>
      <c r="B36" s="174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x14ac:dyDescent="0.25">
      <c r="A37" s="174"/>
      <c r="B37" s="174"/>
      <c r="C37" s="174"/>
      <c r="D37" s="174"/>
      <c r="E37" s="174"/>
      <c r="F37" s="174"/>
      <c r="G37" s="174"/>
      <c r="H37" s="174"/>
      <c r="I37" s="174"/>
      <c r="J37" s="174"/>
      <c r="K37" s="174"/>
    </row>
    <row r="38" spans="1:11" x14ac:dyDescent="0.25">
      <c r="A38" s="174"/>
      <c r="B38" s="174"/>
      <c r="C38" s="174"/>
      <c r="D38" s="174"/>
      <c r="E38" s="174"/>
      <c r="F38" s="174"/>
      <c r="G38" s="174"/>
      <c r="H38" s="174"/>
      <c r="I38" s="174"/>
      <c r="J38" s="174"/>
      <c r="K38" s="174"/>
    </row>
    <row r="39" spans="1:11" x14ac:dyDescent="0.25">
      <c r="A39" s="174"/>
      <c r="B39" s="174"/>
      <c r="C39" s="174"/>
      <c r="D39" s="174"/>
      <c r="E39" s="174"/>
      <c r="F39" s="174"/>
      <c r="G39" s="174"/>
      <c r="H39" s="174"/>
      <c r="I39" s="174"/>
      <c r="J39" s="174"/>
      <c r="K39" s="174"/>
    </row>
    <row r="40" spans="1:11" x14ac:dyDescent="0.25">
      <c r="A40" s="174"/>
      <c r="B40" s="174"/>
      <c r="C40" s="174"/>
      <c r="D40" s="174"/>
      <c r="E40" s="174"/>
      <c r="F40" s="174"/>
      <c r="G40" s="174"/>
      <c r="H40" s="174"/>
      <c r="I40" s="174"/>
      <c r="J40" s="174"/>
      <c r="K40" s="174"/>
    </row>
    <row r="41" spans="1:11" x14ac:dyDescent="0.25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</row>
  </sheetData>
  <mergeCells count="2">
    <mergeCell ref="L2:L3"/>
    <mergeCell ref="A29:K41"/>
  </mergeCells>
  <conditionalFormatting sqref="B13:J1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{03504AE4-624E-4AC8-87C2-82AC597C3B26}</x14:id>
        </ext>
      </extLst>
    </cfRule>
  </conditionalFormatting>
  <conditionalFormatting sqref="B27:J2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{FD92CC96-E767-4FBF-884A-4166FCC74E0B}</x14:id>
        </ext>
      </extLst>
    </cfRule>
  </conditionalFormatting>
  <conditionalFormatting sqref="B26:J2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{87414A98-6912-4394-835A-3107A5B81B29}</x14:id>
        </ext>
      </extLst>
    </cfRule>
  </conditionalFormatting>
  <conditionalFormatting sqref="K4:K1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{2EBA71CF-332B-47B6-B365-0ED278EA2F92}</x14:id>
        </ext>
      </extLst>
    </cfRule>
  </conditionalFormatting>
  <conditionalFormatting sqref="L4:L12">
    <cfRule type="cellIs" dxfId="35" priority="2" operator="lessThan">
      <formula>0</formula>
    </cfRule>
  </conditionalFormatting>
  <conditionalFormatting sqref="B17:J2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{487F01C5-E0DF-46DD-B3A0-6FC00DF6AA50}</x14:id>
        </ext>
      </extLst>
    </cfRule>
  </conditionalFormatting>
  <conditionalFormatting sqref="B4:J1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{19C8FF88-C10A-4FF2-8A26-71839093403C}</x14:id>
        </ext>
      </extLst>
    </cfRule>
  </conditionalFormatting>
  <conditionalFormatting sqref="K17:K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{DAEECAE7-CDF3-4A96-9D2F-D1FD9A29E561}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504AE4-624E-4AC8-87C2-82AC597C3B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B13:J13</xm:sqref>
        </x14:conditionalFormatting>
        <x14:conditionalFormatting xmlns:xm="http://schemas.microsoft.com/office/excel/2006/main">
          <x14:cfRule type="dataBar" id="{FD92CC96-E767-4FBF-884A-4166FCC74E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B27:J27</xm:sqref>
        </x14:conditionalFormatting>
        <x14:conditionalFormatting xmlns:xm="http://schemas.microsoft.com/office/excel/2006/main">
          <x14:cfRule type="dataBar" id="{87414A98-6912-4394-835A-3107A5B81B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B26:J26</xm:sqref>
        </x14:conditionalFormatting>
        <x14:conditionalFormatting xmlns:xm="http://schemas.microsoft.com/office/excel/2006/main">
          <x14:cfRule type="dataBar" id="{2EBA71CF-332B-47B6-B365-0ED278EA2F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K4:K12</xm:sqref>
        </x14:conditionalFormatting>
        <x14:conditionalFormatting xmlns:xm="http://schemas.microsoft.com/office/excel/2006/main">
          <x14:cfRule type="dataBar" id="{487F01C5-E0DF-46DD-B3A0-6FC00DF6A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B17:J25</xm:sqref>
        </x14:conditionalFormatting>
        <x14:conditionalFormatting xmlns:xm="http://schemas.microsoft.com/office/excel/2006/main">
          <x14:cfRule type="dataBar" id="{19C8FF88-C10A-4FF2-8A26-7183909340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B4:J12</xm:sqref>
        </x14:conditionalFormatting>
        <x14:conditionalFormatting xmlns:xm="http://schemas.microsoft.com/office/excel/2006/main">
          <x14:cfRule type="dataBar" id="{DAEECAE7-CDF3-4A96-9D2F-D1FD9A29E5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K17:K25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192" sqref="R192"/>
    </sheetView>
  </sheetViews>
  <sheetFormatPr defaultRowHeight="15" x14ac:dyDescent="0.25"/>
  <cols>
    <col min="2" max="2" width="29" customWidth="1"/>
    <col min="3" max="3" width="11.85546875" bestFit="1" customWidth="1"/>
    <col min="4" max="12" width="12.85546875" bestFit="1" customWidth="1"/>
    <col min="13" max="13" width="11.42578125" customWidth="1"/>
    <col min="14" max="14" width="16" style="106" customWidth="1"/>
  </cols>
  <sheetData>
    <row r="1" spans="1:14" ht="15.75" x14ac:dyDescent="0.25">
      <c r="B1" s="30" t="s">
        <v>69</v>
      </c>
      <c r="C1" s="177" t="s">
        <v>70</v>
      </c>
      <c r="D1" s="177"/>
      <c r="E1" s="177"/>
      <c r="F1" s="177"/>
      <c r="G1" s="177"/>
      <c r="H1" s="177"/>
      <c r="I1" s="177"/>
      <c r="J1" s="177"/>
      <c r="K1" s="177"/>
      <c r="L1" s="177"/>
      <c r="M1" s="31" t="s">
        <v>71</v>
      </c>
      <c r="N1" s="32"/>
    </row>
    <row r="2" spans="1:14" ht="15.75" thickBot="1" x14ac:dyDescent="0.3">
      <c r="B2" s="33" t="s">
        <v>72</v>
      </c>
      <c r="C2" s="33">
        <v>9</v>
      </c>
      <c r="D2" s="33">
        <v>10</v>
      </c>
      <c r="E2" s="33">
        <v>11</v>
      </c>
      <c r="F2" s="33">
        <v>12</v>
      </c>
      <c r="G2" s="33">
        <v>13</v>
      </c>
      <c r="H2" s="33">
        <v>14</v>
      </c>
      <c r="I2" s="33">
        <v>15</v>
      </c>
      <c r="J2" s="33">
        <v>16</v>
      </c>
      <c r="K2" s="33">
        <v>17</v>
      </c>
      <c r="L2" s="33">
        <v>18</v>
      </c>
      <c r="M2" s="34" t="s">
        <v>73</v>
      </c>
      <c r="N2" s="33" t="s">
        <v>74</v>
      </c>
    </row>
    <row r="3" spans="1:14" ht="15" customHeight="1" thickTop="1" thickBot="1" x14ac:dyDescent="0.3">
      <c r="A3" s="178" t="s">
        <v>75</v>
      </c>
      <c r="B3" s="35" t="s">
        <v>76</v>
      </c>
      <c r="C3" s="36">
        <v>185</v>
      </c>
      <c r="D3" s="37">
        <v>181</v>
      </c>
      <c r="E3" s="37">
        <v>59</v>
      </c>
      <c r="F3" s="37">
        <v>30</v>
      </c>
      <c r="G3" s="37">
        <v>20</v>
      </c>
      <c r="H3" s="37">
        <v>18</v>
      </c>
      <c r="I3" s="37">
        <v>16</v>
      </c>
      <c r="J3" s="37">
        <v>12</v>
      </c>
      <c r="K3" s="37">
        <v>12</v>
      </c>
      <c r="L3" s="37">
        <v>7</v>
      </c>
      <c r="M3" s="38"/>
      <c r="N3" s="39">
        <v>185</v>
      </c>
    </row>
    <row r="4" spans="1:14" ht="15.75" thickBot="1" x14ac:dyDescent="0.3">
      <c r="A4" s="178"/>
      <c r="B4" s="40" t="s">
        <v>52</v>
      </c>
      <c r="C4" s="41"/>
      <c r="D4" s="18">
        <v>459</v>
      </c>
      <c r="E4" s="18">
        <v>298</v>
      </c>
      <c r="F4" s="18">
        <v>107</v>
      </c>
      <c r="G4" s="18">
        <v>64</v>
      </c>
      <c r="H4" s="18">
        <v>46</v>
      </c>
      <c r="I4" s="18">
        <v>40</v>
      </c>
      <c r="J4" s="18">
        <v>36</v>
      </c>
      <c r="K4" s="18">
        <v>33</v>
      </c>
      <c r="L4" s="18">
        <v>25</v>
      </c>
      <c r="M4" s="20"/>
      <c r="N4" s="42">
        <v>459</v>
      </c>
    </row>
    <row r="5" spans="1:14" ht="15.75" thickBot="1" x14ac:dyDescent="0.3">
      <c r="A5" s="178"/>
      <c r="B5" s="40" t="s">
        <v>53</v>
      </c>
      <c r="C5" s="41"/>
      <c r="D5" s="20"/>
      <c r="E5" s="18">
        <v>399</v>
      </c>
      <c r="F5" s="18">
        <v>240</v>
      </c>
      <c r="G5" s="18">
        <v>99</v>
      </c>
      <c r="H5" s="18">
        <v>58</v>
      </c>
      <c r="I5" s="18">
        <v>41</v>
      </c>
      <c r="J5" s="18">
        <v>34</v>
      </c>
      <c r="K5" s="18">
        <v>32</v>
      </c>
      <c r="L5" s="18">
        <v>22</v>
      </c>
      <c r="M5" s="20"/>
      <c r="N5" s="42">
        <v>399</v>
      </c>
    </row>
    <row r="6" spans="1:14" ht="15.75" thickBot="1" x14ac:dyDescent="0.3">
      <c r="A6" s="178"/>
      <c r="B6" s="40" t="s">
        <v>54</v>
      </c>
      <c r="C6" s="41"/>
      <c r="D6" s="20"/>
      <c r="E6" s="20"/>
      <c r="F6" s="18">
        <v>335</v>
      </c>
      <c r="G6" s="18">
        <v>227</v>
      </c>
      <c r="H6" s="18">
        <v>83</v>
      </c>
      <c r="I6" s="18">
        <v>58</v>
      </c>
      <c r="J6" s="18">
        <v>34</v>
      </c>
      <c r="K6" s="18">
        <v>28</v>
      </c>
      <c r="L6" s="18">
        <v>24</v>
      </c>
      <c r="M6" s="20"/>
      <c r="N6" s="42">
        <v>335</v>
      </c>
    </row>
    <row r="7" spans="1:14" ht="15.75" thickBot="1" x14ac:dyDescent="0.3">
      <c r="A7" s="178"/>
      <c r="B7" s="40" t="s">
        <v>55</v>
      </c>
      <c r="C7" s="41"/>
      <c r="D7" s="20"/>
      <c r="E7" s="20"/>
      <c r="F7" s="20"/>
      <c r="G7" s="18">
        <v>444</v>
      </c>
      <c r="H7" s="18">
        <v>309</v>
      </c>
      <c r="I7" s="18">
        <v>106</v>
      </c>
      <c r="J7" s="18">
        <v>69</v>
      </c>
      <c r="K7" s="18">
        <v>60</v>
      </c>
      <c r="L7" s="18">
        <v>44</v>
      </c>
      <c r="M7" s="20"/>
      <c r="N7" s="42">
        <v>444</v>
      </c>
    </row>
    <row r="8" spans="1:14" ht="15.75" thickBot="1" x14ac:dyDescent="0.3">
      <c r="A8" s="178"/>
      <c r="B8" s="40" t="s">
        <v>56</v>
      </c>
      <c r="C8" s="41"/>
      <c r="D8" s="20"/>
      <c r="E8" s="20"/>
      <c r="F8" s="20"/>
      <c r="G8" s="20"/>
      <c r="H8" s="18">
        <v>502</v>
      </c>
      <c r="I8" s="18">
        <v>320</v>
      </c>
      <c r="J8" s="18">
        <v>116</v>
      </c>
      <c r="K8" s="18">
        <v>82</v>
      </c>
      <c r="L8" s="18">
        <v>52</v>
      </c>
      <c r="M8" s="20"/>
      <c r="N8" s="42">
        <v>502</v>
      </c>
    </row>
    <row r="9" spans="1:14" ht="15.75" thickBot="1" x14ac:dyDescent="0.3">
      <c r="A9" s="178"/>
      <c r="B9" s="40" t="s">
        <v>57</v>
      </c>
      <c r="C9" s="41"/>
      <c r="D9" s="20"/>
      <c r="E9" s="20"/>
      <c r="F9" s="20"/>
      <c r="G9" s="20"/>
      <c r="H9" s="20"/>
      <c r="I9" s="18">
        <v>438</v>
      </c>
      <c r="J9" s="18">
        <v>248</v>
      </c>
      <c r="K9" s="18">
        <v>113</v>
      </c>
      <c r="L9" s="18">
        <v>75</v>
      </c>
      <c r="M9" s="20"/>
      <c r="N9" s="42">
        <v>438</v>
      </c>
    </row>
    <row r="10" spans="1:14" ht="15.75" thickBot="1" x14ac:dyDescent="0.3">
      <c r="A10" s="178"/>
      <c r="B10" s="40" t="s">
        <v>58</v>
      </c>
      <c r="C10" s="41"/>
      <c r="D10" s="20"/>
      <c r="E10" s="20"/>
      <c r="F10" s="20"/>
      <c r="G10" s="20"/>
      <c r="H10" s="20"/>
      <c r="I10" s="20"/>
      <c r="J10" s="18">
        <v>364</v>
      </c>
      <c r="K10" s="18">
        <v>263</v>
      </c>
      <c r="L10" s="18">
        <v>94</v>
      </c>
      <c r="M10" s="20"/>
      <c r="N10" s="42">
        <v>364</v>
      </c>
    </row>
    <row r="11" spans="1:14" ht="15.75" thickBot="1" x14ac:dyDescent="0.3">
      <c r="A11" s="178"/>
      <c r="B11" s="40" t="s">
        <v>59</v>
      </c>
      <c r="C11" s="41"/>
      <c r="D11" s="20"/>
      <c r="E11" s="20"/>
      <c r="F11" s="20"/>
      <c r="G11" s="20"/>
      <c r="H11" s="20"/>
      <c r="I11" s="20"/>
      <c r="J11" s="20"/>
      <c r="K11" s="18">
        <v>351</v>
      </c>
      <c r="L11" s="18">
        <v>212</v>
      </c>
      <c r="M11" s="20"/>
      <c r="N11" s="42">
        <v>351</v>
      </c>
    </row>
    <row r="12" spans="1:14" ht="15.75" thickBot="1" x14ac:dyDescent="0.3">
      <c r="A12" s="178"/>
      <c r="B12" s="40" t="s">
        <v>60</v>
      </c>
      <c r="C12" s="41"/>
      <c r="D12" s="20"/>
      <c r="E12" s="20"/>
      <c r="F12" s="20"/>
      <c r="G12" s="20"/>
      <c r="H12" s="20"/>
      <c r="I12" s="20"/>
      <c r="J12" s="20"/>
      <c r="K12" s="20"/>
      <c r="L12" s="18">
        <v>160</v>
      </c>
      <c r="M12" s="20"/>
      <c r="N12" s="42">
        <v>160</v>
      </c>
    </row>
    <row r="13" spans="1:14" ht="15.75" thickBot="1" x14ac:dyDescent="0.3">
      <c r="A13" s="178"/>
      <c r="B13" s="43" t="s">
        <v>73</v>
      </c>
      <c r="C13" s="44"/>
      <c r="D13" s="22"/>
      <c r="E13" s="22"/>
      <c r="F13" s="22"/>
      <c r="G13" s="22"/>
      <c r="H13" s="22"/>
      <c r="I13" s="22"/>
      <c r="J13" s="22"/>
      <c r="K13" s="22"/>
      <c r="L13" s="22"/>
      <c r="M13" s="23">
        <v>273</v>
      </c>
      <c r="N13" s="45">
        <v>273</v>
      </c>
    </row>
    <row r="14" spans="1:14" ht="16.5" thickTop="1" thickBot="1" x14ac:dyDescent="0.3">
      <c r="B14" s="46" t="s">
        <v>77</v>
      </c>
      <c r="C14" s="47">
        <v>185</v>
      </c>
      <c r="D14" s="48">
        <v>640</v>
      </c>
      <c r="E14" s="48">
        <v>756</v>
      </c>
      <c r="F14" s="48">
        <v>712</v>
      </c>
      <c r="G14" s="48">
        <v>854</v>
      </c>
      <c r="H14" s="48">
        <v>1016</v>
      </c>
      <c r="I14" s="48">
        <v>1019</v>
      </c>
      <c r="J14" s="48">
        <v>913</v>
      </c>
      <c r="K14" s="48">
        <v>974</v>
      </c>
      <c r="L14" s="48">
        <v>715</v>
      </c>
      <c r="M14" s="48">
        <v>273</v>
      </c>
      <c r="N14" s="48">
        <v>3910</v>
      </c>
    </row>
    <row r="15" spans="1:14" ht="16.5" thickTop="1" thickBot="1" x14ac:dyDescent="0.3">
      <c r="A15" s="179" t="s">
        <v>78</v>
      </c>
      <c r="B15" s="35" t="s">
        <v>76</v>
      </c>
      <c r="C15" s="36">
        <v>52</v>
      </c>
      <c r="D15" s="37">
        <v>106</v>
      </c>
      <c r="E15" s="37">
        <v>29</v>
      </c>
      <c r="F15" s="37">
        <v>19</v>
      </c>
      <c r="G15" s="37">
        <v>10</v>
      </c>
      <c r="H15" s="37">
        <v>8</v>
      </c>
      <c r="I15" s="37">
        <v>10</v>
      </c>
      <c r="J15" s="37">
        <v>5</v>
      </c>
      <c r="K15" s="37">
        <v>6</v>
      </c>
      <c r="L15" s="37">
        <v>3</v>
      </c>
      <c r="M15" s="37"/>
      <c r="N15" s="49">
        <v>137</v>
      </c>
    </row>
    <row r="16" spans="1:14" ht="15.75" thickBot="1" x14ac:dyDescent="0.3">
      <c r="A16" s="179"/>
      <c r="B16" s="40" t="s">
        <v>52</v>
      </c>
      <c r="C16" s="41"/>
      <c r="D16" s="18">
        <v>190</v>
      </c>
      <c r="E16" s="18">
        <v>182</v>
      </c>
      <c r="F16" s="18">
        <v>71</v>
      </c>
      <c r="G16" s="18">
        <v>33</v>
      </c>
      <c r="H16" s="18">
        <v>27</v>
      </c>
      <c r="I16" s="18">
        <v>28</v>
      </c>
      <c r="J16" s="18">
        <v>19</v>
      </c>
      <c r="K16" s="18">
        <v>16</v>
      </c>
      <c r="L16" s="18">
        <v>14</v>
      </c>
      <c r="M16" s="18"/>
      <c r="N16" s="42">
        <v>321</v>
      </c>
    </row>
    <row r="17" spans="1:14" ht="15.75" thickBot="1" x14ac:dyDescent="0.3">
      <c r="A17" s="179"/>
      <c r="B17" s="40" t="s">
        <v>53</v>
      </c>
      <c r="C17" s="41"/>
      <c r="D17" s="20"/>
      <c r="E17" s="18">
        <v>158</v>
      </c>
      <c r="F17" s="18">
        <v>137</v>
      </c>
      <c r="G17" s="18">
        <v>60</v>
      </c>
      <c r="H17" s="18">
        <v>35</v>
      </c>
      <c r="I17" s="18">
        <v>24</v>
      </c>
      <c r="J17" s="18">
        <v>23</v>
      </c>
      <c r="K17" s="18">
        <v>19</v>
      </c>
      <c r="L17" s="18">
        <v>12</v>
      </c>
      <c r="M17" s="18"/>
      <c r="N17" s="42">
        <v>284</v>
      </c>
    </row>
    <row r="18" spans="1:14" ht="15.75" thickBot="1" x14ac:dyDescent="0.3">
      <c r="A18" s="179"/>
      <c r="B18" s="40" t="s">
        <v>54</v>
      </c>
      <c r="C18" s="41"/>
      <c r="D18" s="20"/>
      <c r="E18" s="20"/>
      <c r="F18" s="18">
        <v>146</v>
      </c>
      <c r="G18" s="18">
        <v>138</v>
      </c>
      <c r="H18" s="18">
        <v>42</v>
      </c>
      <c r="I18" s="18">
        <v>39</v>
      </c>
      <c r="J18" s="18">
        <v>20</v>
      </c>
      <c r="K18" s="18">
        <v>17</v>
      </c>
      <c r="L18" s="18">
        <v>15</v>
      </c>
      <c r="M18" s="18"/>
      <c r="N18" s="42">
        <v>246</v>
      </c>
    </row>
    <row r="19" spans="1:14" ht="15.75" thickBot="1" x14ac:dyDescent="0.3">
      <c r="A19" s="179"/>
      <c r="B19" s="40" t="s">
        <v>55</v>
      </c>
      <c r="C19" s="41"/>
      <c r="D19" s="20"/>
      <c r="E19" s="20"/>
      <c r="F19" s="20"/>
      <c r="G19" s="18">
        <v>167</v>
      </c>
      <c r="H19" s="18">
        <v>180</v>
      </c>
      <c r="I19" s="18">
        <v>60</v>
      </c>
      <c r="J19" s="18">
        <v>37</v>
      </c>
      <c r="K19" s="18">
        <v>34</v>
      </c>
      <c r="L19" s="18">
        <v>28</v>
      </c>
      <c r="M19" s="18"/>
      <c r="N19" s="42">
        <v>322</v>
      </c>
    </row>
    <row r="20" spans="1:14" ht="15.75" thickBot="1" x14ac:dyDescent="0.3">
      <c r="A20" s="179"/>
      <c r="B20" s="40" t="s">
        <v>56</v>
      </c>
      <c r="C20" s="41"/>
      <c r="D20" s="20"/>
      <c r="E20" s="20"/>
      <c r="F20" s="20"/>
      <c r="G20" s="20"/>
      <c r="H20" s="18">
        <v>199</v>
      </c>
      <c r="I20" s="18">
        <v>195</v>
      </c>
      <c r="J20" s="18">
        <v>70</v>
      </c>
      <c r="K20" s="18">
        <v>54</v>
      </c>
      <c r="L20" s="18">
        <v>32</v>
      </c>
      <c r="M20" s="18"/>
      <c r="N20" s="42">
        <v>345</v>
      </c>
    </row>
    <row r="21" spans="1:14" ht="15.75" thickBot="1" x14ac:dyDescent="0.3">
      <c r="A21" s="179"/>
      <c r="B21" s="40" t="s">
        <v>57</v>
      </c>
      <c r="C21" s="41"/>
      <c r="D21" s="20"/>
      <c r="E21" s="20"/>
      <c r="F21" s="20"/>
      <c r="G21" s="20"/>
      <c r="H21" s="20"/>
      <c r="I21" s="18">
        <v>188</v>
      </c>
      <c r="J21" s="18">
        <v>146</v>
      </c>
      <c r="K21" s="18">
        <v>72</v>
      </c>
      <c r="L21" s="18">
        <v>48</v>
      </c>
      <c r="M21" s="18"/>
      <c r="N21" s="42">
        <v>285</v>
      </c>
    </row>
    <row r="22" spans="1:14" ht="15.75" thickBot="1" x14ac:dyDescent="0.3">
      <c r="A22" s="179"/>
      <c r="B22" s="40" t="s">
        <v>58</v>
      </c>
      <c r="C22" s="41"/>
      <c r="D22" s="20"/>
      <c r="E22" s="20"/>
      <c r="F22" s="20"/>
      <c r="G22" s="20"/>
      <c r="H22" s="20"/>
      <c r="I22" s="20"/>
      <c r="J22" s="18">
        <v>141</v>
      </c>
      <c r="K22" s="18">
        <v>161</v>
      </c>
      <c r="L22" s="18">
        <v>54</v>
      </c>
      <c r="M22" s="18"/>
      <c r="N22" s="42">
        <v>259</v>
      </c>
    </row>
    <row r="23" spans="1:14" ht="15.75" thickBot="1" x14ac:dyDescent="0.3">
      <c r="A23" s="179"/>
      <c r="B23" s="40" t="s">
        <v>59</v>
      </c>
      <c r="C23" s="41"/>
      <c r="D23" s="20"/>
      <c r="E23" s="20"/>
      <c r="F23" s="20"/>
      <c r="G23" s="20"/>
      <c r="H23" s="20"/>
      <c r="I23" s="20"/>
      <c r="J23" s="20"/>
      <c r="K23" s="18">
        <v>144</v>
      </c>
      <c r="L23" s="18">
        <v>119</v>
      </c>
      <c r="M23" s="18"/>
      <c r="N23" s="42">
        <v>214</v>
      </c>
    </row>
    <row r="24" spans="1:14" ht="15.75" thickBot="1" x14ac:dyDescent="0.3">
      <c r="A24" s="179"/>
      <c r="B24" s="40" t="s">
        <v>60</v>
      </c>
      <c r="C24" s="41"/>
      <c r="D24" s="20"/>
      <c r="E24" s="20"/>
      <c r="F24" s="20"/>
      <c r="G24" s="20"/>
      <c r="H24" s="20"/>
      <c r="I24" s="20"/>
      <c r="J24" s="20"/>
      <c r="K24" s="20"/>
      <c r="L24" s="18">
        <v>84</v>
      </c>
      <c r="M24" s="20"/>
      <c r="N24" s="42">
        <v>84</v>
      </c>
    </row>
    <row r="25" spans="1:14" ht="15.75" thickBot="1" x14ac:dyDescent="0.3">
      <c r="A25" s="179"/>
      <c r="B25" s="43" t="s">
        <v>73</v>
      </c>
      <c r="C25" s="44"/>
      <c r="D25" s="22"/>
      <c r="E25" s="22"/>
      <c r="F25" s="22"/>
      <c r="G25" s="22"/>
      <c r="H25" s="22"/>
      <c r="I25" s="22"/>
      <c r="J25" s="22"/>
      <c r="K25" s="22"/>
      <c r="L25" s="22"/>
      <c r="M25" s="23">
        <v>0</v>
      </c>
      <c r="N25" s="45">
        <v>0</v>
      </c>
    </row>
    <row r="26" spans="1:14" ht="16.5" thickTop="1" thickBot="1" x14ac:dyDescent="0.3">
      <c r="B26" s="46" t="s">
        <v>77</v>
      </c>
      <c r="C26" s="50">
        <v>52</v>
      </c>
      <c r="D26" s="25">
        <v>296</v>
      </c>
      <c r="E26" s="25">
        <v>369</v>
      </c>
      <c r="F26" s="25">
        <v>373</v>
      </c>
      <c r="G26" s="25">
        <v>408</v>
      </c>
      <c r="H26" s="25">
        <v>491</v>
      </c>
      <c r="I26" s="25">
        <v>544</v>
      </c>
      <c r="J26" s="25">
        <v>461</v>
      </c>
      <c r="K26" s="25">
        <v>523</v>
      </c>
      <c r="L26" s="25">
        <v>409</v>
      </c>
      <c r="M26" s="25"/>
      <c r="N26" s="25">
        <v>2497</v>
      </c>
    </row>
    <row r="27" spans="1:14" ht="16.5" thickTop="1" thickBot="1" x14ac:dyDescent="0.3">
      <c r="A27" s="180" t="s">
        <v>79</v>
      </c>
      <c r="B27" s="35" t="s">
        <v>76</v>
      </c>
      <c r="C27" s="36">
        <v>56</v>
      </c>
      <c r="D27" s="37">
        <v>173</v>
      </c>
      <c r="E27" s="37">
        <v>42</v>
      </c>
      <c r="F27" s="37">
        <v>34</v>
      </c>
      <c r="G27" s="37">
        <v>13</v>
      </c>
      <c r="H27" s="37">
        <v>9</v>
      </c>
      <c r="I27" s="37">
        <v>16</v>
      </c>
      <c r="J27" s="37">
        <v>12</v>
      </c>
      <c r="K27" s="37">
        <v>8</v>
      </c>
      <c r="L27" s="37">
        <v>5</v>
      </c>
      <c r="M27" s="37"/>
      <c r="N27" s="37">
        <v>368</v>
      </c>
    </row>
    <row r="28" spans="1:14" ht="15.75" thickBot="1" x14ac:dyDescent="0.3">
      <c r="A28" s="180"/>
      <c r="B28" s="40" t="s">
        <v>52</v>
      </c>
      <c r="C28" s="41"/>
      <c r="D28" s="18">
        <v>250</v>
      </c>
      <c r="E28" s="18">
        <v>265</v>
      </c>
      <c r="F28" s="18">
        <v>105</v>
      </c>
      <c r="G28" s="18">
        <v>48</v>
      </c>
      <c r="H28" s="18">
        <v>40</v>
      </c>
      <c r="I28" s="18">
        <v>43</v>
      </c>
      <c r="J28" s="18">
        <v>34</v>
      </c>
      <c r="K28" s="18">
        <v>25</v>
      </c>
      <c r="L28" s="18">
        <v>17</v>
      </c>
      <c r="M28" s="18"/>
      <c r="N28" s="42">
        <v>827</v>
      </c>
    </row>
    <row r="29" spans="1:14" ht="15.75" thickBot="1" x14ac:dyDescent="0.3">
      <c r="A29" s="180"/>
      <c r="B29" s="40" t="s">
        <v>53</v>
      </c>
      <c r="C29" s="41"/>
      <c r="D29" s="20"/>
      <c r="E29" s="18">
        <v>231</v>
      </c>
      <c r="F29" s="18">
        <v>224</v>
      </c>
      <c r="G29" s="18">
        <v>93</v>
      </c>
      <c r="H29" s="18">
        <v>47</v>
      </c>
      <c r="I29" s="18">
        <v>36</v>
      </c>
      <c r="J29" s="18">
        <v>35</v>
      </c>
      <c r="K29" s="18">
        <v>34</v>
      </c>
      <c r="L29" s="18">
        <v>22</v>
      </c>
      <c r="M29" s="18"/>
      <c r="N29" s="42">
        <v>722</v>
      </c>
    </row>
    <row r="30" spans="1:14" ht="15.75" thickBot="1" x14ac:dyDescent="0.3">
      <c r="A30" s="180"/>
      <c r="B30" s="40" t="s">
        <v>54</v>
      </c>
      <c r="C30" s="41"/>
      <c r="D30" s="20"/>
      <c r="E30" s="20"/>
      <c r="F30" s="18">
        <v>209</v>
      </c>
      <c r="G30" s="18">
        <v>193</v>
      </c>
      <c r="H30" s="18">
        <v>59</v>
      </c>
      <c r="I30" s="18">
        <v>58</v>
      </c>
      <c r="J30" s="18">
        <v>29</v>
      </c>
      <c r="K30" s="18">
        <v>31</v>
      </c>
      <c r="L30" s="18">
        <v>22</v>
      </c>
      <c r="M30" s="18"/>
      <c r="N30" s="42">
        <v>601</v>
      </c>
    </row>
    <row r="31" spans="1:14" ht="15.75" thickBot="1" x14ac:dyDescent="0.3">
      <c r="A31" s="180"/>
      <c r="B31" s="40" t="s">
        <v>55</v>
      </c>
      <c r="C31" s="41"/>
      <c r="D31" s="20"/>
      <c r="E31" s="20"/>
      <c r="F31" s="20"/>
      <c r="G31" s="18">
        <v>229</v>
      </c>
      <c r="H31" s="18">
        <v>273</v>
      </c>
      <c r="I31" s="18">
        <v>94</v>
      </c>
      <c r="J31" s="18">
        <v>61</v>
      </c>
      <c r="K31" s="18">
        <v>54</v>
      </c>
      <c r="L31" s="18">
        <v>45</v>
      </c>
      <c r="M31" s="18"/>
      <c r="N31" s="42">
        <v>756</v>
      </c>
    </row>
    <row r="32" spans="1:14" ht="15.75" thickBot="1" x14ac:dyDescent="0.3">
      <c r="A32" s="180"/>
      <c r="B32" s="40" t="s">
        <v>56</v>
      </c>
      <c r="C32" s="41"/>
      <c r="D32" s="20"/>
      <c r="E32" s="20"/>
      <c r="F32" s="20"/>
      <c r="G32" s="20"/>
      <c r="H32" s="18">
        <v>278</v>
      </c>
      <c r="I32" s="18">
        <v>324</v>
      </c>
      <c r="J32" s="18">
        <v>116</v>
      </c>
      <c r="K32" s="18">
        <v>87</v>
      </c>
      <c r="L32" s="18">
        <v>48</v>
      </c>
      <c r="M32" s="18"/>
      <c r="N32" s="42">
        <v>853</v>
      </c>
    </row>
    <row r="33" spans="1:14" ht="15.75" thickBot="1" x14ac:dyDescent="0.3">
      <c r="A33" s="180"/>
      <c r="B33" s="40" t="s">
        <v>57</v>
      </c>
      <c r="C33" s="41"/>
      <c r="D33" s="20"/>
      <c r="E33" s="20"/>
      <c r="F33" s="20"/>
      <c r="G33" s="20"/>
      <c r="H33" s="20"/>
      <c r="I33" s="18">
        <v>281</v>
      </c>
      <c r="J33" s="18">
        <v>264</v>
      </c>
      <c r="K33" s="18">
        <v>114</v>
      </c>
      <c r="L33" s="18">
        <v>73</v>
      </c>
      <c r="M33" s="18"/>
      <c r="N33" s="42">
        <v>732</v>
      </c>
    </row>
    <row r="34" spans="1:14" ht="15.75" thickBot="1" x14ac:dyDescent="0.3">
      <c r="A34" s="180"/>
      <c r="B34" s="40" t="s">
        <v>58</v>
      </c>
      <c r="C34" s="41"/>
      <c r="D34" s="20"/>
      <c r="E34" s="20"/>
      <c r="F34" s="20"/>
      <c r="G34" s="20"/>
      <c r="H34" s="20"/>
      <c r="I34" s="20"/>
      <c r="J34" s="18">
        <v>183</v>
      </c>
      <c r="K34" s="18">
        <v>253</v>
      </c>
      <c r="L34" s="18">
        <v>81</v>
      </c>
      <c r="M34" s="18"/>
      <c r="N34" s="42">
        <v>517</v>
      </c>
    </row>
    <row r="35" spans="1:14" ht="15.75" thickBot="1" x14ac:dyDescent="0.3">
      <c r="A35" s="180"/>
      <c r="B35" s="40" t="s">
        <v>59</v>
      </c>
      <c r="C35" s="41"/>
      <c r="D35" s="20"/>
      <c r="E35" s="20"/>
      <c r="F35" s="20"/>
      <c r="G35" s="20"/>
      <c r="H35" s="20"/>
      <c r="I35" s="20"/>
      <c r="J35" s="20"/>
      <c r="K35" s="18">
        <v>196</v>
      </c>
      <c r="L35" s="18">
        <v>191</v>
      </c>
      <c r="M35" s="18"/>
      <c r="N35" s="42">
        <v>387</v>
      </c>
    </row>
    <row r="36" spans="1:14" ht="15.75" thickBot="1" x14ac:dyDescent="0.3">
      <c r="A36" s="180"/>
      <c r="B36" s="40" t="s">
        <v>60</v>
      </c>
      <c r="C36" s="41"/>
      <c r="D36" s="20"/>
      <c r="E36" s="20"/>
      <c r="F36" s="20"/>
      <c r="G36" s="20"/>
      <c r="H36" s="20"/>
      <c r="I36" s="20"/>
      <c r="J36" s="20"/>
      <c r="K36" s="20"/>
      <c r="L36" s="18">
        <v>115</v>
      </c>
      <c r="M36" s="20"/>
      <c r="N36" s="42">
        <v>115</v>
      </c>
    </row>
    <row r="37" spans="1:14" ht="15.75" thickBot="1" x14ac:dyDescent="0.3">
      <c r="A37" s="180"/>
      <c r="B37" s="43" t="s">
        <v>73</v>
      </c>
      <c r="C37" s="44"/>
      <c r="D37" s="22"/>
      <c r="E37" s="22"/>
      <c r="F37" s="22"/>
      <c r="G37" s="22"/>
      <c r="H37" s="22"/>
      <c r="I37" s="22"/>
      <c r="J37" s="22"/>
      <c r="K37" s="22"/>
      <c r="L37" s="22"/>
      <c r="M37" s="23">
        <v>0</v>
      </c>
      <c r="N37" s="45">
        <v>0</v>
      </c>
    </row>
    <row r="38" spans="1:14" ht="16.5" thickTop="1" thickBot="1" x14ac:dyDescent="0.3">
      <c r="B38" s="46" t="s">
        <v>77</v>
      </c>
      <c r="C38" s="50">
        <v>56</v>
      </c>
      <c r="D38" s="25">
        <v>423</v>
      </c>
      <c r="E38" s="25">
        <v>538</v>
      </c>
      <c r="F38" s="25">
        <v>572</v>
      </c>
      <c r="G38" s="25">
        <v>576</v>
      </c>
      <c r="H38" s="25">
        <v>706</v>
      </c>
      <c r="I38" s="25">
        <v>852</v>
      </c>
      <c r="J38" s="25">
        <v>734</v>
      </c>
      <c r="K38" s="25">
        <v>802</v>
      </c>
      <c r="L38" s="25">
        <v>619</v>
      </c>
      <c r="M38" s="25"/>
      <c r="N38" s="25">
        <v>5878</v>
      </c>
    </row>
    <row r="39" spans="1:14" ht="16.5" customHeight="1" thickTop="1" thickBot="1" x14ac:dyDescent="0.3">
      <c r="A39" s="181" t="s">
        <v>80</v>
      </c>
      <c r="B39" s="35" t="s">
        <v>76</v>
      </c>
      <c r="C39" s="51">
        <v>49825</v>
      </c>
      <c r="D39" s="52">
        <v>152904</v>
      </c>
      <c r="E39" s="52">
        <v>39236</v>
      </c>
      <c r="F39" s="52">
        <v>28680</v>
      </c>
      <c r="G39" s="52">
        <v>12004</v>
      </c>
      <c r="H39" s="52">
        <v>9252</v>
      </c>
      <c r="I39" s="52">
        <v>15428</v>
      </c>
      <c r="J39" s="52">
        <v>11652</v>
      </c>
      <c r="K39" s="52">
        <v>6725</v>
      </c>
      <c r="L39" s="52">
        <v>5803</v>
      </c>
      <c r="M39" s="53"/>
      <c r="N39" s="54">
        <v>331509</v>
      </c>
    </row>
    <row r="40" spans="1:14" ht="15.75" thickBot="1" x14ac:dyDescent="0.3">
      <c r="A40" s="181"/>
      <c r="B40" s="40" t="s">
        <v>52</v>
      </c>
      <c r="C40" s="55"/>
      <c r="D40" s="56">
        <v>217710</v>
      </c>
      <c r="E40" s="56">
        <v>221140</v>
      </c>
      <c r="F40" s="56">
        <v>91988</v>
      </c>
      <c r="G40" s="56">
        <v>37599</v>
      </c>
      <c r="H40" s="56">
        <v>32319</v>
      </c>
      <c r="I40" s="56">
        <v>35055</v>
      </c>
      <c r="J40" s="56">
        <v>33522</v>
      </c>
      <c r="K40" s="56">
        <v>20135</v>
      </c>
      <c r="L40" s="56">
        <v>15131</v>
      </c>
      <c r="M40" s="57"/>
      <c r="N40" s="138">
        <v>704599</v>
      </c>
    </row>
    <row r="41" spans="1:14" ht="15.75" thickBot="1" x14ac:dyDescent="0.3">
      <c r="A41" s="181"/>
      <c r="B41" s="40" t="s">
        <v>53</v>
      </c>
      <c r="C41" s="55"/>
      <c r="D41" s="57"/>
      <c r="E41" s="56">
        <v>208954</v>
      </c>
      <c r="F41" s="56">
        <v>189243</v>
      </c>
      <c r="G41" s="56">
        <v>78348</v>
      </c>
      <c r="H41" s="56">
        <v>39738</v>
      </c>
      <c r="I41" s="56">
        <v>36802</v>
      </c>
      <c r="J41" s="56">
        <v>33178</v>
      </c>
      <c r="K41" s="56">
        <v>33997</v>
      </c>
      <c r="L41" s="56">
        <v>22633</v>
      </c>
      <c r="M41" s="57"/>
      <c r="N41" s="138">
        <v>642893</v>
      </c>
    </row>
    <row r="42" spans="1:14" ht="15.75" thickBot="1" x14ac:dyDescent="0.3">
      <c r="A42" s="181"/>
      <c r="B42" s="40" t="s">
        <v>54</v>
      </c>
      <c r="C42" s="55"/>
      <c r="D42" s="57"/>
      <c r="E42" s="57"/>
      <c r="F42" s="56">
        <v>176414</v>
      </c>
      <c r="G42" s="56">
        <v>163288</v>
      </c>
      <c r="H42" s="56">
        <v>50126</v>
      </c>
      <c r="I42" s="56">
        <v>51874</v>
      </c>
      <c r="J42" s="56">
        <v>26911</v>
      </c>
      <c r="K42" s="56">
        <v>22385</v>
      </c>
      <c r="L42" s="56">
        <v>20619</v>
      </c>
      <c r="M42" s="57"/>
      <c r="N42" s="138">
        <v>511617</v>
      </c>
    </row>
    <row r="43" spans="1:14" ht="15.75" thickBot="1" x14ac:dyDescent="0.3">
      <c r="A43" s="181"/>
      <c r="B43" s="40" t="s">
        <v>55</v>
      </c>
      <c r="C43" s="55"/>
      <c r="D43" s="57"/>
      <c r="E43" s="57"/>
      <c r="F43" s="57"/>
      <c r="G43" s="56">
        <v>204966</v>
      </c>
      <c r="H43" s="56">
        <v>228336</v>
      </c>
      <c r="I43" s="56">
        <v>85841</v>
      </c>
      <c r="J43" s="56">
        <v>51739</v>
      </c>
      <c r="K43" s="56">
        <v>46981</v>
      </c>
      <c r="L43" s="56">
        <v>43251</v>
      </c>
      <c r="M43" s="57"/>
      <c r="N43" s="138">
        <v>661114</v>
      </c>
    </row>
    <row r="44" spans="1:14" ht="15.75" thickBot="1" x14ac:dyDescent="0.3">
      <c r="A44" s="181"/>
      <c r="B44" s="40" t="s">
        <v>56</v>
      </c>
      <c r="C44" s="55"/>
      <c r="D44" s="57"/>
      <c r="E44" s="57"/>
      <c r="F44" s="57"/>
      <c r="G44" s="57"/>
      <c r="H44" s="56">
        <v>250041</v>
      </c>
      <c r="I44" s="56">
        <v>289303</v>
      </c>
      <c r="J44" s="56">
        <v>101461</v>
      </c>
      <c r="K44" s="56">
        <v>76473</v>
      </c>
      <c r="L44" s="56">
        <v>45429</v>
      </c>
      <c r="M44" s="57"/>
      <c r="N44" s="138">
        <v>762707</v>
      </c>
    </row>
    <row r="45" spans="1:14" ht="15.75" thickBot="1" x14ac:dyDescent="0.3">
      <c r="A45" s="181"/>
      <c r="B45" s="40" t="s">
        <v>57</v>
      </c>
      <c r="C45" s="55"/>
      <c r="D45" s="57"/>
      <c r="E45" s="57"/>
      <c r="F45" s="57"/>
      <c r="G45" s="57"/>
      <c r="H45" s="57"/>
      <c r="I45" s="56">
        <v>239184</v>
      </c>
      <c r="J45" s="56">
        <v>222401</v>
      </c>
      <c r="K45" s="56">
        <v>103120</v>
      </c>
      <c r="L45" s="56">
        <v>66033</v>
      </c>
      <c r="M45" s="57"/>
      <c r="N45" s="138">
        <v>630738</v>
      </c>
    </row>
    <row r="46" spans="1:14" ht="15.75" thickBot="1" x14ac:dyDescent="0.3">
      <c r="A46" s="181"/>
      <c r="B46" s="40" t="s">
        <v>58</v>
      </c>
      <c r="C46" s="55"/>
      <c r="D46" s="57"/>
      <c r="E46" s="57"/>
      <c r="F46" s="57"/>
      <c r="G46" s="57"/>
      <c r="H46" s="57"/>
      <c r="I46" s="57"/>
      <c r="J46" s="56">
        <v>157748</v>
      </c>
      <c r="K46" s="56">
        <v>216820</v>
      </c>
      <c r="L46" s="56">
        <v>70384</v>
      </c>
      <c r="M46" s="57"/>
      <c r="N46" s="138">
        <v>444952</v>
      </c>
    </row>
    <row r="47" spans="1:14" ht="15.75" thickBot="1" x14ac:dyDescent="0.3">
      <c r="A47" s="181"/>
      <c r="B47" s="40" t="s">
        <v>59</v>
      </c>
      <c r="C47" s="55"/>
      <c r="D47" s="57"/>
      <c r="E47" s="57"/>
      <c r="F47" s="57"/>
      <c r="G47" s="57"/>
      <c r="H47" s="57"/>
      <c r="I47" s="57"/>
      <c r="J47" s="57"/>
      <c r="K47" s="56">
        <v>179001</v>
      </c>
      <c r="L47" s="56">
        <v>165002</v>
      </c>
      <c r="M47" s="57"/>
      <c r="N47" s="138">
        <v>344003</v>
      </c>
    </row>
    <row r="48" spans="1:14" ht="15.75" thickBot="1" x14ac:dyDescent="0.3">
      <c r="A48" s="181"/>
      <c r="B48" s="40" t="s">
        <v>60</v>
      </c>
      <c r="C48" s="55"/>
      <c r="D48" s="57"/>
      <c r="E48" s="57"/>
      <c r="F48" s="57"/>
      <c r="G48" s="57"/>
      <c r="H48" s="57"/>
      <c r="I48" s="57"/>
      <c r="J48" s="57"/>
      <c r="K48" s="57"/>
      <c r="L48" s="56">
        <v>92802</v>
      </c>
      <c r="M48" s="57"/>
      <c r="N48" s="138">
        <v>92802</v>
      </c>
    </row>
    <row r="49" spans="1:14" ht="15.75" thickBot="1" x14ac:dyDescent="0.3">
      <c r="A49" s="181"/>
      <c r="B49" s="43" t="s">
        <v>73</v>
      </c>
      <c r="C49" s="58"/>
      <c r="D49" s="59"/>
      <c r="E49" s="59"/>
      <c r="F49" s="59"/>
      <c r="G49" s="59"/>
      <c r="H49" s="59"/>
      <c r="I49" s="59"/>
      <c r="J49" s="59"/>
      <c r="K49" s="59"/>
      <c r="L49" s="59"/>
      <c r="M49" s="60">
        <v>0</v>
      </c>
      <c r="N49" s="61">
        <v>0</v>
      </c>
    </row>
    <row r="50" spans="1:14" ht="16.5" thickTop="1" thickBot="1" x14ac:dyDescent="0.3">
      <c r="B50" s="46" t="s">
        <v>77</v>
      </c>
      <c r="C50" s="62">
        <v>49825</v>
      </c>
      <c r="D50" s="63">
        <v>370614</v>
      </c>
      <c r="E50" s="63">
        <v>469330</v>
      </c>
      <c r="F50" s="63">
        <v>486325</v>
      </c>
      <c r="G50" s="63">
        <v>496205</v>
      </c>
      <c r="H50" s="63">
        <v>609812</v>
      </c>
      <c r="I50" s="63">
        <v>753487</v>
      </c>
      <c r="J50" s="63">
        <v>638612</v>
      </c>
      <c r="K50" s="63">
        <v>705637</v>
      </c>
      <c r="L50" s="63">
        <v>547087</v>
      </c>
      <c r="M50" s="63">
        <v>0</v>
      </c>
      <c r="N50" s="63">
        <v>5126934</v>
      </c>
    </row>
    <row r="51" spans="1:14" ht="16.5" thickTop="1" thickBot="1" x14ac:dyDescent="0.3">
      <c r="A51" s="175" t="s">
        <v>81</v>
      </c>
      <c r="B51" s="35" t="s">
        <v>76</v>
      </c>
      <c r="C51" s="51">
        <v>24701.69</v>
      </c>
      <c r="D51" s="52">
        <v>78086.05</v>
      </c>
      <c r="E51" s="52">
        <v>18456.61</v>
      </c>
      <c r="F51" s="52">
        <v>13341.3</v>
      </c>
      <c r="G51" s="52">
        <v>5999.15</v>
      </c>
      <c r="H51" s="52">
        <v>4722.8500000000004</v>
      </c>
      <c r="I51" s="52">
        <v>7245.73</v>
      </c>
      <c r="J51" s="52">
        <v>6009.7</v>
      </c>
      <c r="K51" s="52">
        <v>3296.37</v>
      </c>
      <c r="L51" s="52">
        <v>2886.74</v>
      </c>
      <c r="M51" s="53"/>
      <c r="N51" s="54">
        <v>164746.19</v>
      </c>
    </row>
    <row r="52" spans="1:14" ht="15.75" thickBot="1" x14ac:dyDescent="0.3">
      <c r="A52" s="175"/>
      <c r="B52" s="40" t="s">
        <v>52</v>
      </c>
      <c r="C52" s="55"/>
      <c r="D52" s="56">
        <v>107695.18</v>
      </c>
      <c r="E52" s="56">
        <v>113167.26</v>
      </c>
      <c r="F52" s="56">
        <v>45798.12</v>
      </c>
      <c r="G52" s="56">
        <v>18562.16</v>
      </c>
      <c r="H52" s="56">
        <v>16627.45</v>
      </c>
      <c r="I52" s="56">
        <v>18420.38</v>
      </c>
      <c r="J52" s="56">
        <v>14476.86</v>
      </c>
      <c r="K52" s="56">
        <v>11011.17</v>
      </c>
      <c r="L52" s="56">
        <v>7629.79</v>
      </c>
      <c r="M52" s="57"/>
      <c r="N52" s="138">
        <v>353388.37</v>
      </c>
    </row>
    <row r="53" spans="1:14" ht="15.75" thickBot="1" x14ac:dyDescent="0.3">
      <c r="A53" s="175"/>
      <c r="B53" s="40" t="s">
        <v>53</v>
      </c>
      <c r="C53" s="55"/>
      <c r="D53" s="57"/>
      <c r="E53" s="56">
        <v>105726.26</v>
      </c>
      <c r="F53" s="56">
        <v>96537.18</v>
      </c>
      <c r="G53" s="56">
        <v>39030.69</v>
      </c>
      <c r="H53" s="56">
        <v>20137.55</v>
      </c>
      <c r="I53" s="56">
        <v>19967.47</v>
      </c>
      <c r="J53" s="56">
        <v>15554.94</v>
      </c>
      <c r="K53" s="56">
        <v>16404.46</v>
      </c>
      <c r="L53" s="56">
        <v>11463.72</v>
      </c>
      <c r="M53" s="57"/>
      <c r="N53" s="138">
        <v>324822.27</v>
      </c>
    </row>
    <row r="54" spans="1:14" ht="15.75" thickBot="1" x14ac:dyDescent="0.3">
      <c r="A54" s="175"/>
      <c r="B54" s="40" t="s">
        <v>54</v>
      </c>
      <c r="C54" s="55"/>
      <c r="D54" s="57"/>
      <c r="E54" s="57"/>
      <c r="F54" s="56">
        <v>90008.55</v>
      </c>
      <c r="G54" s="56">
        <v>83384.36</v>
      </c>
      <c r="H54" s="56">
        <v>25246.94</v>
      </c>
      <c r="I54" s="56">
        <v>25643.62</v>
      </c>
      <c r="J54" s="56">
        <v>13342.97</v>
      </c>
      <c r="K54" s="56">
        <v>9860.19</v>
      </c>
      <c r="L54" s="56">
        <v>11570.18</v>
      </c>
      <c r="M54" s="57"/>
      <c r="N54" s="138">
        <v>259056.81</v>
      </c>
    </row>
    <row r="55" spans="1:14" ht="15.75" thickBot="1" x14ac:dyDescent="0.3">
      <c r="A55" s="175"/>
      <c r="B55" s="40" t="s">
        <v>55</v>
      </c>
      <c r="C55" s="55"/>
      <c r="D55" s="57"/>
      <c r="E55" s="57"/>
      <c r="F55" s="57"/>
      <c r="G55" s="56">
        <v>104958.47</v>
      </c>
      <c r="H55" s="56">
        <v>115556.3</v>
      </c>
      <c r="I55" s="56">
        <v>43603.23</v>
      </c>
      <c r="J55" s="56">
        <v>26658.400000000001</v>
      </c>
      <c r="K55" s="56">
        <v>24153.16</v>
      </c>
      <c r="L55" s="56">
        <v>21814.91</v>
      </c>
      <c r="M55" s="57"/>
      <c r="N55" s="138">
        <v>336744.47</v>
      </c>
    </row>
    <row r="56" spans="1:14" ht="15.75" thickBot="1" x14ac:dyDescent="0.3">
      <c r="A56" s="175"/>
      <c r="B56" s="40" t="s">
        <v>56</v>
      </c>
      <c r="C56" s="55"/>
      <c r="D56" s="57"/>
      <c r="E56" s="57"/>
      <c r="F56" s="57"/>
      <c r="G56" s="57"/>
      <c r="H56" s="56">
        <v>123177.53</v>
      </c>
      <c r="I56" s="56">
        <v>142400.35</v>
      </c>
      <c r="J56" s="56">
        <v>52093.11</v>
      </c>
      <c r="K56" s="56">
        <v>36914.120000000003</v>
      </c>
      <c r="L56" s="56">
        <v>24796.61</v>
      </c>
      <c r="M56" s="57"/>
      <c r="N56" s="138">
        <v>379381.72</v>
      </c>
    </row>
    <row r="57" spans="1:14" ht="15.75" thickBot="1" x14ac:dyDescent="0.3">
      <c r="A57" s="175"/>
      <c r="B57" s="40" t="s">
        <v>57</v>
      </c>
      <c r="C57" s="55"/>
      <c r="D57" s="57"/>
      <c r="E57" s="57"/>
      <c r="F57" s="57"/>
      <c r="G57" s="57"/>
      <c r="H57" s="57"/>
      <c r="I57" s="56">
        <v>119500.93</v>
      </c>
      <c r="J57" s="56">
        <v>114306.72</v>
      </c>
      <c r="K57" s="56">
        <v>54618.51</v>
      </c>
      <c r="L57" s="56">
        <v>31227.040000000001</v>
      </c>
      <c r="M57" s="57"/>
      <c r="N57" s="138">
        <v>319653.2</v>
      </c>
    </row>
    <row r="58" spans="1:14" ht="15.75" thickBot="1" x14ac:dyDescent="0.3">
      <c r="A58" s="175"/>
      <c r="B58" s="40" t="s">
        <v>58</v>
      </c>
      <c r="C58" s="55"/>
      <c r="D58" s="57"/>
      <c r="E58" s="57"/>
      <c r="F58" s="57"/>
      <c r="G58" s="57"/>
      <c r="H58" s="57"/>
      <c r="I58" s="57"/>
      <c r="J58" s="56">
        <v>81527.039999999994</v>
      </c>
      <c r="K58" s="56">
        <v>108798.24</v>
      </c>
      <c r="L58" s="56">
        <v>34541.64</v>
      </c>
      <c r="M58" s="57"/>
      <c r="N58" s="138">
        <v>224866.92</v>
      </c>
    </row>
    <row r="59" spans="1:14" ht="15.75" thickBot="1" x14ac:dyDescent="0.3">
      <c r="A59" s="175"/>
      <c r="B59" s="40" t="s">
        <v>59</v>
      </c>
      <c r="C59" s="55"/>
      <c r="D59" s="57"/>
      <c r="E59" s="57"/>
      <c r="F59" s="57"/>
      <c r="G59" s="57"/>
      <c r="H59" s="57"/>
      <c r="I59" s="57"/>
      <c r="J59" s="57"/>
      <c r="K59" s="56">
        <v>92147.86</v>
      </c>
      <c r="L59" s="56">
        <v>82434.820000000007</v>
      </c>
      <c r="M59" s="57"/>
      <c r="N59" s="138">
        <v>174582.68</v>
      </c>
    </row>
    <row r="60" spans="1:14" ht="15.75" thickBot="1" x14ac:dyDescent="0.3">
      <c r="A60" s="175"/>
      <c r="B60" s="40" t="s">
        <v>60</v>
      </c>
      <c r="C60" s="55"/>
      <c r="D60" s="57"/>
      <c r="E60" s="57"/>
      <c r="F60" s="57"/>
      <c r="G60" s="57"/>
      <c r="H60" s="57"/>
      <c r="I60" s="57"/>
      <c r="J60" s="57"/>
      <c r="K60" s="57"/>
      <c r="L60" s="56">
        <v>48017.36</v>
      </c>
      <c r="M60" s="57"/>
      <c r="N60" s="138">
        <v>48017.36</v>
      </c>
    </row>
    <row r="61" spans="1:14" ht="15.75" thickBot="1" x14ac:dyDescent="0.3">
      <c r="A61" s="175"/>
      <c r="B61" s="43" t="s">
        <v>73</v>
      </c>
      <c r="C61" s="58"/>
      <c r="D61" s="59"/>
      <c r="E61" s="59"/>
      <c r="F61" s="59"/>
      <c r="G61" s="59"/>
      <c r="H61" s="59"/>
      <c r="I61" s="59"/>
      <c r="J61" s="59"/>
      <c r="K61" s="59"/>
      <c r="L61" s="59"/>
      <c r="M61" s="60">
        <v>0</v>
      </c>
      <c r="N61" s="64">
        <v>0</v>
      </c>
    </row>
    <row r="62" spans="1:14" ht="16.5" thickTop="1" thickBot="1" x14ac:dyDescent="0.3">
      <c r="B62" s="46" t="s">
        <v>77</v>
      </c>
      <c r="C62" s="62">
        <v>24701.69</v>
      </c>
      <c r="D62" s="63">
        <v>185781.23</v>
      </c>
      <c r="E62" s="63">
        <v>237350.13</v>
      </c>
      <c r="F62" s="63">
        <v>245685.15</v>
      </c>
      <c r="G62" s="63">
        <v>251934.83</v>
      </c>
      <c r="H62" s="63">
        <v>305468.62</v>
      </c>
      <c r="I62" s="63">
        <v>376781.71</v>
      </c>
      <c r="J62" s="63">
        <v>323969.74</v>
      </c>
      <c r="K62" s="63">
        <v>357204.08</v>
      </c>
      <c r="L62" s="63">
        <v>276382.81</v>
      </c>
      <c r="M62" s="63">
        <v>0</v>
      </c>
      <c r="N62" s="63">
        <v>2585259.9900000002</v>
      </c>
    </row>
    <row r="63" spans="1:14" ht="16.5" thickTop="1" thickBot="1" x14ac:dyDescent="0.3">
      <c r="A63" s="185" t="s">
        <v>82</v>
      </c>
      <c r="B63" s="35" t="s">
        <v>76</v>
      </c>
      <c r="C63" s="51">
        <v>65502</v>
      </c>
      <c r="D63" s="52"/>
      <c r="E63" s="52"/>
      <c r="F63" s="52"/>
      <c r="G63" s="52"/>
      <c r="H63" s="52"/>
      <c r="I63" s="52"/>
      <c r="J63" s="52"/>
      <c r="K63" s="52"/>
      <c r="L63" s="52"/>
      <c r="M63" s="53"/>
      <c r="N63" s="141">
        <v>65502</v>
      </c>
    </row>
    <row r="64" spans="1:14" ht="15.75" thickBot="1" x14ac:dyDescent="0.3">
      <c r="A64" s="185"/>
      <c r="B64" s="40" t="s">
        <v>52</v>
      </c>
      <c r="C64" s="55"/>
      <c r="D64" s="56">
        <v>161955</v>
      </c>
      <c r="E64" s="56"/>
      <c r="F64" s="56"/>
      <c r="G64" s="56"/>
      <c r="H64" s="56"/>
      <c r="I64" s="56"/>
      <c r="J64" s="56"/>
      <c r="K64" s="56"/>
      <c r="L64" s="56"/>
      <c r="M64" s="57"/>
      <c r="N64" s="139">
        <v>161955</v>
      </c>
    </row>
    <row r="65" spans="1:14" ht="15.75" thickBot="1" x14ac:dyDescent="0.3">
      <c r="A65" s="185"/>
      <c r="B65" s="40" t="s">
        <v>53</v>
      </c>
      <c r="C65" s="55"/>
      <c r="D65" s="57"/>
      <c r="E65" s="56">
        <v>138856</v>
      </c>
      <c r="F65" s="56"/>
      <c r="G65" s="56"/>
      <c r="H65" s="56"/>
      <c r="I65" s="56"/>
      <c r="J65" s="56"/>
      <c r="K65" s="56"/>
      <c r="L65" s="56"/>
      <c r="M65" s="57"/>
      <c r="N65" s="139">
        <v>138856</v>
      </c>
    </row>
    <row r="66" spans="1:14" ht="15.75" thickBot="1" x14ac:dyDescent="0.3">
      <c r="A66" s="185"/>
      <c r="B66" s="40" t="s">
        <v>54</v>
      </c>
      <c r="C66" s="55"/>
      <c r="D66" s="57"/>
      <c r="E66" s="57"/>
      <c r="F66" s="56">
        <v>117607</v>
      </c>
      <c r="G66" s="56"/>
      <c r="H66" s="56"/>
      <c r="I66" s="56"/>
      <c r="J66" s="56"/>
      <c r="K66" s="56"/>
      <c r="L66" s="56"/>
      <c r="M66" s="57"/>
      <c r="N66" s="139">
        <v>117607</v>
      </c>
    </row>
    <row r="67" spans="1:14" ht="15.75" thickBot="1" x14ac:dyDescent="0.3">
      <c r="A67" s="185"/>
      <c r="B67" s="40" t="s">
        <v>55</v>
      </c>
      <c r="C67" s="55"/>
      <c r="D67" s="57"/>
      <c r="E67" s="57"/>
      <c r="F67" s="57"/>
      <c r="G67" s="56">
        <v>155148</v>
      </c>
      <c r="H67" s="56"/>
      <c r="I67" s="56"/>
      <c r="J67" s="56"/>
      <c r="K67" s="56"/>
      <c r="L67" s="56"/>
      <c r="M67" s="57"/>
      <c r="N67" s="139">
        <v>155148</v>
      </c>
    </row>
    <row r="68" spans="1:14" ht="15.75" thickBot="1" x14ac:dyDescent="0.3">
      <c r="A68" s="185"/>
      <c r="B68" s="40" t="s">
        <v>56</v>
      </c>
      <c r="C68" s="55"/>
      <c r="D68" s="57"/>
      <c r="E68" s="57"/>
      <c r="F68" s="57"/>
      <c r="G68" s="57"/>
      <c r="H68" s="56">
        <v>176086</v>
      </c>
      <c r="I68" s="56"/>
      <c r="J68" s="56"/>
      <c r="K68" s="56"/>
      <c r="L68" s="56"/>
      <c r="M68" s="57"/>
      <c r="N68" s="139">
        <v>176086</v>
      </c>
    </row>
    <row r="69" spans="1:14" ht="15.75" thickBot="1" x14ac:dyDescent="0.3">
      <c r="A69" s="185"/>
      <c r="B69" s="40" t="s">
        <v>57</v>
      </c>
      <c r="C69" s="55"/>
      <c r="D69" s="57"/>
      <c r="E69" s="57"/>
      <c r="F69" s="57"/>
      <c r="G69" s="57"/>
      <c r="H69" s="57"/>
      <c r="I69" s="56">
        <v>153748</v>
      </c>
      <c r="J69" s="56"/>
      <c r="K69" s="56"/>
      <c r="L69" s="56"/>
      <c r="M69" s="57"/>
      <c r="N69" s="139">
        <v>153748</v>
      </c>
    </row>
    <row r="70" spans="1:14" ht="15.75" thickBot="1" x14ac:dyDescent="0.3">
      <c r="A70" s="185"/>
      <c r="B70" s="40" t="s">
        <v>58</v>
      </c>
      <c r="C70" s="55"/>
      <c r="D70" s="57"/>
      <c r="E70" s="57"/>
      <c r="F70" s="57"/>
      <c r="G70" s="57"/>
      <c r="H70" s="57"/>
      <c r="I70" s="57"/>
      <c r="J70" s="56">
        <v>126620</v>
      </c>
      <c r="K70" s="56"/>
      <c r="L70" s="56"/>
      <c r="M70" s="57"/>
      <c r="N70" s="139">
        <v>126620</v>
      </c>
    </row>
    <row r="71" spans="1:14" ht="15.75" thickBot="1" x14ac:dyDescent="0.3">
      <c r="A71" s="185"/>
      <c r="B71" s="40" t="s">
        <v>59</v>
      </c>
      <c r="C71" s="55"/>
      <c r="D71" s="57"/>
      <c r="E71" s="57"/>
      <c r="F71" s="57"/>
      <c r="G71" s="57"/>
      <c r="H71" s="57"/>
      <c r="I71" s="57"/>
      <c r="J71" s="57"/>
      <c r="K71" s="56">
        <v>121872</v>
      </c>
      <c r="L71" s="56"/>
      <c r="M71" s="57"/>
      <c r="N71" s="139">
        <v>121872</v>
      </c>
    </row>
    <row r="72" spans="1:14" ht="15.75" thickBot="1" x14ac:dyDescent="0.3">
      <c r="A72" s="185"/>
      <c r="B72" s="40" t="s">
        <v>60</v>
      </c>
      <c r="C72" s="55"/>
      <c r="D72" s="57"/>
      <c r="E72" s="57"/>
      <c r="F72" s="57"/>
      <c r="G72" s="57"/>
      <c r="H72" s="57"/>
      <c r="I72" s="57"/>
      <c r="J72" s="57"/>
      <c r="K72" s="57"/>
      <c r="L72" s="56">
        <v>54602</v>
      </c>
      <c r="M72" s="57"/>
      <c r="N72" s="139">
        <v>54602</v>
      </c>
    </row>
    <row r="73" spans="1:14" ht="15.75" thickBot="1" x14ac:dyDescent="0.3">
      <c r="A73" s="185"/>
      <c r="B73" s="43" t="s">
        <v>73</v>
      </c>
      <c r="C73" s="58"/>
      <c r="D73" s="59"/>
      <c r="E73" s="59"/>
      <c r="F73" s="59"/>
      <c r="G73" s="59"/>
      <c r="H73" s="59"/>
      <c r="I73" s="59"/>
      <c r="J73" s="59"/>
      <c r="K73" s="59"/>
      <c r="L73" s="59"/>
      <c r="M73" s="60">
        <v>94505</v>
      </c>
      <c r="N73" s="140">
        <v>94505</v>
      </c>
    </row>
    <row r="74" spans="1:14" ht="16.5" thickTop="1" thickBot="1" x14ac:dyDescent="0.3">
      <c r="B74" s="46" t="s">
        <v>77</v>
      </c>
      <c r="C74" s="62">
        <v>65502</v>
      </c>
      <c r="D74" s="63">
        <v>161955</v>
      </c>
      <c r="E74" s="63">
        <v>138856</v>
      </c>
      <c r="F74" s="63">
        <v>117607</v>
      </c>
      <c r="G74" s="63">
        <v>155148</v>
      </c>
      <c r="H74" s="63">
        <v>176086</v>
      </c>
      <c r="I74" s="63">
        <v>153748</v>
      </c>
      <c r="J74" s="63">
        <v>126620</v>
      </c>
      <c r="K74" s="63">
        <v>121872</v>
      </c>
      <c r="L74" s="63">
        <v>54602</v>
      </c>
      <c r="M74" s="63">
        <v>94505</v>
      </c>
      <c r="N74" s="63">
        <v>1366501</v>
      </c>
    </row>
    <row r="75" spans="1:14" ht="16.5" thickTop="1" thickBot="1" x14ac:dyDescent="0.3">
      <c r="A75" s="186" t="s">
        <v>83</v>
      </c>
      <c r="B75" s="35" t="s">
        <v>76</v>
      </c>
      <c r="C75" s="65">
        <f>IFERROR(C15/C3,"")</f>
        <v>0.2810810810810811</v>
      </c>
      <c r="D75" s="65">
        <f t="shared" ref="D75:N75" si="0">IFERROR(D15/D3,"")</f>
        <v>0.58563535911602205</v>
      </c>
      <c r="E75" s="65">
        <f t="shared" si="0"/>
        <v>0.49152542372881358</v>
      </c>
      <c r="F75" s="65">
        <f t="shared" si="0"/>
        <v>0.6333333333333333</v>
      </c>
      <c r="G75" s="65">
        <f t="shared" si="0"/>
        <v>0.5</v>
      </c>
      <c r="H75" s="65">
        <f t="shared" si="0"/>
        <v>0.44444444444444442</v>
      </c>
      <c r="I75" s="65">
        <f t="shared" si="0"/>
        <v>0.625</v>
      </c>
      <c r="J75" s="65">
        <f t="shared" si="0"/>
        <v>0.41666666666666669</v>
      </c>
      <c r="K75" s="65">
        <f t="shared" si="0"/>
        <v>0.5</v>
      </c>
      <c r="L75" s="65">
        <f t="shared" si="0"/>
        <v>0.42857142857142855</v>
      </c>
      <c r="M75" s="65" t="str">
        <f t="shared" si="0"/>
        <v/>
      </c>
      <c r="N75" s="65">
        <f t="shared" si="0"/>
        <v>0.74054054054054053</v>
      </c>
    </row>
    <row r="76" spans="1:14" ht="15.75" thickBot="1" x14ac:dyDescent="0.3">
      <c r="A76" s="186"/>
      <c r="B76" s="40" t="s">
        <v>52</v>
      </c>
      <c r="C76" s="66" t="str">
        <f t="shared" ref="C76:N87" si="1">IFERROR(C16/C4,"")</f>
        <v/>
      </c>
      <c r="D76" s="26">
        <f t="shared" si="1"/>
        <v>0.41394335511982572</v>
      </c>
      <c r="E76" s="26">
        <f t="shared" si="1"/>
        <v>0.61073825503355705</v>
      </c>
      <c r="F76" s="26">
        <f t="shared" si="1"/>
        <v>0.66355140186915884</v>
      </c>
      <c r="G76" s="26">
        <f t="shared" si="1"/>
        <v>0.515625</v>
      </c>
      <c r="H76" s="26">
        <f t="shared" si="1"/>
        <v>0.58695652173913049</v>
      </c>
      <c r="I76" s="26">
        <f t="shared" si="1"/>
        <v>0.7</v>
      </c>
      <c r="J76" s="26">
        <f t="shared" si="1"/>
        <v>0.52777777777777779</v>
      </c>
      <c r="K76" s="26">
        <f t="shared" si="1"/>
        <v>0.48484848484848486</v>
      </c>
      <c r="L76" s="26">
        <f t="shared" si="1"/>
        <v>0.56000000000000005</v>
      </c>
      <c r="M76" s="67" t="str">
        <f t="shared" si="1"/>
        <v/>
      </c>
      <c r="N76" s="68">
        <f t="shared" si="1"/>
        <v>0.69934640522875813</v>
      </c>
    </row>
    <row r="77" spans="1:14" ht="15.75" thickBot="1" x14ac:dyDescent="0.3">
      <c r="A77" s="186"/>
      <c r="B77" s="40" t="s">
        <v>53</v>
      </c>
      <c r="C77" s="66" t="str">
        <f t="shared" si="1"/>
        <v/>
      </c>
      <c r="D77" s="67" t="str">
        <f t="shared" si="1"/>
        <v/>
      </c>
      <c r="E77" s="26">
        <f t="shared" si="1"/>
        <v>0.39598997493734334</v>
      </c>
      <c r="F77" s="26">
        <f t="shared" si="1"/>
        <v>0.5708333333333333</v>
      </c>
      <c r="G77" s="26">
        <f t="shared" si="1"/>
        <v>0.60606060606060608</v>
      </c>
      <c r="H77" s="26">
        <f t="shared" si="1"/>
        <v>0.60344827586206895</v>
      </c>
      <c r="I77" s="26">
        <f t="shared" si="1"/>
        <v>0.58536585365853655</v>
      </c>
      <c r="J77" s="26">
        <f t="shared" si="1"/>
        <v>0.67647058823529416</v>
      </c>
      <c r="K77" s="26">
        <f t="shared" si="1"/>
        <v>0.59375</v>
      </c>
      <c r="L77" s="26">
        <f t="shared" si="1"/>
        <v>0.54545454545454541</v>
      </c>
      <c r="M77" s="67" t="str">
        <f t="shared" si="1"/>
        <v/>
      </c>
      <c r="N77" s="68">
        <f t="shared" si="1"/>
        <v>0.71177944862155385</v>
      </c>
    </row>
    <row r="78" spans="1:14" ht="15.75" thickBot="1" x14ac:dyDescent="0.3">
      <c r="A78" s="186"/>
      <c r="B78" s="40" t="s">
        <v>54</v>
      </c>
      <c r="C78" s="66" t="str">
        <f t="shared" si="1"/>
        <v/>
      </c>
      <c r="D78" s="67" t="str">
        <f t="shared" si="1"/>
        <v/>
      </c>
      <c r="E78" s="67" t="str">
        <f t="shared" si="1"/>
        <v/>
      </c>
      <c r="F78" s="26">
        <f t="shared" si="1"/>
        <v>0.43582089552238806</v>
      </c>
      <c r="G78" s="26">
        <f t="shared" si="1"/>
        <v>0.60792951541850215</v>
      </c>
      <c r="H78" s="26">
        <f t="shared" si="1"/>
        <v>0.50602409638554213</v>
      </c>
      <c r="I78" s="26">
        <f t="shared" si="1"/>
        <v>0.67241379310344829</v>
      </c>
      <c r="J78" s="26">
        <f t="shared" si="1"/>
        <v>0.58823529411764708</v>
      </c>
      <c r="K78" s="26">
        <f t="shared" si="1"/>
        <v>0.6071428571428571</v>
      </c>
      <c r="L78" s="26">
        <f t="shared" si="1"/>
        <v>0.625</v>
      </c>
      <c r="M78" s="67" t="str">
        <f t="shared" si="1"/>
        <v/>
      </c>
      <c r="N78" s="68">
        <f t="shared" si="1"/>
        <v>0.73432835820895526</v>
      </c>
    </row>
    <row r="79" spans="1:14" ht="15.75" thickBot="1" x14ac:dyDescent="0.3">
      <c r="A79" s="186"/>
      <c r="B79" s="40" t="s">
        <v>55</v>
      </c>
      <c r="C79" s="66" t="str">
        <f t="shared" si="1"/>
        <v/>
      </c>
      <c r="D79" s="67" t="str">
        <f t="shared" si="1"/>
        <v/>
      </c>
      <c r="E79" s="67" t="str">
        <f t="shared" si="1"/>
        <v/>
      </c>
      <c r="F79" s="67" t="str">
        <f t="shared" si="1"/>
        <v/>
      </c>
      <c r="G79" s="26">
        <f t="shared" si="1"/>
        <v>0.37612612612612611</v>
      </c>
      <c r="H79" s="26">
        <f t="shared" si="1"/>
        <v>0.58252427184466016</v>
      </c>
      <c r="I79" s="26">
        <f t="shared" si="1"/>
        <v>0.56603773584905659</v>
      </c>
      <c r="J79" s="26">
        <f t="shared" si="1"/>
        <v>0.53623188405797106</v>
      </c>
      <c r="K79" s="26">
        <f t="shared" si="1"/>
        <v>0.56666666666666665</v>
      </c>
      <c r="L79" s="26">
        <f t="shared" si="1"/>
        <v>0.63636363636363635</v>
      </c>
      <c r="M79" s="67" t="str">
        <f t="shared" si="1"/>
        <v/>
      </c>
      <c r="N79" s="68">
        <f t="shared" si="1"/>
        <v>0.72522522522522526</v>
      </c>
    </row>
    <row r="80" spans="1:14" ht="15.75" thickBot="1" x14ac:dyDescent="0.3">
      <c r="A80" s="186"/>
      <c r="B80" s="40" t="s">
        <v>56</v>
      </c>
      <c r="C80" s="66" t="str">
        <f t="shared" si="1"/>
        <v/>
      </c>
      <c r="D80" s="67" t="str">
        <f t="shared" si="1"/>
        <v/>
      </c>
      <c r="E80" s="67" t="str">
        <f t="shared" si="1"/>
        <v/>
      </c>
      <c r="F80" s="67" t="str">
        <f t="shared" si="1"/>
        <v/>
      </c>
      <c r="G80" s="67" t="str">
        <f t="shared" si="1"/>
        <v/>
      </c>
      <c r="H80" s="26">
        <f t="shared" si="1"/>
        <v>0.39641434262948205</v>
      </c>
      <c r="I80" s="26">
        <f t="shared" si="1"/>
        <v>0.609375</v>
      </c>
      <c r="J80" s="26">
        <f t="shared" si="1"/>
        <v>0.60344827586206895</v>
      </c>
      <c r="K80" s="26">
        <f t="shared" si="1"/>
        <v>0.65853658536585369</v>
      </c>
      <c r="L80" s="26">
        <f t="shared" si="1"/>
        <v>0.61538461538461542</v>
      </c>
      <c r="M80" s="67" t="str">
        <f t="shared" si="1"/>
        <v/>
      </c>
      <c r="N80" s="68">
        <f t="shared" si="1"/>
        <v>0.6872509960159362</v>
      </c>
    </row>
    <row r="81" spans="1:14" ht="15.75" thickBot="1" x14ac:dyDescent="0.3">
      <c r="A81" s="186"/>
      <c r="B81" s="40" t="s">
        <v>57</v>
      </c>
      <c r="C81" s="66" t="str">
        <f t="shared" si="1"/>
        <v/>
      </c>
      <c r="D81" s="67" t="str">
        <f t="shared" si="1"/>
        <v/>
      </c>
      <c r="E81" s="67" t="str">
        <f t="shared" si="1"/>
        <v/>
      </c>
      <c r="F81" s="67" t="str">
        <f t="shared" si="1"/>
        <v/>
      </c>
      <c r="G81" s="67" t="str">
        <f t="shared" si="1"/>
        <v/>
      </c>
      <c r="H81" s="67" t="str">
        <f t="shared" si="1"/>
        <v/>
      </c>
      <c r="I81" s="26">
        <f t="shared" si="1"/>
        <v>0.42922374429223742</v>
      </c>
      <c r="J81" s="26">
        <f t="shared" si="1"/>
        <v>0.58870967741935487</v>
      </c>
      <c r="K81" s="26">
        <f t="shared" si="1"/>
        <v>0.63716814159292035</v>
      </c>
      <c r="L81" s="26">
        <f t="shared" si="1"/>
        <v>0.64</v>
      </c>
      <c r="M81" s="67" t="str">
        <f t="shared" si="1"/>
        <v/>
      </c>
      <c r="N81" s="68">
        <f t="shared" si="1"/>
        <v>0.65068493150684936</v>
      </c>
    </row>
    <row r="82" spans="1:14" ht="15.75" thickBot="1" x14ac:dyDescent="0.3">
      <c r="A82" s="186"/>
      <c r="B82" s="40" t="s">
        <v>58</v>
      </c>
      <c r="C82" s="66" t="str">
        <f t="shared" si="1"/>
        <v/>
      </c>
      <c r="D82" s="67" t="str">
        <f t="shared" si="1"/>
        <v/>
      </c>
      <c r="E82" s="67" t="str">
        <f t="shared" si="1"/>
        <v/>
      </c>
      <c r="F82" s="67" t="str">
        <f t="shared" si="1"/>
        <v/>
      </c>
      <c r="G82" s="67" t="str">
        <f t="shared" si="1"/>
        <v/>
      </c>
      <c r="H82" s="67" t="str">
        <f t="shared" si="1"/>
        <v/>
      </c>
      <c r="I82" s="67" t="str">
        <f t="shared" si="1"/>
        <v/>
      </c>
      <c r="J82" s="26">
        <f t="shared" si="1"/>
        <v>0.38736263736263737</v>
      </c>
      <c r="K82" s="26">
        <f t="shared" si="1"/>
        <v>0.61216730038022815</v>
      </c>
      <c r="L82" s="26">
        <f t="shared" si="1"/>
        <v>0.57446808510638303</v>
      </c>
      <c r="M82" s="67" t="str">
        <f t="shared" si="1"/>
        <v/>
      </c>
      <c r="N82" s="68">
        <f t="shared" si="1"/>
        <v>0.71153846153846156</v>
      </c>
    </row>
    <row r="83" spans="1:14" ht="15.75" thickBot="1" x14ac:dyDescent="0.3">
      <c r="A83" s="186"/>
      <c r="B83" s="40" t="s">
        <v>59</v>
      </c>
      <c r="C83" s="66" t="str">
        <f t="shared" si="1"/>
        <v/>
      </c>
      <c r="D83" s="67" t="str">
        <f t="shared" si="1"/>
        <v/>
      </c>
      <c r="E83" s="67" t="str">
        <f t="shared" si="1"/>
        <v/>
      </c>
      <c r="F83" s="67" t="str">
        <f t="shared" si="1"/>
        <v/>
      </c>
      <c r="G83" s="67" t="str">
        <f t="shared" si="1"/>
        <v/>
      </c>
      <c r="H83" s="67" t="str">
        <f t="shared" si="1"/>
        <v/>
      </c>
      <c r="I83" s="67" t="str">
        <f t="shared" si="1"/>
        <v/>
      </c>
      <c r="J83" s="67" t="str">
        <f t="shared" si="1"/>
        <v/>
      </c>
      <c r="K83" s="26">
        <f t="shared" si="1"/>
        <v>0.41025641025641024</v>
      </c>
      <c r="L83" s="26">
        <f t="shared" si="1"/>
        <v>0.56132075471698117</v>
      </c>
      <c r="M83" s="67" t="str">
        <f t="shared" si="1"/>
        <v/>
      </c>
      <c r="N83" s="68">
        <f t="shared" si="1"/>
        <v>0.6096866096866097</v>
      </c>
    </row>
    <row r="84" spans="1:14" ht="15.75" thickBot="1" x14ac:dyDescent="0.3">
      <c r="A84" s="186"/>
      <c r="B84" s="40" t="s">
        <v>60</v>
      </c>
      <c r="C84" s="66" t="str">
        <f t="shared" si="1"/>
        <v/>
      </c>
      <c r="D84" s="67" t="str">
        <f t="shared" si="1"/>
        <v/>
      </c>
      <c r="E84" s="67" t="str">
        <f t="shared" si="1"/>
        <v/>
      </c>
      <c r="F84" s="67" t="str">
        <f t="shared" si="1"/>
        <v/>
      </c>
      <c r="G84" s="67" t="str">
        <f t="shared" si="1"/>
        <v/>
      </c>
      <c r="H84" s="67" t="str">
        <f t="shared" si="1"/>
        <v/>
      </c>
      <c r="I84" s="67" t="str">
        <f t="shared" si="1"/>
        <v/>
      </c>
      <c r="J84" s="67" t="str">
        <f t="shared" si="1"/>
        <v/>
      </c>
      <c r="K84" s="67" t="str">
        <f t="shared" si="1"/>
        <v/>
      </c>
      <c r="L84" s="26">
        <f t="shared" si="1"/>
        <v>0.52500000000000002</v>
      </c>
      <c r="M84" s="67" t="str">
        <f t="shared" si="1"/>
        <v/>
      </c>
      <c r="N84" s="68">
        <f t="shared" si="1"/>
        <v>0.52500000000000002</v>
      </c>
    </row>
    <row r="85" spans="1:14" ht="15.75" thickBot="1" x14ac:dyDescent="0.3">
      <c r="A85" s="186"/>
      <c r="B85" s="43" t="s">
        <v>73</v>
      </c>
      <c r="C85" s="69" t="str">
        <f t="shared" si="1"/>
        <v/>
      </c>
      <c r="D85" s="70" t="str">
        <f t="shared" si="1"/>
        <v/>
      </c>
      <c r="E85" s="70" t="str">
        <f t="shared" si="1"/>
        <v/>
      </c>
      <c r="F85" s="70" t="str">
        <f t="shared" si="1"/>
        <v/>
      </c>
      <c r="G85" s="70" t="str">
        <f t="shared" si="1"/>
        <v/>
      </c>
      <c r="H85" s="70" t="str">
        <f t="shared" si="1"/>
        <v/>
      </c>
      <c r="I85" s="70" t="str">
        <f t="shared" si="1"/>
        <v/>
      </c>
      <c r="J85" s="70" t="str">
        <f t="shared" si="1"/>
        <v/>
      </c>
      <c r="K85" s="70" t="str">
        <f t="shared" si="1"/>
        <v/>
      </c>
      <c r="L85" s="70" t="str">
        <f t="shared" si="1"/>
        <v/>
      </c>
      <c r="M85" s="28">
        <f t="shared" si="1"/>
        <v>0</v>
      </c>
      <c r="N85" s="71">
        <f t="shared" si="1"/>
        <v>0</v>
      </c>
    </row>
    <row r="86" spans="1:14" ht="16.5" thickTop="1" thickBot="1" x14ac:dyDescent="0.3">
      <c r="B86" s="46" t="s">
        <v>77</v>
      </c>
      <c r="C86" s="72">
        <f t="shared" si="1"/>
        <v>0.2810810810810811</v>
      </c>
      <c r="D86" s="73">
        <f t="shared" si="1"/>
        <v>0.46250000000000002</v>
      </c>
      <c r="E86" s="73">
        <f t="shared" si="1"/>
        <v>0.48809523809523808</v>
      </c>
      <c r="F86" s="73">
        <f t="shared" si="1"/>
        <v>0.523876404494382</v>
      </c>
      <c r="G86" s="73">
        <f t="shared" si="1"/>
        <v>0.47775175644028101</v>
      </c>
      <c r="H86" s="73">
        <f t="shared" si="1"/>
        <v>0.48326771653543305</v>
      </c>
      <c r="I86" s="73">
        <f t="shared" si="1"/>
        <v>0.53385672227674186</v>
      </c>
      <c r="J86" s="73">
        <f t="shared" si="1"/>
        <v>0.50492880613362545</v>
      </c>
      <c r="K86" s="73">
        <f t="shared" si="1"/>
        <v>0.53696098562628336</v>
      </c>
      <c r="L86" s="73">
        <f t="shared" si="1"/>
        <v>0.57202797202797206</v>
      </c>
      <c r="M86" s="73">
        <f t="shared" si="1"/>
        <v>0</v>
      </c>
      <c r="N86" s="73">
        <f>IFERROR(N26/N14,"")</f>
        <v>0.63861892583120206</v>
      </c>
    </row>
    <row r="87" spans="1:14" ht="16.5" thickTop="1" thickBot="1" x14ac:dyDescent="0.3">
      <c r="A87" s="187" t="s">
        <v>84</v>
      </c>
      <c r="B87" s="35" t="s">
        <v>76</v>
      </c>
      <c r="C87" s="74">
        <f>IFERROR(C27/C15,"")</f>
        <v>1.0769230769230769</v>
      </c>
      <c r="D87" s="74">
        <f t="shared" si="1"/>
        <v>1.6320754716981132</v>
      </c>
      <c r="E87" s="74">
        <f t="shared" si="1"/>
        <v>1.4482758620689655</v>
      </c>
      <c r="F87" s="74">
        <f t="shared" si="1"/>
        <v>1.7894736842105263</v>
      </c>
      <c r="G87" s="74">
        <f t="shared" si="1"/>
        <v>1.3</v>
      </c>
      <c r="H87" s="74">
        <f t="shared" si="1"/>
        <v>1.125</v>
      </c>
      <c r="I87" s="74">
        <f t="shared" si="1"/>
        <v>1.6</v>
      </c>
      <c r="J87" s="74">
        <f t="shared" si="1"/>
        <v>2.4</v>
      </c>
      <c r="K87" s="74">
        <f t="shared" si="1"/>
        <v>1.3333333333333333</v>
      </c>
      <c r="L87" s="74">
        <f t="shared" si="1"/>
        <v>1.6666666666666667</v>
      </c>
      <c r="M87" s="74" t="str">
        <f t="shared" si="1"/>
        <v/>
      </c>
      <c r="N87" s="74">
        <f t="shared" si="1"/>
        <v>2.6861313868613137</v>
      </c>
    </row>
    <row r="88" spans="1:14" ht="15.75" thickBot="1" x14ac:dyDescent="0.3">
      <c r="A88" s="187"/>
      <c r="B88" s="40" t="s">
        <v>52</v>
      </c>
      <c r="C88" s="75" t="str">
        <f t="shared" ref="C88:N99" si="2">IFERROR(C28/C16,"")</f>
        <v/>
      </c>
      <c r="D88" s="76">
        <f t="shared" si="2"/>
        <v>1.3157894736842106</v>
      </c>
      <c r="E88" s="76">
        <f t="shared" si="2"/>
        <v>1.456043956043956</v>
      </c>
      <c r="F88" s="76">
        <f t="shared" si="2"/>
        <v>1.4788732394366197</v>
      </c>
      <c r="G88" s="76">
        <f t="shared" si="2"/>
        <v>1.4545454545454546</v>
      </c>
      <c r="H88" s="76">
        <f t="shared" si="2"/>
        <v>1.4814814814814814</v>
      </c>
      <c r="I88" s="76">
        <f t="shared" si="2"/>
        <v>1.5357142857142858</v>
      </c>
      <c r="J88" s="76">
        <f t="shared" si="2"/>
        <v>1.7894736842105263</v>
      </c>
      <c r="K88" s="76">
        <f t="shared" si="2"/>
        <v>1.5625</v>
      </c>
      <c r="L88" s="76">
        <f t="shared" si="2"/>
        <v>1.2142857142857142</v>
      </c>
      <c r="M88" s="77" t="str">
        <f t="shared" si="2"/>
        <v/>
      </c>
      <c r="N88" s="78">
        <f t="shared" si="2"/>
        <v>2.5763239875389408</v>
      </c>
    </row>
    <row r="89" spans="1:14" ht="15.75" thickBot="1" x14ac:dyDescent="0.3">
      <c r="A89" s="187"/>
      <c r="B89" s="40" t="s">
        <v>53</v>
      </c>
      <c r="C89" s="75" t="str">
        <f t="shared" si="2"/>
        <v/>
      </c>
      <c r="D89" s="77" t="str">
        <f t="shared" si="2"/>
        <v/>
      </c>
      <c r="E89" s="76">
        <f t="shared" si="2"/>
        <v>1.4620253164556962</v>
      </c>
      <c r="F89" s="76">
        <f t="shared" si="2"/>
        <v>1.635036496350365</v>
      </c>
      <c r="G89" s="76">
        <f t="shared" si="2"/>
        <v>1.55</v>
      </c>
      <c r="H89" s="76">
        <f t="shared" si="2"/>
        <v>1.3428571428571427</v>
      </c>
      <c r="I89" s="76">
        <f t="shared" si="2"/>
        <v>1.5</v>
      </c>
      <c r="J89" s="76">
        <f t="shared" si="2"/>
        <v>1.5217391304347827</v>
      </c>
      <c r="K89" s="76">
        <f t="shared" si="2"/>
        <v>1.7894736842105263</v>
      </c>
      <c r="L89" s="76">
        <f t="shared" si="2"/>
        <v>1.8333333333333333</v>
      </c>
      <c r="M89" s="77" t="str">
        <f t="shared" si="2"/>
        <v/>
      </c>
      <c r="N89" s="78">
        <f t="shared" si="2"/>
        <v>2.5422535211267605</v>
      </c>
    </row>
    <row r="90" spans="1:14" ht="15.75" thickBot="1" x14ac:dyDescent="0.3">
      <c r="A90" s="187"/>
      <c r="B90" s="40" t="s">
        <v>54</v>
      </c>
      <c r="C90" s="75" t="str">
        <f t="shared" si="2"/>
        <v/>
      </c>
      <c r="D90" s="77" t="str">
        <f t="shared" si="2"/>
        <v/>
      </c>
      <c r="E90" s="77" t="str">
        <f t="shared" si="2"/>
        <v/>
      </c>
      <c r="F90" s="76">
        <f t="shared" si="2"/>
        <v>1.4315068493150684</v>
      </c>
      <c r="G90" s="76">
        <f t="shared" si="2"/>
        <v>1.3985507246376812</v>
      </c>
      <c r="H90" s="76">
        <f t="shared" si="2"/>
        <v>1.4047619047619047</v>
      </c>
      <c r="I90" s="76">
        <f t="shared" si="2"/>
        <v>1.4871794871794872</v>
      </c>
      <c r="J90" s="76">
        <f t="shared" si="2"/>
        <v>1.45</v>
      </c>
      <c r="K90" s="76">
        <f t="shared" si="2"/>
        <v>1.8235294117647058</v>
      </c>
      <c r="L90" s="76">
        <f t="shared" si="2"/>
        <v>1.4666666666666666</v>
      </c>
      <c r="M90" s="77" t="str">
        <f t="shared" si="2"/>
        <v/>
      </c>
      <c r="N90" s="78">
        <f t="shared" si="2"/>
        <v>2.4430894308943087</v>
      </c>
    </row>
    <row r="91" spans="1:14" ht="15.75" thickBot="1" x14ac:dyDescent="0.3">
      <c r="A91" s="187"/>
      <c r="B91" s="40" t="s">
        <v>55</v>
      </c>
      <c r="C91" s="75" t="str">
        <f t="shared" si="2"/>
        <v/>
      </c>
      <c r="D91" s="77" t="str">
        <f t="shared" si="2"/>
        <v/>
      </c>
      <c r="E91" s="77" t="str">
        <f t="shared" si="2"/>
        <v/>
      </c>
      <c r="F91" s="77" t="str">
        <f t="shared" si="2"/>
        <v/>
      </c>
      <c r="G91" s="76">
        <f t="shared" si="2"/>
        <v>1.3712574850299402</v>
      </c>
      <c r="H91" s="76">
        <f t="shared" si="2"/>
        <v>1.5166666666666666</v>
      </c>
      <c r="I91" s="76">
        <f t="shared" si="2"/>
        <v>1.5666666666666667</v>
      </c>
      <c r="J91" s="76">
        <f t="shared" si="2"/>
        <v>1.6486486486486487</v>
      </c>
      <c r="K91" s="76">
        <f t="shared" si="2"/>
        <v>1.588235294117647</v>
      </c>
      <c r="L91" s="76">
        <f t="shared" si="2"/>
        <v>1.6071428571428572</v>
      </c>
      <c r="M91" s="77" t="str">
        <f t="shared" si="2"/>
        <v/>
      </c>
      <c r="N91" s="78">
        <f t="shared" si="2"/>
        <v>2.347826086956522</v>
      </c>
    </row>
    <row r="92" spans="1:14" ht="15.75" thickBot="1" x14ac:dyDescent="0.3">
      <c r="A92" s="187"/>
      <c r="B92" s="40" t="s">
        <v>56</v>
      </c>
      <c r="C92" s="75" t="str">
        <f t="shared" si="2"/>
        <v/>
      </c>
      <c r="D92" s="77" t="str">
        <f t="shared" si="2"/>
        <v/>
      </c>
      <c r="E92" s="77" t="str">
        <f t="shared" si="2"/>
        <v/>
      </c>
      <c r="F92" s="77" t="str">
        <f t="shared" si="2"/>
        <v/>
      </c>
      <c r="G92" s="77" t="str">
        <f t="shared" si="2"/>
        <v/>
      </c>
      <c r="H92" s="76">
        <f t="shared" si="2"/>
        <v>1.3969849246231156</v>
      </c>
      <c r="I92" s="76">
        <f t="shared" si="2"/>
        <v>1.6615384615384616</v>
      </c>
      <c r="J92" s="76">
        <f t="shared" si="2"/>
        <v>1.6571428571428573</v>
      </c>
      <c r="K92" s="76">
        <f t="shared" si="2"/>
        <v>1.6111111111111112</v>
      </c>
      <c r="L92" s="76">
        <f t="shared" si="2"/>
        <v>1.5</v>
      </c>
      <c r="M92" s="77" t="str">
        <f t="shared" si="2"/>
        <v/>
      </c>
      <c r="N92" s="78">
        <f t="shared" si="2"/>
        <v>2.4724637681159418</v>
      </c>
    </row>
    <row r="93" spans="1:14" ht="15.75" thickBot="1" x14ac:dyDescent="0.3">
      <c r="A93" s="187"/>
      <c r="B93" s="40" t="s">
        <v>57</v>
      </c>
      <c r="C93" s="75" t="str">
        <f t="shared" si="2"/>
        <v/>
      </c>
      <c r="D93" s="77" t="str">
        <f t="shared" si="2"/>
        <v/>
      </c>
      <c r="E93" s="77" t="str">
        <f t="shared" si="2"/>
        <v/>
      </c>
      <c r="F93" s="77" t="str">
        <f t="shared" si="2"/>
        <v/>
      </c>
      <c r="G93" s="77" t="str">
        <f t="shared" si="2"/>
        <v/>
      </c>
      <c r="H93" s="77" t="str">
        <f t="shared" si="2"/>
        <v/>
      </c>
      <c r="I93" s="76">
        <f t="shared" si="2"/>
        <v>1.4946808510638299</v>
      </c>
      <c r="J93" s="76">
        <f t="shared" si="2"/>
        <v>1.8082191780821917</v>
      </c>
      <c r="K93" s="76">
        <f t="shared" si="2"/>
        <v>1.5833333333333333</v>
      </c>
      <c r="L93" s="76">
        <f t="shared" si="2"/>
        <v>1.5208333333333333</v>
      </c>
      <c r="M93" s="77" t="str">
        <f t="shared" si="2"/>
        <v/>
      </c>
      <c r="N93" s="78">
        <f t="shared" si="2"/>
        <v>2.5684210526315789</v>
      </c>
    </row>
    <row r="94" spans="1:14" ht="15.75" thickBot="1" x14ac:dyDescent="0.3">
      <c r="A94" s="187"/>
      <c r="B94" s="40" t="s">
        <v>58</v>
      </c>
      <c r="C94" s="75" t="str">
        <f t="shared" si="2"/>
        <v/>
      </c>
      <c r="D94" s="77" t="str">
        <f t="shared" si="2"/>
        <v/>
      </c>
      <c r="E94" s="77" t="str">
        <f t="shared" si="2"/>
        <v/>
      </c>
      <c r="F94" s="77" t="str">
        <f t="shared" si="2"/>
        <v/>
      </c>
      <c r="G94" s="77" t="str">
        <f t="shared" si="2"/>
        <v/>
      </c>
      <c r="H94" s="77" t="str">
        <f t="shared" si="2"/>
        <v/>
      </c>
      <c r="I94" s="77" t="str">
        <f t="shared" si="2"/>
        <v/>
      </c>
      <c r="J94" s="76">
        <f t="shared" si="2"/>
        <v>1.2978723404255319</v>
      </c>
      <c r="K94" s="76">
        <f t="shared" si="2"/>
        <v>1.5714285714285714</v>
      </c>
      <c r="L94" s="76">
        <f t="shared" si="2"/>
        <v>1.5</v>
      </c>
      <c r="M94" s="77" t="str">
        <f t="shared" si="2"/>
        <v/>
      </c>
      <c r="N94" s="78">
        <f t="shared" si="2"/>
        <v>1.9961389961389961</v>
      </c>
    </row>
    <row r="95" spans="1:14" ht="15.75" thickBot="1" x14ac:dyDescent="0.3">
      <c r="A95" s="187"/>
      <c r="B95" s="40" t="s">
        <v>59</v>
      </c>
      <c r="C95" s="75" t="str">
        <f t="shared" si="2"/>
        <v/>
      </c>
      <c r="D95" s="77" t="str">
        <f t="shared" si="2"/>
        <v/>
      </c>
      <c r="E95" s="77" t="str">
        <f t="shared" si="2"/>
        <v/>
      </c>
      <c r="F95" s="77" t="str">
        <f t="shared" si="2"/>
        <v/>
      </c>
      <c r="G95" s="77" t="str">
        <f t="shared" si="2"/>
        <v/>
      </c>
      <c r="H95" s="77" t="str">
        <f t="shared" si="2"/>
        <v/>
      </c>
      <c r="I95" s="77" t="str">
        <f t="shared" si="2"/>
        <v/>
      </c>
      <c r="J95" s="77" t="str">
        <f t="shared" si="2"/>
        <v/>
      </c>
      <c r="K95" s="76">
        <f t="shared" si="2"/>
        <v>1.3611111111111112</v>
      </c>
      <c r="L95" s="76">
        <f t="shared" si="2"/>
        <v>1.6050420168067228</v>
      </c>
      <c r="M95" s="77" t="str">
        <f t="shared" si="2"/>
        <v/>
      </c>
      <c r="N95" s="78">
        <f t="shared" si="2"/>
        <v>1.808411214953271</v>
      </c>
    </row>
    <row r="96" spans="1:14" ht="15.75" thickBot="1" x14ac:dyDescent="0.3">
      <c r="A96" s="187"/>
      <c r="B96" s="40" t="s">
        <v>60</v>
      </c>
      <c r="C96" s="75" t="str">
        <f t="shared" si="2"/>
        <v/>
      </c>
      <c r="D96" s="77" t="str">
        <f t="shared" si="2"/>
        <v/>
      </c>
      <c r="E96" s="77" t="str">
        <f t="shared" si="2"/>
        <v/>
      </c>
      <c r="F96" s="77" t="str">
        <f t="shared" si="2"/>
        <v/>
      </c>
      <c r="G96" s="77" t="str">
        <f t="shared" si="2"/>
        <v/>
      </c>
      <c r="H96" s="77" t="str">
        <f t="shared" si="2"/>
        <v/>
      </c>
      <c r="I96" s="77" t="str">
        <f t="shared" si="2"/>
        <v/>
      </c>
      <c r="J96" s="77" t="str">
        <f t="shared" si="2"/>
        <v/>
      </c>
      <c r="K96" s="77" t="str">
        <f t="shared" si="2"/>
        <v/>
      </c>
      <c r="L96" s="76">
        <f t="shared" si="2"/>
        <v>1.3690476190476191</v>
      </c>
      <c r="M96" s="77" t="str">
        <f t="shared" si="2"/>
        <v/>
      </c>
      <c r="N96" s="78">
        <f t="shared" si="2"/>
        <v>1.3690476190476191</v>
      </c>
    </row>
    <row r="97" spans="1:15" ht="15.75" thickBot="1" x14ac:dyDescent="0.3">
      <c r="A97" s="187"/>
      <c r="B97" s="43" t="s">
        <v>73</v>
      </c>
      <c r="C97" s="79" t="str">
        <f t="shared" si="2"/>
        <v/>
      </c>
      <c r="D97" s="80" t="str">
        <f t="shared" si="2"/>
        <v/>
      </c>
      <c r="E97" s="80" t="str">
        <f t="shared" si="2"/>
        <v/>
      </c>
      <c r="F97" s="80" t="str">
        <f t="shared" si="2"/>
        <v/>
      </c>
      <c r="G97" s="80" t="str">
        <f t="shared" si="2"/>
        <v/>
      </c>
      <c r="H97" s="80" t="str">
        <f t="shared" si="2"/>
        <v/>
      </c>
      <c r="I97" s="80" t="str">
        <f t="shared" si="2"/>
        <v/>
      </c>
      <c r="J97" s="80" t="str">
        <f t="shared" si="2"/>
        <v/>
      </c>
      <c r="K97" s="80" t="str">
        <f t="shared" si="2"/>
        <v/>
      </c>
      <c r="L97" s="80" t="str">
        <f t="shared" si="2"/>
        <v/>
      </c>
      <c r="M97" s="81" t="str">
        <f t="shared" si="2"/>
        <v/>
      </c>
      <c r="N97" s="82" t="str">
        <f t="shared" si="2"/>
        <v/>
      </c>
    </row>
    <row r="98" spans="1:15" ht="16.5" thickTop="1" thickBot="1" x14ac:dyDescent="0.3">
      <c r="B98" s="46" t="s">
        <v>77</v>
      </c>
      <c r="C98" s="83">
        <f t="shared" si="2"/>
        <v>1.0769230769230769</v>
      </c>
      <c r="D98" s="84">
        <f t="shared" si="2"/>
        <v>1.4290540540540539</v>
      </c>
      <c r="E98" s="84">
        <f t="shared" si="2"/>
        <v>1.4579945799457994</v>
      </c>
      <c r="F98" s="84">
        <f t="shared" si="2"/>
        <v>1.5335120643431635</v>
      </c>
      <c r="G98" s="84">
        <f t="shared" si="2"/>
        <v>1.411764705882353</v>
      </c>
      <c r="H98" s="84">
        <f t="shared" si="2"/>
        <v>1.4378818737270875</v>
      </c>
      <c r="I98" s="84">
        <f t="shared" si="2"/>
        <v>1.5661764705882353</v>
      </c>
      <c r="J98" s="84">
        <f t="shared" si="2"/>
        <v>1.5921908893709327</v>
      </c>
      <c r="K98" s="84">
        <f t="shared" si="2"/>
        <v>1.5334608030592733</v>
      </c>
      <c r="L98" s="84">
        <f t="shared" si="2"/>
        <v>1.5134474327628362</v>
      </c>
      <c r="M98" s="84" t="str">
        <f t="shared" si="2"/>
        <v/>
      </c>
      <c r="N98" s="84">
        <f>IFERROR(N38/N26,"")</f>
        <v>2.3540248297957551</v>
      </c>
    </row>
    <row r="99" spans="1:15" ht="16.5" thickTop="1" thickBot="1" x14ac:dyDescent="0.3">
      <c r="A99" s="188" t="s">
        <v>85</v>
      </c>
      <c r="B99" s="35" t="s">
        <v>76</v>
      </c>
      <c r="C99" s="85">
        <f>IFERROR(C39/C27,"")</f>
        <v>889.73214285714289</v>
      </c>
      <c r="D99" s="85">
        <f t="shared" si="2"/>
        <v>883.83815028901734</v>
      </c>
      <c r="E99" s="85">
        <f t="shared" si="2"/>
        <v>934.19047619047615</v>
      </c>
      <c r="F99" s="85">
        <f t="shared" si="2"/>
        <v>843.52941176470586</v>
      </c>
      <c r="G99" s="85">
        <f t="shared" si="2"/>
        <v>923.38461538461536</v>
      </c>
      <c r="H99" s="85">
        <f t="shared" si="2"/>
        <v>1028</v>
      </c>
      <c r="I99" s="85">
        <f t="shared" si="2"/>
        <v>964.25</v>
      </c>
      <c r="J99" s="85">
        <f t="shared" si="2"/>
        <v>971</v>
      </c>
      <c r="K99" s="85">
        <f t="shared" si="2"/>
        <v>840.625</v>
      </c>
      <c r="L99" s="85">
        <f t="shared" si="2"/>
        <v>1160.5999999999999</v>
      </c>
      <c r="M99" s="85" t="str">
        <f t="shared" si="2"/>
        <v/>
      </c>
      <c r="N99" s="85">
        <f t="shared" si="2"/>
        <v>900.8396739130435</v>
      </c>
      <c r="O99" s="86"/>
    </row>
    <row r="100" spans="1:15" ht="15.75" thickBot="1" x14ac:dyDescent="0.3">
      <c r="A100" s="188"/>
      <c r="B100" s="40" t="s">
        <v>52</v>
      </c>
      <c r="C100" s="87" t="str">
        <f t="shared" ref="C100:N110" si="3">IFERROR(C40/C28,"")</f>
        <v/>
      </c>
      <c r="D100" s="88">
        <f t="shared" si="3"/>
        <v>870.84</v>
      </c>
      <c r="E100" s="88">
        <f t="shared" si="3"/>
        <v>834.4905660377359</v>
      </c>
      <c r="F100" s="88">
        <f t="shared" si="3"/>
        <v>876.0761904761905</v>
      </c>
      <c r="G100" s="88">
        <f t="shared" si="3"/>
        <v>783.3125</v>
      </c>
      <c r="H100" s="88">
        <f t="shared" si="3"/>
        <v>807.97500000000002</v>
      </c>
      <c r="I100" s="88">
        <f t="shared" si="3"/>
        <v>815.23255813953483</v>
      </c>
      <c r="J100" s="88">
        <f t="shared" si="3"/>
        <v>985.94117647058829</v>
      </c>
      <c r="K100" s="88">
        <f t="shared" si="3"/>
        <v>805.4</v>
      </c>
      <c r="L100" s="88">
        <f t="shared" si="3"/>
        <v>890.05882352941171</v>
      </c>
      <c r="M100" s="89" t="str">
        <f t="shared" si="3"/>
        <v/>
      </c>
      <c r="N100" s="139">
        <f t="shared" si="3"/>
        <v>851.99395405078599</v>
      </c>
    </row>
    <row r="101" spans="1:15" ht="15.75" thickBot="1" x14ac:dyDescent="0.3">
      <c r="A101" s="188"/>
      <c r="B101" s="40" t="s">
        <v>53</v>
      </c>
      <c r="C101" s="87" t="str">
        <f t="shared" si="3"/>
        <v/>
      </c>
      <c r="D101" s="89" t="str">
        <f t="shared" si="3"/>
        <v/>
      </c>
      <c r="E101" s="88">
        <f t="shared" si="3"/>
        <v>904.56277056277054</v>
      </c>
      <c r="F101" s="88">
        <f t="shared" si="3"/>
        <v>844.83482142857144</v>
      </c>
      <c r="G101" s="88">
        <f t="shared" si="3"/>
        <v>842.45161290322585</v>
      </c>
      <c r="H101" s="88">
        <f t="shared" si="3"/>
        <v>845.48936170212767</v>
      </c>
      <c r="I101" s="88">
        <f t="shared" si="3"/>
        <v>1022.2777777777778</v>
      </c>
      <c r="J101" s="88">
        <f t="shared" si="3"/>
        <v>947.94285714285718</v>
      </c>
      <c r="K101" s="88">
        <f t="shared" si="3"/>
        <v>999.91176470588232</v>
      </c>
      <c r="L101" s="88">
        <f t="shared" si="3"/>
        <v>1028.7727272727273</v>
      </c>
      <c r="M101" s="89" t="str">
        <f t="shared" si="3"/>
        <v/>
      </c>
      <c r="N101" s="139">
        <f t="shared" si="3"/>
        <v>890.43351800554012</v>
      </c>
    </row>
    <row r="102" spans="1:15" ht="15.75" thickBot="1" x14ac:dyDescent="0.3">
      <c r="A102" s="188"/>
      <c r="B102" s="40" t="s">
        <v>54</v>
      </c>
      <c r="C102" s="87" t="str">
        <f t="shared" si="3"/>
        <v/>
      </c>
      <c r="D102" s="89" t="str">
        <f t="shared" si="3"/>
        <v/>
      </c>
      <c r="E102" s="89" t="str">
        <f t="shared" si="3"/>
        <v/>
      </c>
      <c r="F102" s="88">
        <f t="shared" si="3"/>
        <v>844.08612440191382</v>
      </c>
      <c r="G102" s="88">
        <f t="shared" si="3"/>
        <v>846.05181347150256</v>
      </c>
      <c r="H102" s="88">
        <f t="shared" si="3"/>
        <v>849.59322033898309</v>
      </c>
      <c r="I102" s="88">
        <f t="shared" si="3"/>
        <v>894.37931034482756</v>
      </c>
      <c r="J102" s="88">
        <f t="shared" si="3"/>
        <v>927.9655172413793</v>
      </c>
      <c r="K102" s="88">
        <f t="shared" si="3"/>
        <v>722.09677419354841</v>
      </c>
      <c r="L102" s="88">
        <f t="shared" si="3"/>
        <v>937.22727272727275</v>
      </c>
      <c r="M102" s="89" t="str">
        <f t="shared" si="3"/>
        <v/>
      </c>
      <c r="N102" s="139">
        <f t="shared" si="3"/>
        <v>851.27620632279536</v>
      </c>
    </row>
    <row r="103" spans="1:15" ht="15.75" thickBot="1" x14ac:dyDescent="0.3">
      <c r="A103" s="188"/>
      <c r="B103" s="40" t="s">
        <v>55</v>
      </c>
      <c r="C103" s="87" t="str">
        <f t="shared" si="3"/>
        <v/>
      </c>
      <c r="D103" s="89" t="str">
        <f t="shared" si="3"/>
        <v/>
      </c>
      <c r="E103" s="89" t="str">
        <f t="shared" si="3"/>
        <v/>
      </c>
      <c r="F103" s="89" t="str">
        <f t="shared" si="3"/>
        <v/>
      </c>
      <c r="G103" s="88">
        <f t="shared" si="3"/>
        <v>895.04803493449776</v>
      </c>
      <c r="H103" s="88">
        <f t="shared" si="3"/>
        <v>836.39560439560444</v>
      </c>
      <c r="I103" s="88">
        <f t="shared" si="3"/>
        <v>913.20212765957444</v>
      </c>
      <c r="J103" s="88">
        <f t="shared" si="3"/>
        <v>848.18032786885249</v>
      </c>
      <c r="K103" s="88">
        <f t="shared" si="3"/>
        <v>870.01851851851848</v>
      </c>
      <c r="L103" s="88">
        <f t="shared" si="3"/>
        <v>961.13333333333333</v>
      </c>
      <c r="M103" s="89" t="str">
        <f t="shared" si="3"/>
        <v/>
      </c>
      <c r="N103" s="139">
        <f t="shared" si="3"/>
        <v>874.48941798941803</v>
      </c>
    </row>
    <row r="104" spans="1:15" ht="15.75" thickBot="1" x14ac:dyDescent="0.3">
      <c r="A104" s="188"/>
      <c r="B104" s="40" t="s">
        <v>56</v>
      </c>
      <c r="C104" s="87" t="str">
        <f t="shared" si="3"/>
        <v/>
      </c>
      <c r="D104" s="89" t="str">
        <f t="shared" si="3"/>
        <v/>
      </c>
      <c r="E104" s="89" t="str">
        <f t="shared" si="3"/>
        <v/>
      </c>
      <c r="F104" s="89" t="str">
        <f t="shared" si="3"/>
        <v/>
      </c>
      <c r="G104" s="89" t="str">
        <f t="shared" si="3"/>
        <v/>
      </c>
      <c r="H104" s="88">
        <f t="shared" si="3"/>
        <v>899.42805755395682</v>
      </c>
      <c r="I104" s="88">
        <f t="shared" si="3"/>
        <v>892.91049382716051</v>
      </c>
      <c r="J104" s="88">
        <f t="shared" si="3"/>
        <v>874.66379310344826</v>
      </c>
      <c r="K104" s="88">
        <f t="shared" si="3"/>
        <v>879</v>
      </c>
      <c r="L104" s="88">
        <f t="shared" si="3"/>
        <v>946.4375</v>
      </c>
      <c r="M104" s="89" t="str">
        <f t="shared" si="3"/>
        <v/>
      </c>
      <c r="N104" s="139">
        <f t="shared" si="3"/>
        <v>894.14654161781948</v>
      </c>
    </row>
    <row r="105" spans="1:15" ht="15.75" thickBot="1" x14ac:dyDescent="0.3">
      <c r="A105" s="188"/>
      <c r="B105" s="40" t="s">
        <v>57</v>
      </c>
      <c r="C105" s="87" t="str">
        <f t="shared" si="3"/>
        <v/>
      </c>
      <c r="D105" s="89" t="str">
        <f t="shared" si="3"/>
        <v/>
      </c>
      <c r="E105" s="89" t="str">
        <f t="shared" si="3"/>
        <v/>
      </c>
      <c r="F105" s="89" t="str">
        <f t="shared" si="3"/>
        <v/>
      </c>
      <c r="G105" s="89" t="str">
        <f t="shared" si="3"/>
        <v/>
      </c>
      <c r="H105" s="89" t="str">
        <f t="shared" si="3"/>
        <v/>
      </c>
      <c r="I105" s="88">
        <f t="shared" si="3"/>
        <v>851.18861209964416</v>
      </c>
      <c r="J105" s="88">
        <f t="shared" si="3"/>
        <v>842.42803030303025</v>
      </c>
      <c r="K105" s="88">
        <f t="shared" si="3"/>
        <v>904.56140350877195</v>
      </c>
      <c r="L105" s="88">
        <f t="shared" si="3"/>
        <v>904.56164383561645</v>
      </c>
      <c r="M105" s="89" t="str">
        <f t="shared" si="3"/>
        <v/>
      </c>
      <c r="N105" s="139">
        <f t="shared" si="3"/>
        <v>861.6639344262295</v>
      </c>
    </row>
    <row r="106" spans="1:15" ht="15.75" thickBot="1" x14ac:dyDescent="0.3">
      <c r="A106" s="188"/>
      <c r="B106" s="40" t="s">
        <v>58</v>
      </c>
      <c r="C106" s="87" t="str">
        <f t="shared" si="3"/>
        <v/>
      </c>
      <c r="D106" s="89" t="str">
        <f t="shared" si="3"/>
        <v/>
      </c>
      <c r="E106" s="89" t="str">
        <f t="shared" si="3"/>
        <v/>
      </c>
      <c r="F106" s="89" t="str">
        <f t="shared" si="3"/>
        <v/>
      </c>
      <c r="G106" s="89" t="str">
        <f t="shared" si="3"/>
        <v/>
      </c>
      <c r="H106" s="89" t="str">
        <f t="shared" si="3"/>
        <v/>
      </c>
      <c r="I106" s="89" t="str">
        <f t="shared" si="3"/>
        <v/>
      </c>
      <c r="J106" s="88">
        <f t="shared" si="3"/>
        <v>862.01092896174862</v>
      </c>
      <c r="K106" s="88">
        <f t="shared" si="3"/>
        <v>856.99604743083</v>
      </c>
      <c r="L106" s="88">
        <f t="shared" si="3"/>
        <v>868.93827160493822</v>
      </c>
      <c r="M106" s="89" t="str">
        <f t="shared" si="3"/>
        <v/>
      </c>
      <c r="N106" s="139">
        <f t="shared" si="3"/>
        <v>860.64216634429397</v>
      </c>
    </row>
    <row r="107" spans="1:15" ht="15.75" thickBot="1" x14ac:dyDescent="0.3">
      <c r="A107" s="188"/>
      <c r="B107" s="40" t="s">
        <v>59</v>
      </c>
      <c r="C107" s="87" t="str">
        <f t="shared" si="3"/>
        <v/>
      </c>
      <c r="D107" s="89" t="str">
        <f t="shared" si="3"/>
        <v/>
      </c>
      <c r="E107" s="89" t="str">
        <f t="shared" si="3"/>
        <v/>
      </c>
      <c r="F107" s="89" t="str">
        <f t="shared" si="3"/>
        <v/>
      </c>
      <c r="G107" s="89" t="str">
        <f t="shared" si="3"/>
        <v/>
      </c>
      <c r="H107" s="89" t="str">
        <f t="shared" si="3"/>
        <v/>
      </c>
      <c r="I107" s="89" t="str">
        <f t="shared" si="3"/>
        <v/>
      </c>
      <c r="J107" s="89" t="str">
        <f t="shared" si="3"/>
        <v/>
      </c>
      <c r="K107" s="88">
        <f t="shared" si="3"/>
        <v>913.2704081632653</v>
      </c>
      <c r="L107" s="88">
        <f t="shared" si="3"/>
        <v>863.88481675392666</v>
      </c>
      <c r="M107" s="89" t="str">
        <f t="shared" si="3"/>
        <v/>
      </c>
      <c r="N107" s="139">
        <f t="shared" si="3"/>
        <v>888.89664082687341</v>
      </c>
    </row>
    <row r="108" spans="1:15" ht="15.75" thickBot="1" x14ac:dyDescent="0.3">
      <c r="A108" s="188"/>
      <c r="B108" s="40" t="s">
        <v>60</v>
      </c>
      <c r="C108" s="87" t="str">
        <f t="shared" si="3"/>
        <v/>
      </c>
      <c r="D108" s="89" t="str">
        <f t="shared" si="3"/>
        <v/>
      </c>
      <c r="E108" s="89" t="str">
        <f t="shared" si="3"/>
        <v/>
      </c>
      <c r="F108" s="89" t="str">
        <f t="shared" si="3"/>
        <v/>
      </c>
      <c r="G108" s="89" t="str">
        <f t="shared" si="3"/>
        <v/>
      </c>
      <c r="H108" s="89" t="str">
        <f t="shared" si="3"/>
        <v/>
      </c>
      <c r="I108" s="89" t="str">
        <f t="shared" si="3"/>
        <v/>
      </c>
      <c r="J108" s="89" t="str">
        <f t="shared" si="3"/>
        <v/>
      </c>
      <c r="K108" s="89" t="str">
        <f t="shared" si="3"/>
        <v/>
      </c>
      <c r="L108" s="88">
        <f t="shared" si="3"/>
        <v>806.97391304347821</v>
      </c>
      <c r="M108" s="89" t="str">
        <f t="shared" si="3"/>
        <v/>
      </c>
      <c r="N108" s="139">
        <f t="shared" si="3"/>
        <v>806.97391304347821</v>
      </c>
    </row>
    <row r="109" spans="1:15" ht="15.75" thickBot="1" x14ac:dyDescent="0.3">
      <c r="A109" s="188"/>
      <c r="B109" s="43" t="s">
        <v>73</v>
      </c>
      <c r="C109" s="90" t="str">
        <f t="shared" si="3"/>
        <v/>
      </c>
      <c r="D109" s="91" t="str">
        <f t="shared" si="3"/>
        <v/>
      </c>
      <c r="E109" s="91" t="str">
        <f t="shared" si="3"/>
        <v/>
      </c>
      <c r="F109" s="91" t="str">
        <f t="shared" si="3"/>
        <v/>
      </c>
      <c r="G109" s="91" t="str">
        <f t="shared" si="3"/>
        <v/>
      </c>
      <c r="H109" s="91" t="str">
        <f t="shared" si="3"/>
        <v/>
      </c>
      <c r="I109" s="91" t="str">
        <f t="shared" si="3"/>
        <v/>
      </c>
      <c r="J109" s="91" t="str">
        <f t="shared" si="3"/>
        <v/>
      </c>
      <c r="K109" s="91" t="str">
        <f t="shared" si="3"/>
        <v/>
      </c>
      <c r="L109" s="91" t="str">
        <f t="shared" si="3"/>
        <v/>
      </c>
      <c r="M109" s="92" t="str">
        <f t="shared" si="3"/>
        <v/>
      </c>
      <c r="N109" s="93" t="str">
        <f t="shared" si="3"/>
        <v/>
      </c>
    </row>
    <row r="110" spans="1:15" ht="16.5" thickTop="1" thickBot="1" x14ac:dyDescent="0.3">
      <c r="B110" s="46" t="s">
        <v>77</v>
      </c>
      <c r="C110" s="94">
        <f t="shared" si="3"/>
        <v>889.73214285714289</v>
      </c>
      <c r="D110" s="95">
        <f t="shared" si="3"/>
        <v>876.1560283687943</v>
      </c>
      <c r="E110" s="95">
        <f t="shared" si="3"/>
        <v>872.36059479553899</v>
      </c>
      <c r="F110" s="95">
        <f t="shared" si="3"/>
        <v>850.21853146853152</v>
      </c>
      <c r="G110" s="95">
        <f t="shared" si="3"/>
        <v>861.46701388888891</v>
      </c>
      <c r="H110" s="95">
        <f t="shared" si="3"/>
        <v>863.75637393767704</v>
      </c>
      <c r="I110" s="95">
        <f t="shared" si="3"/>
        <v>884.37441314553996</v>
      </c>
      <c r="J110" s="95">
        <f t="shared" si="3"/>
        <v>870.04359673024521</v>
      </c>
      <c r="K110" s="95">
        <f t="shared" si="3"/>
        <v>879.84663341645887</v>
      </c>
      <c r="L110" s="95">
        <f t="shared" si="3"/>
        <v>883.82390953150241</v>
      </c>
      <c r="M110" s="95" t="str">
        <f t="shared" si="3"/>
        <v/>
      </c>
      <c r="N110" s="95">
        <f>IFERROR(N50/N38,"")</f>
        <v>872.22422592718613</v>
      </c>
    </row>
    <row r="111" spans="1:15" ht="16.5" thickTop="1" thickBot="1" x14ac:dyDescent="0.3">
      <c r="A111" s="189" t="s">
        <v>86</v>
      </c>
      <c r="B111" s="35" t="s">
        <v>76</v>
      </c>
      <c r="C111" s="85">
        <f>IFERROR(C51/C27,"")</f>
        <v>441.10160714285712</v>
      </c>
      <c r="D111" s="85">
        <f t="shared" ref="D111:N111" si="4">IFERROR(D51/D27,"")</f>
        <v>451.36445086705203</v>
      </c>
      <c r="E111" s="85">
        <f t="shared" si="4"/>
        <v>439.44309523809522</v>
      </c>
      <c r="F111" s="85">
        <f t="shared" si="4"/>
        <v>392.39117647058822</v>
      </c>
      <c r="G111" s="85">
        <f t="shared" si="4"/>
        <v>461.47307692307692</v>
      </c>
      <c r="H111" s="85">
        <f t="shared" si="4"/>
        <v>524.76111111111118</v>
      </c>
      <c r="I111" s="85">
        <f t="shared" si="4"/>
        <v>452.85812499999997</v>
      </c>
      <c r="J111" s="85">
        <f t="shared" si="4"/>
        <v>500.80833333333334</v>
      </c>
      <c r="K111" s="85">
        <f t="shared" si="4"/>
        <v>412.04624999999999</v>
      </c>
      <c r="L111" s="85">
        <f t="shared" si="4"/>
        <v>577.34799999999996</v>
      </c>
      <c r="M111" s="85" t="str">
        <f t="shared" si="4"/>
        <v/>
      </c>
      <c r="N111" s="85">
        <f t="shared" si="4"/>
        <v>447.67986413043479</v>
      </c>
    </row>
    <row r="112" spans="1:15" ht="15.75" thickBot="1" x14ac:dyDescent="0.3">
      <c r="A112" s="189"/>
      <c r="B112" s="40" t="s">
        <v>52</v>
      </c>
      <c r="C112" s="87" t="str">
        <f t="shared" ref="C112:N122" si="5">IFERROR(C52/C28,"")</f>
        <v/>
      </c>
      <c r="D112" s="88">
        <f>IFERROR(D52/D28,"")</f>
        <v>430.78071999999997</v>
      </c>
      <c r="E112" s="88">
        <f t="shared" si="5"/>
        <v>427.04626415094339</v>
      </c>
      <c r="F112" s="88">
        <f t="shared" si="5"/>
        <v>436.17257142857147</v>
      </c>
      <c r="G112" s="88">
        <f t="shared" si="5"/>
        <v>386.71166666666664</v>
      </c>
      <c r="H112" s="88">
        <f t="shared" si="5"/>
        <v>415.68625000000003</v>
      </c>
      <c r="I112" s="88">
        <f t="shared" si="5"/>
        <v>428.38093023255817</v>
      </c>
      <c r="J112" s="88">
        <f t="shared" si="5"/>
        <v>425.79</v>
      </c>
      <c r="K112" s="88">
        <f t="shared" si="5"/>
        <v>440.4468</v>
      </c>
      <c r="L112" s="88">
        <f t="shared" si="5"/>
        <v>448.81117647058824</v>
      </c>
      <c r="M112" s="89" t="str">
        <f t="shared" si="5"/>
        <v/>
      </c>
      <c r="N112" s="139">
        <f t="shared" si="5"/>
        <v>427.31362756952842</v>
      </c>
    </row>
    <row r="113" spans="1:14" ht="15.75" thickBot="1" x14ac:dyDescent="0.3">
      <c r="A113" s="189"/>
      <c r="B113" s="40" t="s">
        <v>53</v>
      </c>
      <c r="C113" s="87" t="str">
        <f t="shared" si="5"/>
        <v/>
      </c>
      <c r="D113" s="89" t="str">
        <f t="shared" si="5"/>
        <v/>
      </c>
      <c r="E113" s="88">
        <f t="shared" si="5"/>
        <v>457.6894372294372</v>
      </c>
      <c r="F113" s="88">
        <f t="shared" si="5"/>
        <v>430.96955357142855</v>
      </c>
      <c r="G113" s="88">
        <f t="shared" si="5"/>
        <v>419.68483870967742</v>
      </c>
      <c r="H113" s="88">
        <f t="shared" si="5"/>
        <v>428.45851063829787</v>
      </c>
      <c r="I113" s="88">
        <f t="shared" si="5"/>
        <v>554.65194444444444</v>
      </c>
      <c r="J113" s="88">
        <f t="shared" si="5"/>
        <v>444.42685714285716</v>
      </c>
      <c r="K113" s="88">
        <f t="shared" si="5"/>
        <v>482.48411764705878</v>
      </c>
      <c r="L113" s="88">
        <f t="shared" si="5"/>
        <v>521.07818181818175</v>
      </c>
      <c r="M113" s="89" t="str">
        <f t="shared" si="5"/>
        <v/>
      </c>
      <c r="N113" s="139">
        <f t="shared" si="5"/>
        <v>449.89234072022163</v>
      </c>
    </row>
    <row r="114" spans="1:14" ht="15.75" thickBot="1" x14ac:dyDescent="0.3">
      <c r="A114" s="189"/>
      <c r="B114" s="40" t="s">
        <v>54</v>
      </c>
      <c r="C114" s="87" t="str">
        <f t="shared" si="5"/>
        <v/>
      </c>
      <c r="D114" s="89" t="str">
        <f t="shared" si="5"/>
        <v/>
      </c>
      <c r="E114" s="89" t="str">
        <f t="shared" si="5"/>
        <v/>
      </c>
      <c r="F114" s="88">
        <f t="shared" si="5"/>
        <v>430.66291866028712</v>
      </c>
      <c r="G114" s="88">
        <f t="shared" si="5"/>
        <v>432.04331606217619</v>
      </c>
      <c r="H114" s="88">
        <f t="shared" si="5"/>
        <v>427.91423728813555</v>
      </c>
      <c r="I114" s="88">
        <f t="shared" si="5"/>
        <v>442.13137931034481</v>
      </c>
      <c r="J114" s="88">
        <f t="shared" si="5"/>
        <v>460.10241379310344</v>
      </c>
      <c r="K114" s="88">
        <f t="shared" si="5"/>
        <v>318.07064516129032</v>
      </c>
      <c r="L114" s="88">
        <f t="shared" si="5"/>
        <v>525.91727272727269</v>
      </c>
      <c r="M114" s="89" t="str">
        <f t="shared" si="5"/>
        <v/>
      </c>
      <c r="N114" s="139">
        <f t="shared" si="5"/>
        <v>431.04294509151413</v>
      </c>
    </row>
    <row r="115" spans="1:14" ht="15.75" thickBot="1" x14ac:dyDescent="0.3">
      <c r="A115" s="189"/>
      <c r="B115" s="40" t="s">
        <v>55</v>
      </c>
      <c r="C115" s="87" t="str">
        <f t="shared" si="5"/>
        <v/>
      </c>
      <c r="D115" s="89" t="str">
        <f t="shared" si="5"/>
        <v/>
      </c>
      <c r="E115" s="89" t="str">
        <f t="shared" si="5"/>
        <v/>
      </c>
      <c r="F115" s="89" t="str">
        <f t="shared" si="5"/>
        <v/>
      </c>
      <c r="G115" s="88">
        <f t="shared" si="5"/>
        <v>458.33393013100437</v>
      </c>
      <c r="H115" s="88">
        <f t="shared" si="5"/>
        <v>423.28315018315021</v>
      </c>
      <c r="I115" s="88">
        <f t="shared" si="5"/>
        <v>463.86414893617024</v>
      </c>
      <c r="J115" s="88">
        <f t="shared" si="5"/>
        <v>437.02295081967213</v>
      </c>
      <c r="K115" s="88">
        <f t="shared" si="5"/>
        <v>447.28074074074073</v>
      </c>
      <c r="L115" s="88">
        <f t="shared" si="5"/>
        <v>484.77577777777776</v>
      </c>
      <c r="M115" s="89" t="str">
        <f t="shared" si="5"/>
        <v/>
      </c>
      <c r="N115" s="139">
        <f t="shared" si="5"/>
        <v>445.42919312169306</v>
      </c>
    </row>
    <row r="116" spans="1:14" ht="15.75" thickBot="1" x14ac:dyDescent="0.3">
      <c r="A116" s="189"/>
      <c r="B116" s="40" t="s">
        <v>56</v>
      </c>
      <c r="C116" s="87" t="str">
        <f t="shared" si="5"/>
        <v/>
      </c>
      <c r="D116" s="89" t="str">
        <f t="shared" si="5"/>
        <v/>
      </c>
      <c r="E116" s="89" t="str">
        <f t="shared" si="5"/>
        <v/>
      </c>
      <c r="F116" s="89" t="str">
        <f t="shared" si="5"/>
        <v/>
      </c>
      <c r="G116" s="89" t="str">
        <f t="shared" si="5"/>
        <v/>
      </c>
      <c r="H116" s="88">
        <f t="shared" si="5"/>
        <v>443.08464028776979</v>
      </c>
      <c r="I116" s="88">
        <f t="shared" si="5"/>
        <v>439.50725308641978</v>
      </c>
      <c r="J116" s="88">
        <f t="shared" si="5"/>
        <v>449.07853448275864</v>
      </c>
      <c r="K116" s="88">
        <f t="shared" si="5"/>
        <v>424.30022988505749</v>
      </c>
      <c r="L116" s="88">
        <f t="shared" si="5"/>
        <v>516.59604166666668</v>
      </c>
      <c r="M116" s="89" t="str">
        <f t="shared" si="5"/>
        <v/>
      </c>
      <c r="N116" s="139">
        <f t="shared" si="5"/>
        <v>444.76168815943726</v>
      </c>
    </row>
    <row r="117" spans="1:14" ht="15.75" thickBot="1" x14ac:dyDescent="0.3">
      <c r="A117" s="189"/>
      <c r="B117" s="40" t="s">
        <v>57</v>
      </c>
      <c r="C117" s="87" t="str">
        <f t="shared" si="5"/>
        <v/>
      </c>
      <c r="D117" s="89" t="str">
        <f t="shared" si="5"/>
        <v/>
      </c>
      <c r="E117" s="89" t="str">
        <f t="shared" si="5"/>
        <v/>
      </c>
      <c r="F117" s="89" t="str">
        <f t="shared" si="5"/>
        <v/>
      </c>
      <c r="G117" s="89" t="str">
        <f t="shared" si="5"/>
        <v/>
      </c>
      <c r="H117" s="89" t="str">
        <f t="shared" si="5"/>
        <v/>
      </c>
      <c r="I117" s="88">
        <f t="shared" si="5"/>
        <v>425.27021352313164</v>
      </c>
      <c r="J117" s="88">
        <f t="shared" si="5"/>
        <v>432.98</v>
      </c>
      <c r="K117" s="88">
        <f t="shared" si="5"/>
        <v>479.10973684210529</v>
      </c>
      <c r="L117" s="88">
        <f t="shared" si="5"/>
        <v>427.76767123287675</v>
      </c>
      <c r="M117" s="89" t="str">
        <f t="shared" si="5"/>
        <v/>
      </c>
      <c r="N117" s="139">
        <f t="shared" si="5"/>
        <v>436.6846994535519</v>
      </c>
    </row>
    <row r="118" spans="1:14" ht="15.75" thickBot="1" x14ac:dyDescent="0.3">
      <c r="A118" s="189"/>
      <c r="B118" s="40" t="s">
        <v>58</v>
      </c>
      <c r="C118" s="87" t="str">
        <f t="shared" si="5"/>
        <v/>
      </c>
      <c r="D118" s="89" t="str">
        <f t="shared" si="5"/>
        <v/>
      </c>
      <c r="E118" s="89" t="str">
        <f t="shared" si="5"/>
        <v/>
      </c>
      <c r="F118" s="89" t="str">
        <f t="shared" si="5"/>
        <v/>
      </c>
      <c r="G118" s="89" t="str">
        <f t="shared" si="5"/>
        <v/>
      </c>
      <c r="H118" s="89" t="str">
        <f t="shared" si="5"/>
        <v/>
      </c>
      <c r="I118" s="89" t="str">
        <f t="shared" si="5"/>
        <v/>
      </c>
      <c r="J118" s="88">
        <f t="shared" si="5"/>
        <v>445.50295081967209</v>
      </c>
      <c r="K118" s="88">
        <f t="shared" si="5"/>
        <v>430.03256916996048</v>
      </c>
      <c r="L118" s="88">
        <f t="shared" si="5"/>
        <v>426.44</v>
      </c>
      <c r="M118" s="89" t="str">
        <f t="shared" si="5"/>
        <v/>
      </c>
      <c r="N118" s="139">
        <f t="shared" si="5"/>
        <v>434.94568665377176</v>
      </c>
    </row>
    <row r="119" spans="1:14" ht="15.75" thickBot="1" x14ac:dyDescent="0.3">
      <c r="A119" s="189"/>
      <c r="B119" s="40" t="s">
        <v>59</v>
      </c>
      <c r="C119" s="87" t="str">
        <f t="shared" si="5"/>
        <v/>
      </c>
      <c r="D119" s="89" t="str">
        <f t="shared" si="5"/>
        <v/>
      </c>
      <c r="E119" s="89" t="str">
        <f t="shared" si="5"/>
        <v/>
      </c>
      <c r="F119" s="89" t="str">
        <f t="shared" si="5"/>
        <v/>
      </c>
      <c r="G119" s="89" t="str">
        <f t="shared" si="5"/>
        <v/>
      </c>
      <c r="H119" s="89" t="str">
        <f t="shared" si="5"/>
        <v/>
      </c>
      <c r="I119" s="89" t="str">
        <f t="shared" si="5"/>
        <v/>
      </c>
      <c r="J119" s="89" t="str">
        <f t="shared" si="5"/>
        <v/>
      </c>
      <c r="K119" s="88">
        <f t="shared" si="5"/>
        <v>470.14214285714286</v>
      </c>
      <c r="L119" s="88">
        <f t="shared" si="5"/>
        <v>431.59591623036653</v>
      </c>
      <c r="M119" s="89" t="str">
        <f t="shared" si="5"/>
        <v/>
      </c>
      <c r="N119" s="139">
        <f t="shared" si="5"/>
        <v>451.11803617571059</v>
      </c>
    </row>
    <row r="120" spans="1:14" ht="15.75" thickBot="1" x14ac:dyDescent="0.3">
      <c r="A120" s="189"/>
      <c r="B120" s="40" t="s">
        <v>60</v>
      </c>
      <c r="C120" s="87" t="str">
        <f t="shared" si="5"/>
        <v/>
      </c>
      <c r="D120" s="89" t="str">
        <f t="shared" si="5"/>
        <v/>
      </c>
      <c r="E120" s="89" t="str">
        <f t="shared" si="5"/>
        <v/>
      </c>
      <c r="F120" s="89" t="str">
        <f t="shared" si="5"/>
        <v/>
      </c>
      <c r="G120" s="89" t="str">
        <f t="shared" si="5"/>
        <v/>
      </c>
      <c r="H120" s="89" t="str">
        <f t="shared" si="5"/>
        <v/>
      </c>
      <c r="I120" s="89" t="str">
        <f t="shared" si="5"/>
        <v/>
      </c>
      <c r="J120" s="89" t="str">
        <f t="shared" si="5"/>
        <v/>
      </c>
      <c r="K120" s="89" t="str">
        <f t="shared" si="5"/>
        <v/>
      </c>
      <c r="L120" s="88">
        <f t="shared" si="5"/>
        <v>417.54226086956521</v>
      </c>
      <c r="M120" s="89" t="str">
        <f t="shared" si="5"/>
        <v/>
      </c>
      <c r="N120" s="139">
        <f t="shared" si="5"/>
        <v>417.54226086956521</v>
      </c>
    </row>
    <row r="121" spans="1:14" ht="15.75" thickBot="1" x14ac:dyDescent="0.3">
      <c r="A121" s="189"/>
      <c r="B121" s="43" t="s">
        <v>73</v>
      </c>
      <c r="C121" s="90" t="str">
        <f t="shared" si="5"/>
        <v/>
      </c>
      <c r="D121" s="91" t="str">
        <f t="shared" si="5"/>
        <v/>
      </c>
      <c r="E121" s="91" t="str">
        <f t="shared" si="5"/>
        <v/>
      </c>
      <c r="F121" s="91" t="str">
        <f t="shared" si="5"/>
        <v/>
      </c>
      <c r="G121" s="91" t="str">
        <f t="shared" si="5"/>
        <v/>
      </c>
      <c r="H121" s="91" t="str">
        <f t="shared" si="5"/>
        <v/>
      </c>
      <c r="I121" s="91" t="str">
        <f t="shared" si="5"/>
        <v/>
      </c>
      <c r="J121" s="91" t="str">
        <f t="shared" si="5"/>
        <v/>
      </c>
      <c r="K121" s="91" t="str">
        <f t="shared" si="5"/>
        <v/>
      </c>
      <c r="L121" s="91" t="str">
        <f t="shared" si="5"/>
        <v/>
      </c>
      <c r="M121" s="92" t="str">
        <f t="shared" si="5"/>
        <v/>
      </c>
      <c r="N121" s="93" t="str">
        <f t="shared" si="5"/>
        <v/>
      </c>
    </row>
    <row r="122" spans="1:14" ht="16.5" thickTop="1" thickBot="1" x14ac:dyDescent="0.3">
      <c r="B122" s="46" t="s">
        <v>77</v>
      </c>
      <c r="C122" s="94">
        <f t="shared" si="5"/>
        <v>441.10160714285712</v>
      </c>
      <c r="D122" s="95">
        <f t="shared" si="5"/>
        <v>439.19912529550828</v>
      </c>
      <c r="E122" s="95">
        <f t="shared" si="5"/>
        <v>441.17124535315986</v>
      </c>
      <c r="F122" s="95">
        <f t="shared" si="5"/>
        <v>429.519493006993</v>
      </c>
      <c r="G122" s="95">
        <f t="shared" si="5"/>
        <v>437.38685763888884</v>
      </c>
      <c r="H122" s="95">
        <f t="shared" si="5"/>
        <v>432.67509915014165</v>
      </c>
      <c r="I122" s="95">
        <f t="shared" si="5"/>
        <v>442.23205399061032</v>
      </c>
      <c r="J122" s="95">
        <f t="shared" si="5"/>
        <v>441.37566757493187</v>
      </c>
      <c r="K122" s="95">
        <f t="shared" si="5"/>
        <v>445.39162094763094</v>
      </c>
      <c r="L122" s="95">
        <f t="shared" si="5"/>
        <v>446.49888529886914</v>
      </c>
      <c r="M122" s="95" t="str">
        <f t="shared" si="5"/>
        <v/>
      </c>
      <c r="N122" s="95">
        <f t="shared" si="5"/>
        <v>439.81966485199052</v>
      </c>
    </row>
    <row r="123" spans="1:14" ht="16.5" thickTop="1" thickBot="1" x14ac:dyDescent="0.3">
      <c r="A123" s="190" t="s">
        <v>87</v>
      </c>
      <c r="B123" s="35" t="s">
        <v>76</v>
      </c>
      <c r="C123" s="85">
        <f>IFERROR(C63/C3,"")</f>
        <v>354.06486486486489</v>
      </c>
      <c r="D123" s="85">
        <f t="shared" ref="D123:N123" si="6">IFERROR(D63/D3,"")</f>
        <v>0</v>
      </c>
      <c r="E123" s="85">
        <f t="shared" si="6"/>
        <v>0</v>
      </c>
      <c r="F123" s="85">
        <f t="shared" si="6"/>
        <v>0</v>
      </c>
      <c r="G123" s="85">
        <f t="shared" si="6"/>
        <v>0</v>
      </c>
      <c r="H123" s="85">
        <f t="shared" si="6"/>
        <v>0</v>
      </c>
      <c r="I123" s="85">
        <f t="shared" si="6"/>
        <v>0</v>
      </c>
      <c r="J123" s="85">
        <f t="shared" si="6"/>
        <v>0</v>
      </c>
      <c r="K123" s="85">
        <f t="shared" si="6"/>
        <v>0</v>
      </c>
      <c r="L123" s="85">
        <f t="shared" si="6"/>
        <v>0</v>
      </c>
      <c r="M123" s="85" t="str">
        <f t="shared" si="6"/>
        <v/>
      </c>
      <c r="N123" s="85">
        <f t="shared" si="6"/>
        <v>354.06486486486489</v>
      </c>
    </row>
    <row r="124" spans="1:14" ht="15.75" thickBot="1" x14ac:dyDescent="0.3">
      <c r="A124" s="190"/>
      <c r="B124" s="40" t="s">
        <v>52</v>
      </c>
      <c r="C124" s="87" t="str">
        <f t="shared" ref="C124:N134" si="7">IFERROR(C64/C4,"")</f>
        <v/>
      </c>
      <c r="D124" s="88">
        <f t="shared" si="7"/>
        <v>352.84313725490193</v>
      </c>
      <c r="E124" s="88">
        <f t="shared" si="7"/>
        <v>0</v>
      </c>
      <c r="F124" s="88">
        <f t="shared" si="7"/>
        <v>0</v>
      </c>
      <c r="G124" s="88">
        <f t="shared" si="7"/>
        <v>0</v>
      </c>
      <c r="H124" s="88">
        <f t="shared" si="7"/>
        <v>0</v>
      </c>
      <c r="I124" s="88">
        <f t="shared" si="7"/>
        <v>0</v>
      </c>
      <c r="J124" s="88">
        <f t="shared" si="7"/>
        <v>0</v>
      </c>
      <c r="K124" s="88">
        <f t="shared" si="7"/>
        <v>0</v>
      </c>
      <c r="L124" s="88">
        <f t="shared" si="7"/>
        <v>0</v>
      </c>
      <c r="M124" s="89" t="str">
        <f t="shared" si="7"/>
        <v/>
      </c>
      <c r="N124" s="139">
        <f t="shared" si="7"/>
        <v>352.84313725490193</v>
      </c>
    </row>
    <row r="125" spans="1:14" ht="15.75" thickBot="1" x14ac:dyDescent="0.3">
      <c r="A125" s="190"/>
      <c r="B125" s="40" t="s">
        <v>53</v>
      </c>
      <c r="C125" s="87" t="str">
        <f t="shared" si="7"/>
        <v/>
      </c>
      <c r="D125" s="89" t="str">
        <f t="shared" si="7"/>
        <v/>
      </c>
      <c r="E125" s="88">
        <f t="shared" si="7"/>
        <v>348.01002506265667</v>
      </c>
      <c r="F125" s="88">
        <f t="shared" si="7"/>
        <v>0</v>
      </c>
      <c r="G125" s="88">
        <f t="shared" si="7"/>
        <v>0</v>
      </c>
      <c r="H125" s="88">
        <f t="shared" si="7"/>
        <v>0</v>
      </c>
      <c r="I125" s="88">
        <f t="shared" si="7"/>
        <v>0</v>
      </c>
      <c r="J125" s="88">
        <f t="shared" si="7"/>
        <v>0</v>
      </c>
      <c r="K125" s="88">
        <f t="shared" si="7"/>
        <v>0</v>
      </c>
      <c r="L125" s="88">
        <f t="shared" si="7"/>
        <v>0</v>
      </c>
      <c r="M125" s="89" t="str">
        <f t="shared" si="7"/>
        <v/>
      </c>
      <c r="N125" s="139">
        <f t="shared" si="7"/>
        <v>348.01002506265667</v>
      </c>
    </row>
    <row r="126" spans="1:14" ht="15.75" thickBot="1" x14ac:dyDescent="0.3">
      <c r="A126" s="190"/>
      <c r="B126" s="40" t="s">
        <v>54</v>
      </c>
      <c r="C126" s="87" t="str">
        <f t="shared" si="7"/>
        <v/>
      </c>
      <c r="D126" s="89" t="str">
        <f t="shared" si="7"/>
        <v/>
      </c>
      <c r="E126" s="89" t="str">
        <f t="shared" si="7"/>
        <v/>
      </c>
      <c r="F126" s="88">
        <f t="shared" si="7"/>
        <v>351.06567164179103</v>
      </c>
      <c r="G126" s="88">
        <f t="shared" si="7"/>
        <v>0</v>
      </c>
      <c r="H126" s="88">
        <f t="shared" si="7"/>
        <v>0</v>
      </c>
      <c r="I126" s="88">
        <f t="shared" si="7"/>
        <v>0</v>
      </c>
      <c r="J126" s="88">
        <f t="shared" si="7"/>
        <v>0</v>
      </c>
      <c r="K126" s="88">
        <f t="shared" si="7"/>
        <v>0</v>
      </c>
      <c r="L126" s="88">
        <f t="shared" si="7"/>
        <v>0</v>
      </c>
      <c r="M126" s="89" t="str">
        <f t="shared" si="7"/>
        <v/>
      </c>
      <c r="N126" s="139">
        <f t="shared" si="7"/>
        <v>351.06567164179103</v>
      </c>
    </row>
    <row r="127" spans="1:14" ht="15.75" thickBot="1" x14ac:dyDescent="0.3">
      <c r="A127" s="190"/>
      <c r="B127" s="40" t="s">
        <v>55</v>
      </c>
      <c r="C127" s="87" t="str">
        <f t="shared" si="7"/>
        <v/>
      </c>
      <c r="D127" s="89" t="str">
        <f t="shared" si="7"/>
        <v/>
      </c>
      <c r="E127" s="89" t="str">
        <f t="shared" si="7"/>
        <v/>
      </c>
      <c r="F127" s="89" t="str">
        <f t="shared" si="7"/>
        <v/>
      </c>
      <c r="G127" s="88">
        <f t="shared" si="7"/>
        <v>349.43243243243245</v>
      </c>
      <c r="H127" s="88">
        <f t="shared" si="7"/>
        <v>0</v>
      </c>
      <c r="I127" s="88">
        <f t="shared" si="7"/>
        <v>0</v>
      </c>
      <c r="J127" s="88">
        <f t="shared" si="7"/>
        <v>0</v>
      </c>
      <c r="K127" s="88">
        <f t="shared" si="7"/>
        <v>0</v>
      </c>
      <c r="L127" s="88">
        <f t="shared" si="7"/>
        <v>0</v>
      </c>
      <c r="M127" s="89" t="str">
        <f t="shared" si="7"/>
        <v/>
      </c>
      <c r="N127" s="139">
        <f t="shared" si="7"/>
        <v>349.43243243243245</v>
      </c>
    </row>
    <row r="128" spans="1:14" ht="15.75" thickBot="1" x14ac:dyDescent="0.3">
      <c r="A128" s="190"/>
      <c r="B128" s="40" t="s">
        <v>56</v>
      </c>
      <c r="C128" s="87" t="str">
        <f t="shared" si="7"/>
        <v/>
      </c>
      <c r="D128" s="89" t="str">
        <f t="shared" si="7"/>
        <v/>
      </c>
      <c r="E128" s="89" t="str">
        <f t="shared" si="7"/>
        <v/>
      </c>
      <c r="F128" s="89" t="str">
        <f t="shared" si="7"/>
        <v/>
      </c>
      <c r="G128" s="89" t="str">
        <f t="shared" si="7"/>
        <v/>
      </c>
      <c r="H128" s="88">
        <f t="shared" si="7"/>
        <v>350.76892430278883</v>
      </c>
      <c r="I128" s="88">
        <f t="shared" si="7"/>
        <v>0</v>
      </c>
      <c r="J128" s="88">
        <f t="shared" si="7"/>
        <v>0</v>
      </c>
      <c r="K128" s="88">
        <f t="shared" si="7"/>
        <v>0</v>
      </c>
      <c r="L128" s="88">
        <f t="shared" si="7"/>
        <v>0</v>
      </c>
      <c r="M128" s="89" t="str">
        <f t="shared" si="7"/>
        <v/>
      </c>
      <c r="N128" s="139">
        <f t="shared" si="7"/>
        <v>350.76892430278883</v>
      </c>
    </row>
    <row r="129" spans="1:14" ht="15.75" thickBot="1" x14ac:dyDescent="0.3">
      <c r="A129" s="190"/>
      <c r="B129" s="40" t="s">
        <v>57</v>
      </c>
      <c r="C129" s="87" t="str">
        <f t="shared" si="7"/>
        <v/>
      </c>
      <c r="D129" s="89" t="str">
        <f t="shared" si="7"/>
        <v/>
      </c>
      <c r="E129" s="89" t="str">
        <f t="shared" si="7"/>
        <v/>
      </c>
      <c r="F129" s="89" t="str">
        <f t="shared" si="7"/>
        <v/>
      </c>
      <c r="G129" s="89" t="str">
        <f t="shared" si="7"/>
        <v/>
      </c>
      <c r="H129" s="89" t="str">
        <f t="shared" si="7"/>
        <v/>
      </c>
      <c r="I129" s="88">
        <f t="shared" si="7"/>
        <v>351.02283105022832</v>
      </c>
      <c r="J129" s="88">
        <f t="shared" si="7"/>
        <v>0</v>
      </c>
      <c r="K129" s="88">
        <f t="shared" si="7"/>
        <v>0</v>
      </c>
      <c r="L129" s="88">
        <f t="shared" si="7"/>
        <v>0</v>
      </c>
      <c r="M129" s="89" t="str">
        <f t="shared" si="7"/>
        <v/>
      </c>
      <c r="N129" s="139">
        <f t="shared" si="7"/>
        <v>351.02283105022832</v>
      </c>
    </row>
    <row r="130" spans="1:14" ht="15.75" thickBot="1" x14ac:dyDescent="0.3">
      <c r="A130" s="190"/>
      <c r="B130" s="40" t="s">
        <v>58</v>
      </c>
      <c r="C130" s="87" t="str">
        <f t="shared" si="7"/>
        <v/>
      </c>
      <c r="D130" s="89" t="str">
        <f t="shared" si="7"/>
        <v/>
      </c>
      <c r="E130" s="89" t="str">
        <f t="shared" si="7"/>
        <v/>
      </c>
      <c r="F130" s="89" t="str">
        <f t="shared" si="7"/>
        <v/>
      </c>
      <c r="G130" s="89" t="str">
        <f t="shared" si="7"/>
        <v/>
      </c>
      <c r="H130" s="89" t="str">
        <f t="shared" si="7"/>
        <v/>
      </c>
      <c r="I130" s="89" t="str">
        <f t="shared" si="7"/>
        <v/>
      </c>
      <c r="J130" s="88">
        <f t="shared" si="7"/>
        <v>347.85714285714283</v>
      </c>
      <c r="K130" s="88">
        <f t="shared" si="7"/>
        <v>0</v>
      </c>
      <c r="L130" s="88">
        <f t="shared" si="7"/>
        <v>0</v>
      </c>
      <c r="M130" s="89" t="str">
        <f t="shared" si="7"/>
        <v/>
      </c>
      <c r="N130" s="139">
        <f t="shared" si="7"/>
        <v>347.85714285714283</v>
      </c>
    </row>
    <row r="131" spans="1:14" ht="15.75" thickBot="1" x14ac:dyDescent="0.3">
      <c r="A131" s="190"/>
      <c r="B131" s="40" t="s">
        <v>59</v>
      </c>
      <c r="C131" s="87" t="str">
        <f t="shared" si="7"/>
        <v/>
      </c>
      <c r="D131" s="89" t="str">
        <f t="shared" si="7"/>
        <v/>
      </c>
      <c r="E131" s="89" t="str">
        <f t="shared" si="7"/>
        <v/>
      </c>
      <c r="F131" s="89" t="str">
        <f t="shared" si="7"/>
        <v/>
      </c>
      <c r="G131" s="89" t="str">
        <f t="shared" si="7"/>
        <v/>
      </c>
      <c r="H131" s="89" t="str">
        <f t="shared" si="7"/>
        <v/>
      </c>
      <c r="I131" s="89" t="str">
        <f t="shared" si="7"/>
        <v/>
      </c>
      <c r="J131" s="89" t="str">
        <f t="shared" si="7"/>
        <v/>
      </c>
      <c r="K131" s="88">
        <f t="shared" si="7"/>
        <v>347.21367521367523</v>
      </c>
      <c r="L131" s="88">
        <f t="shared" si="7"/>
        <v>0</v>
      </c>
      <c r="M131" s="89" t="str">
        <f t="shared" si="7"/>
        <v/>
      </c>
      <c r="N131" s="139">
        <f t="shared" si="7"/>
        <v>347.21367521367523</v>
      </c>
    </row>
    <row r="132" spans="1:14" ht="15.75" thickBot="1" x14ac:dyDescent="0.3">
      <c r="A132" s="190"/>
      <c r="B132" s="40" t="s">
        <v>60</v>
      </c>
      <c r="C132" s="87" t="str">
        <f t="shared" si="7"/>
        <v/>
      </c>
      <c r="D132" s="89" t="str">
        <f t="shared" si="7"/>
        <v/>
      </c>
      <c r="E132" s="89" t="str">
        <f t="shared" si="7"/>
        <v/>
      </c>
      <c r="F132" s="89" t="str">
        <f t="shared" si="7"/>
        <v/>
      </c>
      <c r="G132" s="89" t="str">
        <f t="shared" si="7"/>
        <v/>
      </c>
      <c r="H132" s="89" t="str">
        <f t="shared" si="7"/>
        <v/>
      </c>
      <c r="I132" s="89" t="str">
        <f t="shared" si="7"/>
        <v/>
      </c>
      <c r="J132" s="89" t="str">
        <f t="shared" si="7"/>
        <v/>
      </c>
      <c r="K132" s="89" t="str">
        <f t="shared" si="7"/>
        <v/>
      </c>
      <c r="L132" s="88">
        <f t="shared" si="7"/>
        <v>341.26249999999999</v>
      </c>
      <c r="M132" s="89" t="str">
        <f t="shared" si="7"/>
        <v/>
      </c>
      <c r="N132" s="139">
        <f t="shared" si="7"/>
        <v>341.26249999999999</v>
      </c>
    </row>
    <row r="133" spans="1:14" ht="15.75" thickBot="1" x14ac:dyDescent="0.3">
      <c r="A133" s="190"/>
      <c r="B133" s="43" t="s">
        <v>73</v>
      </c>
      <c r="C133" s="90" t="str">
        <f t="shared" si="7"/>
        <v/>
      </c>
      <c r="D133" s="91" t="str">
        <f t="shared" si="7"/>
        <v/>
      </c>
      <c r="E133" s="91" t="str">
        <f t="shared" si="7"/>
        <v/>
      </c>
      <c r="F133" s="91" t="str">
        <f t="shared" si="7"/>
        <v/>
      </c>
      <c r="G133" s="91" t="str">
        <f t="shared" si="7"/>
        <v/>
      </c>
      <c r="H133" s="91" t="str">
        <f t="shared" si="7"/>
        <v/>
      </c>
      <c r="I133" s="91" t="str">
        <f t="shared" si="7"/>
        <v/>
      </c>
      <c r="J133" s="91" t="str">
        <f t="shared" si="7"/>
        <v/>
      </c>
      <c r="K133" s="91" t="str">
        <f t="shared" si="7"/>
        <v/>
      </c>
      <c r="L133" s="91" t="str">
        <f t="shared" si="7"/>
        <v/>
      </c>
      <c r="M133" s="92">
        <f t="shared" si="7"/>
        <v>346.17216117216117</v>
      </c>
      <c r="N133" s="93">
        <f t="shared" si="7"/>
        <v>346.17216117216117</v>
      </c>
    </row>
    <row r="134" spans="1:14" ht="16.5" thickTop="1" thickBot="1" x14ac:dyDescent="0.3">
      <c r="B134" s="46" t="s">
        <v>77</v>
      </c>
      <c r="C134" s="94">
        <f t="shared" si="7"/>
        <v>354.06486486486489</v>
      </c>
      <c r="D134" s="95">
        <f t="shared" si="7"/>
        <v>253.0546875</v>
      </c>
      <c r="E134" s="95">
        <f t="shared" si="7"/>
        <v>183.67195767195767</v>
      </c>
      <c r="F134" s="95">
        <f t="shared" si="7"/>
        <v>165.17837078651687</v>
      </c>
      <c r="G134" s="95">
        <f t="shared" si="7"/>
        <v>181.67213114754099</v>
      </c>
      <c r="H134" s="95">
        <f t="shared" si="7"/>
        <v>173.31299212598427</v>
      </c>
      <c r="I134" s="95">
        <f t="shared" si="7"/>
        <v>150.88125613346418</v>
      </c>
      <c r="J134" s="95">
        <f t="shared" si="7"/>
        <v>138.68565169769988</v>
      </c>
      <c r="K134" s="95">
        <f t="shared" si="7"/>
        <v>125.12525667351129</v>
      </c>
      <c r="L134" s="95">
        <f t="shared" si="7"/>
        <v>76.366433566433571</v>
      </c>
      <c r="M134" s="95">
        <f t="shared" si="7"/>
        <v>346.17216117216117</v>
      </c>
      <c r="N134" s="95">
        <f t="shared" si="7"/>
        <v>349.48874680306903</v>
      </c>
    </row>
    <row r="135" spans="1:14" ht="16.5" thickTop="1" thickBot="1" x14ac:dyDescent="0.3">
      <c r="A135" s="182" t="s">
        <v>88</v>
      </c>
      <c r="B135" s="35" t="s">
        <v>76</v>
      </c>
      <c r="C135" s="96">
        <f>IFERROR((C75*C87*(C99-C111)-C123),"")</f>
        <v>-218.26318918918918</v>
      </c>
      <c r="D135" s="96">
        <f t="shared" ref="D135:N135" si="8">IFERROR((D75*D87*(D99-D111)-D123),"")</f>
        <v>413.35883977900545</v>
      </c>
      <c r="E135" s="96">
        <f t="shared" si="8"/>
        <v>352.19305084745758</v>
      </c>
      <c r="F135" s="96">
        <f t="shared" si="8"/>
        <v>511.28999999999996</v>
      </c>
      <c r="G135" s="96">
        <f t="shared" si="8"/>
        <v>300.24250000000001</v>
      </c>
      <c r="H135" s="96">
        <f t="shared" si="8"/>
        <v>251.61944444444441</v>
      </c>
      <c r="I135" s="96">
        <f t="shared" si="8"/>
        <v>511.39187500000003</v>
      </c>
      <c r="J135" s="96">
        <f t="shared" si="8"/>
        <v>470.19166666666666</v>
      </c>
      <c r="K135" s="96">
        <f t="shared" si="8"/>
        <v>285.71916666666664</v>
      </c>
      <c r="L135" s="96">
        <f t="shared" si="8"/>
        <v>416.60857142857139</v>
      </c>
      <c r="M135" s="96" t="str">
        <f t="shared" si="8"/>
        <v/>
      </c>
      <c r="N135" s="96">
        <f t="shared" si="8"/>
        <v>547.35572972972977</v>
      </c>
    </row>
    <row r="136" spans="1:14" ht="15.75" thickBot="1" x14ac:dyDescent="0.3">
      <c r="A136" s="182"/>
      <c r="B136" s="40" t="s">
        <v>52</v>
      </c>
      <c r="C136" s="97" t="str">
        <f t="shared" ref="C136:N146" si="9">IFERROR((C76*C88*(C100-C112)-C124),"")</f>
        <v/>
      </c>
      <c r="D136" s="98">
        <f t="shared" si="9"/>
        <v>-113.15943355119816</v>
      </c>
      <c r="E136" s="98">
        <f t="shared" si="9"/>
        <v>362.32463087248328</v>
      </c>
      <c r="F136" s="98">
        <f t="shared" si="9"/>
        <v>431.68112149532709</v>
      </c>
      <c r="G136" s="98">
        <f t="shared" si="9"/>
        <v>297.450625</v>
      </c>
      <c r="H136" s="98">
        <f t="shared" si="9"/>
        <v>341.12065217391302</v>
      </c>
      <c r="I136" s="98">
        <f t="shared" si="9"/>
        <v>415.86549999999988</v>
      </c>
      <c r="J136" s="98">
        <f t="shared" si="9"/>
        <v>529.03166666666675</v>
      </c>
      <c r="K136" s="98">
        <f t="shared" si="9"/>
        <v>276.47969696969693</v>
      </c>
      <c r="L136" s="98">
        <f t="shared" si="9"/>
        <v>300.04839999999996</v>
      </c>
      <c r="M136" s="99" t="str">
        <f t="shared" si="9"/>
        <v/>
      </c>
      <c r="N136" s="142">
        <f t="shared" si="9"/>
        <v>412.32163398692813</v>
      </c>
    </row>
    <row r="137" spans="1:14" ht="15.75" thickBot="1" x14ac:dyDescent="0.3">
      <c r="A137" s="182"/>
      <c r="B137" s="40" t="s">
        <v>53</v>
      </c>
      <c r="C137" s="97" t="str">
        <f t="shared" si="9"/>
        <v/>
      </c>
      <c r="D137" s="99" t="str">
        <f t="shared" si="9"/>
        <v/>
      </c>
      <c r="E137" s="98">
        <f t="shared" si="9"/>
        <v>-89.293884711779469</v>
      </c>
      <c r="F137" s="98">
        <f t="shared" si="9"/>
        <v>386.27424999999999</v>
      </c>
      <c r="G137" s="98">
        <f t="shared" si="9"/>
        <v>397.14454545454549</v>
      </c>
      <c r="H137" s="98">
        <f t="shared" si="9"/>
        <v>337.93879310344829</v>
      </c>
      <c r="I137" s="98">
        <f t="shared" si="9"/>
        <v>410.59829268292685</v>
      </c>
      <c r="J137" s="98">
        <f t="shared" si="9"/>
        <v>518.3252941176471</v>
      </c>
      <c r="K137" s="98">
        <f t="shared" si="9"/>
        <v>549.76687500000003</v>
      </c>
      <c r="L137" s="98">
        <f t="shared" si="9"/>
        <v>507.69454545454545</v>
      </c>
      <c r="M137" s="99" t="str">
        <f t="shared" si="9"/>
        <v/>
      </c>
      <c r="N137" s="142">
        <f t="shared" si="9"/>
        <v>449.15972431077677</v>
      </c>
    </row>
    <row r="138" spans="1:14" ht="15.75" thickBot="1" x14ac:dyDescent="0.3">
      <c r="A138" s="182"/>
      <c r="B138" s="40" t="s">
        <v>54</v>
      </c>
      <c r="C138" s="97" t="str">
        <f t="shared" si="9"/>
        <v/>
      </c>
      <c r="D138" s="99" t="str">
        <f t="shared" si="9"/>
        <v/>
      </c>
      <c r="E138" s="99" t="str">
        <f t="shared" si="9"/>
        <v/>
      </c>
      <c r="F138" s="98">
        <f t="shared" si="9"/>
        <v>-93.138955223880657</v>
      </c>
      <c r="G138" s="98">
        <f t="shared" si="9"/>
        <v>351.99841409691624</v>
      </c>
      <c r="H138" s="98">
        <f t="shared" si="9"/>
        <v>299.74771084337351</v>
      </c>
      <c r="I138" s="98">
        <f t="shared" si="9"/>
        <v>452.24793103448275</v>
      </c>
      <c r="J138" s="98">
        <f t="shared" si="9"/>
        <v>399.05970588235294</v>
      </c>
      <c r="K138" s="98">
        <f t="shared" si="9"/>
        <v>447.31464285714281</v>
      </c>
      <c r="L138" s="98">
        <f t="shared" si="9"/>
        <v>377.03416666666669</v>
      </c>
      <c r="M138" s="99" t="str">
        <f t="shared" si="9"/>
        <v/>
      </c>
      <c r="N138" s="142">
        <f t="shared" si="9"/>
        <v>402.84534328358211</v>
      </c>
    </row>
    <row r="139" spans="1:14" ht="15.75" thickBot="1" x14ac:dyDescent="0.3">
      <c r="A139" s="182"/>
      <c r="B139" s="40" t="s">
        <v>55</v>
      </c>
      <c r="C139" s="97" t="str">
        <f t="shared" si="9"/>
        <v/>
      </c>
      <c r="D139" s="99" t="str">
        <f t="shared" si="9"/>
        <v/>
      </c>
      <c r="E139" s="99" t="str">
        <f t="shared" si="9"/>
        <v/>
      </c>
      <c r="F139" s="99" t="str">
        <f t="shared" si="9"/>
        <v/>
      </c>
      <c r="G139" s="98">
        <f t="shared" si="9"/>
        <v>-124.1902477477478</v>
      </c>
      <c r="H139" s="98">
        <f t="shared" si="9"/>
        <v>364.98284789644009</v>
      </c>
      <c r="I139" s="98">
        <f t="shared" si="9"/>
        <v>398.46952830188673</v>
      </c>
      <c r="J139" s="98">
        <f t="shared" si="9"/>
        <v>363.48695652173922</v>
      </c>
      <c r="K139" s="98">
        <f t="shared" si="9"/>
        <v>380.46399999999994</v>
      </c>
      <c r="L139" s="98">
        <f t="shared" si="9"/>
        <v>487.18386363636364</v>
      </c>
      <c r="M139" s="99" t="str">
        <f t="shared" si="9"/>
        <v/>
      </c>
      <c r="N139" s="142">
        <f t="shared" si="9"/>
        <v>381.12957207207234</v>
      </c>
    </row>
    <row r="140" spans="1:14" ht="15.75" thickBot="1" x14ac:dyDescent="0.3">
      <c r="A140" s="182"/>
      <c r="B140" s="40" t="s">
        <v>56</v>
      </c>
      <c r="C140" s="97" t="str">
        <f t="shared" si="9"/>
        <v/>
      </c>
      <c r="D140" s="99" t="str">
        <f t="shared" si="9"/>
        <v/>
      </c>
      <c r="E140" s="99" t="str">
        <f t="shared" si="9"/>
        <v/>
      </c>
      <c r="F140" s="99" t="str">
        <f t="shared" si="9"/>
        <v/>
      </c>
      <c r="G140" s="99" t="str">
        <f t="shared" si="9"/>
        <v/>
      </c>
      <c r="H140" s="98">
        <f t="shared" si="9"/>
        <v>-98.052848605577708</v>
      </c>
      <c r="I140" s="98">
        <f t="shared" si="9"/>
        <v>459.07078124999998</v>
      </c>
      <c r="J140" s="98">
        <f t="shared" si="9"/>
        <v>425.58525862068961</v>
      </c>
      <c r="K140" s="98">
        <f t="shared" si="9"/>
        <v>482.42536585365855</v>
      </c>
      <c r="L140" s="98">
        <f t="shared" si="9"/>
        <v>396.77673076923077</v>
      </c>
      <c r="M140" s="99" t="str">
        <f t="shared" si="9"/>
        <v/>
      </c>
      <c r="N140" s="142">
        <f t="shared" si="9"/>
        <v>412.82725099601589</v>
      </c>
    </row>
    <row r="141" spans="1:14" ht="15.75" thickBot="1" x14ac:dyDescent="0.3">
      <c r="A141" s="182"/>
      <c r="B141" s="40" t="s">
        <v>57</v>
      </c>
      <c r="C141" s="97" t="str">
        <f t="shared" si="9"/>
        <v/>
      </c>
      <c r="D141" s="99" t="str">
        <f t="shared" si="9"/>
        <v/>
      </c>
      <c r="E141" s="99" t="str">
        <f t="shared" si="9"/>
        <v/>
      </c>
      <c r="F141" s="99" t="str">
        <f t="shared" si="9"/>
        <v/>
      </c>
      <c r="G141" s="99" t="str">
        <f t="shared" si="9"/>
        <v/>
      </c>
      <c r="H141" s="99" t="str">
        <f t="shared" si="9"/>
        <v/>
      </c>
      <c r="I141" s="98">
        <f t="shared" si="9"/>
        <v>-77.773812785388088</v>
      </c>
      <c r="J141" s="98">
        <f t="shared" si="9"/>
        <v>435.86403225806441</v>
      </c>
      <c r="K141" s="98">
        <f t="shared" si="9"/>
        <v>429.21672566371683</v>
      </c>
      <c r="L141" s="98">
        <f t="shared" si="9"/>
        <v>464.07946666666663</v>
      </c>
      <c r="M141" s="99" t="str">
        <f t="shared" si="9"/>
        <v/>
      </c>
      <c r="N141" s="142">
        <f t="shared" si="9"/>
        <v>359.21643835616442</v>
      </c>
    </row>
    <row r="142" spans="1:14" ht="15.75" thickBot="1" x14ac:dyDescent="0.3">
      <c r="A142" s="182"/>
      <c r="B142" s="40" t="s">
        <v>58</v>
      </c>
      <c r="C142" s="97" t="str">
        <f t="shared" si="9"/>
        <v/>
      </c>
      <c r="D142" s="99" t="str">
        <f t="shared" si="9"/>
        <v/>
      </c>
      <c r="E142" s="99" t="str">
        <f t="shared" si="9"/>
        <v/>
      </c>
      <c r="F142" s="99" t="str">
        <f t="shared" si="9"/>
        <v/>
      </c>
      <c r="G142" s="99" t="str">
        <f t="shared" si="9"/>
        <v/>
      </c>
      <c r="H142" s="99" t="str">
        <f t="shared" si="9"/>
        <v/>
      </c>
      <c r="I142" s="99" t="str">
        <f t="shared" si="9"/>
        <v/>
      </c>
      <c r="J142" s="98">
        <f t="shared" si="9"/>
        <v>-138.45890109890107</v>
      </c>
      <c r="K142" s="98">
        <f t="shared" si="9"/>
        <v>410.72912547528512</v>
      </c>
      <c r="L142" s="98">
        <f t="shared" si="9"/>
        <v>381.30170212765955</v>
      </c>
      <c r="M142" s="99" t="str">
        <f t="shared" si="9"/>
        <v/>
      </c>
      <c r="N142" s="142">
        <f t="shared" si="9"/>
        <v>256.77219780219781</v>
      </c>
    </row>
    <row r="143" spans="1:14" ht="15.75" thickBot="1" x14ac:dyDescent="0.3">
      <c r="A143" s="182"/>
      <c r="B143" s="40" t="s">
        <v>59</v>
      </c>
      <c r="C143" s="97" t="str">
        <f t="shared" si="9"/>
        <v/>
      </c>
      <c r="D143" s="99" t="str">
        <f t="shared" si="9"/>
        <v/>
      </c>
      <c r="E143" s="99" t="str">
        <f t="shared" si="9"/>
        <v/>
      </c>
      <c r="F143" s="99" t="str">
        <f t="shared" si="9"/>
        <v/>
      </c>
      <c r="G143" s="99" t="str">
        <f t="shared" si="9"/>
        <v/>
      </c>
      <c r="H143" s="99" t="str">
        <f t="shared" si="9"/>
        <v/>
      </c>
      <c r="I143" s="99" t="str">
        <f t="shared" si="9"/>
        <v/>
      </c>
      <c r="J143" s="99" t="str">
        <f t="shared" si="9"/>
        <v/>
      </c>
      <c r="K143" s="98">
        <f t="shared" si="9"/>
        <v>-99.768831908831942</v>
      </c>
      <c r="L143" s="98">
        <f t="shared" si="9"/>
        <v>389.46783018867922</v>
      </c>
      <c r="M143" s="99" t="str">
        <f t="shared" si="9"/>
        <v/>
      </c>
      <c r="N143" s="142">
        <f t="shared" si="9"/>
        <v>135.46529914529918</v>
      </c>
    </row>
    <row r="144" spans="1:14" ht="15.75" thickBot="1" x14ac:dyDescent="0.3">
      <c r="A144" s="182"/>
      <c r="B144" s="40" t="s">
        <v>60</v>
      </c>
      <c r="C144" s="97" t="str">
        <f t="shared" si="9"/>
        <v/>
      </c>
      <c r="D144" s="99" t="str">
        <f t="shared" si="9"/>
        <v/>
      </c>
      <c r="E144" s="99" t="str">
        <f t="shared" si="9"/>
        <v/>
      </c>
      <c r="F144" s="99" t="str">
        <f t="shared" si="9"/>
        <v/>
      </c>
      <c r="G144" s="99" t="str">
        <f t="shared" si="9"/>
        <v/>
      </c>
      <c r="H144" s="99" t="str">
        <f t="shared" si="9"/>
        <v/>
      </c>
      <c r="I144" s="99" t="str">
        <f t="shared" si="9"/>
        <v/>
      </c>
      <c r="J144" s="99" t="str">
        <f t="shared" si="9"/>
        <v/>
      </c>
      <c r="K144" s="99" t="str">
        <f t="shared" si="9"/>
        <v/>
      </c>
      <c r="L144" s="98">
        <f t="shared" si="9"/>
        <v>-61.358500000000049</v>
      </c>
      <c r="M144" s="99" t="str">
        <f t="shared" si="9"/>
        <v/>
      </c>
      <c r="N144" s="142">
        <f t="shared" si="9"/>
        <v>-61.358500000000049</v>
      </c>
    </row>
    <row r="145" spans="1:14" ht="15.75" thickBot="1" x14ac:dyDescent="0.3">
      <c r="A145" s="182"/>
      <c r="B145" s="43" t="s">
        <v>73</v>
      </c>
      <c r="C145" s="100" t="str">
        <f t="shared" si="9"/>
        <v/>
      </c>
      <c r="D145" s="101" t="str">
        <f t="shared" si="9"/>
        <v/>
      </c>
      <c r="E145" s="101" t="str">
        <f t="shared" si="9"/>
        <v/>
      </c>
      <c r="F145" s="101" t="str">
        <f t="shared" si="9"/>
        <v/>
      </c>
      <c r="G145" s="101" t="str">
        <f t="shared" si="9"/>
        <v/>
      </c>
      <c r="H145" s="101" t="str">
        <f t="shared" si="9"/>
        <v/>
      </c>
      <c r="I145" s="101" t="str">
        <f t="shared" si="9"/>
        <v/>
      </c>
      <c r="J145" s="101" t="str">
        <f t="shared" si="9"/>
        <v/>
      </c>
      <c r="K145" s="101" t="str">
        <f t="shared" si="9"/>
        <v/>
      </c>
      <c r="L145" s="101" t="str">
        <f t="shared" si="9"/>
        <v/>
      </c>
      <c r="M145" s="102" t="str">
        <f t="shared" si="9"/>
        <v/>
      </c>
      <c r="N145" s="103" t="str">
        <f t="shared" si="9"/>
        <v/>
      </c>
    </row>
    <row r="146" spans="1:14" ht="16.5" thickTop="1" thickBot="1" x14ac:dyDescent="0.3">
      <c r="B146" s="46" t="s">
        <v>77</v>
      </c>
      <c r="C146" s="104">
        <f t="shared" si="9"/>
        <v>-218.26318918918918</v>
      </c>
      <c r="D146" s="105">
        <f t="shared" si="9"/>
        <v>35.746515624999972</v>
      </c>
      <c r="E146" s="105">
        <f t="shared" si="9"/>
        <v>123.17972222222215</v>
      </c>
      <c r="F146" s="105">
        <f t="shared" si="9"/>
        <v>172.79894662921353</v>
      </c>
      <c r="G146" s="105">
        <f t="shared" si="9"/>
        <v>104.3585128805621</v>
      </c>
      <c r="H146" s="105">
        <f t="shared" si="9"/>
        <v>126.23757874015743</v>
      </c>
      <c r="I146" s="105">
        <f t="shared" si="9"/>
        <v>218.8000883218842</v>
      </c>
      <c r="J146" s="105">
        <f t="shared" si="9"/>
        <v>205.93894852135821</v>
      </c>
      <c r="K146" s="105">
        <f t="shared" si="9"/>
        <v>232.60874743326485</v>
      </c>
      <c r="L146" s="105">
        <f t="shared" si="9"/>
        <v>302.2408251748252</v>
      </c>
      <c r="M146" s="105" t="str">
        <f t="shared" si="9"/>
        <v/>
      </c>
      <c r="N146" s="105">
        <f>IFERROR((N86*N98*(N110-N122)-N134),"")</f>
        <v>300.55575703324803</v>
      </c>
    </row>
    <row r="147" spans="1:14" ht="16.5" thickTop="1" thickBot="1" x14ac:dyDescent="0.3">
      <c r="A147" s="183" t="s">
        <v>89</v>
      </c>
      <c r="B147" s="35" t="s">
        <v>76</v>
      </c>
      <c r="C147" s="65">
        <f>IFERROR((C39-C51-C63)/(C51+C63),"")</f>
        <v>-0.44763900456843841</v>
      </c>
      <c r="D147" s="65">
        <f t="shared" ref="D147:N147" si="10">IFERROR((D39-D51-D63)/(D51+D63),"")</f>
        <v>0.9581474539946635</v>
      </c>
      <c r="E147" s="65">
        <f t="shared" si="10"/>
        <v>1.1258508469323456</v>
      </c>
      <c r="F147" s="65">
        <f t="shared" si="10"/>
        <v>1.1497155449618854</v>
      </c>
      <c r="G147" s="65">
        <f t="shared" si="10"/>
        <v>1.0009501346024021</v>
      </c>
      <c r="H147" s="65">
        <f t="shared" si="10"/>
        <v>0.95898662883640162</v>
      </c>
      <c r="I147" s="65">
        <f t="shared" si="10"/>
        <v>1.1292540572171472</v>
      </c>
      <c r="J147" s="65">
        <f t="shared" si="10"/>
        <v>0.9388655007737492</v>
      </c>
      <c r="K147" s="65">
        <f t="shared" si="10"/>
        <v>1.0401229230941915</v>
      </c>
      <c r="L147" s="65">
        <f t="shared" si="10"/>
        <v>1.0102260681599313</v>
      </c>
      <c r="M147" s="65" t="str">
        <f t="shared" si="10"/>
        <v/>
      </c>
      <c r="N147" s="65">
        <f t="shared" si="10"/>
        <v>0.43978981984614079</v>
      </c>
    </row>
    <row r="148" spans="1:14" ht="15.75" thickBot="1" x14ac:dyDescent="0.3">
      <c r="A148" s="183"/>
      <c r="B148" s="40" t="s">
        <v>52</v>
      </c>
      <c r="C148" s="66" t="str">
        <f t="shared" ref="C148:N158" si="11">IFERROR((C40-C52-C64)/(C52+C64),"")</f>
        <v/>
      </c>
      <c r="D148" s="26">
        <f t="shared" si="11"/>
        <v>-0.19262060199626047</v>
      </c>
      <c r="E148" s="26">
        <f t="shared" si="11"/>
        <v>0.95409873845138615</v>
      </c>
      <c r="F148" s="26">
        <f t="shared" si="11"/>
        <v>1.0085540629178664</v>
      </c>
      <c r="G148" s="26">
        <f t="shared" si="11"/>
        <v>1.0255724549298142</v>
      </c>
      <c r="H148" s="26">
        <f t="shared" si="11"/>
        <v>0.94371355800197854</v>
      </c>
      <c r="I148" s="26">
        <f t="shared" si="11"/>
        <v>0.90305520298712616</v>
      </c>
      <c r="J148" s="26">
        <f t="shared" si="11"/>
        <v>1.3155573791554245</v>
      </c>
      <c r="K148" s="26">
        <f t="shared" si="11"/>
        <v>0.82859768762084318</v>
      </c>
      <c r="L148" s="26">
        <f t="shared" si="11"/>
        <v>0.98314763578027708</v>
      </c>
      <c r="M148" s="67" t="str">
        <f t="shared" si="11"/>
        <v/>
      </c>
      <c r="N148" s="68">
        <f t="shared" si="11"/>
        <v>0.36724180617672447</v>
      </c>
    </row>
    <row r="149" spans="1:14" ht="15.75" thickBot="1" x14ac:dyDescent="0.3">
      <c r="A149" s="183"/>
      <c r="B149" s="40" t="s">
        <v>53</v>
      </c>
      <c r="C149" s="66" t="str">
        <f t="shared" si="11"/>
        <v/>
      </c>
      <c r="D149" s="67" t="str">
        <f t="shared" si="11"/>
        <v/>
      </c>
      <c r="E149" s="26">
        <f t="shared" si="11"/>
        <v>-0.14566984539271161</v>
      </c>
      <c r="F149" s="26">
        <f t="shared" si="11"/>
        <v>0.96031207872448743</v>
      </c>
      <c r="G149" s="26">
        <f t="shared" si="11"/>
        <v>1.0073434520373581</v>
      </c>
      <c r="H149" s="26">
        <f t="shared" si="11"/>
        <v>0.97332843369724731</v>
      </c>
      <c r="I149" s="26">
        <f t="shared" si="11"/>
        <v>0.84309779856937295</v>
      </c>
      <c r="J149" s="26">
        <f t="shared" si="11"/>
        <v>1.1329558326808074</v>
      </c>
      <c r="K149" s="26">
        <f t="shared" si="11"/>
        <v>1.0724242065877208</v>
      </c>
      <c r="L149" s="26">
        <f t="shared" si="11"/>
        <v>0.97431549270219453</v>
      </c>
      <c r="M149" s="67" t="str">
        <f t="shared" si="11"/>
        <v/>
      </c>
      <c r="N149" s="68">
        <f t="shared" si="11"/>
        <v>0.38650663961457582</v>
      </c>
    </row>
    <row r="150" spans="1:14" ht="15.75" thickBot="1" x14ac:dyDescent="0.3">
      <c r="A150" s="183"/>
      <c r="B150" s="40" t="s">
        <v>54</v>
      </c>
      <c r="C150" s="66" t="str">
        <f t="shared" si="11"/>
        <v/>
      </c>
      <c r="D150" s="67" t="str">
        <f t="shared" si="11"/>
        <v/>
      </c>
      <c r="E150" s="67" t="str">
        <f t="shared" si="11"/>
        <v/>
      </c>
      <c r="F150" s="26">
        <f t="shared" si="11"/>
        <v>-0.1502852267086931</v>
      </c>
      <c r="G150" s="26">
        <f t="shared" si="11"/>
        <v>0.9582569201226705</v>
      </c>
      <c r="H150" s="26">
        <f t="shared" si="11"/>
        <v>0.98542872918460622</v>
      </c>
      <c r="I150" s="26">
        <f t="shared" si="11"/>
        <v>1.0228813248675499</v>
      </c>
      <c r="J150" s="26">
        <f t="shared" si="11"/>
        <v>1.0168673091523102</v>
      </c>
      <c r="K150" s="26">
        <f t="shared" si="11"/>
        <v>1.2702402286365677</v>
      </c>
      <c r="L150" s="26">
        <f t="shared" si="11"/>
        <v>0.78208117764805729</v>
      </c>
      <c r="M150" s="67" t="str">
        <f t="shared" si="11"/>
        <v/>
      </c>
      <c r="N150" s="68">
        <f t="shared" si="11"/>
        <v>0.35828552257250307</v>
      </c>
    </row>
    <row r="151" spans="1:14" ht="15.75" thickBot="1" x14ac:dyDescent="0.3">
      <c r="A151" s="183"/>
      <c r="B151" s="40" t="s">
        <v>55</v>
      </c>
      <c r="C151" s="66" t="str">
        <f t="shared" si="11"/>
        <v/>
      </c>
      <c r="D151" s="67" t="str">
        <f t="shared" si="11"/>
        <v/>
      </c>
      <c r="E151" s="67" t="str">
        <f t="shared" si="11"/>
        <v/>
      </c>
      <c r="F151" s="67" t="str">
        <f t="shared" si="11"/>
        <v/>
      </c>
      <c r="G151" s="26">
        <f t="shared" si="11"/>
        <v>-0.21199192007795886</v>
      </c>
      <c r="H151" s="26">
        <f t="shared" si="11"/>
        <v>0.97597188556573722</v>
      </c>
      <c r="I151" s="26">
        <f t="shared" si="11"/>
        <v>0.96868443002961002</v>
      </c>
      <c r="J151" s="26">
        <f t="shared" si="11"/>
        <v>0.94081415238723998</v>
      </c>
      <c r="K151" s="26">
        <f t="shared" si="11"/>
        <v>0.94512850492440736</v>
      </c>
      <c r="L151" s="26">
        <f t="shared" si="11"/>
        <v>0.98263481261210794</v>
      </c>
      <c r="M151" s="67" t="str">
        <f t="shared" si="11"/>
        <v/>
      </c>
      <c r="N151" s="68">
        <f t="shared" si="11"/>
        <v>0.34402138743860022</v>
      </c>
    </row>
    <row r="152" spans="1:14" ht="15.75" thickBot="1" x14ac:dyDescent="0.3">
      <c r="A152" s="183"/>
      <c r="B152" s="40" t="s">
        <v>56</v>
      </c>
      <c r="C152" s="66" t="str">
        <f t="shared" si="11"/>
        <v/>
      </c>
      <c r="D152" s="67" t="str">
        <f t="shared" si="11"/>
        <v/>
      </c>
      <c r="E152" s="67" t="str">
        <f t="shared" si="11"/>
        <v/>
      </c>
      <c r="F152" s="67" t="str">
        <f t="shared" si="11"/>
        <v/>
      </c>
      <c r="G152" s="67" t="str">
        <f t="shared" si="11"/>
        <v/>
      </c>
      <c r="H152" s="26">
        <f t="shared" si="11"/>
        <v>-0.1644788792005494</v>
      </c>
      <c r="I152" s="26">
        <f t="shared" si="11"/>
        <v>1.0316171975700901</v>
      </c>
      <c r="J152" s="26">
        <f t="shared" si="11"/>
        <v>0.94768559604139591</v>
      </c>
      <c r="K152" s="26">
        <f t="shared" si="11"/>
        <v>1.0716462968641809</v>
      </c>
      <c r="L152" s="26">
        <f t="shared" si="11"/>
        <v>0.83206494758759353</v>
      </c>
      <c r="M152" s="67" t="str">
        <f t="shared" si="11"/>
        <v/>
      </c>
      <c r="N152" s="68">
        <f t="shared" si="11"/>
        <v>0.37308969097250161</v>
      </c>
    </row>
    <row r="153" spans="1:14" ht="15.75" thickBot="1" x14ac:dyDescent="0.3">
      <c r="A153" s="183"/>
      <c r="B153" s="40" t="s">
        <v>57</v>
      </c>
      <c r="C153" s="66" t="str">
        <f t="shared" si="11"/>
        <v/>
      </c>
      <c r="D153" s="67" t="str">
        <f t="shared" si="11"/>
        <v/>
      </c>
      <c r="E153" s="67" t="str">
        <f t="shared" si="11"/>
        <v/>
      </c>
      <c r="F153" s="67" t="str">
        <f t="shared" si="11"/>
        <v/>
      </c>
      <c r="G153" s="67" t="str">
        <f t="shared" si="11"/>
        <v/>
      </c>
      <c r="H153" s="67" t="str">
        <f t="shared" si="11"/>
        <v/>
      </c>
      <c r="I153" s="26">
        <f t="shared" si="11"/>
        <v>-0.1246662887206914</v>
      </c>
      <c r="J153" s="26">
        <f t="shared" si="11"/>
        <v>0.94565113932059286</v>
      </c>
      <c r="K153" s="26">
        <f t="shared" si="11"/>
        <v>0.88800463432634824</v>
      </c>
      <c r="L153" s="26">
        <f t="shared" si="11"/>
        <v>1.1146096459991084</v>
      </c>
      <c r="M153" s="67" t="str">
        <f t="shared" si="11"/>
        <v/>
      </c>
      <c r="N153" s="68">
        <f t="shared" si="11"/>
        <v>0.33235403712538114</v>
      </c>
    </row>
    <row r="154" spans="1:14" ht="15.75" thickBot="1" x14ac:dyDescent="0.3">
      <c r="A154" s="183"/>
      <c r="B154" s="40" t="s">
        <v>58</v>
      </c>
      <c r="C154" s="66" t="str">
        <f t="shared" si="11"/>
        <v/>
      </c>
      <c r="D154" s="67" t="str">
        <f t="shared" si="11"/>
        <v/>
      </c>
      <c r="E154" s="67" t="str">
        <f t="shared" si="11"/>
        <v/>
      </c>
      <c r="F154" s="67" t="str">
        <f t="shared" si="11"/>
        <v/>
      </c>
      <c r="G154" s="67" t="str">
        <f t="shared" si="11"/>
        <v/>
      </c>
      <c r="H154" s="67" t="str">
        <f t="shared" si="11"/>
        <v/>
      </c>
      <c r="I154" s="67" t="str">
        <f t="shared" si="11"/>
        <v/>
      </c>
      <c r="J154" s="26">
        <f t="shared" si="11"/>
        <v>-0.24213190828944769</v>
      </c>
      <c r="K154" s="26">
        <f t="shared" si="11"/>
        <v>0.99286311984458564</v>
      </c>
      <c r="L154" s="26">
        <f t="shared" si="11"/>
        <v>1.0376565791317378</v>
      </c>
      <c r="M154" s="67" t="str">
        <f t="shared" si="11"/>
        <v/>
      </c>
      <c r="N154" s="68">
        <f t="shared" si="11"/>
        <v>0.26591339444437928</v>
      </c>
    </row>
    <row r="155" spans="1:14" ht="15.75" thickBot="1" x14ac:dyDescent="0.3">
      <c r="A155" s="183"/>
      <c r="B155" s="40" t="s">
        <v>59</v>
      </c>
      <c r="C155" s="66" t="str">
        <f t="shared" si="11"/>
        <v/>
      </c>
      <c r="D155" s="67" t="str">
        <f t="shared" si="11"/>
        <v/>
      </c>
      <c r="E155" s="67" t="str">
        <f t="shared" si="11"/>
        <v/>
      </c>
      <c r="F155" s="67" t="str">
        <f t="shared" si="11"/>
        <v/>
      </c>
      <c r="G155" s="67" t="str">
        <f t="shared" si="11"/>
        <v/>
      </c>
      <c r="H155" s="67" t="str">
        <f t="shared" si="11"/>
        <v/>
      </c>
      <c r="I155" s="67" t="str">
        <f t="shared" si="11"/>
        <v/>
      </c>
      <c r="J155" s="67" t="str">
        <f t="shared" si="11"/>
        <v/>
      </c>
      <c r="K155" s="26">
        <f t="shared" si="11"/>
        <v>-0.16362434775912854</v>
      </c>
      <c r="L155" s="26">
        <f t="shared" si="11"/>
        <v>1.0016056321830991</v>
      </c>
      <c r="M155" s="67" t="str">
        <f t="shared" si="11"/>
        <v/>
      </c>
      <c r="N155" s="68">
        <f t="shared" si="11"/>
        <v>0.16038984441061954</v>
      </c>
    </row>
    <row r="156" spans="1:14" ht="15.75" thickBot="1" x14ac:dyDescent="0.3">
      <c r="A156" s="183"/>
      <c r="B156" s="40" t="s">
        <v>60</v>
      </c>
      <c r="C156" s="66" t="str">
        <f t="shared" si="11"/>
        <v/>
      </c>
      <c r="D156" s="67" t="str">
        <f t="shared" si="11"/>
        <v/>
      </c>
      <c r="E156" s="67" t="str">
        <f t="shared" si="11"/>
        <v/>
      </c>
      <c r="F156" s="67" t="str">
        <f t="shared" si="11"/>
        <v/>
      </c>
      <c r="G156" s="67" t="str">
        <f t="shared" si="11"/>
        <v/>
      </c>
      <c r="H156" s="67" t="str">
        <f t="shared" si="11"/>
        <v/>
      </c>
      <c r="I156" s="67" t="str">
        <f t="shared" si="11"/>
        <v/>
      </c>
      <c r="J156" s="67" t="str">
        <f t="shared" si="11"/>
        <v/>
      </c>
      <c r="K156" s="67" t="str">
        <f t="shared" si="11"/>
        <v/>
      </c>
      <c r="L156" s="26">
        <f t="shared" si="11"/>
        <v>-9.5667718060217885E-2</v>
      </c>
      <c r="M156" s="67" t="str">
        <f t="shared" si="11"/>
        <v/>
      </c>
      <c r="N156" s="68">
        <f t="shared" si="11"/>
        <v>-9.5667718060217885E-2</v>
      </c>
    </row>
    <row r="157" spans="1:14" ht="15.75" thickBot="1" x14ac:dyDescent="0.3">
      <c r="A157" s="183"/>
      <c r="B157" s="43" t="s">
        <v>73</v>
      </c>
      <c r="C157" s="69" t="str">
        <f t="shared" si="11"/>
        <v/>
      </c>
      <c r="D157" s="70" t="str">
        <f t="shared" si="11"/>
        <v/>
      </c>
      <c r="E157" s="70" t="str">
        <f t="shared" si="11"/>
        <v/>
      </c>
      <c r="F157" s="70" t="str">
        <f t="shared" si="11"/>
        <v/>
      </c>
      <c r="G157" s="70" t="str">
        <f t="shared" si="11"/>
        <v/>
      </c>
      <c r="H157" s="70" t="str">
        <f t="shared" si="11"/>
        <v/>
      </c>
      <c r="I157" s="70" t="str">
        <f t="shared" si="11"/>
        <v/>
      </c>
      <c r="J157" s="70" t="str">
        <f t="shared" si="11"/>
        <v/>
      </c>
      <c r="K157" s="70" t="str">
        <f t="shared" si="11"/>
        <v/>
      </c>
      <c r="L157" s="70" t="str">
        <f t="shared" si="11"/>
        <v/>
      </c>
      <c r="M157" s="28">
        <f>IFERROR((M49-M61-M73)/(M61+M73),"")</f>
        <v>-1</v>
      </c>
      <c r="N157" s="71">
        <f t="shared" si="11"/>
        <v>-1</v>
      </c>
    </row>
    <row r="158" spans="1:14" ht="16.5" thickTop="1" thickBot="1" x14ac:dyDescent="0.3">
      <c r="B158" s="46" t="s">
        <v>77</v>
      </c>
      <c r="C158" s="72">
        <f t="shared" si="11"/>
        <v>-0.44763900456843841</v>
      </c>
      <c r="D158" s="73">
        <f t="shared" si="11"/>
        <v>6.5790585007492575E-2</v>
      </c>
      <c r="E158" s="73">
        <f t="shared" si="11"/>
        <v>0.24753416431571701</v>
      </c>
      <c r="F158" s="73">
        <f t="shared" si="11"/>
        <v>0.33866090968384532</v>
      </c>
      <c r="G158" s="73">
        <f t="shared" si="11"/>
        <v>0.21892883568683066</v>
      </c>
      <c r="H158" s="73">
        <f t="shared" si="11"/>
        <v>0.26634025440353992</v>
      </c>
      <c r="I158" s="73">
        <f t="shared" si="11"/>
        <v>0.42025410791791473</v>
      </c>
      <c r="J158" s="73">
        <f t="shared" si="11"/>
        <v>0.41728038459109168</v>
      </c>
      <c r="K158" s="73">
        <f t="shared" si="11"/>
        <v>0.47291219382107319</v>
      </c>
      <c r="L158" s="73">
        <f t="shared" si="11"/>
        <v>0.65290666964444688</v>
      </c>
      <c r="M158" s="73">
        <f t="shared" si="11"/>
        <v>-1</v>
      </c>
      <c r="N158" s="73">
        <f t="shared" si="11"/>
        <v>0.29737957659225733</v>
      </c>
    </row>
    <row r="159" spans="1:14" ht="16.5" thickTop="1" thickBot="1" x14ac:dyDescent="0.3">
      <c r="A159" s="184" t="s">
        <v>90</v>
      </c>
      <c r="B159" s="35" t="s">
        <v>76</v>
      </c>
      <c r="C159" s="65">
        <f>IFERROR((C39-C63)/C63,"")</f>
        <v>-0.23933620347470305</v>
      </c>
      <c r="D159" s="65" t="str">
        <f t="shared" ref="D159:N159" si="12">IFERROR((D39-D63)/D63,"")</f>
        <v/>
      </c>
      <c r="E159" s="65" t="str">
        <f t="shared" si="12"/>
        <v/>
      </c>
      <c r="F159" s="65" t="str">
        <f t="shared" si="12"/>
        <v/>
      </c>
      <c r="G159" s="65" t="str">
        <f t="shared" si="12"/>
        <v/>
      </c>
      <c r="H159" s="65" t="str">
        <f t="shared" si="12"/>
        <v/>
      </c>
      <c r="I159" s="65" t="str">
        <f t="shared" si="12"/>
        <v/>
      </c>
      <c r="J159" s="65" t="str">
        <f t="shared" si="12"/>
        <v/>
      </c>
      <c r="K159" s="65" t="str">
        <f t="shared" si="12"/>
        <v/>
      </c>
      <c r="L159" s="65" t="str">
        <f t="shared" si="12"/>
        <v/>
      </c>
      <c r="M159" s="65" t="str">
        <f t="shared" si="12"/>
        <v/>
      </c>
      <c r="N159" s="65">
        <f t="shared" si="12"/>
        <v>4.0610515709443984</v>
      </c>
    </row>
    <row r="160" spans="1:14" ht="15.75" thickBot="1" x14ac:dyDescent="0.3">
      <c r="A160" s="184"/>
      <c r="B160" s="40" t="s">
        <v>52</v>
      </c>
      <c r="C160" s="66" t="str">
        <f t="shared" ref="C160:N170" si="13">IFERROR((C40-C64)/C64,"")</f>
        <v/>
      </c>
      <c r="D160" s="26">
        <f t="shared" si="13"/>
        <v>0.34426229508196721</v>
      </c>
      <c r="E160" s="26" t="str">
        <f t="shared" si="13"/>
        <v/>
      </c>
      <c r="F160" s="26" t="str">
        <f t="shared" si="13"/>
        <v/>
      </c>
      <c r="G160" s="26" t="str">
        <f t="shared" si="13"/>
        <v/>
      </c>
      <c r="H160" s="26" t="str">
        <f t="shared" si="13"/>
        <v/>
      </c>
      <c r="I160" s="26" t="str">
        <f t="shared" si="13"/>
        <v/>
      </c>
      <c r="J160" s="26" t="str">
        <f t="shared" si="13"/>
        <v/>
      </c>
      <c r="K160" s="26" t="str">
        <f t="shared" si="13"/>
        <v/>
      </c>
      <c r="L160" s="26" t="str">
        <f t="shared" si="13"/>
        <v/>
      </c>
      <c r="M160" s="67" t="str">
        <f t="shared" si="13"/>
        <v/>
      </c>
      <c r="N160" s="68">
        <f>IFERROR((N40-N64)/N64,"")</f>
        <v>3.3505850390540584</v>
      </c>
    </row>
    <row r="161" spans="1:14" ht="15.75" thickBot="1" x14ac:dyDescent="0.3">
      <c r="A161" s="184"/>
      <c r="B161" s="40" t="s">
        <v>53</v>
      </c>
      <c r="C161" s="66" t="str">
        <f t="shared" si="13"/>
        <v/>
      </c>
      <c r="D161" s="67" t="str">
        <f t="shared" si="13"/>
        <v/>
      </c>
      <c r="E161" s="26">
        <f t="shared" si="13"/>
        <v>0.50482514259376621</v>
      </c>
      <c r="F161" s="26" t="str">
        <f t="shared" si="13"/>
        <v/>
      </c>
      <c r="G161" s="26" t="str">
        <f t="shared" si="13"/>
        <v/>
      </c>
      <c r="H161" s="26" t="str">
        <f t="shared" si="13"/>
        <v/>
      </c>
      <c r="I161" s="26" t="str">
        <f t="shared" si="13"/>
        <v/>
      </c>
      <c r="J161" s="26" t="str">
        <f t="shared" si="13"/>
        <v/>
      </c>
      <c r="K161" s="26" t="str">
        <f t="shared" si="13"/>
        <v/>
      </c>
      <c r="L161" s="26" t="str">
        <f t="shared" si="13"/>
        <v/>
      </c>
      <c r="M161" s="67" t="str">
        <f t="shared" si="13"/>
        <v/>
      </c>
      <c r="N161" s="68">
        <f t="shared" si="13"/>
        <v>3.6299259664688597</v>
      </c>
    </row>
    <row r="162" spans="1:14" ht="15.75" thickBot="1" x14ac:dyDescent="0.3">
      <c r="A162" s="184"/>
      <c r="B162" s="40" t="s">
        <v>54</v>
      </c>
      <c r="C162" s="66" t="str">
        <f t="shared" si="13"/>
        <v/>
      </c>
      <c r="D162" s="67" t="str">
        <f t="shared" si="13"/>
        <v/>
      </c>
      <c r="E162" s="67" t="str">
        <f t="shared" si="13"/>
        <v/>
      </c>
      <c r="F162" s="26">
        <f t="shared" si="13"/>
        <v>0.50002976013332545</v>
      </c>
      <c r="G162" s="26" t="str">
        <f t="shared" si="13"/>
        <v/>
      </c>
      <c r="H162" s="26" t="str">
        <f t="shared" si="13"/>
        <v/>
      </c>
      <c r="I162" s="26" t="str">
        <f t="shared" si="13"/>
        <v/>
      </c>
      <c r="J162" s="26" t="str">
        <f t="shared" si="13"/>
        <v/>
      </c>
      <c r="K162" s="26" t="str">
        <f t="shared" si="13"/>
        <v/>
      </c>
      <c r="L162" s="26" t="str">
        <f t="shared" si="13"/>
        <v/>
      </c>
      <c r="M162" s="67" t="str">
        <f t="shared" si="13"/>
        <v/>
      </c>
      <c r="N162" s="68">
        <f t="shared" si="13"/>
        <v>3.350225751868511</v>
      </c>
    </row>
    <row r="163" spans="1:14" ht="15.75" thickBot="1" x14ac:dyDescent="0.3">
      <c r="A163" s="184"/>
      <c r="B163" s="40" t="s">
        <v>55</v>
      </c>
      <c r="C163" s="66" t="str">
        <f t="shared" si="13"/>
        <v/>
      </c>
      <c r="D163" s="67" t="str">
        <f t="shared" si="13"/>
        <v/>
      </c>
      <c r="E163" s="67" t="str">
        <f t="shared" si="13"/>
        <v/>
      </c>
      <c r="F163" s="67" t="str">
        <f t="shared" si="13"/>
        <v/>
      </c>
      <c r="G163" s="26">
        <f t="shared" si="13"/>
        <v>0.32109985304354549</v>
      </c>
      <c r="H163" s="26" t="str">
        <f t="shared" si="13"/>
        <v/>
      </c>
      <c r="I163" s="26" t="str">
        <f t="shared" si="13"/>
        <v/>
      </c>
      <c r="J163" s="26" t="str">
        <f t="shared" si="13"/>
        <v/>
      </c>
      <c r="K163" s="26" t="str">
        <f t="shared" si="13"/>
        <v/>
      </c>
      <c r="L163" s="26" t="str">
        <f t="shared" si="13"/>
        <v/>
      </c>
      <c r="M163" s="67" t="str">
        <f t="shared" si="13"/>
        <v/>
      </c>
      <c r="N163" s="68">
        <f t="shared" si="13"/>
        <v>3.261182870549411</v>
      </c>
    </row>
    <row r="164" spans="1:14" ht="15.75" thickBot="1" x14ac:dyDescent="0.3">
      <c r="A164" s="184"/>
      <c r="B164" s="40" t="s">
        <v>56</v>
      </c>
      <c r="C164" s="66" t="str">
        <f t="shared" si="13"/>
        <v/>
      </c>
      <c r="D164" s="67" t="str">
        <f t="shared" si="13"/>
        <v/>
      </c>
      <c r="E164" s="67" t="str">
        <f t="shared" si="13"/>
        <v/>
      </c>
      <c r="F164" s="67" t="str">
        <f t="shared" si="13"/>
        <v/>
      </c>
      <c r="G164" s="67" t="str">
        <f t="shared" si="13"/>
        <v/>
      </c>
      <c r="H164" s="26">
        <f t="shared" si="13"/>
        <v>0.41999363947162183</v>
      </c>
      <c r="I164" s="26" t="str">
        <f t="shared" si="13"/>
        <v/>
      </c>
      <c r="J164" s="26" t="str">
        <f t="shared" si="13"/>
        <v/>
      </c>
      <c r="K164" s="26" t="str">
        <f t="shared" si="13"/>
        <v/>
      </c>
      <c r="L164" s="26" t="str">
        <f t="shared" si="13"/>
        <v/>
      </c>
      <c r="M164" s="67" t="str">
        <f t="shared" si="13"/>
        <v/>
      </c>
      <c r="N164" s="68">
        <f t="shared" si="13"/>
        <v>3.3314459979782605</v>
      </c>
    </row>
    <row r="165" spans="1:14" ht="15.75" thickBot="1" x14ac:dyDescent="0.3">
      <c r="A165" s="184"/>
      <c r="B165" s="40" t="s">
        <v>57</v>
      </c>
      <c r="C165" s="66" t="str">
        <f t="shared" si="13"/>
        <v/>
      </c>
      <c r="D165" s="67" t="str">
        <f t="shared" si="13"/>
        <v/>
      </c>
      <c r="E165" s="67" t="str">
        <f t="shared" si="13"/>
        <v/>
      </c>
      <c r="F165" s="67" t="str">
        <f t="shared" si="13"/>
        <v/>
      </c>
      <c r="G165" s="67" t="str">
        <f t="shared" si="13"/>
        <v/>
      </c>
      <c r="H165" s="67" t="str">
        <f t="shared" si="13"/>
        <v/>
      </c>
      <c r="I165" s="26">
        <f t="shared" si="13"/>
        <v>0.55568852928168166</v>
      </c>
      <c r="J165" s="26" t="str">
        <f t="shared" si="13"/>
        <v/>
      </c>
      <c r="K165" s="26" t="str">
        <f t="shared" si="13"/>
        <v/>
      </c>
      <c r="L165" s="26" t="str">
        <f t="shared" si="13"/>
        <v/>
      </c>
      <c r="M165" s="67" t="str">
        <f t="shared" si="13"/>
        <v/>
      </c>
      <c r="N165" s="68">
        <f t="shared" si="13"/>
        <v>3.1024143403491427</v>
      </c>
    </row>
    <row r="166" spans="1:14" ht="15.75" thickBot="1" x14ac:dyDescent="0.3">
      <c r="A166" s="184"/>
      <c r="B166" s="40" t="s">
        <v>58</v>
      </c>
      <c r="C166" s="66" t="str">
        <f t="shared" si="13"/>
        <v/>
      </c>
      <c r="D166" s="67" t="str">
        <f t="shared" si="13"/>
        <v/>
      </c>
      <c r="E166" s="67" t="str">
        <f t="shared" si="13"/>
        <v/>
      </c>
      <c r="F166" s="67" t="str">
        <f t="shared" si="13"/>
        <v/>
      </c>
      <c r="G166" s="67" t="str">
        <f t="shared" si="13"/>
        <v/>
      </c>
      <c r="H166" s="67" t="str">
        <f t="shared" si="13"/>
        <v/>
      </c>
      <c r="I166" s="67" t="str">
        <f t="shared" si="13"/>
        <v/>
      </c>
      <c r="J166" s="26">
        <f t="shared" si="13"/>
        <v>0.24583794029379244</v>
      </c>
      <c r="K166" s="26" t="str">
        <f t="shared" si="13"/>
        <v/>
      </c>
      <c r="L166" s="26" t="str">
        <f t="shared" si="13"/>
        <v/>
      </c>
      <c r="M166" s="67" t="str">
        <f t="shared" si="13"/>
        <v/>
      </c>
      <c r="N166" s="68">
        <f t="shared" si="13"/>
        <v>2.5140736060653923</v>
      </c>
    </row>
    <row r="167" spans="1:14" ht="15.75" thickBot="1" x14ac:dyDescent="0.3">
      <c r="A167" s="184"/>
      <c r="B167" s="40" t="s">
        <v>59</v>
      </c>
      <c r="C167" s="66" t="str">
        <f t="shared" si="13"/>
        <v/>
      </c>
      <c r="D167" s="67" t="str">
        <f t="shared" si="13"/>
        <v/>
      </c>
      <c r="E167" s="67" t="str">
        <f t="shared" si="13"/>
        <v/>
      </c>
      <c r="F167" s="67" t="str">
        <f t="shared" si="13"/>
        <v/>
      </c>
      <c r="G167" s="67" t="str">
        <f t="shared" si="13"/>
        <v/>
      </c>
      <c r="H167" s="67" t="str">
        <f t="shared" si="13"/>
        <v/>
      </c>
      <c r="I167" s="67" t="str">
        <f t="shared" si="13"/>
        <v/>
      </c>
      <c r="J167" s="67" t="str">
        <f t="shared" si="13"/>
        <v/>
      </c>
      <c r="K167" s="26">
        <f t="shared" si="13"/>
        <v>0.46876230799527374</v>
      </c>
      <c r="L167" s="26" t="str">
        <f t="shared" si="13"/>
        <v/>
      </c>
      <c r="M167" s="67" t="str">
        <f t="shared" si="13"/>
        <v/>
      </c>
      <c r="N167" s="68">
        <f t="shared" si="13"/>
        <v>1.8226581987659183</v>
      </c>
    </row>
    <row r="168" spans="1:14" ht="15.75" thickBot="1" x14ac:dyDescent="0.3">
      <c r="A168" s="184"/>
      <c r="B168" s="40" t="s">
        <v>60</v>
      </c>
      <c r="C168" s="66" t="str">
        <f t="shared" si="13"/>
        <v/>
      </c>
      <c r="D168" s="67" t="str">
        <f t="shared" si="13"/>
        <v/>
      </c>
      <c r="E168" s="67" t="str">
        <f t="shared" si="13"/>
        <v/>
      </c>
      <c r="F168" s="67" t="str">
        <f t="shared" si="13"/>
        <v/>
      </c>
      <c r="G168" s="67" t="str">
        <f t="shared" si="13"/>
        <v/>
      </c>
      <c r="H168" s="67" t="str">
        <f t="shared" si="13"/>
        <v/>
      </c>
      <c r="I168" s="67" t="str">
        <f t="shared" si="13"/>
        <v/>
      </c>
      <c r="J168" s="67" t="str">
        <f t="shared" si="13"/>
        <v/>
      </c>
      <c r="K168" s="67" t="str">
        <f t="shared" si="13"/>
        <v/>
      </c>
      <c r="L168" s="26">
        <f t="shared" si="13"/>
        <v>0.69960807296436023</v>
      </c>
      <c r="M168" s="67" t="str">
        <f t="shared" si="13"/>
        <v/>
      </c>
      <c r="N168" s="68">
        <f t="shared" si="13"/>
        <v>0.69960807296436023</v>
      </c>
    </row>
    <row r="169" spans="1:14" ht="15.75" thickBot="1" x14ac:dyDescent="0.3">
      <c r="A169" s="184"/>
      <c r="B169" s="43" t="s">
        <v>73</v>
      </c>
      <c r="C169" s="69" t="str">
        <f t="shared" si="13"/>
        <v/>
      </c>
      <c r="D169" s="70" t="str">
        <f t="shared" si="13"/>
        <v/>
      </c>
      <c r="E169" s="70" t="str">
        <f t="shared" si="13"/>
        <v/>
      </c>
      <c r="F169" s="70" t="str">
        <f t="shared" si="13"/>
        <v/>
      </c>
      <c r="G169" s="70" t="str">
        <f t="shared" si="13"/>
        <v/>
      </c>
      <c r="H169" s="70" t="str">
        <f t="shared" si="13"/>
        <v/>
      </c>
      <c r="I169" s="70" t="str">
        <f t="shared" si="13"/>
        <v/>
      </c>
      <c r="J169" s="70" t="str">
        <f t="shared" si="13"/>
        <v/>
      </c>
      <c r="K169" s="70" t="str">
        <f t="shared" si="13"/>
        <v/>
      </c>
      <c r="L169" s="70" t="str">
        <f t="shared" si="13"/>
        <v/>
      </c>
      <c r="M169" s="28">
        <f t="shared" si="13"/>
        <v>-1</v>
      </c>
      <c r="N169" s="71">
        <f t="shared" si="13"/>
        <v>-1</v>
      </c>
    </row>
    <row r="170" spans="1:14" ht="16.5" thickTop="1" thickBot="1" x14ac:dyDescent="0.3">
      <c r="B170" s="46" t="s">
        <v>77</v>
      </c>
      <c r="C170" s="72">
        <f t="shared" si="13"/>
        <v>-0.23933620347470305</v>
      </c>
      <c r="D170" s="73">
        <f t="shared" si="13"/>
        <v>1.2883764008520886</v>
      </c>
      <c r="E170" s="73">
        <f t="shared" si="13"/>
        <v>2.3799763784064067</v>
      </c>
      <c r="F170" s="73">
        <f t="shared" si="13"/>
        <v>3.1351705255639546</v>
      </c>
      <c r="G170" s="73">
        <f t="shared" si="13"/>
        <v>2.1982687498388636</v>
      </c>
      <c r="H170" s="73">
        <f t="shared" si="13"/>
        <v>2.4631486887089262</v>
      </c>
      <c r="I170" s="73">
        <f t="shared" si="13"/>
        <v>3.9007922054270625</v>
      </c>
      <c r="J170" s="73">
        <f t="shared" si="13"/>
        <v>4.0435318275154</v>
      </c>
      <c r="K170" s="73">
        <f t="shared" si="13"/>
        <v>4.7899845739792566</v>
      </c>
      <c r="L170" s="73">
        <f t="shared" si="13"/>
        <v>9.019541408739606</v>
      </c>
      <c r="M170" s="73">
        <f t="shared" si="13"/>
        <v>-1</v>
      </c>
      <c r="N170" s="73">
        <f t="shared" si="13"/>
        <v>2.751869921792959</v>
      </c>
    </row>
    <row r="174" spans="1:14" x14ac:dyDescent="0.25">
      <c r="A174" s="1"/>
      <c r="B174" s="1"/>
      <c r="C174" s="174" t="s">
        <v>113</v>
      </c>
      <c r="D174" s="176"/>
      <c r="E174" s="176"/>
      <c r="F174" s="176"/>
      <c r="G174" s="176"/>
      <c r="H174" s="176"/>
      <c r="I174" s="176"/>
      <c r="J174" s="176"/>
      <c r="K174" s="176"/>
      <c r="L174" s="176"/>
      <c r="M174" s="176"/>
      <c r="N174" s="176"/>
    </row>
    <row r="175" spans="1:14" x14ac:dyDescent="0.25">
      <c r="A175" s="1"/>
      <c r="B175" s="1"/>
      <c r="C175" s="176"/>
      <c r="D175" s="176"/>
      <c r="E175" s="176"/>
      <c r="F175" s="176"/>
      <c r="G175" s="176"/>
      <c r="H175" s="176"/>
      <c r="I175" s="176"/>
      <c r="J175" s="176"/>
      <c r="K175" s="176"/>
      <c r="L175" s="176"/>
      <c r="M175" s="176"/>
      <c r="N175" s="176"/>
    </row>
    <row r="176" spans="1:14" x14ac:dyDescent="0.25">
      <c r="A176" s="1"/>
      <c r="B176" s="1"/>
      <c r="C176" s="176"/>
      <c r="D176" s="176"/>
      <c r="E176" s="176"/>
      <c r="F176" s="176"/>
      <c r="G176" s="176"/>
      <c r="H176" s="176"/>
      <c r="I176" s="176"/>
      <c r="J176" s="176"/>
      <c r="K176" s="176"/>
      <c r="L176" s="176"/>
      <c r="M176" s="176"/>
      <c r="N176" s="176"/>
    </row>
    <row r="177" spans="1:14" x14ac:dyDescent="0.25">
      <c r="A177" s="1"/>
      <c r="B177" s="1"/>
      <c r="C177" s="176"/>
      <c r="D177" s="176"/>
      <c r="E177" s="176"/>
      <c r="F177" s="176"/>
      <c r="G177" s="176"/>
      <c r="H177" s="176"/>
      <c r="I177" s="176"/>
      <c r="J177" s="176"/>
      <c r="K177" s="176"/>
      <c r="L177" s="176"/>
      <c r="M177" s="176"/>
      <c r="N177" s="176"/>
    </row>
    <row r="178" spans="1:14" x14ac:dyDescent="0.25">
      <c r="A178" s="1"/>
      <c r="B178" s="1"/>
      <c r="C178" s="176"/>
      <c r="D178" s="176"/>
      <c r="E178" s="176"/>
      <c r="F178" s="176"/>
      <c r="G178" s="176"/>
      <c r="H178" s="176"/>
      <c r="I178" s="176"/>
      <c r="J178" s="176"/>
      <c r="K178" s="176"/>
      <c r="L178" s="176"/>
      <c r="M178" s="176"/>
      <c r="N178" s="176"/>
    </row>
    <row r="179" spans="1:14" x14ac:dyDescent="0.25">
      <c r="A179" s="1"/>
      <c r="B179" s="1"/>
      <c r="C179" s="176"/>
      <c r="D179" s="176"/>
      <c r="E179" s="176"/>
      <c r="F179" s="176"/>
      <c r="G179" s="176"/>
      <c r="H179" s="176"/>
      <c r="I179" s="176"/>
      <c r="J179" s="176"/>
      <c r="K179" s="176"/>
      <c r="L179" s="176"/>
      <c r="M179" s="176"/>
      <c r="N179" s="176"/>
    </row>
    <row r="180" spans="1:14" x14ac:dyDescent="0.25">
      <c r="A180" s="1"/>
      <c r="B180" s="1"/>
      <c r="C180" s="176"/>
      <c r="D180" s="176"/>
      <c r="E180" s="176"/>
      <c r="F180" s="176"/>
      <c r="G180" s="176"/>
      <c r="H180" s="176"/>
      <c r="I180" s="176"/>
      <c r="J180" s="176"/>
      <c r="K180" s="176"/>
      <c r="L180" s="176"/>
      <c r="M180" s="176"/>
      <c r="N180" s="176"/>
    </row>
    <row r="181" spans="1:14" x14ac:dyDescent="0.25">
      <c r="A181" s="1"/>
      <c r="B181" s="1"/>
      <c r="C181" s="176"/>
      <c r="D181" s="176"/>
      <c r="E181" s="176"/>
      <c r="F181" s="176"/>
      <c r="G181" s="176"/>
      <c r="H181" s="176"/>
      <c r="I181" s="176"/>
      <c r="J181" s="176"/>
      <c r="K181" s="176"/>
      <c r="L181" s="176"/>
      <c r="M181" s="176"/>
      <c r="N181" s="176"/>
    </row>
    <row r="182" spans="1:14" x14ac:dyDescent="0.25">
      <c r="A182" s="1"/>
      <c r="B182" s="1"/>
      <c r="C182" s="176"/>
      <c r="D182" s="176"/>
      <c r="E182" s="176"/>
      <c r="F182" s="176"/>
      <c r="G182" s="176"/>
      <c r="H182" s="176"/>
      <c r="I182" s="176"/>
      <c r="J182" s="176"/>
      <c r="K182" s="176"/>
      <c r="L182" s="176"/>
      <c r="M182" s="176"/>
      <c r="N182" s="176"/>
    </row>
    <row r="183" spans="1:14" x14ac:dyDescent="0.25"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6"/>
      <c r="N183" s="176"/>
    </row>
  </sheetData>
  <mergeCells count="16">
    <mergeCell ref="A51:A61"/>
    <mergeCell ref="C174:N183"/>
    <mergeCell ref="C1:L1"/>
    <mergeCell ref="A3:A13"/>
    <mergeCell ref="A15:A25"/>
    <mergeCell ref="A27:A37"/>
    <mergeCell ref="A39:A49"/>
    <mergeCell ref="A135:A145"/>
    <mergeCell ref="A147:A157"/>
    <mergeCell ref="A159:A169"/>
    <mergeCell ref="A63:A73"/>
    <mergeCell ref="A75:A85"/>
    <mergeCell ref="A87:A97"/>
    <mergeCell ref="A99:A109"/>
    <mergeCell ref="A111:A121"/>
    <mergeCell ref="A123:A133"/>
  </mergeCells>
  <conditionalFormatting sqref="D148:M15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8:N1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:M16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0:N16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3">
    <cfRule type="top10" dxfId="34" priority="28" percent="1" rank="10"/>
    <cfRule type="top10" dxfId="33" priority="29" percent="1" bottom="1" rank="10"/>
    <cfRule type="top10" dxfId="32" priority="30" percent="1" rank="10"/>
  </conditionalFormatting>
  <conditionalFormatting sqref="N16:N24">
    <cfRule type="top10" dxfId="31" priority="25" percent="1" rank="10"/>
    <cfRule type="top10" dxfId="30" priority="26" percent="1" bottom="1" rank="10"/>
    <cfRule type="top10" dxfId="29" priority="27" percent="1" rank="10"/>
  </conditionalFormatting>
  <conditionalFormatting sqref="N28:N36">
    <cfRule type="top10" dxfId="28" priority="22" percent="1" rank="10"/>
    <cfRule type="top10" dxfId="27" priority="23" percent="1" bottom="1" rank="10"/>
    <cfRule type="top10" dxfId="26" priority="24" percent="1" rank="10"/>
  </conditionalFormatting>
  <conditionalFormatting sqref="N40:N48">
    <cfRule type="top10" dxfId="25" priority="19" percent="1" rank="10"/>
    <cfRule type="top10" dxfId="24" priority="20" percent="1" bottom="1" rank="10"/>
    <cfRule type="top10" dxfId="23" priority="21" percent="1" rank="10"/>
  </conditionalFormatting>
  <conditionalFormatting sqref="N52:N60">
    <cfRule type="top10" dxfId="22" priority="16" percent="1" rank="10"/>
    <cfRule type="top10" dxfId="21" priority="17" percent="1" bottom="1" rank="10"/>
    <cfRule type="top10" dxfId="20" priority="18" percent="1" rank="10"/>
  </conditionalFormatting>
  <conditionalFormatting sqref="N64:N73">
    <cfRule type="top10" dxfId="19" priority="13" percent="1" rank="10"/>
    <cfRule type="top10" dxfId="18" priority="14" percent="1" bottom="1" rank="10"/>
    <cfRule type="top10" dxfId="17" priority="15" percent="1" rank="10"/>
  </conditionalFormatting>
  <conditionalFormatting sqref="N100:N108">
    <cfRule type="top10" dxfId="16" priority="10" percent="1" rank="10"/>
    <cfRule type="top10" dxfId="15" priority="11" percent="1" bottom="1" rank="10"/>
    <cfRule type="top10" dxfId="14" priority="12" percent="1" rank="10"/>
  </conditionalFormatting>
  <conditionalFormatting sqref="N112:N120">
    <cfRule type="top10" dxfId="13" priority="7" percent="1" rank="10"/>
    <cfRule type="top10" dxfId="12" priority="8" percent="1" bottom="1" rank="10"/>
    <cfRule type="top10" dxfId="11" priority="9" percent="1" rank="10"/>
  </conditionalFormatting>
  <conditionalFormatting sqref="N124:N132">
    <cfRule type="top10" dxfId="10" priority="4" percent="1" rank="10"/>
    <cfRule type="top10" dxfId="9" priority="5" percent="1" bottom="1" rank="10"/>
    <cfRule type="top10" dxfId="8" priority="6" percent="1" rank="10"/>
  </conditionalFormatting>
  <conditionalFormatting sqref="N136:N144">
    <cfRule type="top10" dxfId="7" priority="1" percent="1" rank="10"/>
    <cfRule type="top10" dxfId="6" priority="2" percent="1" bottom="1" rank="10"/>
    <cfRule type="top10" dxfId="5" priority="3" percent="1" rank="10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showGridLines="0" tabSelected="1" zoomScale="80" zoomScaleNormal="80" workbookViewId="0">
      <selection activeCell="R8" sqref="R8"/>
    </sheetView>
  </sheetViews>
  <sheetFormatPr defaultRowHeight="15" x14ac:dyDescent="0.25"/>
  <cols>
    <col min="1" max="1" width="26" customWidth="1"/>
    <col min="2" max="2" width="14.5703125" bestFit="1" customWidth="1"/>
    <col min="3" max="4" width="9" customWidth="1"/>
    <col min="5" max="6" width="15.7109375" bestFit="1" customWidth="1"/>
    <col min="7" max="7" width="18.28515625" bestFit="1" customWidth="1"/>
    <col min="8" max="9" width="9" customWidth="1"/>
    <col min="10" max="11" width="10.140625" bestFit="1" customWidth="1"/>
    <col min="12" max="12" width="14.5703125" bestFit="1" customWidth="1"/>
    <col min="13" max="15" width="9" customWidth="1"/>
  </cols>
  <sheetData>
    <row r="1" spans="1:15" ht="15.75" thickBot="1" x14ac:dyDescent="0.3">
      <c r="A1" s="108"/>
      <c r="B1" s="191" t="s">
        <v>91</v>
      </c>
      <c r="C1" s="191"/>
      <c r="D1" s="191"/>
      <c r="E1" s="191"/>
      <c r="F1" s="191"/>
      <c r="G1" s="191"/>
      <c r="H1" s="192" t="s">
        <v>92</v>
      </c>
      <c r="I1" s="192"/>
      <c r="J1" s="192"/>
      <c r="K1" s="192"/>
      <c r="L1" s="192"/>
      <c r="M1" s="192"/>
      <c r="N1" s="192"/>
      <c r="O1" s="192"/>
    </row>
    <row r="2" spans="1:15" ht="16.5" thickBot="1" x14ac:dyDescent="0.3">
      <c r="A2" s="109" t="s">
        <v>112</v>
      </c>
      <c r="B2" s="110" t="s">
        <v>94</v>
      </c>
      <c r="C2" s="110" t="s">
        <v>94</v>
      </c>
      <c r="D2" s="110" t="s">
        <v>95</v>
      </c>
      <c r="E2" s="110" t="s">
        <v>96</v>
      </c>
      <c r="F2" s="110" t="s">
        <v>96</v>
      </c>
      <c r="G2" s="110" t="s">
        <v>96</v>
      </c>
      <c r="H2" s="110" t="s">
        <v>97</v>
      </c>
      <c r="I2" s="110" t="s">
        <v>98</v>
      </c>
      <c r="J2" s="110" t="s">
        <v>96</v>
      </c>
      <c r="K2" s="110" t="s">
        <v>96</v>
      </c>
      <c r="L2" s="110" t="s">
        <v>96</v>
      </c>
      <c r="M2" s="110" t="s">
        <v>99</v>
      </c>
      <c r="N2" s="110" t="s">
        <v>97</v>
      </c>
      <c r="O2" s="110" t="s">
        <v>97</v>
      </c>
    </row>
    <row r="3" spans="1:15" ht="16.5" thickBot="1" x14ac:dyDescent="0.3">
      <c r="A3" s="109" t="s">
        <v>93</v>
      </c>
      <c r="B3" s="109" t="s">
        <v>75</v>
      </c>
      <c r="C3" s="109" t="s">
        <v>78</v>
      </c>
      <c r="D3" s="109" t="s">
        <v>79</v>
      </c>
      <c r="E3" s="109" t="s">
        <v>100</v>
      </c>
      <c r="F3" s="109" t="s">
        <v>101</v>
      </c>
      <c r="G3" s="109" t="s">
        <v>102</v>
      </c>
      <c r="H3" s="109" t="s">
        <v>103</v>
      </c>
      <c r="I3" s="109" t="s">
        <v>104</v>
      </c>
      <c r="J3" s="109" t="s">
        <v>105</v>
      </c>
      <c r="K3" s="109" t="s">
        <v>106</v>
      </c>
      <c r="L3" s="109" t="s">
        <v>107</v>
      </c>
      <c r="M3" s="109" t="s">
        <v>108</v>
      </c>
      <c r="N3" s="109" t="s">
        <v>109</v>
      </c>
      <c r="O3" s="109" t="s">
        <v>110</v>
      </c>
    </row>
    <row r="4" spans="1:15" ht="16.5" thickTop="1" thickBot="1" x14ac:dyDescent="0.3">
      <c r="A4" s="111" t="s">
        <v>76</v>
      </c>
      <c r="B4" s="112">
        <v>185</v>
      </c>
      <c r="C4" s="112">
        <v>137</v>
      </c>
      <c r="D4" s="112">
        <v>368</v>
      </c>
      <c r="E4" s="113">
        <v>331509</v>
      </c>
      <c r="F4" s="113">
        <v>164746.19</v>
      </c>
      <c r="G4" s="114">
        <v>65502</v>
      </c>
      <c r="H4" s="115">
        <v>0.74054054054054053</v>
      </c>
      <c r="I4" s="116">
        <v>2.6861313868613137</v>
      </c>
      <c r="J4" s="117">
        <v>900.8396739130435</v>
      </c>
      <c r="K4" s="117">
        <v>447.67986413043479</v>
      </c>
      <c r="L4" s="117">
        <v>354.06486486486489</v>
      </c>
      <c r="M4" s="118">
        <v>547.35572972972977</v>
      </c>
      <c r="N4" s="115">
        <v>0.43978981984614079</v>
      </c>
      <c r="O4" s="115">
        <v>4.0610515709443984</v>
      </c>
    </row>
    <row r="5" spans="1:15" ht="15.75" thickBot="1" x14ac:dyDescent="0.3">
      <c r="A5" s="119" t="s">
        <v>52</v>
      </c>
      <c r="B5" s="108">
        <v>459</v>
      </c>
      <c r="C5" s="108">
        <v>321</v>
      </c>
      <c r="D5" s="108">
        <v>827</v>
      </c>
      <c r="E5" s="120">
        <v>704599</v>
      </c>
      <c r="F5" s="120">
        <v>353388.37</v>
      </c>
      <c r="G5" s="120">
        <v>161955</v>
      </c>
      <c r="H5" s="121">
        <v>0.69934640522875813</v>
      </c>
      <c r="I5" s="122">
        <v>2.5763239875389408</v>
      </c>
      <c r="J5" s="123">
        <v>851.99395405078599</v>
      </c>
      <c r="K5" s="123">
        <v>427.31362756952842</v>
      </c>
      <c r="L5" s="120">
        <v>352.84313725490193</v>
      </c>
      <c r="M5" s="124">
        <v>412.32163398692813</v>
      </c>
      <c r="N5" s="121">
        <v>0.36724180617672447</v>
      </c>
      <c r="O5" s="121">
        <v>3.3505850390540584</v>
      </c>
    </row>
    <row r="6" spans="1:15" ht="15.75" thickBot="1" x14ac:dyDescent="0.3">
      <c r="A6" s="119" t="s">
        <v>53</v>
      </c>
      <c r="B6" s="108">
        <v>399</v>
      </c>
      <c r="C6" s="108">
        <v>284</v>
      </c>
      <c r="D6" s="108">
        <v>722</v>
      </c>
      <c r="E6" s="120">
        <v>642893</v>
      </c>
      <c r="F6" s="120">
        <v>324822.27</v>
      </c>
      <c r="G6" s="120">
        <v>138856</v>
      </c>
      <c r="H6" s="121">
        <v>0.71177944862155385</v>
      </c>
      <c r="I6" s="122">
        <v>2.5422535211267605</v>
      </c>
      <c r="J6" s="123">
        <v>890.43351800554012</v>
      </c>
      <c r="K6" s="123">
        <v>449.89234072022163</v>
      </c>
      <c r="L6" s="120">
        <v>348.01002506265667</v>
      </c>
      <c r="M6" s="124">
        <v>449.15972431077677</v>
      </c>
      <c r="N6" s="121">
        <v>0.38650663961457582</v>
      </c>
      <c r="O6" s="121">
        <v>3.6299259664688597</v>
      </c>
    </row>
    <row r="7" spans="1:15" ht="15.75" thickBot="1" x14ac:dyDescent="0.3">
      <c r="A7" s="119" t="s">
        <v>54</v>
      </c>
      <c r="B7" s="108">
        <v>335</v>
      </c>
      <c r="C7" s="108">
        <v>246</v>
      </c>
      <c r="D7" s="108">
        <v>601</v>
      </c>
      <c r="E7" s="120">
        <v>511617</v>
      </c>
      <c r="F7" s="120">
        <v>259056.81</v>
      </c>
      <c r="G7" s="120">
        <v>117607</v>
      </c>
      <c r="H7" s="121">
        <v>0.73432835820895526</v>
      </c>
      <c r="I7" s="122">
        <v>2.4430894308943087</v>
      </c>
      <c r="J7" s="123">
        <v>851.27620632279536</v>
      </c>
      <c r="K7" s="123">
        <v>431.04294509151413</v>
      </c>
      <c r="L7" s="120">
        <v>351.06567164179103</v>
      </c>
      <c r="M7" s="124">
        <v>402.84534328358211</v>
      </c>
      <c r="N7" s="121">
        <v>0.35828552257250307</v>
      </c>
      <c r="O7" s="121">
        <v>3.350225751868511</v>
      </c>
    </row>
    <row r="8" spans="1:15" ht="15.75" thickBot="1" x14ac:dyDescent="0.3">
      <c r="A8" s="119" t="s">
        <v>55</v>
      </c>
      <c r="B8" s="108">
        <v>444</v>
      </c>
      <c r="C8" s="108">
        <v>322</v>
      </c>
      <c r="D8" s="108">
        <v>756</v>
      </c>
      <c r="E8" s="120">
        <v>661114</v>
      </c>
      <c r="F8" s="120">
        <v>336744.47</v>
      </c>
      <c r="G8" s="120">
        <v>155148</v>
      </c>
      <c r="H8" s="121">
        <v>0.72522522522522526</v>
      </c>
      <c r="I8" s="122">
        <v>2.347826086956522</v>
      </c>
      <c r="J8" s="123">
        <v>874.48941798941803</v>
      </c>
      <c r="K8" s="123">
        <v>445.42919312169306</v>
      </c>
      <c r="L8" s="120">
        <v>349.43243243243245</v>
      </c>
      <c r="M8" s="124">
        <v>381.12957207207234</v>
      </c>
      <c r="N8" s="121">
        <v>0.34402138743860022</v>
      </c>
      <c r="O8" s="121">
        <v>3.261182870549411</v>
      </c>
    </row>
    <row r="9" spans="1:15" ht="15.75" thickBot="1" x14ac:dyDescent="0.3">
      <c r="A9" s="119" t="s">
        <v>56</v>
      </c>
      <c r="B9" s="108">
        <v>502</v>
      </c>
      <c r="C9" s="108">
        <v>345</v>
      </c>
      <c r="D9" s="108">
        <v>853</v>
      </c>
      <c r="E9" s="120">
        <v>762707</v>
      </c>
      <c r="F9" s="120">
        <v>379381.72</v>
      </c>
      <c r="G9" s="120">
        <v>176086</v>
      </c>
      <c r="H9" s="121">
        <v>0.6872509960159362</v>
      </c>
      <c r="I9" s="122">
        <v>2.4724637681159418</v>
      </c>
      <c r="J9" s="123">
        <v>894.14654161781948</v>
      </c>
      <c r="K9" s="123">
        <v>444.76168815943726</v>
      </c>
      <c r="L9" s="120">
        <v>350.76892430278883</v>
      </c>
      <c r="M9" s="124">
        <v>412.82725099601589</v>
      </c>
      <c r="N9" s="121">
        <v>0.37308969097250161</v>
      </c>
      <c r="O9" s="121">
        <v>3.3314459979782605</v>
      </c>
    </row>
    <row r="10" spans="1:15" ht="15.75" thickBot="1" x14ac:dyDescent="0.3">
      <c r="A10" s="119" t="s">
        <v>57</v>
      </c>
      <c r="B10" s="108">
        <v>438</v>
      </c>
      <c r="C10" s="108">
        <v>285</v>
      </c>
      <c r="D10" s="108">
        <v>732</v>
      </c>
      <c r="E10" s="120">
        <v>630738</v>
      </c>
      <c r="F10" s="120">
        <v>319653.2</v>
      </c>
      <c r="G10" s="120">
        <v>153748</v>
      </c>
      <c r="H10" s="121">
        <v>0.65068493150684936</v>
      </c>
      <c r="I10" s="122">
        <v>2.5684210526315789</v>
      </c>
      <c r="J10" s="123">
        <v>861.6639344262295</v>
      </c>
      <c r="K10" s="123">
        <v>436.6846994535519</v>
      </c>
      <c r="L10" s="120">
        <v>351.02283105022832</v>
      </c>
      <c r="M10" s="124">
        <v>359.21643835616442</v>
      </c>
      <c r="N10" s="121">
        <v>0.33235403712538114</v>
      </c>
      <c r="O10" s="121">
        <v>3.1024143403491427</v>
      </c>
    </row>
    <row r="11" spans="1:15" ht="15.75" thickBot="1" x14ac:dyDescent="0.3">
      <c r="A11" s="119" t="s">
        <v>58</v>
      </c>
      <c r="B11" s="108">
        <v>364</v>
      </c>
      <c r="C11" s="108">
        <v>259</v>
      </c>
      <c r="D11" s="108">
        <v>517</v>
      </c>
      <c r="E11" s="120">
        <v>444952</v>
      </c>
      <c r="F11" s="120">
        <v>224866.92</v>
      </c>
      <c r="G11" s="120">
        <v>126620</v>
      </c>
      <c r="H11" s="121">
        <v>0.71153846153846156</v>
      </c>
      <c r="I11" s="122">
        <v>1.9961389961389961</v>
      </c>
      <c r="J11" s="123">
        <v>860.64216634429397</v>
      </c>
      <c r="K11" s="123">
        <v>434.94568665377176</v>
      </c>
      <c r="L11" s="120">
        <v>347.85714285714283</v>
      </c>
      <c r="M11" s="124">
        <v>256.77219780219781</v>
      </c>
      <c r="N11" s="121">
        <v>0.26591339444437928</v>
      </c>
      <c r="O11" s="121">
        <v>2.5140736060653923</v>
      </c>
    </row>
    <row r="12" spans="1:15" ht="15.75" thickBot="1" x14ac:dyDescent="0.3">
      <c r="A12" s="119" t="s">
        <v>59</v>
      </c>
      <c r="B12" s="108">
        <v>351</v>
      </c>
      <c r="C12" s="108">
        <v>214</v>
      </c>
      <c r="D12" s="108">
        <v>387</v>
      </c>
      <c r="E12" s="120">
        <v>344003</v>
      </c>
      <c r="F12" s="120">
        <v>174582.68</v>
      </c>
      <c r="G12" s="120">
        <v>121872</v>
      </c>
      <c r="H12" s="121">
        <v>0.6096866096866097</v>
      </c>
      <c r="I12" s="122">
        <v>1.808411214953271</v>
      </c>
      <c r="J12" s="123">
        <v>888.89664082687341</v>
      </c>
      <c r="K12" s="123">
        <v>451.11803617571059</v>
      </c>
      <c r="L12" s="120">
        <v>347.21367521367523</v>
      </c>
      <c r="M12" s="124">
        <v>135.46529914529918</v>
      </c>
      <c r="N12" s="121">
        <v>0.16038984441061954</v>
      </c>
      <c r="O12" s="121">
        <v>1.8226581987659183</v>
      </c>
    </row>
    <row r="13" spans="1:15" ht="15.75" thickBot="1" x14ac:dyDescent="0.3">
      <c r="A13" s="119" t="s">
        <v>60</v>
      </c>
      <c r="B13" s="108">
        <v>160</v>
      </c>
      <c r="C13" s="108">
        <v>84</v>
      </c>
      <c r="D13" s="108">
        <v>115</v>
      </c>
      <c r="E13" s="120">
        <v>92802</v>
      </c>
      <c r="F13" s="120">
        <v>48017.36</v>
      </c>
      <c r="G13" s="120">
        <v>54602</v>
      </c>
      <c r="H13" s="121">
        <v>0.52500000000000002</v>
      </c>
      <c r="I13" s="122">
        <v>1.3690476190476191</v>
      </c>
      <c r="J13" s="123">
        <v>806.97391304347821</v>
      </c>
      <c r="K13" s="123">
        <v>417.54226086956521</v>
      </c>
      <c r="L13" s="120">
        <v>341.26249999999999</v>
      </c>
      <c r="M13" s="124">
        <v>-61.358500000000049</v>
      </c>
      <c r="N13" s="121">
        <v>-9.5667718060217885E-2</v>
      </c>
      <c r="O13" s="121">
        <v>0.69960807296436023</v>
      </c>
    </row>
    <row r="14" spans="1:15" ht="15.75" thickBot="1" x14ac:dyDescent="0.3">
      <c r="A14" s="125" t="s">
        <v>73</v>
      </c>
      <c r="B14" s="143">
        <v>273</v>
      </c>
      <c r="C14" s="143">
        <v>0</v>
      </c>
      <c r="D14" s="143">
        <v>0</v>
      </c>
      <c r="E14" s="137">
        <v>0</v>
      </c>
      <c r="F14" s="137">
        <v>0</v>
      </c>
      <c r="G14" s="137">
        <v>94505</v>
      </c>
      <c r="H14" s="144">
        <v>0</v>
      </c>
      <c r="I14" s="145">
        <v>0</v>
      </c>
      <c r="J14" s="137">
        <v>0</v>
      </c>
      <c r="K14" s="137">
        <v>0</v>
      </c>
      <c r="L14" s="137">
        <v>346.17216117216117</v>
      </c>
      <c r="M14" s="146">
        <v>0</v>
      </c>
      <c r="N14" s="144">
        <v>-1</v>
      </c>
      <c r="O14" s="144">
        <v>-1</v>
      </c>
    </row>
    <row r="15" spans="1:15" ht="16.5" thickTop="1" thickBot="1" x14ac:dyDescent="0.3">
      <c r="A15" s="126" t="s">
        <v>77</v>
      </c>
      <c r="B15" s="127">
        <v>3910</v>
      </c>
      <c r="C15" s="127">
        <v>2497</v>
      </c>
      <c r="D15" s="127">
        <v>5878</v>
      </c>
      <c r="E15" s="128">
        <v>5126934</v>
      </c>
      <c r="F15" s="128">
        <v>2585259.9900000002</v>
      </c>
      <c r="G15" s="129">
        <v>1366501</v>
      </c>
      <c r="H15" s="130">
        <v>0.63861892583120206</v>
      </c>
      <c r="I15" s="131">
        <v>2.3540248297957551</v>
      </c>
      <c r="J15" s="132">
        <v>872.22422592718613</v>
      </c>
      <c r="K15" s="132">
        <v>439.81966485199052</v>
      </c>
      <c r="L15" s="132">
        <v>349.48874680306903</v>
      </c>
      <c r="M15" s="133">
        <v>300.55575703324803</v>
      </c>
      <c r="N15" s="130">
        <v>0.29737957659225733</v>
      </c>
      <c r="O15" s="130">
        <v>2.751869921792959</v>
      </c>
    </row>
    <row r="18" spans="1:15" ht="15" customHeight="1" x14ac:dyDescent="0.25">
      <c r="A18" s="193" t="s">
        <v>114</v>
      </c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5"/>
    </row>
    <row r="19" spans="1:15" x14ac:dyDescent="0.25">
      <c r="A19" s="196"/>
      <c r="B19" s="197"/>
      <c r="C19" s="197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8"/>
    </row>
    <row r="20" spans="1:15" x14ac:dyDescent="0.25">
      <c r="A20" s="196"/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1:15" x14ac:dyDescent="0.25">
      <c r="A21" s="196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8"/>
    </row>
    <row r="22" spans="1:15" x14ac:dyDescent="0.25">
      <c r="A22" s="196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8"/>
    </row>
    <row r="23" spans="1:15" x14ac:dyDescent="0.25">
      <c r="A23" s="196"/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8"/>
    </row>
    <row r="24" spans="1:15" x14ac:dyDescent="0.25">
      <c r="A24" s="199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1"/>
    </row>
    <row r="25" spans="1:15" x14ac:dyDescent="0.25">
      <c r="A25" s="193" t="s">
        <v>115</v>
      </c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5"/>
    </row>
    <row r="26" spans="1:15" x14ac:dyDescent="0.25">
      <c r="A26" s="196"/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8"/>
    </row>
    <row r="27" spans="1:15" x14ac:dyDescent="0.25">
      <c r="A27" s="196"/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8"/>
    </row>
    <row r="28" spans="1:15" x14ac:dyDescent="0.25">
      <c r="A28" s="196"/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8"/>
    </row>
    <row r="29" spans="1:15" x14ac:dyDescent="0.25">
      <c r="A29" s="199"/>
      <c r="B29" s="200"/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1"/>
    </row>
  </sheetData>
  <mergeCells count="4">
    <mergeCell ref="B1:G1"/>
    <mergeCell ref="H1:O1"/>
    <mergeCell ref="A18:O24"/>
    <mergeCell ref="A25:O29"/>
  </mergeCells>
  <conditionalFormatting sqref="B5:D14">
    <cfRule type="cellIs" dxfId="4" priority="11" operator="lessThanOrEqual">
      <formula>0</formula>
    </cfRule>
  </conditionalFormatting>
  <conditionalFormatting sqref="E5:E14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{4E34ED03-91C9-4C04-81CD-2BF416D5B3F3}</x14:id>
        </ext>
      </extLst>
    </cfRule>
  </conditionalFormatting>
  <conditionalFormatting sqref="F5:F1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{4F5F2495-856C-4BC1-B680-DAE9A28A36E6}</x14:id>
        </ext>
      </extLst>
    </cfRule>
  </conditionalFormatting>
  <conditionalFormatting sqref="G5:G1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{EEE1E30E-9DA1-4DD7-AF9D-11E72D686577}</x14:id>
        </ext>
      </extLst>
    </cfRule>
  </conditionalFormatting>
  <conditionalFormatting sqref="J5:J1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{F91F9BB5-FD59-4ED1-9DB6-D5A5F2B8D7B9}</x14:id>
        </ext>
      </extLst>
    </cfRule>
  </conditionalFormatting>
  <conditionalFormatting sqref="K5:K1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{3809E6AE-8A6E-4487-B328-4130FC94549C}</x14:id>
        </ext>
      </extLst>
    </cfRule>
  </conditionalFormatting>
  <conditionalFormatting sqref="L5:L1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{7A8FE386-30A1-4671-8588-163714AFF8D7}</x14:id>
        </ext>
      </extLst>
    </cfRule>
  </conditionalFormatting>
  <conditionalFormatting sqref="M5:M1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{FA0CAC2E-8196-4901-9233-FC218D5F21BB}</x14:id>
        </ext>
      </extLst>
    </cfRule>
  </conditionalFormatting>
  <conditionalFormatting sqref="N5:N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{03D6A583-6C29-45D3-B679-5132F9C66020}</x14:id>
        </ext>
      </extLst>
    </cfRule>
  </conditionalFormatting>
  <conditionalFormatting sqref="O5:O1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{823C3A32-EED1-4EE5-86D2-EE26FF27EBC6}</x14:id>
        </ext>
      </extLst>
    </cfRule>
  </conditionalFormatting>
  <conditionalFormatting sqref="H5:H1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{38BC9BEA-EA9C-46B0-9FB3-F8DA774BC7F4}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34ED03-91C9-4C04-81CD-2BF416D5B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E5:E14</xm:sqref>
        </x14:conditionalFormatting>
        <x14:conditionalFormatting xmlns:xm="http://schemas.microsoft.com/office/excel/2006/main">
          <x14:cfRule type="dataBar" id="{4F5F2495-856C-4BC1-B680-DAE9A28A36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F5:F14</xm:sqref>
        </x14:conditionalFormatting>
        <x14:conditionalFormatting xmlns:xm="http://schemas.microsoft.com/office/excel/2006/main">
          <x14:cfRule type="dataBar" id="{EEE1E30E-9DA1-4DD7-AF9D-11E72D68657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G5:G14</xm:sqref>
        </x14:conditionalFormatting>
        <x14:conditionalFormatting xmlns:xm="http://schemas.microsoft.com/office/excel/2006/main">
          <x14:cfRule type="dataBar" id="{F91F9BB5-FD59-4ED1-9DB6-D5A5F2B8D7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J5:J13</xm:sqref>
        </x14:conditionalFormatting>
        <x14:conditionalFormatting xmlns:xm="http://schemas.microsoft.com/office/excel/2006/main">
          <x14:cfRule type="dataBar" id="{3809E6AE-8A6E-4487-B328-4130FC9454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K5:K13</xm:sqref>
        </x14:conditionalFormatting>
        <x14:conditionalFormatting xmlns:xm="http://schemas.microsoft.com/office/excel/2006/main">
          <x14:cfRule type="dataBar" id="{7A8FE386-30A1-4671-8588-163714AFF8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L5:L14</xm:sqref>
        </x14:conditionalFormatting>
        <x14:conditionalFormatting xmlns:xm="http://schemas.microsoft.com/office/excel/2006/main">
          <x14:cfRule type="dataBar" id="{FA0CAC2E-8196-4901-9233-FC218D5F21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M5:M13</xm:sqref>
        </x14:conditionalFormatting>
        <x14:conditionalFormatting xmlns:xm="http://schemas.microsoft.com/office/excel/2006/main">
          <x14:cfRule type="dataBar" id="{03D6A583-6C29-45D3-B679-5132F9C6602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N5:N13</xm:sqref>
        </x14:conditionalFormatting>
        <x14:conditionalFormatting xmlns:xm="http://schemas.microsoft.com/office/excel/2006/main">
          <x14:cfRule type="dataBar" id="{823C3A32-EED1-4EE5-86D2-EE26FF27EB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O5:O13</xm:sqref>
        </x14:conditionalFormatting>
        <x14:conditionalFormatting xmlns:xm="http://schemas.microsoft.com/office/excel/2006/main">
          <x14:cfRule type="dataBar" id="{38BC9BEA-EA9C-46B0-9FB3-F8DA774BC7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H5:H13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workbookViewId="0"/>
  </sheetViews>
  <sheetFormatPr defaultRowHeight="15" x14ac:dyDescent="0.25"/>
  <cols>
    <col min="1" max="1" width="21.42578125" bestFit="1" customWidth="1"/>
  </cols>
  <sheetData>
    <row r="1" spans="1:3" ht="15.75" thickBot="1" x14ac:dyDescent="0.3">
      <c r="A1" s="154" t="s">
        <v>122</v>
      </c>
      <c r="B1" s="154" t="s">
        <v>110</v>
      </c>
      <c r="C1" s="154" t="s">
        <v>109</v>
      </c>
    </row>
    <row r="2" spans="1:3" x14ac:dyDescent="0.25">
      <c r="A2" s="159" t="s">
        <v>119</v>
      </c>
      <c r="B2" s="160">
        <v>3.4500949057761816</v>
      </c>
      <c r="C2" s="160">
        <v>0.36728260020436809</v>
      </c>
    </row>
    <row r="3" spans="1:3" x14ac:dyDescent="0.25">
      <c r="A3" s="155" t="s">
        <v>117</v>
      </c>
      <c r="B3" s="156">
        <v>3.1749439435141453</v>
      </c>
      <c r="C3" s="156">
        <v>0.34873045704039651</v>
      </c>
    </row>
    <row r="4" spans="1:3" x14ac:dyDescent="0.25">
      <c r="A4" s="155" t="s">
        <v>118</v>
      </c>
      <c r="B4" s="156">
        <v>2.5658147300074683</v>
      </c>
      <c r="C4" s="156">
        <v>0.27030533532242484</v>
      </c>
    </row>
    <row r="5" spans="1:3" ht="15.75" thickBot="1" x14ac:dyDescent="0.3">
      <c r="A5" s="159" t="s">
        <v>120</v>
      </c>
      <c r="B5" s="160">
        <v>1.8302243271171981</v>
      </c>
      <c r="C5" s="160">
        <v>0.17071642745794005</v>
      </c>
    </row>
    <row r="6" spans="1:3" ht="16.5" thickTop="1" thickBot="1" x14ac:dyDescent="0.3">
      <c r="A6" s="157" t="s">
        <v>121</v>
      </c>
      <c r="B6" s="158">
        <v>2.751869921792959</v>
      </c>
      <c r="C6" s="158">
        <v>0.29737957659225672</v>
      </c>
    </row>
  </sheetData>
  <autoFilter ref="A1:C5"/>
  <conditionalFormatting sqref="B2:B5">
    <cfRule type="top10" dxfId="3" priority="2" percent="1" rank="80"/>
  </conditionalFormatting>
  <conditionalFormatting sqref="C2:C5">
    <cfRule type="top10" dxfId="2" priority="1" percent="1" rank="8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 x14ac:dyDescent="0.25"/>
  <cols>
    <col min="1" max="1" width="13.28515625" bestFit="1" customWidth="1"/>
  </cols>
  <sheetData>
    <row r="1" spans="1:3" ht="15.75" thickBot="1" x14ac:dyDescent="0.3">
      <c r="A1" s="154" t="s">
        <v>116</v>
      </c>
      <c r="B1" s="154" t="s">
        <v>110</v>
      </c>
      <c r="C1" s="154" t="s">
        <v>109</v>
      </c>
    </row>
    <row r="2" spans="1:3" x14ac:dyDescent="0.25">
      <c r="A2" t="s">
        <v>128</v>
      </c>
      <c r="B2" s="160">
        <v>3.787304044900329</v>
      </c>
      <c r="C2" s="160">
        <v>0.41854836602239881</v>
      </c>
    </row>
    <row r="3" spans="1:3" x14ac:dyDescent="0.25">
      <c r="A3" t="s">
        <v>130</v>
      </c>
      <c r="B3" s="160">
        <v>3.7007994578783485</v>
      </c>
      <c r="C3" s="160">
        <v>0.389672460838898</v>
      </c>
    </row>
    <row r="4" spans="1:3" x14ac:dyDescent="0.25">
      <c r="A4" t="s">
        <v>127</v>
      </c>
      <c r="B4" s="160">
        <v>2.7350941471106576</v>
      </c>
      <c r="C4" s="160">
        <v>0.29309154465354037</v>
      </c>
    </row>
    <row r="5" spans="1:3" x14ac:dyDescent="0.25">
      <c r="A5" t="s">
        <v>132</v>
      </c>
      <c r="B5" s="160">
        <v>2.5780277877640789</v>
      </c>
      <c r="C5" s="160">
        <v>0.27121478127857157</v>
      </c>
    </row>
    <row r="6" spans="1:3" x14ac:dyDescent="0.25">
      <c r="A6" t="s">
        <v>131</v>
      </c>
      <c r="B6" s="160">
        <v>2.1562896726831151</v>
      </c>
      <c r="C6" s="160">
        <v>0.21004865711473764</v>
      </c>
    </row>
    <row r="7" spans="1:3" ht="15.75" thickBot="1" x14ac:dyDescent="0.3">
      <c r="A7" t="s">
        <v>129</v>
      </c>
      <c r="B7" s="160">
        <v>1.5577459667872966</v>
      </c>
      <c r="C7" s="160">
        <v>0.11946432303863633</v>
      </c>
    </row>
    <row r="8" spans="1:3" ht="16.5" thickTop="1" thickBot="1" x14ac:dyDescent="0.3">
      <c r="A8" s="157" t="s">
        <v>121</v>
      </c>
      <c r="B8" s="158">
        <v>2.751869921792959</v>
      </c>
      <c r="C8" s="158">
        <v>0.29737957659225672</v>
      </c>
    </row>
  </sheetData>
  <conditionalFormatting sqref="B2:B7">
    <cfRule type="top10" dxfId="1" priority="2" percent="1" rank="80"/>
  </conditionalFormatting>
  <conditionalFormatting sqref="C2:C7">
    <cfRule type="top10" dxfId="0" priority="1" percent="1" rank="8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Содержание</vt:lpstr>
      <vt:lpstr>Показатели</vt:lpstr>
      <vt:lpstr>1.Возвращаемость</vt:lpstr>
      <vt:lpstr>2.1.Юнит-экономика</vt:lpstr>
      <vt:lpstr>2.2-3.Агрегированные</vt:lpstr>
      <vt:lpstr>4.Источники продвижения</vt:lpstr>
      <vt:lpstr>5. Города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2020-09-15T03:42:59Z</dcterms:created>
  <dcterms:modified xsi:type="dcterms:W3CDTF">2020-10-06T17:27:25Z</dcterms:modified>
</cp:coreProperties>
</file>