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27" windowWidth="12280" windowHeight="11307" activeTab="1"/>
  </bookViews>
  <sheets>
    <sheet name="for Means" sheetId="1" r:id="rId1"/>
    <sheet name="for Ratios" sheetId="2" r:id="rId2"/>
  </sheets>
  <calcPr calcId="145621"/>
</workbook>
</file>

<file path=xl/calcChain.xml><?xml version="1.0" encoding="utf-8"?>
<calcChain xmlns="http://schemas.openxmlformats.org/spreadsheetml/2006/main">
  <c r="A16" i="2" l="1"/>
  <c r="A15" i="2"/>
  <c r="A16" i="1"/>
  <c r="A15" i="1"/>
  <c r="E16" i="1" l="1"/>
  <c r="E15" i="1"/>
  <c r="E12" i="1"/>
  <c r="E16" i="2"/>
  <c r="E15" i="2"/>
  <c r="E12" i="2"/>
  <c r="B16" i="2"/>
  <c r="B15" i="2"/>
  <c r="B17" i="2"/>
  <c r="B12" i="2"/>
  <c r="C9" i="2"/>
  <c r="C8" i="2"/>
  <c r="B9" i="2"/>
  <c r="B8" i="2"/>
  <c r="B8" i="1"/>
  <c r="B9" i="1" s="1"/>
  <c r="B12" i="1"/>
  <c r="C8" i="1"/>
  <c r="C9" i="1" s="1"/>
  <c r="B13" i="2" l="1"/>
  <c r="B13" i="1"/>
  <c r="B16" i="1" s="1"/>
  <c r="B15" i="1" l="1"/>
  <c r="B17" i="1"/>
</calcChain>
</file>

<file path=xl/sharedStrings.xml><?xml version="1.0" encoding="utf-8"?>
<sst xmlns="http://schemas.openxmlformats.org/spreadsheetml/2006/main" count="39" uniqueCount="30">
  <si>
    <t>Mean:</t>
  </si>
  <si>
    <t>Group A</t>
  </si>
  <si>
    <t>Group B</t>
  </si>
  <si>
    <t>Std Err of Mean:</t>
  </si>
  <si>
    <t>Std Err of B-A</t>
  </si>
  <si>
    <t>Desired Conf. Level:</t>
  </si>
  <si>
    <t>Ratio:</t>
  </si>
  <si>
    <t>Std Err of Ln(Ratio):</t>
  </si>
  <si>
    <t>Std Err of Ln(B/A)</t>
  </si>
  <si>
    <t>Ratio A/B:</t>
  </si>
  <si>
    <t>Lo CI for A/B:</t>
  </si>
  <si>
    <t>Lo CI for A-B:</t>
  </si>
  <si>
    <t>For Comparing Two Groups:</t>
  </si>
  <si>
    <t>Lower Conf. Limit:</t>
  </si>
  <si>
    <t>Upper Conf. Limit:</t>
  </si>
  <si>
    <t>Up CI for A/B:</t>
  </si>
  <si>
    <t>Ratio of Ratios (B/A):</t>
  </si>
  <si>
    <t>Up CI for A-B:</t>
  </si>
  <si>
    <t>Difference of Means (B-A):</t>
  </si>
  <si>
    <t>p-value for Ho: Mean=0:</t>
  </si>
  <si>
    <t>p-value for Ho: A=B:</t>
  </si>
  <si>
    <t>(testing whether each true mean is 0)</t>
  </si>
  <si>
    <t>(testing whether both groups have same true mean)</t>
  </si>
  <si>
    <t>(testing whether each true ratio is 1)</t>
  </si>
  <si>
    <t>(testing whether both groups have same true ratio)</t>
  </si>
  <si>
    <t>(rate ratio, odds ratio, risk ratio, relative risk, hazard ratio)</t>
  </si>
  <si>
    <t>p-value for Ho: Ratio=1</t>
  </si>
  <si>
    <t>Difference A-B:</t>
  </si>
  <si>
    <t>Confidence Level:</t>
  </si>
  <si>
    <t>For Testing Each Group: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</si>
</sst>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70C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 applyAlignment="1" applyProtection="1">
      <alignment horizontal="center"/>
      <protection locked="0"/>
    </xf>
    <xf numFmtId="164" fontId="3" fillId="0" borderId="0" xfId="1" applyNumberFormat="1" applyFont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3" sqref="B3"/>
    </sheetView>
  </sheetViews>
  <sheetFormatPr defaultRowHeight="12.7" x14ac:dyDescent="0.2"/>
  <cols>
    <col min="1" max="1" width="22.5" customWidth="1"/>
    <col min="2" max="3" width="12.5" style="1" customWidth="1"/>
    <col min="4" max="5" width="13.25" customWidth="1"/>
  </cols>
  <sheetData>
    <row r="1" spans="1:5" ht="13.35" x14ac:dyDescent="0.25">
      <c r="A1" s="5" t="s">
        <v>29</v>
      </c>
    </row>
    <row r="2" spans="1:5" ht="13.35" x14ac:dyDescent="0.25">
      <c r="B2" s="8" t="s">
        <v>1</v>
      </c>
      <c r="C2" s="8" t="s">
        <v>2</v>
      </c>
    </row>
    <row r="3" spans="1:5" x14ac:dyDescent="0.2">
      <c r="A3" s="4" t="s">
        <v>0</v>
      </c>
      <c r="B3" s="6">
        <v>1.5</v>
      </c>
      <c r="C3" s="6">
        <v>2.6</v>
      </c>
    </row>
    <row r="4" spans="1:5" x14ac:dyDescent="0.2">
      <c r="A4" s="4" t="s">
        <v>13</v>
      </c>
      <c r="B4" s="6">
        <v>-0.5</v>
      </c>
      <c r="C4" s="6">
        <v>0.9</v>
      </c>
    </row>
    <row r="5" spans="1:5" x14ac:dyDescent="0.2">
      <c r="A5" s="4" t="s">
        <v>14</v>
      </c>
      <c r="B5" s="6">
        <v>3.5</v>
      </c>
      <c r="C5" s="6">
        <v>4.3</v>
      </c>
    </row>
    <row r="6" spans="1:5" x14ac:dyDescent="0.2">
      <c r="A6" s="4" t="s">
        <v>28</v>
      </c>
      <c r="B6" s="7">
        <v>0.95</v>
      </c>
      <c r="C6" s="7">
        <v>0.95</v>
      </c>
    </row>
    <row r="7" spans="1:5" x14ac:dyDescent="0.2">
      <c r="A7" s="4"/>
    </row>
    <row r="8" spans="1:5" x14ac:dyDescent="0.2">
      <c r="A8" s="4" t="s">
        <v>3</v>
      </c>
      <c r="B8" s="1">
        <f>(B5-B4)/(2*NORMSINV((1+B6)/2))</f>
        <v>1.0204269138493081</v>
      </c>
      <c r="C8" s="1">
        <f>(C5-C4)/(2*NORMSINV((1+C6)/2))</f>
        <v>0.86736287677191193</v>
      </c>
    </row>
    <row r="9" spans="1:5" x14ac:dyDescent="0.2">
      <c r="A9" s="4" t="s">
        <v>19</v>
      </c>
      <c r="B9" s="1">
        <f>2-2*NORMSDIST(ABS(B3)/B8)</f>
        <v>0.14156906984427375</v>
      </c>
      <c r="C9" s="1">
        <f>2-2*NORMSDIST(ABS(C3)/C8)</f>
        <v>2.7212173152886265E-3</v>
      </c>
      <c r="D9" t="s">
        <v>21</v>
      </c>
    </row>
    <row r="11" spans="1:5" ht="13.35" x14ac:dyDescent="0.25">
      <c r="A11" s="5" t="s">
        <v>12</v>
      </c>
    </row>
    <row r="12" spans="1:5" x14ac:dyDescent="0.2">
      <c r="A12" s="4" t="s">
        <v>18</v>
      </c>
      <c r="B12" s="1">
        <f>C3-B3</f>
        <v>1.1000000000000001</v>
      </c>
      <c r="D12" s="4" t="s">
        <v>27</v>
      </c>
      <c r="E12" s="1">
        <f>-B12</f>
        <v>-1.1000000000000001</v>
      </c>
    </row>
    <row r="13" spans="1:5" x14ac:dyDescent="0.2">
      <c r="A13" s="4" t="s">
        <v>4</v>
      </c>
      <c r="B13" s="1">
        <f>SQRT(B8^2+C8^2)</f>
        <v>1.3392495833525841</v>
      </c>
      <c r="D13" s="4"/>
      <c r="E13" s="1"/>
    </row>
    <row r="14" spans="1:5" x14ac:dyDescent="0.2">
      <c r="A14" s="4" t="s">
        <v>5</v>
      </c>
      <c r="B14" s="7">
        <v>0.95</v>
      </c>
      <c r="C14" s="2"/>
      <c r="D14" s="4"/>
      <c r="E14" s="1"/>
    </row>
    <row r="15" spans="1:5" x14ac:dyDescent="0.2">
      <c r="A15" s="4" t="str">
        <f>"Lower " &amp; TEXT(B14,"00.0%") &amp; " Conf. Limit:"</f>
        <v>Lower 95.0% Conf. Limit:</v>
      </c>
      <c r="B15" s="3">
        <f>B12-B13*NORMSINV((1+B14)/2)</f>
        <v>-1.5248809496813376</v>
      </c>
      <c r="D15" s="4" t="s">
        <v>11</v>
      </c>
      <c r="E15" s="1">
        <f>-B16</f>
        <v>-3.7248809496813378</v>
      </c>
    </row>
    <row r="16" spans="1:5" x14ac:dyDescent="0.2">
      <c r="A16" s="4" t="str">
        <f>"Upper " &amp; TEXT(B14,"00.0%") &amp; " Conf. Limit:"</f>
        <v>Upper 95.0% Conf. Limit:</v>
      </c>
      <c r="B16" s="1">
        <f>B12+B13*NORMSINV((1+B14)/2)</f>
        <v>3.7248809496813378</v>
      </c>
      <c r="D16" s="4" t="s">
        <v>17</v>
      </c>
      <c r="E16" s="1">
        <f>-B15</f>
        <v>1.5248809496813376</v>
      </c>
    </row>
    <row r="17" spans="1:3" x14ac:dyDescent="0.2">
      <c r="A17" s="4" t="s">
        <v>20</v>
      </c>
      <c r="B17" s="1">
        <f>2-2*NORMSDIST(ABS(B12)/B13)</f>
        <v>0.41144380787654855</v>
      </c>
      <c r="C17" s="9" t="s">
        <v>22</v>
      </c>
    </row>
  </sheetData>
  <sheetProtection sheet="1" objects="1" scenarios="1" formatCell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B3" sqref="B3"/>
    </sheetView>
  </sheetViews>
  <sheetFormatPr defaultRowHeight="12.7" x14ac:dyDescent="0.2"/>
  <cols>
    <col min="1" max="1" width="22.5" customWidth="1"/>
    <col min="2" max="3" width="12.5" style="1" customWidth="1"/>
    <col min="4" max="5" width="13.25" customWidth="1"/>
  </cols>
  <sheetData>
    <row r="1" spans="1:5" ht="13.35" x14ac:dyDescent="0.25">
      <c r="A1" s="5" t="s">
        <v>29</v>
      </c>
    </row>
    <row r="2" spans="1:5" ht="13.35" x14ac:dyDescent="0.25">
      <c r="B2" s="8" t="s">
        <v>1</v>
      </c>
      <c r="C2" s="8" t="s">
        <v>2</v>
      </c>
    </row>
    <row r="3" spans="1:5" x14ac:dyDescent="0.2">
      <c r="A3" s="4" t="s">
        <v>6</v>
      </c>
      <c r="B3" s="6">
        <v>1.613</v>
      </c>
      <c r="C3" s="6">
        <v>0.51800000000000002</v>
      </c>
      <c r="D3" t="s">
        <v>25</v>
      </c>
    </row>
    <row r="4" spans="1:5" x14ac:dyDescent="0.2">
      <c r="A4" s="4" t="s">
        <v>13</v>
      </c>
      <c r="B4" s="6">
        <v>1.1459999999999999</v>
      </c>
      <c r="C4" s="6">
        <v>0.32500000000000001</v>
      </c>
    </row>
    <row r="5" spans="1:5" x14ac:dyDescent="0.2">
      <c r="A5" s="4" t="s">
        <v>14</v>
      </c>
      <c r="B5" s="6">
        <v>2.2719999999999998</v>
      </c>
      <c r="C5" s="6">
        <v>0.82399999999999995</v>
      </c>
    </row>
    <row r="6" spans="1:5" x14ac:dyDescent="0.2">
      <c r="A6" s="4" t="s">
        <v>28</v>
      </c>
      <c r="B6" s="7">
        <v>0.95</v>
      </c>
      <c r="C6" s="7">
        <v>0.95</v>
      </c>
    </row>
    <row r="7" spans="1:5" x14ac:dyDescent="0.2">
      <c r="A7" s="4"/>
    </row>
    <row r="8" spans="1:5" x14ac:dyDescent="0.2">
      <c r="A8" s="4" t="s">
        <v>7</v>
      </c>
      <c r="B8" s="1">
        <f>LN(B5/B4)/(2*NORMSINV((1+B6)/2))</f>
        <v>0.17459067818712029</v>
      </c>
      <c r="C8" s="1">
        <f>LN(C5/C4)/(2*NORMSINV((1+C6)/2))</f>
        <v>0.23733735796121253</v>
      </c>
    </row>
    <row r="9" spans="1:5" x14ac:dyDescent="0.2">
      <c r="A9" s="4" t="s">
        <v>26</v>
      </c>
      <c r="B9" s="1">
        <f>2-2*NORMSDIST(ABS(LN(B3))/B8)</f>
        <v>6.1742497197037061E-3</v>
      </c>
      <c r="C9" s="1">
        <f>2-2*NORMSDIST(ABS(LN(C3))/C8)</f>
        <v>5.5798997898506286E-3</v>
      </c>
      <c r="D9" t="s">
        <v>23</v>
      </c>
    </row>
    <row r="11" spans="1:5" ht="13.35" x14ac:dyDescent="0.25">
      <c r="A11" s="5" t="s">
        <v>12</v>
      </c>
    </row>
    <row r="12" spans="1:5" x14ac:dyDescent="0.2">
      <c r="A12" s="4" t="s">
        <v>16</v>
      </c>
      <c r="B12" s="1">
        <f>C3/B3</f>
        <v>0.32114073155610667</v>
      </c>
      <c r="D12" s="4" t="s">
        <v>9</v>
      </c>
      <c r="E12" s="1">
        <f>1/B12</f>
        <v>3.1138996138996133</v>
      </c>
    </row>
    <row r="13" spans="1:5" x14ac:dyDescent="0.2">
      <c r="A13" s="4" t="s">
        <v>8</v>
      </c>
      <c r="B13" s="1">
        <f>SQRT(B8^2+C8^2)</f>
        <v>0.29463693996823842</v>
      </c>
      <c r="D13" s="4"/>
      <c r="E13" s="1"/>
    </row>
    <row r="14" spans="1:5" x14ac:dyDescent="0.2">
      <c r="A14" s="4" t="s">
        <v>5</v>
      </c>
      <c r="B14" s="7">
        <v>0.95</v>
      </c>
      <c r="C14" s="2"/>
      <c r="D14" s="4"/>
      <c r="E14" s="1"/>
    </row>
    <row r="15" spans="1:5" x14ac:dyDescent="0.2">
      <c r="A15" s="4" t="str">
        <f>"Lower " &amp; TEXT(B14,"00.0%") &amp; " Conf. Limit:"</f>
        <v>Lower 95.0% Conf. Limit:</v>
      </c>
      <c r="B15" s="3">
        <f>EXP(LN(B12)-B13*NORMSINV((1+B14)/2))</f>
        <v>0.18026025220830749</v>
      </c>
      <c r="D15" s="4" t="s">
        <v>10</v>
      </c>
      <c r="E15" s="1">
        <f>1/B16</f>
        <v>1.7478702468946343</v>
      </c>
    </row>
    <row r="16" spans="1:5" x14ac:dyDescent="0.2">
      <c r="A16" s="4" t="str">
        <f>"Upper " &amp; TEXT(B14,"00.0%") &amp; " Conf. Limit:"</f>
        <v>Upper 95.0% Conf. Limit:</v>
      </c>
      <c r="B16" s="1">
        <f>EXP(LN(B12)+B13*NORMSINV((1+B14)/2))</f>
        <v>0.57212484838428757</v>
      </c>
      <c r="D16" s="4" t="s">
        <v>15</v>
      </c>
      <c r="E16" s="1">
        <f>1/B15</f>
        <v>5.5475346769425737</v>
      </c>
    </row>
    <row r="17" spans="1:3" s="1" customFormat="1" x14ac:dyDescent="0.2">
      <c r="A17" s="4" t="s">
        <v>20</v>
      </c>
      <c r="B17" s="1">
        <f>2-2*NORMSDIST(ABS(LN(B12))/B13)</f>
        <v>1.1564868460189892E-4</v>
      </c>
      <c r="C17" s="9" t="s">
        <v>24</v>
      </c>
    </row>
  </sheetData>
  <sheetProtection sheet="1" objects="1" scenarios="1" formatCell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 Means</vt:lpstr>
      <vt:lpstr>for Ratios</vt:lpstr>
    </vt:vector>
  </TitlesOfParts>
  <Company>Georgetown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C. Pezzullo</dc:creator>
  <cp:lastModifiedBy>John C. Pezzullo</cp:lastModifiedBy>
  <dcterms:created xsi:type="dcterms:W3CDTF">2015-12-06T20:11:51Z</dcterms:created>
  <dcterms:modified xsi:type="dcterms:W3CDTF">2015-12-07T19:40:07Z</dcterms:modified>
</cp:coreProperties>
</file>