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mariannemenictas/Dropbox/Postdoc_Harvard/S2S_primary_analysis/github_repository/S2S_primary_analysis/documentation/"/>
    </mc:Choice>
  </mc:AlternateContent>
  <xr:revisionPtr revIDLastSave="0" documentId="13_ncr:1_{51B9351C-9F76-9B41-94D7-330B45B080F3}" xr6:coauthVersionLast="45" xr6:coauthVersionMax="45" xr10:uidLastSave="{00000000-0000-0000-0000-000000000000}"/>
  <bookViews>
    <workbookView xWindow="820" yWindow="460" windowWidth="27980" windowHeight="17540" xr2:uid="{00000000-000D-0000-FFFF-FFFF00000000}"/>
  </bookViews>
  <sheets>
    <sheet name="Sense2StopDemographics_forMaria" sheetId="1" r:id="rId1"/>
    <sheet name="Sheet1" sheetId="3" r:id="rId2"/>
    <sheet name="Sheet2" sheetId="4" r:id="rId3"/>
    <sheet name="Codebook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7" i="3" l="1"/>
  <c r="T89" i="3"/>
  <c r="I132" i="3"/>
  <c r="H132" i="3"/>
  <c r="G132" i="3"/>
  <c r="H122" i="3"/>
  <c r="H121" i="3"/>
  <c r="H119" i="3"/>
  <c r="H118" i="3"/>
  <c r="H117" i="3"/>
  <c r="H116" i="3"/>
  <c r="H86" i="3"/>
  <c r="H87" i="3"/>
  <c r="H88" i="3"/>
  <c r="H89" i="3"/>
  <c r="H114" i="3"/>
  <c r="H113" i="3"/>
  <c r="H112" i="3"/>
  <c r="H111" i="3"/>
  <c r="H110" i="3"/>
  <c r="H108" i="3"/>
  <c r="H107" i="3"/>
  <c r="H106" i="3"/>
  <c r="H105" i="3"/>
  <c r="H104" i="3"/>
  <c r="G94" i="3"/>
  <c r="H102" i="3"/>
  <c r="H101" i="3"/>
  <c r="H100" i="3"/>
  <c r="H99" i="3"/>
  <c r="H98" i="3"/>
  <c r="H97" i="3"/>
  <c r="H96" i="3"/>
  <c r="H95" i="3"/>
  <c r="H94" i="3"/>
  <c r="H92" i="3"/>
  <c r="H91" i="3"/>
  <c r="H85" i="3"/>
  <c r="H82" i="3"/>
  <c r="H83" i="3"/>
  <c r="G122" i="3"/>
  <c r="I122" i="3" s="1"/>
  <c r="G121" i="3"/>
  <c r="G119" i="3"/>
  <c r="G118" i="3"/>
  <c r="I118" i="3" s="1"/>
  <c r="G117" i="3"/>
  <c r="G116" i="3"/>
  <c r="G114" i="3"/>
  <c r="I114" i="3" s="1"/>
  <c r="G113" i="3"/>
  <c r="I113" i="3" s="1"/>
  <c r="G112" i="3"/>
  <c r="G111" i="3"/>
  <c r="G110" i="3"/>
  <c r="I110" i="3" s="1"/>
  <c r="G108" i="3"/>
  <c r="G107" i="3"/>
  <c r="I107" i="3" s="1"/>
  <c r="G106" i="3"/>
  <c r="I106" i="3" s="1"/>
  <c r="G105" i="3"/>
  <c r="I105" i="3" s="1"/>
  <c r="G104" i="3"/>
  <c r="I104" i="3" s="1"/>
  <c r="G102" i="3"/>
  <c r="G101" i="3"/>
  <c r="I101" i="3" s="1"/>
  <c r="G99" i="3"/>
  <c r="G98" i="3"/>
  <c r="I98" i="3" s="1"/>
  <c r="G97" i="3"/>
  <c r="I97" i="3" s="1"/>
  <c r="G96" i="3"/>
  <c r="I96" i="3" s="1"/>
  <c r="G95" i="3"/>
  <c r="G92" i="3"/>
  <c r="I92" i="3" s="1"/>
  <c r="G91" i="3"/>
  <c r="I91" i="3" s="1"/>
  <c r="G89" i="3"/>
  <c r="G88" i="3"/>
  <c r="G87" i="3"/>
  <c r="G86" i="3"/>
  <c r="I86" i="3" s="1"/>
  <c r="G85" i="3"/>
  <c r="I85" i="3" s="1"/>
  <c r="H131" i="3"/>
  <c r="H130" i="3"/>
  <c r="H129" i="3"/>
  <c r="G131" i="3"/>
  <c r="G130" i="3"/>
  <c r="G129" i="3"/>
  <c r="G128" i="3"/>
  <c r="H128" i="3"/>
  <c r="H127" i="3"/>
  <c r="H126" i="3"/>
  <c r="G127" i="3"/>
  <c r="G126" i="3"/>
  <c r="I131" i="3"/>
  <c r="I130" i="3"/>
  <c r="I129" i="3"/>
  <c r="I128" i="3"/>
  <c r="I127" i="3"/>
  <c r="I126" i="3"/>
  <c r="I125" i="3"/>
  <c r="I124" i="3"/>
  <c r="H125" i="3"/>
  <c r="G125" i="3"/>
  <c r="H124" i="3"/>
  <c r="G124" i="3"/>
  <c r="G83" i="3"/>
  <c r="I83" i="3" s="1"/>
  <c r="G82" i="3"/>
  <c r="I111" i="3" l="1"/>
  <c r="I121" i="3"/>
  <c r="I94" i="3"/>
  <c r="I102" i="3"/>
  <c r="I112" i="3"/>
  <c r="I95" i="3"/>
  <c r="I117" i="3"/>
  <c r="I99" i="3"/>
  <c r="I119" i="3"/>
  <c r="I116" i="3"/>
  <c r="I108" i="3"/>
  <c r="I88" i="3"/>
  <c r="I89" i="3"/>
  <c r="I82" i="3"/>
  <c r="I87" i="3"/>
  <c r="I100" i="3" l="1"/>
  <c r="G100" i="3"/>
</calcChain>
</file>

<file path=xl/sharedStrings.xml><?xml version="1.0" encoding="utf-8"?>
<sst xmlns="http://schemas.openxmlformats.org/spreadsheetml/2006/main" count="270" uniqueCount="151">
  <si>
    <t>sex</t>
  </si>
  <si>
    <t>age</t>
  </si>
  <si>
    <t>race</t>
  </si>
  <si>
    <t>ethnicity</t>
  </si>
  <si>
    <t>education</t>
  </si>
  <si>
    <t>employ</t>
  </si>
  <si>
    <t>marital</t>
  </si>
  <si>
    <t>fagerstrom01</t>
  </si>
  <si>
    <t>fagerstrom02</t>
  </si>
  <si>
    <t>fagerstrom03</t>
  </si>
  <si>
    <t>fagerstrom04</t>
  </si>
  <si>
    <t>fagerstrom05</t>
  </si>
  <si>
    <t>fagerstrom06</t>
  </si>
  <si>
    <t>fagerstromtotal</t>
  </si>
  <si>
    <t>age_smoke</t>
  </si>
  <si>
    <t>reg_smoke</t>
  </si>
  <si>
    <t>live_other_smokers</t>
  </si>
  <si>
    <t>marital_status</t>
  </si>
  <si>
    <t>employment</t>
  </si>
  <si>
    <t>study_id</t>
  </si>
  <si>
    <t>day1_ht_in</t>
  </si>
  <si>
    <t>day1_wt_lb</t>
  </si>
  <si>
    <t>day1_bmi</t>
  </si>
  <si>
    <t>day15_ht_in</t>
  </si>
  <si>
    <t>day15_wt_lb</t>
  </si>
  <si>
    <t>day15_bmi</t>
  </si>
  <si>
    <t>Variable / Field Name</t>
  </si>
  <si>
    <t>Field Type</t>
  </si>
  <si>
    <t>Field Label</t>
  </si>
  <si>
    <t>Choices, Calculations, OR Slider Labels</t>
  </si>
  <si>
    <t>text field</t>
  </si>
  <si>
    <t>Record ID</t>
  </si>
  <si>
    <t>calculated field</t>
  </si>
  <si>
    <t xml:space="preserve">Average height: </t>
  </si>
  <si>
    <t xml:space="preserve">Average weight: </t>
  </si>
  <si>
    <t>BMI</t>
  </si>
  <si>
    <t>703*[day1_wt_lb]/([day1_ht_in]*[day1_ht_in])</t>
  </si>
  <si>
    <t>radio button - multiple choice</t>
  </si>
  <si>
    <t>What is your gender?</t>
  </si>
  <si>
    <t>0, female | 1, male</t>
  </si>
  <si>
    <t>What is your current age (in years)?</t>
  </si>
  <si>
    <t>Which best describes your racial identity?</t>
  </si>
  <si>
    <t>0, American Indian/Alaska Native | 1, Asian | 2, Native Hawaiian/Other Pacific Islander | 3, Black/African American | 4, White | 5, Two or more races | 6, Other</t>
  </si>
  <si>
    <t>Which best describes your ethnic identity?</t>
  </si>
  <si>
    <t>0, Not Hispanic/Latino | 1, Hispanic/Latino</t>
  </si>
  <si>
    <t>What is the highest degree you have completed?</t>
  </si>
  <si>
    <t>1, No schooling completed or less than 1 year | 2, Nursery, kindergarten, and elementary | 3, High school, no degree | 4, High school graduate | 5, Some college, but no degree | 6, Associate's degree | 7, Bachelor's degree | 8, Master's degree | 9, Professional school degree (MD, JD, DDC) | 10, Doctorate (PhD, EdD, etc.)</t>
  </si>
  <si>
    <t>Which best describes your employment?</t>
  </si>
  <si>
    <t>1, Not Employed | 2, Full time employed | 3, Part time employed | 4, Student | 5, Retired</t>
  </si>
  <si>
    <t>What is your marital status?</t>
  </si>
  <si>
    <t>0, Single, Never Married | 1, Married | 2, Separated | 3, Divorced | 4, Widowed</t>
  </si>
  <si>
    <t>At what age did you start smoking?</t>
  </si>
  <si>
    <t>How often do you smoke?</t>
  </si>
  <si>
    <t>0, 1-2 days/week | 1, 3-4 days/week | 2, 5-6 days/week | 3, Daily</t>
  </si>
  <si>
    <t>Are there other smokers in your household?</t>
  </si>
  <si>
    <t>0, No | 1, Yes</t>
  </si>
  <si>
    <t>How soon after you wake up do you smoke your first cigarette?</t>
  </si>
  <si>
    <t>3, Within 5 minutes, | 2, 6-30 minutes, | 1, 31-60 minutes | 0, After 60 minutes</t>
  </si>
  <si>
    <t>Do you find it difficult to refrain from smoking in places where it is forbidden? (e.g., in Church, at the library, in the cinema)</t>
  </si>
  <si>
    <t>Which cigarette would you hate most to give up?</t>
  </si>
  <si>
    <t>1, The first one in the morning | 0, Any other</t>
  </si>
  <si>
    <t>How many cigarettes per day do you smoke?</t>
  </si>
  <si>
    <t>0, 10 or less | 1, 11-20 | 2, 21-30 | 3, 31 or more</t>
  </si>
  <si>
    <t>Do you smoke more frequently during the first hours after waking than during the rest of the day?</t>
  </si>
  <si>
    <t>Do you smoke when you are so ill that you are in bed most of the day?</t>
  </si>
  <si>
    <t>Total Fagerstrom Score</t>
  </si>
  <si>
    <t>[fagerstrom01] + [fagerstrom02] + [fagerstrom03] + [fagerstrom04] + [fagerstrom05] + [fagerstrom06]</t>
  </si>
  <si>
    <t>703*[day15_wt_lb]/([day15_ht_in]*[day15_ht_in])</t>
  </si>
  <si>
    <t>Female</t>
  </si>
  <si>
    <t xml:space="preserve">Male </t>
  </si>
  <si>
    <t xml:space="preserve">Asian </t>
  </si>
  <si>
    <t xml:space="preserve">Black / African American </t>
  </si>
  <si>
    <t xml:space="preserve">White </t>
  </si>
  <si>
    <t xml:space="preserve">Two or more races </t>
  </si>
  <si>
    <t xml:space="preserve">Other </t>
  </si>
  <si>
    <t>n</t>
  </si>
  <si>
    <t>Gender</t>
  </si>
  <si>
    <t>Race</t>
  </si>
  <si>
    <t>Age</t>
  </si>
  <si>
    <t xml:space="preserve">Mean </t>
  </si>
  <si>
    <t>SD</t>
  </si>
  <si>
    <t xml:space="preserve">At what age did you start smoking? </t>
  </si>
  <si>
    <t>Height (Day 1)</t>
  </si>
  <si>
    <t>Weight (Day 1)</t>
  </si>
  <si>
    <t>BMI (Day 15)</t>
  </si>
  <si>
    <t>Weight (Day 15)</t>
  </si>
  <si>
    <t>Height (Day 15)</t>
  </si>
  <si>
    <t>BMI (Day 1)</t>
  </si>
  <si>
    <t>n answered</t>
  </si>
  <si>
    <t>Ethnicity</t>
  </si>
  <si>
    <t>Not Hispanic/Latino</t>
  </si>
  <si>
    <t>Hispanic/Latino</t>
  </si>
  <si>
    <t>Education</t>
  </si>
  <si>
    <t>No schooling completed or less than 1 year</t>
  </si>
  <si>
    <t>High school, no degree</t>
  </si>
  <si>
    <t>High school graduate</t>
  </si>
  <si>
    <t>Some college, but no degree</t>
  </si>
  <si>
    <t>Associate's degree</t>
  </si>
  <si>
    <t>Bachelor's degree</t>
  </si>
  <si>
    <t>Master's degree</t>
  </si>
  <si>
    <t>Professional school degree (MD, JD, DDC)</t>
  </si>
  <si>
    <t>Doctorate (PhD, EdD, etc.)</t>
  </si>
  <si>
    <t>Employed</t>
  </si>
  <si>
    <t>Not Employed</t>
  </si>
  <si>
    <t xml:space="preserve">Full time employment </t>
  </si>
  <si>
    <t>Part time employment</t>
  </si>
  <si>
    <t xml:space="preserve">Student </t>
  </si>
  <si>
    <t>Retired</t>
  </si>
  <si>
    <t>Married</t>
  </si>
  <si>
    <t>Single, Never Married</t>
  </si>
  <si>
    <t>Separated</t>
  </si>
  <si>
    <t>Divorced</t>
  </si>
  <si>
    <t>Widowed</t>
  </si>
  <si>
    <t xml:space="preserve">How often do you smoke? </t>
  </si>
  <si>
    <t>Marital Status</t>
  </si>
  <si>
    <t>1-2 Days/Week</t>
  </si>
  <si>
    <t>3-4 Days/Week</t>
  </si>
  <si>
    <t>5-6 Days/Week</t>
  </si>
  <si>
    <t>Daily</t>
  </si>
  <si>
    <t xml:space="preserve">Other smokers in your household? </t>
  </si>
  <si>
    <t>No</t>
  </si>
  <si>
    <t>Yes</t>
  </si>
  <si>
    <t>Total Fagerstrom Test For Nicottine Dependence (FTND) Score</t>
  </si>
  <si>
    <t>E</t>
  </si>
  <si>
    <t>G</t>
  </si>
  <si>
    <t>H</t>
  </si>
  <si>
    <t>I</t>
  </si>
  <si>
    <t>J</t>
  </si>
  <si>
    <t>K</t>
  </si>
  <si>
    <t>M</t>
  </si>
  <si>
    <t>N</t>
  </si>
  <si>
    <t>% (n / n answered)</t>
  </si>
  <si>
    <t>F</t>
  </si>
  <si>
    <t>L</t>
  </si>
  <si>
    <t>B</t>
  </si>
  <si>
    <t>C</t>
  </si>
  <si>
    <t>D</t>
  </si>
  <si>
    <t>V</t>
  </si>
  <si>
    <t>W</t>
  </si>
  <si>
    <t>X</t>
  </si>
  <si>
    <t>U</t>
  </si>
  <si>
    <t>Column</t>
  </si>
  <si>
    <t>Variables (continuous)</t>
  </si>
  <si>
    <t>Variable (categorical)</t>
  </si>
  <si>
    <t>Male</t>
  </si>
  <si>
    <t>Asian</t>
  </si>
  <si>
    <t xml:space="preserve">Black/African American </t>
  </si>
  <si>
    <t>Other</t>
  </si>
  <si>
    <t>Higher degree</t>
  </si>
  <si>
    <t xml:space="preserve">Others smoke in your household? </t>
  </si>
  <si>
    <t>Fagerstrom Test For Nicottine Dependence (FTND)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</si>
</sst>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33" borderId="0" xfId="0" applyFill="1"/>
    <xf numFmtId="0" fontId="0" fillId="34" borderId="0" xfId="0" applyFont="1" applyFill="1"/>
    <xf numFmtId="0" fontId="18" fillId="0" borderId="10" xfId="0" applyFont="1" applyBorder="1" applyAlignment="1">
      <alignment horizontal="center" vertical="top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/>
    <xf numFmtId="0" fontId="18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10" xfId="0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 applyAlignment="1"/>
    <xf numFmtId="0" fontId="0" fillId="0" borderId="0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35" borderId="0" xfId="0" applyFill="1" applyBorder="1"/>
    <xf numFmtId="0" fontId="0" fillId="35" borderId="0" xfId="0" applyFill="1" applyBorder="1" applyAlignment="1">
      <alignment horizontal="center"/>
    </xf>
    <xf numFmtId="9" fontId="0" fillId="35" borderId="0" xfId="42" applyNumberFormat="1" applyFont="1" applyFill="1" applyBorder="1" applyAlignment="1">
      <alignment horizontal="center"/>
    </xf>
    <xf numFmtId="9" fontId="0" fillId="35" borderId="0" xfId="42" applyNumberFormat="1" applyFont="1" applyFill="1" applyBorder="1"/>
    <xf numFmtId="164" fontId="0" fillId="35" borderId="0" xfId="0" applyNumberFormat="1" applyFill="1" applyBorder="1" applyAlignment="1">
      <alignment horizontal="center"/>
    </xf>
    <xf numFmtId="0" fontId="18" fillId="35" borderId="21" xfId="0" applyFont="1" applyFill="1" applyBorder="1" applyAlignment="1">
      <alignment horizontal="center"/>
    </xf>
    <xf numFmtId="164" fontId="0" fillId="35" borderId="22" xfId="0" applyNumberFormat="1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18" fillId="35" borderId="21" xfId="0" applyFont="1" applyFill="1" applyBorder="1" applyAlignment="1">
      <alignment horizontal="left"/>
    </xf>
    <xf numFmtId="0" fontId="0" fillId="35" borderId="0" xfId="0" applyFill="1" applyBorder="1" applyAlignment="1">
      <alignment horizontal="left"/>
    </xf>
    <xf numFmtId="0" fontId="0" fillId="35" borderId="0" xfId="0" applyFill="1" applyBorder="1" applyAlignment="1"/>
    <xf numFmtId="0" fontId="0" fillId="35" borderId="0" xfId="0" applyFill="1"/>
    <xf numFmtId="0" fontId="0" fillId="0" borderId="0" xfId="0" applyFill="1" applyBorder="1"/>
    <xf numFmtId="0" fontId="0" fillId="0" borderId="0" xfId="0" applyFill="1"/>
    <xf numFmtId="0" fontId="0" fillId="35" borderId="0" xfId="0" applyFill="1" applyBorder="1" applyAlignment="1">
      <alignment horizontal="left"/>
    </xf>
    <xf numFmtId="0" fontId="0" fillId="35" borderId="0" xfId="0" applyFill="1" applyBorder="1" applyAlignment="1">
      <alignment horizontal="center"/>
    </xf>
    <xf numFmtId="0" fontId="0" fillId="35" borderId="22" xfId="0" applyFont="1" applyFill="1" applyBorder="1" applyAlignment="1">
      <alignment horizontal="left" wrapText="1"/>
    </xf>
    <xf numFmtId="0" fontId="18" fillId="35" borderId="21" xfId="0" applyFont="1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Font="1" applyBorder="1" applyAlignment="1">
      <alignment horizontal="left" wrapText="1"/>
    </xf>
    <xf numFmtId="0" fontId="0" fillId="0" borderId="19" xfId="0" applyFont="1" applyBorder="1" applyAlignment="1">
      <alignment horizontal="left" wrapText="1"/>
    </xf>
    <xf numFmtId="0" fontId="0" fillId="0" borderId="20" xfId="0" applyFont="1" applyBorder="1" applyAlignment="1">
      <alignment horizontal="left" wrapText="1"/>
    </xf>
    <xf numFmtId="0" fontId="0" fillId="0" borderId="1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left"/>
    </xf>
    <xf numFmtId="0" fontId="18" fillId="0" borderId="16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18" fillId="0" borderId="13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8" fillId="0" borderId="13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5" xfId="0" applyFont="1" applyBorder="1" applyAlignment="1">
      <alignment horizontal="left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6"/>
  <sheetViews>
    <sheetView tabSelected="1" workbookViewId="0">
      <selection activeCell="R24" sqref="R24"/>
    </sheetView>
  </sheetViews>
  <sheetFormatPr baseColWidth="10" defaultColWidth="8.83203125" defaultRowHeight="15" x14ac:dyDescent="0.2"/>
  <sheetData>
    <row r="1" spans="1:24" x14ac:dyDescent="0.2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18</v>
      </c>
      <c r="K1" t="s">
        <v>17</v>
      </c>
      <c r="L1" t="s">
        <v>14</v>
      </c>
      <c r="M1" t="s">
        <v>15</v>
      </c>
      <c r="N1" t="s">
        <v>16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23</v>
      </c>
      <c r="W1" t="s">
        <v>24</v>
      </c>
      <c r="X1" t="s">
        <v>25</v>
      </c>
    </row>
    <row r="2" spans="1:24" x14ac:dyDescent="0.2">
      <c r="A2">
        <v>101</v>
      </c>
      <c r="B2">
        <v>70.25</v>
      </c>
      <c r="C2">
        <v>152.69999999999999</v>
      </c>
      <c r="D2">
        <v>21.752125732956699</v>
      </c>
      <c r="E2">
        <v>1</v>
      </c>
      <c r="F2">
        <v>24</v>
      </c>
      <c r="G2">
        <v>1</v>
      </c>
      <c r="H2">
        <v>0</v>
      </c>
      <c r="I2">
        <v>8</v>
      </c>
      <c r="J2">
        <v>4</v>
      </c>
      <c r="K2">
        <v>0</v>
      </c>
      <c r="L2">
        <v>22</v>
      </c>
      <c r="M2">
        <v>3</v>
      </c>
      <c r="N2">
        <v>0</v>
      </c>
      <c r="O2">
        <v>1</v>
      </c>
      <c r="P2">
        <v>1</v>
      </c>
      <c r="Q2">
        <v>1</v>
      </c>
      <c r="R2">
        <v>0</v>
      </c>
      <c r="S2">
        <v>0</v>
      </c>
      <c r="T2">
        <v>1</v>
      </c>
      <c r="U2">
        <v>4</v>
      </c>
      <c r="V2">
        <v>60.25</v>
      </c>
      <c r="W2">
        <v>206.5</v>
      </c>
      <c r="X2">
        <v>39.990909247430302</v>
      </c>
    </row>
    <row r="3" spans="1:24" x14ac:dyDescent="0.2">
      <c r="A3">
        <v>102</v>
      </c>
      <c r="B3">
        <v>69.75</v>
      </c>
      <c r="C3">
        <v>295.2</v>
      </c>
      <c r="D3">
        <v>42.656307087524503</v>
      </c>
      <c r="E3">
        <v>1</v>
      </c>
      <c r="F3">
        <v>23</v>
      </c>
      <c r="G3">
        <v>1</v>
      </c>
      <c r="H3">
        <v>0</v>
      </c>
      <c r="I3">
        <v>7</v>
      </c>
      <c r="J3">
        <v>3</v>
      </c>
      <c r="K3">
        <v>0</v>
      </c>
      <c r="L3">
        <v>20</v>
      </c>
      <c r="M3">
        <v>3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69.75</v>
      </c>
      <c r="W3">
        <v>292.8</v>
      </c>
      <c r="X3">
        <v>42.309507842910499</v>
      </c>
    </row>
    <row r="4" spans="1:24" x14ac:dyDescent="0.2">
      <c r="A4">
        <v>103</v>
      </c>
      <c r="B4">
        <v>70.75</v>
      </c>
      <c r="C4">
        <v>161.19999999999999</v>
      </c>
      <c r="D4">
        <v>22.6395335189601</v>
      </c>
      <c r="E4">
        <v>1</v>
      </c>
      <c r="F4">
        <v>39</v>
      </c>
      <c r="G4">
        <v>4</v>
      </c>
      <c r="H4">
        <v>0</v>
      </c>
      <c r="I4">
        <v>9</v>
      </c>
      <c r="J4">
        <v>2</v>
      </c>
      <c r="K4">
        <v>1</v>
      </c>
      <c r="L4">
        <v>15</v>
      </c>
      <c r="M4">
        <v>3</v>
      </c>
      <c r="N4">
        <v>1</v>
      </c>
      <c r="O4">
        <v>2</v>
      </c>
      <c r="P4">
        <v>0</v>
      </c>
      <c r="Q4">
        <v>0</v>
      </c>
      <c r="R4">
        <v>1</v>
      </c>
      <c r="S4">
        <v>1</v>
      </c>
      <c r="T4">
        <v>1</v>
      </c>
      <c r="U4">
        <v>5</v>
      </c>
      <c r="V4">
        <v>70.5</v>
      </c>
      <c r="W4">
        <v>160.69999999999999</v>
      </c>
      <c r="X4">
        <v>22.729661485840701</v>
      </c>
    </row>
    <row r="5" spans="1:24" x14ac:dyDescent="0.2">
      <c r="A5">
        <v>104</v>
      </c>
      <c r="B5">
        <v>63.25</v>
      </c>
      <c r="C5">
        <v>127.9</v>
      </c>
      <c r="D5">
        <v>22.475264415941499</v>
      </c>
      <c r="E5">
        <v>0</v>
      </c>
      <c r="F5">
        <v>19</v>
      </c>
      <c r="G5">
        <v>4</v>
      </c>
      <c r="H5">
        <v>0</v>
      </c>
      <c r="I5">
        <v>5</v>
      </c>
      <c r="J5">
        <v>4</v>
      </c>
      <c r="K5">
        <v>0</v>
      </c>
      <c r="L5">
        <v>16</v>
      </c>
      <c r="M5">
        <v>3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2</v>
      </c>
      <c r="V5">
        <v>63.375</v>
      </c>
      <c r="W5">
        <v>124.69999999999899</v>
      </c>
      <c r="X5">
        <v>21.826587148753699</v>
      </c>
    </row>
    <row r="6" spans="1:24" x14ac:dyDescent="0.2">
      <c r="A6">
        <v>105</v>
      </c>
      <c r="B6">
        <v>69.5</v>
      </c>
      <c r="C6">
        <v>166.3</v>
      </c>
      <c r="D6">
        <v>24.203488432275702</v>
      </c>
      <c r="E6">
        <v>1</v>
      </c>
      <c r="F6">
        <v>21</v>
      </c>
      <c r="G6">
        <v>3</v>
      </c>
      <c r="H6">
        <v>0</v>
      </c>
      <c r="I6">
        <v>5</v>
      </c>
      <c r="J6">
        <v>4</v>
      </c>
      <c r="K6">
        <v>0</v>
      </c>
      <c r="L6">
        <v>20</v>
      </c>
      <c r="M6">
        <v>3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>
        <v>69.25</v>
      </c>
      <c r="W6">
        <v>168</v>
      </c>
      <c r="X6">
        <v>24.627767858306498</v>
      </c>
    </row>
    <row r="7" spans="1:24" x14ac:dyDescent="0.2">
      <c r="A7">
        <v>201</v>
      </c>
      <c r="B7">
        <v>60.625</v>
      </c>
      <c r="C7">
        <v>126.2</v>
      </c>
      <c r="D7">
        <v>24.1385498990328</v>
      </c>
      <c r="E7">
        <v>0</v>
      </c>
      <c r="F7">
        <v>43</v>
      </c>
      <c r="G7">
        <v>4</v>
      </c>
      <c r="H7">
        <v>0</v>
      </c>
      <c r="I7">
        <v>6</v>
      </c>
      <c r="J7">
        <v>4</v>
      </c>
      <c r="K7">
        <v>0</v>
      </c>
      <c r="L7">
        <v>14</v>
      </c>
      <c r="M7">
        <v>3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</row>
    <row r="8" spans="1:24" x14ac:dyDescent="0.2">
      <c r="A8">
        <v>202</v>
      </c>
      <c r="B8">
        <v>65.5</v>
      </c>
      <c r="C8">
        <v>214.2</v>
      </c>
      <c r="D8">
        <v>35.098793776586398</v>
      </c>
      <c r="E8">
        <v>0</v>
      </c>
      <c r="F8">
        <v>29</v>
      </c>
      <c r="G8">
        <v>3</v>
      </c>
      <c r="H8">
        <v>0</v>
      </c>
      <c r="I8">
        <v>7</v>
      </c>
      <c r="J8">
        <v>2</v>
      </c>
      <c r="K8">
        <v>0</v>
      </c>
      <c r="L8">
        <v>25</v>
      </c>
      <c r="M8">
        <v>2</v>
      </c>
      <c r="N8">
        <v>0</v>
      </c>
      <c r="O8">
        <v>2</v>
      </c>
      <c r="P8">
        <v>0</v>
      </c>
      <c r="Q8">
        <v>1</v>
      </c>
      <c r="R8">
        <v>0</v>
      </c>
      <c r="S8">
        <v>0</v>
      </c>
      <c r="T8">
        <v>0</v>
      </c>
      <c r="U8">
        <v>3</v>
      </c>
      <c r="V8">
        <v>65.125</v>
      </c>
      <c r="W8">
        <v>218.5</v>
      </c>
      <c r="X8">
        <v>36.216901647135103</v>
      </c>
    </row>
    <row r="9" spans="1:24" x14ac:dyDescent="0.2">
      <c r="A9">
        <v>203</v>
      </c>
      <c r="B9">
        <v>69.75</v>
      </c>
      <c r="C9">
        <v>211.2</v>
      </c>
      <c r="D9">
        <v>30.5183335260338</v>
      </c>
      <c r="E9">
        <v>0</v>
      </c>
      <c r="F9">
        <v>40</v>
      </c>
      <c r="G9">
        <v>3</v>
      </c>
      <c r="H9">
        <v>0</v>
      </c>
      <c r="I9">
        <v>4</v>
      </c>
      <c r="J9">
        <v>1</v>
      </c>
      <c r="K9">
        <v>0</v>
      </c>
      <c r="L9">
        <v>17</v>
      </c>
      <c r="M9">
        <v>3</v>
      </c>
      <c r="N9">
        <v>0</v>
      </c>
      <c r="O9">
        <v>3</v>
      </c>
      <c r="P9">
        <v>0</v>
      </c>
      <c r="Q9">
        <v>1</v>
      </c>
      <c r="R9">
        <v>0</v>
      </c>
      <c r="S9">
        <v>1</v>
      </c>
      <c r="T9">
        <v>1</v>
      </c>
      <c r="U9">
        <v>6</v>
      </c>
    </row>
    <row r="10" spans="1:24" x14ac:dyDescent="0.2">
      <c r="A10">
        <v>204</v>
      </c>
      <c r="B10">
        <v>71</v>
      </c>
      <c r="C10">
        <v>273.29999999999899</v>
      </c>
      <c r="D10">
        <v>38.113449712358602</v>
      </c>
      <c r="E10">
        <v>1</v>
      </c>
      <c r="F10">
        <v>32</v>
      </c>
      <c r="G10">
        <v>4</v>
      </c>
      <c r="H10">
        <v>0</v>
      </c>
      <c r="I10">
        <v>8</v>
      </c>
      <c r="J10">
        <v>4</v>
      </c>
      <c r="K10">
        <v>0</v>
      </c>
      <c r="L10">
        <v>18</v>
      </c>
      <c r="M10">
        <v>3</v>
      </c>
      <c r="N10">
        <v>0</v>
      </c>
      <c r="O10">
        <v>2</v>
      </c>
      <c r="P10">
        <v>0</v>
      </c>
      <c r="Q10">
        <v>0</v>
      </c>
      <c r="R10">
        <v>1</v>
      </c>
      <c r="S10">
        <v>1</v>
      </c>
      <c r="T10">
        <v>1</v>
      </c>
      <c r="U10">
        <v>5</v>
      </c>
    </row>
    <row r="11" spans="1:24" x14ac:dyDescent="0.2">
      <c r="A11">
        <v>205</v>
      </c>
      <c r="B11">
        <v>69.25</v>
      </c>
      <c r="C11">
        <v>154.30000000000001</v>
      </c>
      <c r="D11">
        <v>22.619432027004098</v>
      </c>
      <c r="E11">
        <v>1</v>
      </c>
      <c r="F11">
        <v>28</v>
      </c>
      <c r="G11">
        <v>4</v>
      </c>
      <c r="H11">
        <v>0</v>
      </c>
      <c r="I11">
        <v>10</v>
      </c>
      <c r="J11">
        <v>2</v>
      </c>
      <c r="K11">
        <v>0</v>
      </c>
      <c r="L11">
        <v>24</v>
      </c>
      <c r="M11">
        <v>3</v>
      </c>
      <c r="N11">
        <v>0</v>
      </c>
      <c r="O11">
        <v>2</v>
      </c>
      <c r="P11">
        <v>1</v>
      </c>
      <c r="Q11">
        <v>1</v>
      </c>
      <c r="R11">
        <v>1</v>
      </c>
      <c r="S11">
        <v>0</v>
      </c>
      <c r="T11">
        <v>0</v>
      </c>
      <c r="U11">
        <v>5</v>
      </c>
      <c r="V11">
        <v>69</v>
      </c>
      <c r="W11">
        <v>153</v>
      </c>
      <c r="X11">
        <v>22.591682419659701</v>
      </c>
    </row>
    <row r="12" spans="1:24" x14ac:dyDescent="0.2">
      <c r="A12">
        <v>206</v>
      </c>
      <c r="B12">
        <v>69.875</v>
      </c>
      <c r="C12">
        <v>294.39999999999998</v>
      </c>
      <c r="D12">
        <v>42.388640589347801</v>
      </c>
      <c r="E12">
        <v>1</v>
      </c>
      <c r="F12">
        <v>47</v>
      </c>
      <c r="G12">
        <v>3</v>
      </c>
      <c r="H12">
        <v>0</v>
      </c>
      <c r="I12">
        <v>4</v>
      </c>
      <c r="J12">
        <v>4</v>
      </c>
      <c r="K12">
        <v>0</v>
      </c>
      <c r="L12">
        <v>12</v>
      </c>
      <c r="M12">
        <v>3</v>
      </c>
      <c r="N12">
        <v>0</v>
      </c>
      <c r="O12">
        <v>1</v>
      </c>
      <c r="P12">
        <v>0</v>
      </c>
      <c r="Q12">
        <v>1</v>
      </c>
      <c r="R12">
        <v>1</v>
      </c>
      <c r="S12">
        <v>1</v>
      </c>
      <c r="T12">
        <v>0</v>
      </c>
      <c r="U12">
        <v>4</v>
      </c>
      <c r="V12">
        <v>69.599999999999994</v>
      </c>
      <c r="W12">
        <v>288.8</v>
      </c>
      <c r="X12">
        <v>41.911580129475503</v>
      </c>
    </row>
    <row r="13" spans="1:24" x14ac:dyDescent="0.2">
      <c r="A13">
        <v>207</v>
      </c>
      <c r="B13">
        <v>65.25</v>
      </c>
      <c r="C13">
        <v>252.2</v>
      </c>
      <c r="D13">
        <v>41.642747464071199</v>
      </c>
      <c r="E13">
        <v>0</v>
      </c>
      <c r="F13">
        <v>58</v>
      </c>
      <c r="G13">
        <v>3</v>
      </c>
      <c r="H13">
        <v>0</v>
      </c>
      <c r="I13">
        <v>4</v>
      </c>
      <c r="J13">
        <v>1</v>
      </c>
      <c r="K13">
        <v>0</v>
      </c>
      <c r="L13">
        <v>17</v>
      </c>
      <c r="M13">
        <v>3</v>
      </c>
      <c r="N13">
        <v>1</v>
      </c>
      <c r="O13">
        <v>3</v>
      </c>
      <c r="P13">
        <v>0</v>
      </c>
      <c r="Q13">
        <v>1</v>
      </c>
      <c r="R13">
        <v>1</v>
      </c>
      <c r="S13">
        <v>0</v>
      </c>
      <c r="T13">
        <v>0</v>
      </c>
      <c r="U13">
        <v>5</v>
      </c>
      <c r="V13">
        <v>65.125</v>
      </c>
      <c r="W13">
        <v>252.8</v>
      </c>
      <c r="X13">
        <v>41.902209319889003</v>
      </c>
    </row>
    <row r="14" spans="1:24" x14ac:dyDescent="0.2">
      <c r="A14">
        <v>208</v>
      </c>
      <c r="B14">
        <v>70.25</v>
      </c>
      <c r="C14">
        <v>207.2</v>
      </c>
      <c r="D14">
        <v>29.515654563645299</v>
      </c>
      <c r="E14">
        <v>0</v>
      </c>
      <c r="F14">
        <v>56</v>
      </c>
      <c r="G14">
        <v>3</v>
      </c>
      <c r="H14">
        <v>0</v>
      </c>
      <c r="I14">
        <v>5</v>
      </c>
      <c r="J14">
        <v>3</v>
      </c>
      <c r="K14">
        <v>3</v>
      </c>
      <c r="L14">
        <v>37</v>
      </c>
      <c r="M14">
        <v>3</v>
      </c>
      <c r="N14">
        <v>0</v>
      </c>
      <c r="O14">
        <v>2</v>
      </c>
      <c r="P14">
        <v>1</v>
      </c>
      <c r="Q14">
        <v>1</v>
      </c>
      <c r="R14">
        <v>0</v>
      </c>
      <c r="S14">
        <v>1</v>
      </c>
      <c r="T14">
        <v>1</v>
      </c>
      <c r="U14">
        <v>6</v>
      </c>
      <c r="V14">
        <v>82.25</v>
      </c>
      <c r="W14">
        <v>208.5</v>
      </c>
      <c r="X14">
        <v>21.666540405206899</v>
      </c>
    </row>
    <row r="15" spans="1:24" x14ac:dyDescent="0.2">
      <c r="A15">
        <v>209</v>
      </c>
      <c r="B15">
        <v>66.75</v>
      </c>
      <c r="C15">
        <v>165.7</v>
      </c>
      <c r="D15">
        <v>26.144196159295198</v>
      </c>
      <c r="E15">
        <v>1</v>
      </c>
      <c r="F15">
        <v>55</v>
      </c>
      <c r="G15">
        <v>4</v>
      </c>
      <c r="H15">
        <v>0</v>
      </c>
      <c r="I15">
        <v>5</v>
      </c>
      <c r="J15">
        <v>3</v>
      </c>
      <c r="K15">
        <v>0</v>
      </c>
      <c r="L15">
        <v>18</v>
      </c>
      <c r="M15">
        <v>3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2</v>
      </c>
    </row>
    <row r="16" spans="1:24" x14ac:dyDescent="0.2">
      <c r="A16">
        <v>210</v>
      </c>
      <c r="B16">
        <v>58</v>
      </c>
      <c r="C16">
        <v>125</v>
      </c>
      <c r="D16">
        <v>26.122175980975001</v>
      </c>
      <c r="E16">
        <v>0</v>
      </c>
      <c r="F16">
        <v>64</v>
      </c>
      <c r="G16">
        <v>5</v>
      </c>
      <c r="H16">
        <v>1</v>
      </c>
      <c r="I16">
        <v>4</v>
      </c>
      <c r="J16">
        <v>1</v>
      </c>
      <c r="K16">
        <v>0</v>
      </c>
      <c r="L16">
        <v>17</v>
      </c>
      <c r="M16">
        <v>3</v>
      </c>
      <c r="N16">
        <v>0</v>
      </c>
      <c r="O16">
        <v>3</v>
      </c>
      <c r="P16">
        <v>0</v>
      </c>
      <c r="Q16">
        <v>0</v>
      </c>
      <c r="R16">
        <v>3</v>
      </c>
      <c r="S16">
        <v>1</v>
      </c>
      <c r="T16">
        <v>0</v>
      </c>
      <c r="U16">
        <v>7</v>
      </c>
    </row>
    <row r="17" spans="1:24" x14ac:dyDescent="0.2">
      <c r="A17">
        <v>211</v>
      </c>
      <c r="B17">
        <v>68.25</v>
      </c>
      <c r="C17">
        <v>153.4</v>
      </c>
      <c r="D17">
        <v>23.1512994941566</v>
      </c>
      <c r="E17">
        <v>0</v>
      </c>
      <c r="F17">
        <v>25</v>
      </c>
      <c r="G17">
        <v>4</v>
      </c>
      <c r="H17">
        <v>0</v>
      </c>
      <c r="I17">
        <v>6</v>
      </c>
      <c r="J17">
        <v>4</v>
      </c>
      <c r="K17">
        <v>0</v>
      </c>
      <c r="L17">
        <v>16</v>
      </c>
      <c r="M17">
        <v>3</v>
      </c>
      <c r="N17">
        <v>0</v>
      </c>
      <c r="O17">
        <v>2</v>
      </c>
      <c r="P17">
        <v>0</v>
      </c>
      <c r="Q17">
        <v>1</v>
      </c>
      <c r="R17">
        <v>0</v>
      </c>
      <c r="S17">
        <v>1</v>
      </c>
      <c r="T17">
        <v>1</v>
      </c>
      <c r="U17">
        <v>5</v>
      </c>
      <c r="V17">
        <v>68.125</v>
      </c>
      <c r="W17">
        <v>152.80000000000001</v>
      </c>
      <c r="X17">
        <v>23.1454510563083</v>
      </c>
    </row>
    <row r="18" spans="1:24" x14ac:dyDescent="0.2">
      <c r="A18">
        <v>212</v>
      </c>
      <c r="B18">
        <v>62.75</v>
      </c>
      <c r="C18">
        <v>162.80000000000001</v>
      </c>
      <c r="D18">
        <v>29.065798955572099</v>
      </c>
      <c r="E18">
        <v>0</v>
      </c>
      <c r="F18">
        <v>29</v>
      </c>
      <c r="G18">
        <v>5</v>
      </c>
      <c r="H18">
        <v>1</v>
      </c>
      <c r="I18">
        <v>7</v>
      </c>
      <c r="J18">
        <v>2</v>
      </c>
      <c r="K18">
        <v>0</v>
      </c>
      <c r="L18">
        <v>18</v>
      </c>
      <c r="M18">
        <v>3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2</v>
      </c>
      <c r="V18">
        <v>63.125</v>
      </c>
      <c r="W18">
        <v>164.4</v>
      </c>
      <c r="X18">
        <v>29.003763552592801</v>
      </c>
    </row>
    <row r="19" spans="1:24" x14ac:dyDescent="0.2">
      <c r="A19">
        <v>213</v>
      </c>
      <c r="B19">
        <v>70.125</v>
      </c>
      <c r="C19">
        <v>142.80000000000001</v>
      </c>
      <c r="D19">
        <v>20.414454707502799</v>
      </c>
      <c r="E19">
        <v>1</v>
      </c>
      <c r="F19">
        <v>24</v>
      </c>
      <c r="G19">
        <v>4</v>
      </c>
      <c r="H19">
        <v>0</v>
      </c>
      <c r="I19">
        <v>7</v>
      </c>
      <c r="J19">
        <v>2</v>
      </c>
      <c r="K19">
        <v>0</v>
      </c>
      <c r="L19">
        <v>19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4" x14ac:dyDescent="0.2">
      <c r="A20">
        <v>214</v>
      </c>
      <c r="B20">
        <v>71.75</v>
      </c>
      <c r="C20">
        <v>183</v>
      </c>
      <c r="D20">
        <v>24.989789848122399</v>
      </c>
      <c r="E20">
        <v>1</v>
      </c>
      <c r="F20">
        <v>31</v>
      </c>
      <c r="G20">
        <v>6</v>
      </c>
      <c r="H20">
        <v>0</v>
      </c>
      <c r="I20">
        <v>8</v>
      </c>
      <c r="J20">
        <v>2</v>
      </c>
      <c r="K20">
        <v>0</v>
      </c>
      <c r="L20">
        <v>22</v>
      </c>
      <c r="M20">
        <v>3</v>
      </c>
      <c r="N20">
        <v>0</v>
      </c>
      <c r="O20">
        <v>2</v>
      </c>
      <c r="P20">
        <v>1</v>
      </c>
      <c r="Q20">
        <v>1</v>
      </c>
      <c r="R20">
        <v>2</v>
      </c>
      <c r="S20">
        <v>1</v>
      </c>
      <c r="T20">
        <v>0</v>
      </c>
      <c r="U20">
        <v>7</v>
      </c>
      <c r="V20">
        <v>71.75</v>
      </c>
      <c r="W20">
        <v>183.4</v>
      </c>
      <c r="X20">
        <v>25.044412339593698</v>
      </c>
    </row>
    <row r="21" spans="1:24" x14ac:dyDescent="0.2">
      <c r="A21">
        <v>215</v>
      </c>
      <c r="B21">
        <v>71.875</v>
      </c>
      <c r="C21">
        <v>157.4</v>
      </c>
      <c r="D21">
        <v>21.4192538374291</v>
      </c>
      <c r="E21">
        <v>1</v>
      </c>
      <c r="F21">
        <v>35</v>
      </c>
      <c r="G21">
        <v>4</v>
      </c>
      <c r="H21">
        <v>0</v>
      </c>
      <c r="I21">
        <v>7</v>
      </c>
      <c r="J21">
        <v>2</v>
      </c>
      <c r="K21">
        <v>0</v>
      </c>
      <c r="L21">
        <v>23</v>
      </c>
      <c r="M21">
        <v>3</v>
      </c>
      <c r="N21">
        <v>1</v>
      </c>
      <c r="O21">
        <v>2</v>
      </c>
      <c r="P21">
        <v>0</v>
      </c>
      <c r="Q21">
        <v>1</v>
      </c>
      <c r="R21">
        <v>0</v>
      </c>
      <c r="S21">
        <v>1</v>
      </c>
      <c r="T21">
        <v>0</v>
      </c>
      <c r="U21">
        <v>4</v>
      </c>
      <c r="V21">
        <v>71.5</v>
      </c>
      <c r="W21">
        <v>157.80000000000001</v>
      </c>
      <c r="X21">
        <v>21.699525649176</v>
      </c>
    </row>
    <row r="22" spans="1:24" x14ac:dyDescent="0.2">
      <c r="A22">
        <v>216</v>
      </c>
      <c r="B22">
        <v>65.25</v>
      </c>
      <c r="C22">
        <v>158.19999999999999</v>
      </c>
      <c r="D22">
        <v>26.121659987375399</v>
      </c>
      <c r="E22">
        <v>1</v>
      </c>
      <c r="F22">
        <v>60</v>
      </c>
      <c r="G22">
        <v>5</v>
      </c>
      <c r="H22">
        <v>0</v>
      </c>
      <c r="I22">
        <v>7</v>
      </c>
      <c r="J22">
        <v>3</v>
      </c>
      <c r="K22">
        <v>0</v>
      </c>
      <c r="L22">
        <v>14</v>
      </c>
      <c r="M22">
        <v>3</v>
      </c>
      <c r="N22">
        <v>1</v>
      </c>
      <c r="O22">
        <v>2</v>
      </c>
      <c r="P22">
        <v>0</v>
      </c>
      <c r="Q22">
        <v>0</v>
      </c>
      <c r="R22">
        <v>0</v>
      </c>
      <c r="S22">
        <v>1</v>
      </c>
      <c r="T22">
        <v>0</v>
      </c>
      <c r="U22">
        <v>3</v>
      </c>
      <c r="V22">
        <v>65.5</v>
      </c>
      <c r="W22">
        <v>154.6</v>
      </c>
      <c r="X22">
        <v>25.332742847153401</v>
      </c>
    </row>
    <row r="23" spans="1:24" x14ac:dyDescent="0.2">
      <c r="A23">
        <v>217</v>
      </c>
      <c r="B23">
        <v>65.5</v>
      </c>
      <c r="C23">
        <v>157.4</v>
      </c>
      <c r="D23">
        <v>25.791550608938799</v>
      </c>
      <c r="E23">
        <v>1</v>
      </c>
      <c r="F23">
        <v>43</v>
      </c>
      <c r="G23">
        <v>3</v>
      </c>
      <c r="H23">
        <v>0</v>
      </c>
      <c r="I23">
        <v>5</v>
      </c>
      <c r="J23">
        <v>1</v>
      </c>
      <c r="K23">
        <v>0</v>
      </c>
      <c r="L23">
        <v>21</v>
      </c>
      <c r="M23">
        <v>3</v>
      </c>
      <c r="N23">
        <v>0</v>
      </c>
      <c r="O23">
        <v>2</v>
      </c>
      <c r="P23">
        <v>0</v>
      </c>
      <c r="Q23">
        <v>1</v>
      </c>
      <c r="R23">
        <v>0</v>
      </c>
      <c r="S23">
        <v>0</v>
      </c>
      <c r="T23">
        <v>0</v>
      </c>
      <c r="U23">
        <v>3</v>
      </c>
      <c r="V23">
        <v>65.625</v>
      </c>
      <c r="W23">
        <v>151.5</v>
      </c>
      <c r="X23">
        <v>24.730296598639399</v>
      </c>
    </row>
    <row r="24" spans="1:24" x14ac:dyDescent="0.2">
      <c r="A24">
        <v>218</v>
      </c>
      <c r="B24">
        <v>68.125</v>
      </c>
      <c r="C24">
        <v>138.30000000000001</v>
      </c>
      <c r="D24">
        <v>20.949056813399501</v>
      </c>
      <c r="E24">
        <v>1</v>
      </c>
      <c r="F24">
        <v>59</v>
      </c>
      <c r="G24">
        <v>3</v>
      </c>
      <c r="H24">
        <v>0</v>
      </c>
      <c r="I24">
        <v>3</v>
      </c>
      <c r="J24">
        <v>1</v>
      </c>
      <c r="K24">
        <v>2</v>
      </c>
      <c r="L24">
        <v>15</v>
      </c>
      <c r="M24">
        <v>3</v>
      </c>
      <c r="N24">
        <v>0</v>
      </c>
      <c r="O24">
        <v>3</v>
      </c>
      <c r="P24">
        <v>0</v>
      </c>
      <c r="Q24">
        <v>1</v>
      </c>
      <c r="R24">
        <v>1</v>
      </c>
      <c r="S24">
        <v>1</v>
      </c>
      <c r="T24">
        <v>1</v>
      </c>
      <c r="U24">
        <v>7</v>
      </c>
      <c r="V24">
        <v>68.25</v>
      </c>
      <c r="W24">
        <v>139.4</v>
      </c>
      <c r="X24">
        <v>21.038403842799401</v>
      </c>
    </row>
    <row r="25" spans="1:24" x14ac:dyDescent="0.2">
      <c r="A25">
        <v>219</v>
      </c>
      <c r="B25">
        <v>66.375</v>
      </c>
      <c r="C25">
        <v>188.8</v>
      </c>
      <c r="D25">
        <v>30.126469972797601</v>
      </c>
      <c r="E25">
        <v>1</v>
      </c>
      <c r="F25">
        <v>53</v>
      </c>
      <c r="G25">
        <v>3</v>
      </c>
      <c r="H25">
        <v>0</v>
      </c>
      <c r="I25">
        <v>4</v>
      </c>
      <c r="J25">
        <v>1</v>
      </c>
      <c r="K25">
        <v>0</v>
      </c>
      <c r="L25">
        <v>13</v>
      </c>
      <c r="M25">
        <v>3</v>
      </c>
      <c r="N25">
        <v>0</v>
      </c>
      <c r="O25">
        <v>1</v>
      </c>
      <c r="P25">
        <v>0</v>
      </c>
      <c r="Q25">
        <v>1</v>
      </c>
      <c r="R25">
        <v>0</v>
      </c>
      <c r="S25">
        <v>0</v>
      </c>
      <c r="T25">
        <v>0</v>
      </c>
      <c r="U25">
        <v>2</v>
      </c>
      <c r="V25">
        <v>66.625</v>
      </c>
      <c r="W25">
        <v>184.8</v>
      </c>
      <c r="X25">
        <v>29.2673127083414</v>
      </c>
    </row>
    <row r="26" spans="1:24" x14ac:dyDescent="0.2">
      <c r="A26">
        <v>220</v>
      </c>
      <c r="B26">
        <v>58.125</v>
      </c>
      <c r="C26">
        <v>109.2</v>
      </c>
      <c r="D26">
        <v>22.722286507110599</v>
      </c>
      <c r="E26">
        <v>0</v>
      </c>
      <c r="F26">
        <v>29</v>
      </c>
      <c r="G26">
        <v>1</v>
      </c>
      <c r="H26">
        <v>0</v>
      </c>
      <c r="I26">
        <v>5</v>
      </c>
      <c r="J26">
        <v>1</v>
      </c>
      <c r="K26">
        <v>0</v>
      </c>
      <c r="L26">
        <v>24</v>
      </c>
      <c r="M26">
        <v>3</v>
      </c>
      <c r="N26">
        <v>0</v>
      </c>
      <c r="O26">
        <v>3</v>
      </c>
      <c r="P26">
        <v>1</v>
      </c>
      <c r="Q26">
        <v>1</v>
      </c>
      <c r="R26">
        <v>0</v>
      </c>
      <c r="S26">
        <v>1</v>
      </c>
      <c r="T26">
        <v>1</v>
      </c>
      <c r="U26">
        <v>7</v>
      </c>
    </row>
    <row r="27" spans="1:24" x14ac:dyDescent="0.2">
      <c r="A27">
        <v>221</v>
      </c>
      <c r="B27">
        <v>65.375</v>
      </c>
      <c r="C27">
        <v>241.7</v>
      </c>
      <c r="D27">
        <v>39.7565391603815</v>
      </c>
      <c r="E27">
        <v>0</v>
      </c>
      <c r="F27">
        <v>63</v>
      </c>
      <c r="G27">
        <v>3</v>
      </c>
      <c r="H27">
        <v>0</v>
      </c>
      <c r="I27">
        <v>6</v>
      </c>
      <c r="J27">
        <v>3</v>
      </c>
      <c r="K27">
        <v>0</v>
      </c>
      <c r="L27">
        <v>18</v>
      </c>
      <c r="M27">
        <v>3</v>
      </c>
      <c r="N27">
        <v>0</v>
      </c>
      <c r="O27">
        <v>3</v>
      </c>
      <c r="P27">
        <v>1</v>
      </c>
      <c r="Q27">
        <v>1</v>
      </c>
      <c r="R27">
        <v>0</v>
      </c>
      <c r="S27">
        <v>1</v>
      </c>
      <c r="T27">
        <v>0</v>
      </c>
      <c r="U27">
        <v>6</v>
      </c>
      <c r="V27">
        <v>65.75</v>
      </c>
      <c r="W27">
        <v>239.7</v>
      </c>
      <c r="X27">
        <v>38.979103355549398</v>
      </c>
    </row>
    <row r="28" spans="1:24" x14ac:dyDescent="0.2">
      <c r="A28">
        <v>222</v>
      </c>
      <c r="B28">
        <v>71.375</v>
      </c>
      <c r="C28">
        <v>260.29999999999899</v>
      </c>
      <c r="D28">
        <v>35.920076309421198</v>
      </c>
      <c r="E28">
        <v>1</v>
      </c>
      <c r="F28">
        <v>49</v>
      </c>
      <c r="G28">
        <v>3</v>
      </c>
      <c r="H28">
        <v>0</v>
      </c>
      <c r="I28">
        <v>4</v>
      </c>
      <c r="J28">
        <v>3</v>
      </c>
      <c r="K28">
        <v>2</v>
      </c>
      <c r="L28">
        <v>18</v>
      </c>
      <c r="M28">
        <v>3</v>
      </c>
      <c r="N28">
        <v>0</v>
      </c>
      <c r="O28">
        <v>3</v>
      </c>
      <c r="P28">
        <v>0</v>
      </c>
      <c r="Q28">
        <v>1</v>
      </c>
      <c r="R28">
        <v>2</v>
      </c>
      <c r="S28">
        <v>1</v>
      </c>
      <c r="T28">
        <v>1</v>
      </c>
      <c r="U28">
        <v>8</v>
      </c>
    </row>
    <row r="29" spans="1:24" x14ac:dyDescent="0.2">
      <c r="A29">
        <v>223</v>
      </c>
      <c r="B29">
        <v>70.875</v>
      </c>
      <c r="C29">
        <v>184.9</v>
      </c>
      <c r="D29">
        <v>25.8765332561922</v>
      </c>
      <c r="E29">
        <v>1</v>
      </c>
      <c r="F29">
        <v>54</v>
      </c>
      <c r="G29">
        <v>3</v>
      </c>
      <c r="H29">
        <v>0</v>
      </c>
      <c r="I29">
        <v>6</v>
      </c>
      <c r="J29">
        <v>1</v>
      </c>
      <c r="K29">
        <v>1</v>
      </c>
      <c r="L29">
        <v>12</v>
      </c>
      <c r="M29">
        <v>3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71</v>
      </c>
      <c r="W29">
        <v>191.6</v>
      </c>
      <c r="X29">
        <v>26.7198571711961</v>
      </c>
    </row>
    <row r="30" spans="1:24" x14ac:dyDescent="0.2">
      <c r="A30">
        <v>224</v>
      </c>
      <c r="B30">
        <v>61.5</v>
      </c>
      <c r="C30">
        <v>155.69999999999999</v>
      </c>
      <c r="D30">
        <v>28.939678762641201</v>
      </c>
      <c r="E30">
        <v>1</v>
      </c>
      <c r="F30">
        <v>53</v>
      </c>
      <c r="G30">
        <v>3</v>
      </c>
      <c r="H30">
        <v>0</v>
      </c>
      <c r="I30">
        <v>5</v>
      </c>
      <c r="J30">
        <v>1</v>
      </c>
      <c r="K30">
        <v>0</v>
      </c>
      <c r="V30">
        <v>61.625</v>
      </c>
      <c r="W30">
        <v>154.19999999999999</v>
      </c>
      <c r="X30">
        <v>28.544723080531</v>
      </c>
    </row>
    <row r="31" spans="1:24" x14ac:dyDescent="0.2">
      <c r="A31">
        <v>225</v>
      </c>
      <c r="B31">
        <v>70</v>
      </c>
      <c r="C31">
        <v>175</v>
      </c>
      <c r="D31">
        <v>25.107142857142801</v>
      </c>
      <c r="E31">
        <v>1</v>
      </c>
      <c r="F31">
        <v>52</v>
      </c>
      <c r="G31">
        <v>3</v>
      </c>
      <c r="H31">
        <v>0</v>
      </c>
      <c r="I31">
        <v>5</v>
      </c>
      <c r="J31">
        <v>3</v>
      </c>
      <c r="K31">
        <v>0</v>
      </c>
      <c r="L31">
        <v>16</v>
      </c>
      <c r="M31">
        <v>3</v>
      </c>
      <c r="N31">
        <v>0</v>
      </c>
      <c r="O31">
        <v>2</v>
      </c>
      <c r="P31">
        <v>1</v>
      </c>
      <c r="Q31">
        <v>1</v>
      </c>
      <c r="R31">
        <v>1</v>
      </c>
      <c r="S31">
        <v>0</v>
      </c>
      <c r="T31">
        <v>0</v>
      </c>
      <c r="U31">
        <v>5</v>
      </c>
      <c r="V31">
        <v>69.625</v>
      </c>
      <c r="W31">
        <v>174.1</v>
      </c>
      <c r="X31">
        <v>25.2478080509526</v>
      </c>
    </row>
    <row r="32" spans="1:24" x14ac:dyDescent="0.2">
      <c r="A32">
        <v>226</v>
      </c>
      <c r="B32">
        <v>61</v>
      </c>
      <c r="C32">
        <v>165.2</v>
      </c>
      <c r="D32">
        <v>31.210857296425601</v>
      </c>
      <c r="E32">
        <v>0</v>
      </c>
      <c r="F32">
        <v>56</v>
      </c>
      <c r="G32">
        <v>3</v>
      </c>
      <c r="H32">
        <v>0</v>
      </c>
      <c r="I32">
        <v>4</v>
      </c>
      <c r="J32">
        <v>1</v>
      </c>
      <c r="K32">
        <v>0</v>
      </c>
      <c r="L32">
        <v>15</v>
      </c>
      <c r="M32">
        <v>3</v>
      </c>
      <c r="N32">
        <v>0</v>
      </c>
      <c r="O32">
        <v>2</v>
      </c>
      <c r="P32">
        <v>1</v>
      </c>
      <c r="Q32">
        <v>1</v>
      </c>
      <c r="R32">
        <v>0</v>
      </c>
      <c r="S32">
        <v>1</v>
      </c>
      <c r="T32">
        <v>1</v>
      </c>
      <c r="U32">
        <v>6</v>
      </c>
      <c r="V32">
        <v>61</v>
      </c>
      <c r="W32">
        <v>162.6</v>
      </c>
      <c r="X32">
        <v>30.7196452566514</v>
      </c>
    </row>
    <row r="33" spans="1:24" x14ac:dyDescent="0.2">
      <c r="A33">
        <v>227</v>
      </c>
      <c r="B33">
        <v>70.125</v>
      </c>
      <c r="C33">
        <v>240.7</v>
      </c>
      <c r="D33">
        <v>34.410078768178799</v>
      </c>
      <c r="E33">
        <v>1</v>
      </c>
      <c r="F33">
        <v>52</v>
      </c>
      <c r="G33">
        <v>3</v>
      </c>
      <c r="H33">
        <v>0</v>
      </c>
      <c r="I33">
        <v>4</v>
      </c>
      <c r="J33">
        <v>5</v>
      </c>
      <c r="K33">
        <v>0</v>
      </c>
      <c r="L33">
        <v>122</v>
      </c>
      <c r="M33">
        <v>3</v>
      </c>
      <c r="N33">
        <v>1</v>
      </c>
      <c r="O33">
        <v>3</v>
      </c>
      <c r="P33">
        <v>1</v>
      </c>
      <c r="Q33">
        <v>1</v>
      </c>
      <c r="R33">
        <v>0</v>
      </c>
      <c r="S33">
        <v>1</v>
      </c>
      <c r="T33">
        <v>1</v>
      </c>
      <c r="U33">
        <v>7</v>
      </c>
      <c r="V33">
        <v>70</v>
      </c>
      <c r="W33">
        <v>241</v>
      </c>
      <c r="X33">
        <v>34.576122448979497</v>
      </c>
    </row>
    <row r="34" spans="1:24" x14ac:dyDescent="0.2">
      <c r="A34">
        <v>228</v>
      </c>
      <c r="B34">
        <v>67</v>
      </c>
      <c r="C34">
        <v>193.8</v>
      </c>
      <c r="D34">
        <v>30.350055691690699</v>
      </c>
      <c r="E34">
        <v>1</v>
      </c>
      <c r="F34">
        <v>38</v>
      </c>
      <c r="G34">
        <v>4</v>
      </c>
      <c r="H34">
        <v>0</v>
      </c>
      <c r="I34">
        <v>6</v>
      </c>
      <c r="J34">
        <v>1</v>
      </c>
      <c r="K34">
        <v>0</v>
      </c>
      <c r="L34">
        <v>18</v>
      </c>
      <c r="M34">
        <v>3</v>
      </c>
      <c r="N34">
        <v>1</v>
      </c>
      <c r="O34">
        <v>2</v>
      </c>
      <c r="P34">
        <v>0</v>
      </c>
      <c r="Q34">
        <v>1</v>
      </c>
      <c r="R34">
        <v>1</v>
      </c>
      <c r="S34">
        <v>0</v>
      </c>
      <c r="T34">
        <v>0</v>
      </c>
      <c r="U34">
        <v>4</v>
      </c>
      <c r="V34">
        <v>67</v>
      </c>
      <c r="W34">
        <v>193.4</v>
      </c>
      <c r="X34">
        <v>30.287413677879201</v>
      </c>
    </row>
    <row r="35" spans="1:24" x14ac:dyDescent="0.2">
      <c r="A35">
        <v>229</v>
      </c>
      <c r="B35">
        <v>76</v>
      </c>
      <c r="C35">
        <v>177</v>
      </c>
      <c r="D35">
        <v>21.542763157894701</v>
      </c>
      <c r="E35">
        <v>1</v>
      </c>
      <c r="F35">
        <v>56</v>
      </c>
      <c r="G35">
        <v>3</v>
      </c>
      <c r="H35">
        <v>0</v>
      </c>
      <c r="I35">
        <v>5</v>
      </c>
      <c r="J35">
        <v>1</v>
      </c>
      <c r="K35">
        <v>0</v>
      </c>
      <c r="L35">
        <v>17</v>
      </c>
      <c r="M35">
        <v>3</v>
      </c>
      <c r="N35">
        <v>1</v>
      </c>
      <c r="O35">
        <v>2</v>
      </c>
      <c r="P35">
        <v>1</v>
      </c>
      <c r="Q35">
        <v>1</v>
      </c>
      <c r="R35">
        <v>0</v>
      </c>
      <c r="S35">
        <v>1</v>
      </c>
      <c r="T35">
        <v>1</v>
      </c>
      <c r="U35">
        <v>6</v>
      </c>
    </row>
    <row r="36" spans="1:24" x14ac:dyDescent="0.2">
      <c r="A36">
        <v>230</v>
      </c>
      <c r="B36">
        <v>66</v>
      </c>
      <c r="C36">
        <v>214</v>
      </c>
      <c r="D36">
        <v>34.536730945821802</v>
      </c>
      <c r="E36">
        <v>0</v>
      </c>
      <c r="F36">
        <v>50</v>
      </c>
      <c r="G36">
        <v>3</v>
      </c>
      <c r="H36">
        <v>0</v>
      </c>
      <c r="I36">
        <v>5</v>
      </c>
      <c r="J36">
        <v>1</v>
      </c>
      <c r="K36">
        <v>1</v>
      </c>
      <c r="L36">
        <v>45</v>
      </c>
      <c r="M36">
        <v>2</v>
      </c>
      <c r="N36">
        <v>1</v>
      </c>
      <c r="O36">
        <v>1</v>
      </c>
      <c r="P36">
        <v>0</v>
      </c>
      <c r="Q36">
        <v>0</v>
      </c>
      <c r="R36">
        <v>0</v>
      </c>
      <c r="S36">
        <v>1</v>
      </c>
      <c r="T36">
        <v>0</v>
      </c>
      <c r="U36">
        <v>2</v>
      </c>
      <c r="V36">
        <v>66</v>
      </c>
      <c r="W36">
        <v>223.8</v>
      </c>
      <c r="X36">
        <v>36.118319559228603</v>
      </c>
    </row>
    <row r="37" spans="1:24" x14ac:dyDescent="0.2">
      <c r="A37">
        <v>231</v>
      </c>
      <c r="B37">
        <v>66.625</v>
      </c>
      <c r="C37">
        <v>150.4</v>
      </c>
      <c r="D37">
        <v>23.819284801593799</v>
      </c>
      <c r="E37">
        <v>1</v>
      </c>
      <c r="F37">
        <v>37</v>
      </c>
      <c r="G37">
        <v>3</v>
      </c>
      <c r="H37">
        <v>0</v>
      </c>
      <c r="I37">
        <v>4</v>
      </c>
      <c r="J37">
        <v>3</v>
      </c>
      <c r="K37">
        <v>0</v>
      </c>
      <c r="L37">
        <v>26</v>
      </c>
      <c r="M37">
        <v>3</v>
      </c>
      <c r="N37">
        <v>1</v>
      </c>
      <c r="O37">
        <v>2</v>
      </c>
      <c r="P37">
        <v>0</v>
      </c>
      <c r="Q37">
        <v>0</v>
      </c>
      <c r="R37">
        <v>1</v>
      </c>
      <c r="S37">
        <v>0</v>
      </c>
      <c r="T37">
        <v>0</v>
      </c>
      <c r="U37">
        <v>3</v>
      </c>
      <c r="V37">
        <v>66</v>
      </c>
      <c r="W37">
        <v>155.1</v>
      </c>
      <c r="X37">
        <v>25.031060606060599</v>
      </c>
    </row>
    <row r="38" spans="1:24" x14ac:dyDescent="0.2">
      <c r="A38">
        <v>232</v>
      </c>
      <c r="B38">
        <v>73.875</v>
      </c>
      <c r="C38">
        <v>133</v>
      </c>
      <c r="D38">
        <v>17.132154339915399</v>
      </c>
    </row>
    <row r="39" spans="1:24" x14ac:dyDescent="0.2">
      <c r="A39">
        <v>233</v>
      </c>
      <c r="B39">
        <v>61.5</v>
      </c>
      <c r="C39">
        <v>137.30000000000001</v>
      </c>
      <c r="D39">
        <v>25.519703879965601</v>
      </c>
      <c r="E39">
        <v>0</v>
      </c>
      <c r="F39">
        <v>23</v>
      </c>
      <c r="G39">
        <v>4</v>
      </c>
      <c r="H39">
        <v>0</v>
      </c>
      <c r="I39">
        <v>4</v>
      </c>
      <c r="J39">
        <v>1</v>
      </c>
      <c r="K39">
        <v>0</v>
      </c>
      <c r="L39">
        <v>13</v>
      </c>
      <c r="M39">
        <v>3</v>
      </c>
      <c r="N39">
        <v>1</v>
      </c>
      <c r="O39">
        <v>2</v>
      </c>
      <c r="P39">
        <v>1</v>
      </c>
      <c r="Q39">
        <v>0</v>
      </c>
      <c r="R39">
        <v>0</v>
      </c>
      <c r="S39">
        <v>0</v>
      </c>
      <c r="T39">
        <v>1</v>
      </c>
      <c r="U39">
        <v>4</v>
      </c>
      <c r="V39">
        <v>61.75</v>
      </c>
      <c r="W39">
        <v>137.4</v>
      </c>
      <c r="X39">
        <v>25.331921519775701</v>
      </c>
    </row>
    <row r="40" spans="1:24" x14ac:dyDescent="0.2">
      <c r="A40">
        <v>234</v>
      </c>
      <c r="B40">
        <v>66.75</v>
      </c>
      <c r="C40">
        <v>163</v>
      </c>
      <c r="D40">
        <v>25.718189341974199</v>
      </c>
      <c r="E40">
        <v>1</v>
      </c>
      <c r="F40">
        <v>20</v>
      </c>
      <c r="G40">
        <v>4</v>
      </c>
      <c r="H40">
        <v>0</v>
      </c>
      <c r="I40">
        <v>5</v>
      </c>
      <c r="J40">
        <v>2</v>
      </c>
      <c r="K40">
        <v>0</v>
      </c>
      <c r="L40">
        <v>14</v>
      </c>
      <c r="M40">
        <v>3</v>
      </c>
      <c r="N40">
        <v>0</v>
      </c>
      <c r="O40">
        <v>2</v>
      </c>
      <c r="P40">
        <v>0</v>
      </c>
      <c r="Q40">
        <v>0</v>
      </c>
      <c r="R40">
        <v>1</v>
      </c>
      <c r="S40">
        <v>0</v>
      </c>
      <c r="T40">
        <v>1</v>
      </c>
      <c r="U40">
        <v>4</v>
      </c>
      <c r="V40">
        <v>67</v>
      </c>
      <c r="W40">
        <v>167.4</v>
      </c>
      <c r="X40">
        <v>26.2156827801292</v>
      </c>
    </row>
    <row r="41" spans="1:24" x14ac:dyDescent="0.2">
      <c r="A41">
        <v>235</v>
      </c>
      <c r="B41">
        <v>64</v>
      </c>
      <c r="C41">
        <v>195.9</v>
      </c>
      <c r="D41">
        <v>33.622485351562503</v>
      </c>
      <c r="E41">
        <v>0</v>
      </c>
      <c r="F41">
        <v>48</v>
      </c>
      <c r="G41">
        <v>3</v>
      </c>
      <c r="H41">
        <v>0</v>
      </c>
      <c r="I41">
        <v>7</v>
      </c>
      <c r="J41">
        <v>1</v>
      </c>
      <c r="K41">
        <v>1</v>
      </c>
      <c r="L41">
        <v>20</v>
      </c>
      <c r="M41">
        <v>3</v>
      </c>
      <c r="N41">
        <v>0</v>
      </c>
      <c r="O41">
        <v>2</v>
      </c>
      <c r="P41">
        <v>1</v>
      </c>
      <c r="Q41">
        <v>1</v>
      </c>
      <c r="R41">
        <v>0</v>
      </c>
      <c r="S41">
        <v>0</v>
      </c>
      <c r="T41">
        <v>0</v>
      </c>
      <c r="U41">
        <v>4</v>
      </c>
      <c r="V41">
        <v>64</v>
      </c>
      <c r="W41">
        <v>192.3</v>
      </c>
      <c r="X41">
        <v>33.004614257812499</v>
      </c>
    </row>
    <row r="42" spans="1:24" x14ac:dyDescent="0.2">
      <c r="A42">
        <v>236</v>
      </c>
      <c r="B42">
        <v>68.25</v>
      </c>
      <c r="C42">
        <v>256.60000000000002</v>
      </c>
      <c r="D42">
        <v>38.726358867018199</v>
      </c>
      <c r="E42">
        <v>0</v>
      </c>
      <c r="F42">
        <v>41</v>
      </c>
      <c r="G42">
        <v>3</v>
      </c>
      <c r="H42">
        <v>0</v>
      </c>
      <c r="I42">
        <v>5</v>
      </c>
      <c r="J42">
        <v>3</v>
      </c>
      <c r="K42">
        <v>0</v>
      </c>
      <c r="L42">
        <v>15</v>
      </c>
      <c r="M42">
        <v>3</v>
      </c>
      <c r="N42">
        <v>1</v>
      </c>
      <c r="O42">
        <v>2</v>
      </c>
      <c r="P42">
        <v>0</v>
      </c>
      <c r="Q42">
        <v>1</v>
      </c>
      <c r="R42">
        <v>0</v>
      </c>
      <c r="S42">
        <v>0</v>
      </c>
      <c r="T42">
        <v>0</v>
      </c>
      <c r="U42">
        <v>3</v>
      </c>
    </row>
    <row r="43" spans="1:24" x14ac:dyDescent="0.2">
      <c r="A43">
        <v>237</v>
      </c>
      <c r="B43">
        <v>64</v>
      </c>
      <c r="C43">
        <v>108.5</v>
      </c>
      <c r="D43">
        <v>18.6219482421875</v>
      </c>
      <c r="E43">
        <v>1</v>
      </c>
      <c r="F43">
        <v>20</v>
      </c>
      <c r="G43">
        <v>1</v>
      </c>
      <c r="H43">
        <v>0</v>
      </c>
      <c r="I43">
        <v>5</v>
      </c>
      <c r="J43">
        <v>2</v>
      </c>
      <c r="K43">
        <v>0</v>
      </c>
      <c r="L43">
        <v>14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4" x14ac:dyDescent="0.2">
      <c r="A44">
        <v>238</v>
      </c>
      <c r="B44">
        <v>64.75</v>
      </c>
      <c r="C44">
        <v>201.6</v>
      </c>
      <c r="D44">
        <v>33.803861003861002</v>
      </c>
      <c r="E44">
        <v>0</v>
      </c>
      <c r="F44">
        <v>59</v>
      </c>
      <c r="G44">
        <v>3</v>
      </c>
      <c r="H44">
        <v>0</v>
      </c>
      <c r="I44">
        <v>5</v>
      </c>
      <c r="J44">
        <v>1</v>
      </c>
      <c r="K44">
        <v>1</v>
      </c>
      <c r="L44">
        <v>14</v>
      </c>
      <c r="M44">
        <v>3</v>
      </c>
      <c r="N44">
        <v>1</v>
      </c>
      <c r="O44">
        <v>2</v>
      </c>
      <c r="P44">
        <v>1</v>
      </c>
      <c r="Q44">
        <v>1</v>
      </c>
      <c r="R44">
        <v>3</v>
      </c>
      <c r="S44">
        <v>1</v>
      </c>
      <c r="T44">
        <v>1</v>
      </c>
      <c r="U44">
        <v>9</v>
      </c>
      <c r="V44">
        <v>64.5</v>
      </c>
      <c r="W44">
        <v>203</v>
      </c>
      <c r="X44">
        <v>34.302986599363003</v>
      </c>
    </row>
    <row r="45" spans="1:24" x14ac:dyDescent="0.2">
      <c r="A45">
        <v>239</v>
      </c>
      <c r="B45">
        <v>69</v>
      </c>
      <c r="C45">
        <v>172</v>
      </c>
      <c r="D45">
        <v>25.397185465238302</v>
      </c>
      <c r="E45">
        <v>1</v>
      </c>
      <c r="F45">
        <v>33</v>
      </c>
      <c r="G45">
        <v>4</v>
      </c>
      <c r="H45">
        <v>1</v>
      </c>
      <c r="I45">
        <v>9</v>
      </c>
      <c r="J45">
        <v>4</v>
      </c>
      <c r="K45">
        <v>0</v>
      </c>
      <c r="L45">
        <v>13</v>
      </c>
      <c r="M45">
        <v>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4" x14ac:dyDescent="0.2">
      <c r="A46">
        <v>240</v>
      </c>
      <c r="B46">
        <v>64.125</v>
      </c>
      <c r="C46">
        <v>166.6</v>
      </c>
      <c r="D46">
        <v>28.482333405530198</v>
      </c>
      <c r="E46">
        <v>0</v>
      </c>
      <c r="F46">
        <v>53</v>
      </c>
      <c r="G46">
        <v>4</v>
      </c>
      <c r="H46">
        <v>0</v>
      </c>
      <c r="I46">
        <v>5</v>
      </c>
      <c r="J46">
        <v>2</v>
      </c>
      <c r="K46">
        <v>1</v>
      </c>
      <c r="L46">
        <v>14</v>
      </c>
      <c r="M46">
        <v>3</v>
      </c>
      <c r="N46">
        <v>0</v>
      </c>
      <c r="O46">
        <v>2</v>
      </c>
      <c r="P46">
        <v>1</v>
      </c>
      <c r="Q46">
        <v>1</v>
      </c>
      <c r="R46">
        <v>3</v>
      </c>
      <c r="S46">
        <v>1</v>
      </c>
      <c r="T46">
        <v>1</v>
      </c>
      <c r="U46">
        <v>9</v>
      </c>
      <c r="V46">
        <v>64</v>
      </c>
      <c r="W46">
        <v>164.4</v>
      </c>
      <c r="X46">
        <v>28.216113281249999</v>
      </c>
    </row>
    <row r="47" spans="1:24" x14ac:dyDescent="0.2">
      <c r="A47">
        <v>241</v>
      </c>
      <c r="B47">
        <v>70</v>
      </c>
      <c r="C47">
        <v>154.4</v>
      </c>
      <c r="D47">
        <v>22.151673469387699</v>
      </c>
      <c r="E47">
        <v>1</v>
      </c>
      <c r="F47">
        <v>19</v>
      </c>
      <c r="G47">
        <v>4</v>
      </c>
      <c r="H47">
        <v>0</v>
      </c>
      <c r="I47">
        <v>4</v>
      </c>
      <c r="J47">
        <v>2</v>
      </c>
      <c r="K47">
        <v>0</v>
      </c>
      <c r="L47">
        <v>15</v>
      </c>
      <c r="M47">
        <v>2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69.2</v>
      </c>
      <c r="W47">
        <v>157.1</v>
      </c>
      <c r="X47">
        <v>23.0631870426676</v>
      </c>
    </row>
    <row r="48" spans="1:24" x14ac:dyDescent="0.2">
      <c r="A48">
        <v>242</v>
      </c>
      <c r="B48">
        <v>68</v>
      </c>
      <c r="C48">
        <v>164.2</v>
      </c>
      <c r="D48">
        <v>24.963797577854599</v>
      </c>
      <c r="E48">
        <v>1</v>
      </c>
      <c r="F48">
        <v>54</v>
      </c>
      <c r="G48">
        <v>3</v>
      </c>
      <c r="H48">
        <v>0</v>
      </c>
      <c r="I48">
        <v>7</v>
      </c>
      <c r="J48">
        <v>5</v>
      </c>
      <c r="K48">
        <v>0</v>
      </c>
      <c r="L48">
        <v>18</v>
      </c>
      <c r="M48">
        <v>3</v>
      </c>
      <c r="N48">
        <v>0</v>
      </c>
      <c r="O48">
        <v>2</v>
      </c>
      <c r="P48">
        <v>0</v>
      </c>
      <c r="Q48">
        <v>1</v>
      </c>
      <c r="R48">
        <v>1</v>
      </c>
      <c r="S48">
        <v>1</v>
      </c>
      <c r="T48">
        <v>1</v>
      </c>
      <c r="U48">
        <v>6</v>
      </c>
      <c r="V48">
        <v>68</v>
      </c>
      <c r="W48">
        <v>161.80000000000001</v>
      </c>
      <c r="X48">
        <v>24.598918685121099</v>
      </c>
    </row>
    <row r="49" spans="1:24" x14ac:dyDescent="0.2">
      <c r="A49">
        <v>243</v>
      </c>
      <c r="B49">
        <v>64</v>
      </c>
      <c r="C49">
        <v>155.19999999999999</v>
      </c>
      <c r="D49">
        <v>26.637109374999898</v>
      </c>
      <c r="E49">
        <v>0</v>
      </c>
      <c r="F49">
        <v>35</v>
      </c>
      <c r="G49">
        <v>3</v>
      </c>
      <c r="H49">
        <v>0</v>
      </c>
      <c r="I49">
        <v>5</v>
      </c>
      <c r="J49">
        <v>1</v>
      </c>
      <c r="K49">
        <v>0</v>
      </c>
      <c r="L49">
        <v>17</v>
      </c>
      <c r="M49">
        <v>3</v>
      </c>
      <c r="N49">
        <v>0</v>
      </c>
      <c r="O49">
        <v>3</v>
      </c>
      <c r="P49">
        <v>1</v>
      </c>
      <c r="Q49">
        <v>1</v>
      </c>
      <c r="R49">
        <v>1</v>
      </c>
      <c r="S49">
        <v>1</v>
      </c>
      <c r="T49">
        <v>0</v>
      </c>
      <c r="U49">
        <v>7</v>
      </c>
      <c r="V49">
        <v>64</v>
      </c>
      <c r="W49">
        <v>157</v>
      </c>
      <c r="X49">
        <v>26.946044921875</v>
      </c>
    </row>
    <row r="50" spans="1:24" x14ac:dyDescent="0.2">
      <c r="A50">
        <v>244</v>
      </c>
      <c r="B50">
        <v>68</v>
      </c>
      <c r="C50">
        <v>208.5</v>
      </c>
      <c r="D50">
        <v>31.6988538062283</v>
      </c>
      <c r="E50">
        <v>0</v>
      </c>
      <c r="F50">
        <v>60</v>
      </c>
      <c r="G50">
        <v>3</v>
      </c>
      <c r="H50">
        <v>0</v>
      </c>
      <c r="I50">
        <v>6</v>
      </c>
      <c r="J50">
        <v>5</v>
      </c>
      <c r="K50">
        <v>0</v>
      </c>
      <c r="L50">
        <v>16</v>
      </c>
      <c r="M50">
        <v>3</v>
      </c>
      <c r="N50">
        <v>0</v>
      </c>
      <c r="O50">
        <v>3</v>
      </c>
      <c r="P50">
        <v>0</v>
      </c>
      <c r="Q50">
        <v>1</v>
      </c>
      <c r="R50">
        <v>1</v>
      </c>
      <c r="S50">
        <v>0</v>
      </c>
      <c r="T50">
        <v>1</v>
      </c>
      <c r="U50">
        <v>6</v>
      </c>
      <c r="V50">
        <v>68</v>
      </c>
      <c r="W50">
        <v>208</v>
      </c>
      <c r="X50">
        <v>31.622837370242198</v>
      </c>
    </row>
    <row r="51" spans="1:24" x14ac:dyDescent="0.2">
      <c r="A51">
        <v>245</v>
      </c>
      <c r="B51">
        <v>61</v>
      </c>
      <c r="C51">
        <v>197.6</v>
      </c>
      <c r="D51">
        <v>37.332115022843297</v>
      </c>
      <c r="E51">
        <v>0</v>
      </c>
      <c r="F51">
        <v>21</v>
      </c>
      <c r="G51">
        <v>6</v>
      </c>
      <c r="H51">
        <v>1</v>
      </c>
      <c r="I51">
        <v>6</v>
      </c>
      <c r="J51">
        <v>1</v>
      </c>
      <c r="K51">
        <v>0</v>
      </c>
      <c r="L51">
        <v>18</v>
      </c>
      <c r="M51">
        <v>3</v>
      </c>
      <c r="N51">
        <v>1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2</v>
      </c>
      <c r="V51">
        <v>61</v>
      </c>
      <c r="W51">
        <v>199.6</v>
      </c>
      <c r="X51">
        <v>37.709970438054199</v>
      </c>
    </row>
    <row r="52" spans="1:24" x14ac:dyDescent="0.2">
      <c r="A52">
        <v>246</v>
      </c>
      <c r="B52">
        <v>67</v>
      </c>
      <c r="C52">
        <v>157.80000000000001</v>
      </c>
      <c r="D52">
        <v>24.712274448652199</v>
      </c>
      <c r="E52">
        <v>1</v>
      </c>
      <c r="F52">
        <v>26</v>
      </c>
      <c r="G52">
        <v>6</v>
      </c>
      <c r="H52">
        <v>1</v>
      </c>
      <c r="I52">
        <v>5</v>
      </c>
      <c r="J52">
        <v>3</v>
      </c>
      <c r="K52">
        <v>0</v>
      </c>
      <c r="L52">
        <v>17</v>
      </c>
      <c r="M52">
        <v>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4" x14ac:dyDescent="0.2">
      <c r="A53">
        <v>247</v>
      </c>
      <c r="B53">
        <v>77.25</v>
      </c>
      <c r="C53">
        <v>392.4</v>
      </c>
      <c r="D53">
        <v>46.226109906683</v>
      </c>
      <c r="E53">
        <v>1</v>
      </c>
      <c r="F53">
        <v>43</v>
      </c>
      <c r="G53">
        <v>3</v>
      </c>
      <c r="H53">
        <v>0</v>
      </c>
      <c r="I53">
        <v>4</v>
      </c>
      <c r="J53">
        <v>1</v>
      </c>
      <c r="K53">
        <v>0</v>
      </c>
      <c r="L53">
        <v>18</v>
      </c>
      <c r="M53">
        <v>3</v>
      </c>
      <c r="N53">
        <v>0</v>
      </c>
      <c r="O53">
        <v>2</v>
      </c>
      <c r="P53">
        <v>0</v>
      </c>
      <c r="Q53">
        <v>1</v>
      </c>
      <c r="R53">
        <v>0</v>
      </c>
      <c r="S53">
        <v>1</v>
      </c>
      <c r="T53">
        <v>1</v>
      </c>
      <c r="U53">
        <v>5</v>
      </c>
      <c r="V53">
        <v>77.125</v>
      </c>
      <c r="W53">
        <v>399.2</v>
      </c>
      <c r="X53">
        <v>47.179735689762502</v>
      </c>
    </row>
    <row r="54" spans="1:24" x14ac:dyDescent="0.2">
      <c r="A54">
        <v>248</v>
      </c>
      <c r="B54">
        <v>66.125</v>
      </c>
      <c r="C54">
        <v>282.2</v>
      </c>
      <c r="D54">
        <v>45.371272972866699</v>
      </c>
      <c r="E54">
        <v>0</v>
      </c>
      <c r="F54">
        <v>41</v>
      </c>
      <c r="G54">
        <v>4</v>
      </c>
      <c r="H54">
        <v>0</v>
      </c>
      <c r="I54">
        <v>5</v>
      </c>
      <c r="J54">
        <v>2</v>
      </c>
      <c r="K54">
        <v>0</v>
      </c>
      <c r="L54">
        <v>18</v>
      </c>
      <c r="M54">
        <v>3</v>
      </c>
      <c r="N54">
        <v>1</v>
      </c>
      <c r="O54">
        <v>3</v>
      </c>
      <c r="P54">
        <v>0</v>
      </c>
      <c r="Q54">
        <v>1</v>
      </c>
      <c r="R54">
        <v>0</v>
      </c>
      <c r="S54">
        <v>1</v>
      </c>
      <c r="T54">
        <v>0</v>
      </c>
      <c r="U54">
        <v>5</v>
      </c>
      <c r="V54">
        <v>66</v>
      </c>
      <c r="W54">
        <v>285</v>
      </c>
      <c r="X54">
        <v>45.995179063360801</v>
      </c>
    </row>
    <row r="55" spans="1:24" x14ac:dyDescent="0.2">
      <c r="A55">
        <v>249</v>
      </c>
      <c r="B55">
        <v>69.25</v>
      </c>
      <c r="C55">
        <v>287.39999999999998</v>
      </c>
      <c r="D55">
        <v>42.13107430046</v>
      </c>
      <c r="E55">
        <v>0</v>
      </c>
      <c r="F55">
        <v>53</v>
      </c>
      <c r="G55">
        <v>3</v>
      </c>
      <c r="H55">
        <v>0</v>
      </c>
      <c r="I55">
        <v>8</v>
      </c>
      <c r="J55">
        <v>2</v>
      </c>
      <c r="K55">
        <v>3</v>
      </c>
      <c r="L55">
        <v>16</v>
      </c>
      <c r="M55">
        <v>3</v>
      </c>
      <c r="N55">
        <v>0</v>
      </c>
      <c r="O55">
        <v>2</v>
      </c>
      <c r="P55">
        <v>0</v>
      </c>
      <c r="Q55">
        <v>0</v>
      </c>
      <c r="R55">
        <v>0</v>
      </c>
      <c r="S55">
        <v>1</v>
      </c>
      <c r="T55">
        <v>0</v>
      </c>
      <c r="U55">
        <v>3</v>
      </c>
      <c r="V55">
        <v>69</v>
      </c>
      <c r="W55">
        <v>293.89999999999998</v>
      </c>
      <c r="X55">
        <v>43.3967023734509</v>
      </c>
    </row>
    <row r="56" spans="1:24" x14ac:dyDescent="0.2">
      <c r="A56">
        <v>250</v>
      </c>
      <c r="B56">
        <v>70.5</v>
      </c>
      <c r="C56">
        <v>170.4</v>
      </c>
      <c r="D56">
        <v>24.1016447864795</v>
      </c>
      <c r="E56">
        <v>1</v>
      </c>
      <c r="F56">
        <v>32</v>
      </c>
      <c r="G56">
        <v>4</v>
      </c>
      <c r="H56">
        <v>0</v>
      </c>
      <c r="I56">
        <v>1</v>
      </c>
      <c r="J56">
        <v>2</v>
      </c>
      <c r="K56">
        <v>1</v>
      </c>
      <c r="L56">
        <v>20</v>
      </c>
      <c r="M56">
        <v>3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70.5</v>
      </c>
      <c r="W56">
        <v>171.6</v>
      </c>
      <c r="X56">
        <v>24.271374679341999</v>
      </c>
    </row>
    <row r="57" spans="1:24" x14ac:dyDescent="0.2">
      <c r="A57">
        <v>251</v>
      </c>
      <c r="B57">
        <v>61.5</v>
      </c>
      <c r="C57">
        <v>135.6</v>
      </c>
      <c r="D57">
        <v>25.203727939718402</v>
      </c>
      <c r="E57">
        <v>0</v>
      </c>
      <c r="F57">
        <v>44</v>
      </c>
      <c r="G57">
        <v>5</v>
      </c>
      <c r="H57">
        <v>0</v>
      </c>
      <c r="I57">
        <v>4</v>
      </c>
      <c r="J57">
        <v>3</v>
      </c>
      <c r="K57">
        <v>0</v>
      </c>
      <c r="L57">
        <v>15</v>
      </c>
      <c r="M57">
        <v>3</v>
      </c>
      <c r="N57">
        <v>0</v>
      </c>
      <c r="O57">
        <v>2</v>
      </c>
      <c r="P57">
        <v>0</v>
      </c>
      <c r="Q57">
        <v>1</v>
      </c>
      <c r="R57">
        <v>1</v>
      </c>
      <c r="S57">
        <v>0</v>
      </c>
      <c r="T57">
        <v>1</v>
      </c>
      <c r="U57">
        <v>5</v>
      </c>
      <c r="V57">
        <v>62</v>
      </c>
      <c r="W57">
        <v>136.6</v>
      </c>
      <c r="X57">
        <v>24.981737773152901</v>
      </c>
    </row>
    <row r="58" spans="1:24" x14ac:dyDescent="0.2">
      <c r="A58">
        <v>252</v>
      </c>
      <c r="B58">
        <v>61.5</v>
      </c>
      <c r="C58">
        <v>183</v>
      </c>
      <c r="D58">
        <v>34.013880626611098</v>
      </c>
      <c r="E58">
        <v>0</v>
      </c>
      <c r="F58">
        <v>62</v>
      </c>
      <c r="G58">
        <v>3</v>
      </c>
      <c r="H58">
        <v>0</v>
      </c>
      <c r="I58">
        <v>6</v>
      </c>
      <c r="J58">
        <v>3</v>
      </c>
      <c r="K58">
        <v>3</v>
      </c>
      <c r="L58">
        <v>16</v>
      </c>
      <c r="M58">
        <v>3</v>
      </c>
      <c r="N58">
        <v>0</v>
      </c>
      <c r="O58">
        <v>2</v>
      </c>
      <c r="P58">
        <v>0</v>
      </c>
      <c r="Q58">
        <v>1</v>
      </c>
      <c r="R58">
        <v>0</v>
      </c>
      <c r="S58">
        <v>0</v>
      </c>
      <c r="T58">
        <v>0</v>
      </c>
      <c r="U58">
        <v>3</v>
      </c>
      <c r="V58">
        <v>61.5</v>
      </c>
      <c r="W58">
        <v>184.2</v>
      </c>
      <c r="X58">
        <v>34.2369224667856</v>
      </c>
    </row>
    <row r="59" spans="1:24" x14ac:dyDescent="0.2">
      <c r="A59">
        <v>253</v>
      </c>
      <c r="B59">
        <v>79</v>
      </c>
      <c r="C59">
        <v>171</v>
      </c>
      <c r="D59">
        <v>19.261817016503699</v>
      </c>
      <c r="E59">
        <v>1</v>
      </c>
      <c r="F59">
        <v>60</v>
      </c>
      <c r="G59">
        <v>4</v>
      </c>
      <c r="H59">
        <v>0</v>
      </c>
      <c r="I59">
        <v>5</v>
      </c>
      <c r="J59">
        <v>2</v>
      </c>
      <c r="K59">
        <v>1</v>
      </c>
      <c r="L59">
        <v>8</v>
      </c>
      <c r="M59">
        <v>3</v>
      </c>
      <c r="N59">
        <v>0</v>
      </c>
      <c r="O59">
        <v>3</v>
      </c>
      <c r="P59">
        <v>0</v>
      </c>
      <c r="Q59">
        <v>1</v>
      </c>
      <c r="R59">
        <v>1</v>
      </c>
      <c r="S59">
        <v>1</v>
      </c>
      <c r="T59">
        <v>1</v>
      </c>
      <c r="U59">
        <v>7</v>
      </c>
      <c r="V59">
        <v>79.5</v>
      </c>
      <c r="W59">
        <v>171</v>
      </c>
      <c r="X59">
        <v>19.020291918832299</v>
      </c>
    </row>
    <row r="60" spans="1:24" x14ac:dyDescent="0.2">
      <c r="A60">
        <v>254</v>
      </c>
      <c r="B60">
        <v>68.5</v>
      </c>
      <c r="C60">
        <v>161.19999999999999</v>
      </c>
      <c r="D60">
        <v>24.1512280888699</v>
      </c>
      <c r="E60">
        <v>1</v>
      </c>
      <c r="F60">
        <v>30</v>
      </c>
      <c r="G60">
        <v>3</v>
      </c>
      <c r="H60">
        <v>0</v>
      </c>
      <c r="I60">
        <v>4</v>
      </c>
      <c r="J60">
        <v>1</v>
      </c>
      <c r="K60">
        <v>1</v>
      </c>
      <c r="L60">
        <v>10</v>
      </c>
      <c r="M60">
        <v>3</v>
      </c>
      <c r="N60">
        <v>1</v>
      </c>
      <c r="O60">
        <v>3</v>
      </c>
      <c r="P60">
        <v>0</v>
      </c>
      <c r="Q60">
        <v>1</v>
      </c>
      <c r="R60">
        <v>1</v>
      </c>
      <c r="S60">
        <v>1</v>
      </c>
      <c r="T60">
        <v>0</v>
      </c>
      <c r="U60">
        <v>6</v>
      </c>
      <c r="V60">
        <v>68.5</v>
      </c>
      <c r="W60">
        <v>166.4</v>
      </c>
      <c r="X60">
        <v>24.9302999627044</v>
      </c>
    </row>
    <row r="61" spans="1:24" x14ac:dyDescent="0.2">
      <c r="A61">
        <v>255</v>
      </c>
      <c r="B61">
        <v>71.5</v>
      </c>
      <c r="C61">
        <v>174.2</v>
      </c>
      <c r="D61">
        <v>23.954736172917901</v>
      </c>
      <c r="E61">
        <v>1</v>
      </c>
      <c r="F61">
        <v>30</v>
      </c>
      <c r="G61">
        <v>3</v>
      </c>
      <c r="H61">
        <v>1</v>
      </c>
      <c r="I61">
        <v>5</v>
      </c>
      <c r="J61">
        <v>3</v>
      </c>
      <c r="K61">
        <v>0</v>
      </c>
      <c r="L61">
        <v>7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71.75</v>
      </c>
      <c r="W61">
        <v>168.2</v>
      </c>
      <c r="X61">
        <v>22.968757663684102</v>
      </c>
    </row>
    <row r="62" spans="1:24" x14ac:dyDescent="0.2">
      <c r="A62">
        <v>256</v>
      </c>
      <c r="B62">
        <v>70</v>
      </c>
      <c r="C62">
        <v>203.2</v>
      </c>
      <c r="D62">
        <v>29.152979591836701</v>
      </c>
      <c r="E62">
        <v>1</v>
      </c>
      <c r="F62">
        <v>25</v>
      </c>
      <c r="G62">
        <v>3</v>
      </c>
      <c r="H62">
        <v>0</v>
      </c>
      <c r="I62">
        <v>4</v>
      </c>
      <c r="J62">
        <v>1</v>
      </c>
      <c r="K62">
        <v>0</v>
      </c>
      <c r="L62">
        <v>20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69.75</v>
      </c>
      <c r="W62">
        <v>198.8</v>
      </c>
      <c r="X62">
        <v>28.726537428861299</v>
      </c>
    </row>
    <row r="63" spans="1:24" x14ac:dyDescent="0.2">
      <c r="A63">
        <v>257</v>
      </c>
      <c r="B63">
        <v>73.25</v>
      </c>
      <c r="C63">
        <v>165.1</v>
      </c>
      <c r="D63">
        <v>21.631525119686799</v>
      </c>
      <c r="E63">
        <v>1</v>
      </c>
      <c r="F63">
        <v>30</v>
      </c>
      <c r="G63">
        <v>3</v>
      </c>
      <c r="H63">
        <v>0</v>
      </c>
      <c r="I63">
        <v>5</v>
      </c>
      <c r="J63">
        <v>3</v>
      </c>
      <c r="K63">
        <v>0</v>
      </c>
      <c r="L63">
        <v>11</v>
      </c>
      <c r="M63">
        <v>3</v>
      </c>
      <c r="N63">
        <v>1</v>
      </c>
      <c r="O63">
        <v>2</v>
      </c>
      <c r="P63">
        <v>1</v>
      </c>
      <c r="Q63">
        <v>0</v>
      </c>
      <c r="R63">
        <v>1</v>
      </c>
      <c r="S63">
        <v>0</v>
      </c>
      <c r="T63">
        <v>1</v>
      </c>
      <c r="U63">
        <v>5</v>
      </c>
    </row>
    <row r="64" spans="1:24" x14ac:dyDescent="0.2">
      <c r="A64">
        <v>258</v>
      </c>
      <c r="B64">
        <v>71.5</v>
      </c>
      <c r="C64">
        <v>166.89999999999901</v>
      </c>
      <c r="D64">
        <v>22.950892464179098</v>
      </c>
      <c r="E64">
        <v>1</v>
      </c>
      <c r="F64">
        <v>26</v>
      </c>
      <c r="G64">
        <v>3</v>
      </c>
      <c r="H64">
        <v>0</v>
      </c>
      <c r="I64">
        <v>5</v>
      </c>
      <c r="J64">
        <v>3</v>
      </c>
      <c r="K64">
        <v>0</v>
      </c>
      <c r="L64">
        <v>16</v>
      </c>
      <c r="M64">
        <v>1</v>
      </c>
      <c r="N64">
        <v>0</v>
      </c>
      <c r="O64">
        <v>2</v>
      </c>
      <c r="P64">
        <v>0</v>
      </c>
      <c r="Q64">
        <v>0</v>
      </c>
      <c r="R64">
        <v>0</v>
      </c>
      <c r="S64">
        <v>1</v>
      </c>
      <c r="T64">
        <v>0</v>
      </c>
      <c r="U64">
        <v>3</v>
      </c>
      <c r="V64">
        <v>71.5</v>
      </c>
      <c r="W64">
        <v>165.6</v>
      </c>
      <c r="X64">
        <v>22.772125776321499</v>
      </c>
    </row>
    <row r="65" spans="1:24" x14ac:dyDescent="0.2">
      <c r="A65">
        <v>259</v>
      </c>
      <c r="B65">
        <v>62</v>
      </c>
      <c r="C65">
        <v>155.80000000000001</v>
      </c>
      <c r="D65">
        <v>28.493080124869898</v>
      </c>
      <c r="E65">
        <v>0</v>
      </c>
      <c r="F65">
        <v>63</v>
      </c>
      <c r="G65">
        <v>3</v>
      </c>
      <c r="H65">
        <v>0</v>
      </c>
      <c r="I65">
        <v>4</v>
      </c>
      <c r="J65">
        <v>5</v>
      </c>
      <c r="K65">
        <v>4</v>
      </c>
      <c r="L65">
        <v>25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62</v>
      </c>
      <c r="W65">
        <v>155.80000000000001</v>
      </c>
      <c r="X65">
        <v>28.493080124869898</v>
      </c>
    </row>
    <row r="66" spans="1:24" x14ac:dyDescent="0.2">
      <c r="A66">
        <v>260</v>
      </c>
      <c r="B66">
        <v>66.5</v>
      </c>
      <c r="C66">
        <v>117.69999999999899</v>
      </c>
      <c r="D66">
        <v>18.710633727175001</v>
      </c>
      <c r="E66">
        <v>1</v>
      </c>
      <c r="F66">
        <v>23</v>
      </c>
      <c r="G66">
        <v>3</v>
      </c>
      <c r="H66">
        <v>0</v>
      </c>
      <c r="I66">
        <v>5</v>
      </c>
      <c r="J66">
        <v>3</v>
      </c>
      <c r="K66">
        <v>0</v>
      </c>
      <c r="L66">
        <v>16</v>
      </c>
      <c r="M66">
        <v>3</v>
      </c>
      <c r="N66">
        <v>0</v>
      </c>
      <c r="O66">
        <v>2</v>
      </c>
      <c r="P66">
        <v>0</v>
      </c>
      <c r="Q66">
        <v>1</v>
      </c>
      <c r="R66">
        <v>0</v>
      </c>
      <c r="S66">
        <v>0</v>
      </c>
      <c r="T66">
        <v>1</v>
      </c>
      <c r="U66">
        <v>4</v>
      </c>
      <c r="V66">
        <v>66.875</v>
      </c>
      <c r="W66">
        <v>119.2</v>
      </c>
      <c r="X66">
        <v>18.737169709144901</v>
      </c>
    </row>
    <row r="67" spans="1:24" x14ac:dyDescent="0.2">
      <c r="A67">
        <v>261</v>
      </c>
      <c r="B67">
        <v>66.25</v>
      </c>
      <c r="C67">
        <v>130.9</v>
      </c>
      <c r="D67">
        <v>20.9663681025275</v>
      </c>
      <c r="E67">
        <v>0</v>
      </c>
      <c r="F67">
        <v>61</v>
      </c>
      <c r="G67">
        <v>3</v>
      </c>
      <c r="H67">
        <v>0</v>
      </c>
      <c r="I67">
        <v>3</v>
      </c>
      <c r="J67">
        <v>1</v>
      </c>
      <c r="K67">
        <v>0</v>
      </c>
      <c r="L67">
        <v>16</v>
      </c>
      <c r="M67">
        <v>3</v>
      </c>
      <c r="N67">
        <v>0</v>
      </c>
      <c r="O67">
        <v>3</v>
      </c>
      <c r="P67">
        <v>1</v>
      </c>
      <c r="Q67">
        <v>1</v>
      </c>
      <c r="R67">
        <v>2</v>
      </c>
      <c r="S67">
        <v>1</v>
      </c>
      <c r="T67">
        <v>1</v>
      </c>
      <c r="U67">
        <v>9</v>
      </c>
      <c r="V67">
        <v>66.25</v>
      </c>
      <c r="W67">
        <v>131.4</v>
      </c>
      <c r="X67">
        <v>21.046453542185802</v>
      </c>
    </row>
    <row r="68" spans="1:24" x14ac:dyDescent="0.2">
      <c r="A68">
        <v>262</v>
      </c>
      <c r="B68">
        <v>67.75</v>
      </c>
      <c r="C68">
        <v>210</v>
      </c>
      <c r="D68">
        <v>32.162960743998497</v>
      </c>
      <c r="E68">
        <v>0</v>
      </c>
      <c r="F68">
        <v>47</v>
      </c>
      <c r="G68">
        <v>4</v>
      </c>
      <c r="H68">
        <v>0</v>
      </c>
      <c r="I68">
        <v>6</v>
      </c>
      <c r="J68">
        <v>2</v>
      </c>
      <c r="K68">
        <v>3</v>
      </c>
      <c r="L68">
        <v>12</v>
      </c>
      <c r="M68">
        <v>3</v>
      </c>
      <c r="N68">
        <v>1</v>
      </c>
      <c r="O68">
        <v>2</v>
      </c>
      <c r="P68">
        <v>1</v>
      </c>
      <c r="Q68">
        <v>0</v>
      </c>
      <c r="R68">
        <v>1</v>
      </c>
      <c r="S68">
        <v>1</v>
      </c>
      <c r="T68">
        <v>1</v>
      </c>
      <c r="U68">
        <v>6</v>
      </c>
      <c r="V68">
        <v>67.625</v>
      </c>
      <c r="W68">
        <v>210</v>
      </c>
      <c r="X68">
        <v>32.281972522985697</v>
      </c>
    </row>
    <row r="69" spans="1:24" x14ac:dyDescent="0.2">
      <c r="A69">
        <v>263</v>
      </c>
      <c r="B69">
        <v>64</v>
      </c>
      <c r="C69">
        <v>227</v>
      </c>
      <c r="D69">
        <v>38.960205078125</v>
      </c>
      <c r="E69">
        <v>0</v>
      </c>
      <c r="F69">
        <v>54</v>
      </c>
      <c r="G69">
        <v>4</v>
      </c>
      <c r="H69">
        <v>0</v>
      </c>
      <c r="I69">
        <v>5</v>
      </c>
      <c r="J69">
        <v>1</v>
      </c>
      <c r="K69">
        <v>4</v>
      </c>
      <c r="L69">
        <v>13</v>
      </c>
      <c r="M69">
        <v>3</v>
      </c>
      <c r="N69">
        <v>0</v>
      </c>
      <c r="O69">
        <v>3</v>
      </c>
      <c r="P69">
        <v>1</v>
      </c>
      <c r="Q69">
        <v>0</v>
      </c>
      <c r="R69">
        <v>1</v>
      </c>
      <c r="S69">
        <v>0</v>
      </c>
      <c r="T69">
        <v>1</v>
      </c>
      <c r="U69">
        <v>6</v>
      </c>
      <c r="V69">
        <v>64</v>
      </c>
      <c r="W69">
        <v>227</v>
      </c>
      <c r="X69">
        <v>38.960205078125</v>
      </c>
    </row>
    <row r="70" spans="1:24" x14ac:dyDescent="0.2">
      <c r="A70">
        <v>264</v>
      </c>
      <c r="B70">
        <v>70</v>
      </c>
      <c r="C70">
        <v>314.8</v>
      </c>
      <c r="D70">
        <v>45.164163265306101</v>
      </c>
      <c r="E70">
        <v>1</v>
      </c>
      <c r="F70">
        <v>30</v>
      </c>
      <c r="G70">
        <v>3</v>
      </c>
      <c r="H70">
        <v>0</v>
      </c>
      <c r="I70">
        <v>3</v>
      </c>
      <c r="J70">
        <v>1</v>
      </c>
      <c r="K70">
        <v>0</v>
      </c>
      <c r="L70">
        <v>15</v>
      </c>
      <c r="M70">
        <v>1</v>
      </c>
      <c r="N70">
        <v>0</v>
      </c>
      <c r="O70">
        <v>2</v>
      </c>
      <c r="P70">
        <v>0</v>
      </c>
      <c r="Q70">
        <v>1</v>
      </c>
      <c r="R70">
        <v>0</v>
      </c>
      <c r="S70">
        <v>1</v>
      </c>
      <c r="T70">
        <v>0</v>
      </c>
      <c r="U70">
        <v>4</v>
      </c>
      <c r="V70">
        <v>70.125</v>
      </c>
      <c r="W70">
        <v>316</v>
      </c>
      <c r="X70">
        <v>45.1748437504964</v>
      </c>
    </row>
    <row r="71" spans="1:24" x14ac:dyDescent="0.2">
      <c r="A71">
        <v>265</v>
      </c>
      <c r="B71">
        <v>65.25</v>
      </c>
      <c r="C71">
        <v>256.60000000000002</v>
      </c>
      <c r="D71">
        <v>42.369266452342103</v>
      </c>
      <c r="E71">
        <v>0</v>
      </c>
      <c r="F71">
        <v>57</v>
      </c>
      <c r="G71">
        <v>3</v>
      </c>
      <c r="H71">
        <v>0</v>
      </c>
      <c r="I71">
        <v>7</v>
      </c>
      <c r="J71">
        <v>5</v>
      </c>
      <c r="K71">
        <v>1</v>
      </c>
      <c r="L71">
        <v>17</v>
      </c>
      <c r="M71">
        <v>3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2</v>
      </c>
      <c r="V71">
        <v>65.5</v>
      </c>
      <c r="W71">
        <v>257.2</v>
      </c>
      <c r="X71">
        <v>42.144770118291397</v>
      </c>
    </row>
    <row r="72" spans="1:24" x14ac:dyDescent="0.2">
      <c r="A72">
        <v>266</v>
      </c>
      <c r="B72">
        <v>72</v>
      </c>
      <c r="C72">
        <v>200.7</v>
      </c>
      <c r="D72">
        <v>27.216840277777699</v>
      </c>
      <c r="E72">
        <v>1</v>
      </c>
      <c r="F72">
        <v>61</v>
      </c>
      <c r="G72">
        <v>3</v>
      </c>
      <c r="H72">
        <v>0</v>
      </c>
      <c r="I72">
        <v>4</v>
      </c>
      <c r="J72">
        <v>1</v>
      </c>
      <c r="K72">
        <v>0</v>
      </c>
      <c r="L72">
        <v>30</v>
      </c>
      <c r="M72">
        <v>3</v>
      </c>
      <c r="N72">
        <v>0</v>
      </c>
      <c r="O72">
        <v>3</v>
      </c>
      <c r="P72">
        <v>1</v>
      </c>
      <c r="Q72">
        <v>1</v>
      </c>
      <c r="R72">
        <v>0</v>
      </c>
      <c r="S72">
        <v>1</v>
      </c>
      <c r="T72">
        <v>0</v>
      </c>
      <c r="U72">
        <v>6</v>
      </c>
      <c r="V72">
        <v>72</v>
      </c>
      <c r="W72">
        <v>198.6</v>
      </c>
      <c r="X72">
        <v>26.932060185185101</v>
      </c>
    </row>
    <row r="73" spans="1:24" x14ac:dyDescent="0.2">
      <c r="A73">
        <v>267</v>
      </c>
      <c r="B73">
        <v>63.5</v>
      </c>
      <c r="C73">
        <v>181.8</v>
      </c>
      <c r="D73">
        <v>31.695802591605101</v>
      </c>
      <c r="E73">
        <v>0</v>
      </c>
      <c r="F73">
        <v>62</v>
      </c>
      <c r="G73">
        <v>5</v>
      </c>
      <c r="H73">
        <v>0</v>
      </c>
      <c r="I73">
        <v>9</v>
      </c>
      <c r="J73">
        <v>5</v>
      </c>
      <c r="K73">
        <v>3</v>
      </c>
      <c r="L73">
        <v>15</v>
      </c>
      <c r="M73">
        <v>3</v>
      </c>
      <c r="N73">
        <v>0</v>
      </c>
      <c r="O73">
        <v>3</v>
      </c>
      <c r="P73">
        <v>0</v>
      </c>
      <c r="Q73">
        <v>1</v>
      </c>
      <c r="R73">
        <v>0</v>
      </c>
      <c r="S73">
        <v>1</v>
      </c>
      <c r="T73">
        <v>0</v>
      </c>
      <c r="U73">
        <v>5</v>
      </c>
      <c r="V73">
        <v>63.375</v>
      </c>
      <c r="W73">
        <v>182</v>
      </c>
      <c r="X73">
        <v>31.855965205077599</v>
      </c>
    </row>
    <row r="74" spans="1:24" x14ac:dyDescent="0.2">
      <c r="A74">
        <v>268</v>
      </c>
      <c r="B74">
        <v>69</v>
      </c>
      <c r="C74">
        <v>132.80000000000001</v>
      </c>
      <c r="D74">
        <v>19.608989708044501</v>
      </c>
      <c r="E74">
        <v>1</v>
      </c>
      <c r="F74">
        <v>52</v>
      </c>
      <c r="G74">
        <v>3</v>
      </c>
      <c r="H74">
        <v>0</v>
      </c>
      <c r="I74">
        <v>5</v>
      </c>
      <c r="J74">
        <v>1</v>
      </c>
      <c r="K74">
        <v>0</v>
      </c>
      <c r="L74">
        <v>21</v>
      </c>
      <c r="M74">
        <v>3</v>
      </c>
      <c r="N74">
        <v>0</v>
      </c>
      <c r="O74">
        <v>2</v>
      </c>
      <c r="P74">
        <v>0</v>
      </c>
      <c r="Q74">
        <v>1</v>
      </c>
      <c r="R74">
        <v>0</v>
      </c>
      <c r="S74">
        <v>1</v>
      </c>
      <c r="T74">
        <v>0</v>
      </c>
      <c r="U74">
        <v>4</v>
      </c>
    </row>
    <row r="75" spans="1:24" x14ac:dyDescent="0.2">
      <c r="A75">
        <v>269</v>
      </c>
      <c r="B75">
        <v>60.5</v>
      </c>
      <c r="C75">
        <v>127.6</v>
      </c>
      <c r="D75">
        <v>24.507287753568701</v>
      </c>
      <c r="E75">
        <v>0</v>
      </c>
      <c r="F75">
        <v>54</v>
      </c>
      <c r="G75">
        <v>6</v>
      </c>
      <c r="H75">
        <v>1</v>
      </c>
      <c r="I75">
        <v>3</v>
      </c>
      <c r="J75">
        <v>1</v>
      </c>
      <c r="K75">
        <v>2</v>
      </c>
      <c r="L75">
        <v>17</v>
      </c>
      <c r="M75">
        <v>3</v>
      </c>
      <c r="N75">
        <v>1</v>
      </c>
      <c r="O75">
        <v>2</v>
      </c>
      <c r="P75">
        <v>0</v>
      </c>
      <c r="Q75">
        <v>1</v>
      </c>
      <c r="R75">
        <v>0</v>
      </c>
      <c r="S75">
        <v>1</v>
      </c>
      <c r="T75">
        <v>0</v>
      </c>
      <c r="U75">
        <v>4</v>
      </c>
      <c r="V75">
        <v>60.5</v>
      </c>
      <c r="W75">
        <v>128.19999999999999</v>
      </c>
      <c r="X75">
        <v>24.622525783757901</v>
      </c>
    </row>
    <row r="76" spans="1:24" x14ac:dyDescent="0.2">
      <c r="A76">
        <v>270</v>
      </c>
      <c r="B76">
        <v>61.5</v>
      </c>
      <c r="C76">
        <v>259.60000000000002</v>
      </c>
      <c r="D76">
        <v>48.251384757750003</v>
      </c>
      <c r="E76">
        <v>0</v>
      </c>
      <c r="F76">
        <v>60</v>
      </c>
      <c r="G76">
        <v>5</v>
      </c>
      <c r="H76">
        <v>1</v>
      </c>
      <c r="I76">
        <v>10</v>
      </c>
      <c r="J76">
        <v>5</v>
      </c>
      <c r="K76">
        <v>1</v>
      </c>
      <c r="L76">
        <v>15</v>
      </c>
      <c r="M76">
        <v>3</v>
      </c>
      <c r="N76">
        <v>0</v>
      </c>
      <c r="O76">
        <v>3</v>
      </c>
      <c r="P76">
        <v>0</v>
      </c>
      <c r="Q76">
        <v>1</v>
      </c>
      <c r="R76">
        <v>0</v>
      </c>
      <c r="S76">
        <v>1</v>
      </c>
      <c r="T76">
        <v>0</v>
      </c>
      <c r="U76">
        <v>5</v>
      </c>
      <c r="V76">
        <v>61.5</v>
      </c>
      <c r="W76">
        <v>259.39999999999998</v>
      </c>
      <c r="X76">
        <v>48.2142111177209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DB11-98C9-3341-9273-0B68B2D54B0D}">
  <dimension ref="A1:Y151"/>
  <sheetViews>
    <sheetView topLeftCell="A8" zoomScale="120" zoomScaleNormal="120" workbookViewId="0">
      <selection activeCell="I20" sqref="I20"/>
    </sheetView>
  </sheetViews>
  <sheetFormatPr baseColWidth="10" defaultColWidth="8.83203125" defaultRowHeight="15" x14ac:dyDescent="0.2"/>
  <cols>
    <col min="8" max="8" width="10.5" bestFit="1" customWidth="1"/>
    <col min="9" max="9" width="15.6640625" bestFit="1" customWidth="1"/>
    <col min="16" max="16" width="7.83203125" customWidth="1"/>
    <col min="17" max="17" width="7.5" customWidth="1"/>
    <col min="19" max="19" width="11.33203125" bestFit="1" customWidth="1"/>
    <col min="20" max="20" width="14.6640625" bestFit="1" customWidth="1"/>
    <col min="21" max="21" width="16.33203125" customWidth="1"/>
    <col min="25" max="25" width="46.5" customWidth="1"/>
  </cols>
  <sheetData>
    <row r="1" spans="1:24" x14ac:dyDescent="0.2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18</v>
      </c>
      <c r="K1" t="s">
        <v>17</v>
      </c>
      <c r="L1" t="s">
        <v>14</v>
      </c>
      <c r="M1" t="s">
        <v>15</v>
      </c>
      <c r="N1" t="s">
        <v>16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23</v>
      </c>
      <c r="W1" t="s">
        <v>24</v>
      </c>
      <c r="X1" t="s">
        <v>25</v>
      </c>
    </row>
    <row r="2" spans="1:24" x14ac:dyDescent="0.2">
      <c r="A2" s="4">
        <v>101</v>
      </c>
      <c r="B2" s="4">
        <v>70.25</v>
      </c>
      <c r="C2" s="4">
        <v>152.69999999999999</v>
      </c>
      <c r="D2" s="4">
        <v>21.752125732956699</v>
      </c>
      <c r="E2" s="4">
        <v>1</v>
      </c>
      <c r="F2" s="4">
        <v>24</v>
      </c>
      <c r="G2" s="4">
        <v>1</v>
      </c>
      <c r="H2" s="4">
        <v>0</v>
      </c>
      <c r="I2" s="4">
        <v>8</v>
      </c>
      <c r="J2" s="4">
        <v>4</v>
      </c>
      <c r="K2" s="4">
        <v>0</v>
      </c>
      <c r="L2" s="4">
        <v>22</v>
      </c>
      <c r="M2" s="4">
        <v>3</v>
      </c>
      <c r="N2" s="4">
        <v>0</v>
      </c>
      <c r="O2" s="4">
        <v>1</v>
      </c>
      <c r="P2" s="4">
        <v>1</v>
      </c>
      <c r="Q2" s="4">
        <v>1</v>
      </c>
      <c r="R2" s="4">
        <v>0</v>
      </c>
      <c r="S2" s="4">
        <v>0</v>
      </c>
      <c r="T2" s="4">
        <v>1</v>
      </c>
      <c r="U2" s="4">
        <v>4</v>
      </c>
      <c r="V2" s="4">
        <v>60.25</v>
      </c>
      <c r="W2" s="4">
        <v>206.5</v>
      </c>
      <c r="X2" s="4">
        <v>39.990909247430302</v>
      </c>
    </row>
    <row r="3" spans="1:24" x14ac:dyDescent="0.2">
      <c r="A3" s="4">
        <v>102</v>
      </c>
      <c r="B3" s="4">
        <v>69.75</v>
      </c>
      <c r="C3" s="4">
        <v>295.2</v>
      </c>
      <c r="D3" s="4">
        <v>42.656307087524503</v>
      </c>
      <c r="E3" s="4">
        <v>1</v>
      </c>
      <c r="F3" s="4">
        <v>23</v>
      </c>
      <c r="G3" s="4">
        <v>1</v>
      </c>
      <c r="H3" s="4">
        <v>0</v>
      </c>
      <c r="I3" s="4">
        <v>7</v>
      </c>
      <c r="J3" s="4">
        <v>3</v>
      </c>
      <c r="K3" s="4">
        <v>0</v>
      </c>
      <c r="L3" s="4">
        <v>20</v>
      </c>
      <c r="M3" s="4">
        <v>3</v>
      </c>
      <c r="N3" s="4">
        <v>1</v>
      </c>
      <c r="O3" s="4">
        <v>0</v>
      </c>
      <c r="P3" s="4">
        <v>0</v>
      </c>
      <c r="Q3" s="4">
        <v>1</v>
      </c>
      <c r="R3" s="4">
        <v>0</v>
      </c>
      <c r="S3" s="4">
        <v>0</v>
      </c>
      <c r="T3" s="4">
        <v>0</v>
      </c>
      <c r="U3" s="4">
        <v>1</v>
      </c>
      <c r="V3" s="4">
        <v>69.75</v>
      </c>
      <c r="W3" s="4">
        <v>292.8</v>
      </c>
      <c r="X3" s="4">
        <v>42.309507842910499</v>
      </c>
    </row>
    <row r="4" spans="1:24" x14ac:dyDescent="0.2">
      <c r="A4" s="4">
        <v>103</v>
      </c>
      <c r="B4" s="4">
        <v>70.75</v>
      </c>
      <c r="C4" s="4">
        <v>161.19999999999999</v>
      </c>
      <c r="D4" s="4">
        <v>22.6395335189601</v>
      </c>
      <c r="E4" s="4">
        <v>1</v>
      </c>
      <c r="F4" s="4">
        <v>39</v>
      </c>
      <c r="G4" s="4">
        <v>4</v>
      </c>
      <c r="H4" s="4">
        <v>0</v>
      </c>
      <c r="I4" s="4">
        <v>9</v>
      </c>
      <c r="J4" s="4">
        <v>2</v>
      </c>
      <c r="K4" s="4">
        <v>1</v>
      </c>
      <c r="L4" s="4">
        <v>15</v>
      </c>
      <c r="M4" s="4">
        <v>3</v>
      </c>
      <c r="N4" s="4">
        <v>1</v>
      </c>
      <c r="O4" s="4">
        <v>2</v>
      </c>
      <c r="P4" s="4">
        <v>0</v>
      </c>
      <c r="Q4" s="4">
        <v>0</v>
      </c>
      <c r="R4" s="4">
        <v>1</v>
      </c>
      <c r="S4" s="4">
        <v>1</v>
      </c>
      <c r="T4" s="4">
        <v>1</v>
      </c>
      <c r="U4" s="4">
        <v>5</v>
      </c>
      <c r="V4" s="4">
        <v>70.5</v>
      </c>
      <c r="W4" s="4">
        <v>160.69999999999999</v>
      </c>
      <c r="X4" s="4">
        <v>22.729661485840701</v>
      </c>
    </row>
    <row r="5" spans="1:24" x14ac:dyDescent="0.2">
      <c r="A5" s="4">
        <v>104</v>
      </c>
      <c r="B5" s="4">
        <v>63.25</v>
      </c>
      <c r="C5" s="4">
        <v>127.9</v>
      </c>
      <c r="D5" s="4">
        <v>22.475264415941499</v>
      </c>
      <c r="E5" s="4">
        <v>0</v>
      </c>
      <c r="F5" s="4">
        <v>19</v>
      </c>
      <c r="G5" s="4">
        <v>4</v>
      </c>
      <c r="H5" s="4">
        <v>0</v>
      </c>
      <c r="I5" s="4">
        <v>5</v>
      </c>
      <c r="J5" s="4">
        <v>4</v>
      </c>
      <c r="K5" s="4">
        <v>0</v>
      </c>
      <c r="L5" s="4">
        <v>16</v>
      </c>
      <c r="M5" s="4">
        <v>3</v>
      </c>
      <c r="N5" s="4">
        <v>0</v>
      </c>
      <c r="O5" s="4">
        <v>1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2</v>
      </c>
      <c r="V5" s="4">
        <v>63.375</v>
      </c>
      <c r="W5" s="4">
        <v>124.69999999999899</v>
      </c>
      <c r="X5" s="4">
        <v>21.826587148753699</v>
      </c>
    </row>
    <row r="6" spans="1:24" x14ac:dyDescent="0.2">
      <c r="A6" s="4">
        <v>105</v>
      </c>
      <c r="B6" s="4">
        <v>69.5</v>
      </c>
      <c r="C6" s="4">
        <v>166.3</v>
      </c>
      <c r="D6" s="4">
        <v>24.203488432275702</v>
      </c>
      <c r="E6" s="4">
        <v>1</v>
      </c>
      <c r="F6" s="4">
        <v>21</v>
      </c>
      <c r="G6" s="4">
        <v>3</v>
      </c>
      <c r="H6" s="4">
        <v>0</v>
      </c>
      <c r="I6" s="4">
        <v>5</v>
      </c>
      <c r="J6" s="4">
        <v>4</v>
      </c>
      <c r="K6" s="4">
        <v>0</v>
      </c>
      <c r="L6" s="4">
        <v>20</v>
      </c>
      <c r="M6" s="4">
        <v>3</v>
      </c>
      <c r="N6" s="4">
        <v>0</v>
      </c>
      <c r="O6" s="4">
        <v>0</v>
      </c>
      <c r="P6" s="4">
        <v>1</v>
      </c>
      <c r="Q6" s="4">
        <v>0</v>
      </c>
      <c r="R6" s="4">
        <v>0</v>
      </c>
      <c r="S6" s="4">
        <v>0</v>
      </c>
      <c r="T6" s="4">
        <v>0</v>
      </c>
      <c r="U6" s="4">
        <v>1</v>
      </c>
      <c r="V6" s="4">
        <v>69.25</v>
      </c>
      <c r="W6" s="4">
        <v>168</v>
      </c>
      <c r="X6" s="4">
        <v>24.627767858306498</v>
      </c>
    </row>
    <row r="7" spans="1:24" x14ac:dyDescent="0.2">
      <c r="A7">
        <v>201</v>
      </c>
      <c r="B7">
        <v>60.625</v>
      </c>
      <c r="C7">
        <v>126.2</v>
      </c>
      <c r="D7">
        <v>24.1385498990328</v>
      </c>
      <c r="E7">
        <v>0</v>
      </c>
      <c r="F7">
        <v>43</v>
      </c>
      <c r="G7">
        <v>4</v>
      </c>
      <c r="H7">
        <v>0</v>
      </c>
      <c r="I7">
        <v>6</v>
      </c>
      <c r="J7">
        <v>4</v>
      </c>
      <c r="K7">
        <v>0</v>
      </c>
      <c r="L7">
        <v>14</v>
      </c>
      <c r="M7">
        <v>3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</row>
    <row r="8" spans="1:24" x14ac:dyDescent="0.2">
      <c r="A8" s="3">
        <v>202</v>
      </c>
      <c r="B8" s="3">
        <v>65.5</v>
      </c>
      <c r="C8" s="3">
        <v>214.2</v>
      </c>
      <c r="D8" s="3">
        <v>35.098793776586398</v>
      </c>
      <c r="E8" s="3">
        <v>0</v>
      </c>
      <c r="F8" s="3">
        <v>29</v>
      </c>
      <c r="G8" s="3">
        <v>3</v>
      </c>
      <c r="H8" s="3">
        <v>0</v>
      </c>
      <c r="I8" s="3">
        <v>7</v>
      </c>
      <c r="J8" s="3">
        <v>2</v>
      </c>
      <c r="K8" s="3">
        <v>0</v>
      </c>
      <c r="L8" s="3">
        <v>25</v>
      </c>
      <c r="M8" s="3">
        <v>2</v>
      </c>
      <c r="N8" s="3">
        <v>0</v>
      </c>
      <c r="O8" s="3">
        <v>2</v>
      </c>
      <c r="P8" s="3">
        <v>0</v>
      </c>
      <c r="Q8" s="3">
        <v>1</v>
      </c>
      <c r="R8" s="3">
        <v>0</v>
      </c>
      <c r="S8" s="3">
        <v>0</v>
      </c>
      <c r="T8" s="3">
        <v>0</v>
      </c>
      <c r="U8" s="3">
        <v>3</v>
      </c>
      <c r="V8" s="3">
        <v>65.125</v>
      </c>
      <c r="W8" s="3">
        <v>218.5</v>
      </c>
      <c r="X8" s="3">
        <v>36.216901647135103</v>
      </c>
    </row>
    <row r="9" spans="1:24" x14ac:dyDescent="0.2">
      <c r="A9">
        <v>203</v>
      </c>
      <c r="B9">
        <v>69.75</v>
      </c>
      <c r="C9">
        <v>211.2</v>
      </c>
      <c r="D9">
        <v>30.5183335260338</v>
      </c>
      <c r="E9">
        <v>0</v>
      </c>
      <c r="F9">
        <v>40</v>
      </c>
      <c r="G9">
        <v>3</v>
      </c>
      <c r="H9">
        <v>0</v>
      </c>
      <c r="I9">
        <v>4</v>
      </c>
      <c r="J9">
        <v>1</v>
      </c>
      <c r="K9">
        <v>0</v>
      </c>
      <c r="L9">
        <v>17</v>
      </c>
      <c r="M9">
        <v>3</v>
      </c>
      <c r="N9">
        <v>0</v>
      </c>
      <c r="O9">
        <v>3</v>
      </c>
      <c r="P9">
        <v>0</v>
      </c>
      <c r="Q9">
        <v>1</v>
      </c>
      <c r="R9">
        <v>0</v>
      </c>
      <c r="S9">
        <v>1</v>
      </c>
      <c r="T9">
        <v>1</v>
      </c>
      <c r="U9">
        <v>6</v>
      </c>
    </row>
    <row r="10" spans="1:24" x14ac:dyDescent="0.2">
      <c r="A10">
        <v>204</v>
      </c>
      <c r="B10">
        <v>71</v>
      </c>
      <c r="C10">
        <v>273.29999999999899</v>
      </c>
      <c r="D10">
        <v>38.113449712358602</v>
      </c>
      <c r="E10">
        <v>1</v>
      </c>
      <c r="F10">
        <v>32</v>
      </c>
      <c r="G10">
        <v>4</v>
      </c>
      <c r="H10">
        <v>0</v>
      </c>
      <c r="I10">
        <v>8</v>
      </c>
      <c r="J10">
        <v>4</v>
      </c>
      <c r="K10">
        <v>0</v>
      </c>
      <c r="L10">
        <v>18</v>
      </c>
      <c r="M10">
        <v>3</v>
      </c>
      <c r="N10">
        <v>0</v>
      </c>
      <c r="O10">
        <v>2</v>
      </c>
      <c r="P10">
        <v>0</v>
      </c>
      <c r="Q10">
        <v>0</v>
      </c>
      <c r="R10">
        <v>1</v>
      </c>
      <c r="S10">
        <v>1</v>
      </c>
      <c r="T10">
        <v>1</v>
      </c>
      <c r="U10">
        <v>5</v>
      </c>
    </row>
    <row r="11" spans="1:24" x14ac:dyDescent="0.2">
      <c r="A11" s="3">
        <v>205</v>
      </c>
      <c r="B11" s="3">
        <v>69.25</v>
      </c>
      <c r="C11" s="3">
        <v>154.30000000000001</v>
      </c>
      <c r="D11" s="3">
        <v>22.619432027004098</v>
      </c>
      <c r="E11" s="3">
        <v>1</v>
      </c>
      <c r="F11" s="3">
        <v>28</v>
      </c>
      <c r="G11" s="3">
        <v>4</v>
      </c>
      <c r="H11" s="3">
        <v>0</v>
      </c>
      <c r="I11" s="3">
        <v>10</v>
      </c>
      <c r="J11" s="3">
        <v>2</v>
      </c>
      <c r="K11" s="3">
        <v>0</v>
      </c>
      <c r="L11" s="3">
        <v>24</v>
      </c>
      <c r="M11" s="3">
        <v>3</v>
      </c>
      <c r="N11" s="3">
        <v>0</v>
      </c>
      <c r="O11" s="3">
        <v>2</v>
      </c>
      <c r="P11" s="3">
        <v>1</v>
      </c>
      <c r="Q11" s="3">
        <v>1</v>
      </c>
      <c r="R11" s="3">
        <v>1</v>
      </c>
      <c r="S11" s="3">
        <v>0</v>
      </c>
      <c r="T11" s="3">
        <v>0</v>
      </c>
      <c r="U11" s="3">
        <v>5</v>
      </c>
      <c r="V11" s="3">
        <v>69</v>
      </c>
      <c r="W11" s="3">
        <v>153</v>
      </c>
      <c r="X11" s="3">
        <v>22.591682419659701</v>
      </c>
    </row>
    <row r="12" spans="1:24" x14ac:dyDescent="0.2">
      <c r="A12" s="3">
        <v>206</v>
      </c>
      <c r="B12" s="3">
        <v>69.875</v>
      </c>
      <c r="C12" s="3">
        <v>294.39999999999998</v>
      </c>
      <c r="D12" s="3">
        <v>42.388640589347801</v>
      </c>
      <c r="E12" s="3">
        <v>1</v>
      </c>
      <c r="F12" s="3">
        <v>47</v>
      </c>
      <c r="G12" s="3">
        <v>3</v>
      </c>
      <c r="H12" s="3">
        <v>0</v>
      </c>
      <c r="I12" s="3">
        <v>4</v>
      </c>
      <c r="J12" s="3">
        <v>4</v>
      </c>
      <c r="K12" s="3">
        <v>0</v>
      </c>
      <c r="L12" s="3">
        <v>12</v>
      </c>
      <c r="M12" s="3">
        <v>3</v>
      </c>
      <c r="N12" s="3">
        <v>0</v>
      </c>
      <c r="O12" s="3">
        <v>1</v>
      </c>
      <c r="P12" s="3">
        <v>0</v>
      </c>
      <c r="Q12" s="3">
        <v>1</v>
      </c>
      <c r="R12" s="3">
        <v>1</v>
      </c>
      <c r="S12" s="3">
        <v>1</v>
      </c>
      <c r="T12" s="3">
        <v>0</v>
      </c>
      <c r="U12" s="3">
        <v>4</v>
      </c>
      <c r="V12" s="3">
        <v>69.599999999999994</v>
      </c>
      <c r="W12" s="3">
        <v>288.8</v>
      </c>
      <c r="X12" s="3">
        <v>41.911580129475503</v>
      </c>
    </row>
    <row r="13" spans="1:24" x14ac:dyDescent="0.2">
      <c r="A13" s="3">
        <v>207</v>
      </c>
      <c r="B13" s="3">
        <v>65.25</v>
      </c>
      <c r="C13" s="3">
        <v>252.2</v>
      </c>
      <c r="D13" s="3">
        <v>41.642747464071199</v>
      </c>
      <c r="E13" s="3">
        <v>0</v>
      </c>
      <c r="F13" s="3">
        <v>58</v>
      </c>
      <c r="G13" s="3">
        <v>3</v>
      </c>
      <c r="H13" s="3">
        <v>0</v>
      </c>
      <c r="I13" s="3">
        <v>4</v>
      </c>
      <c r="J13" s="3">
        <v>1</v>
      </c>
      <c r="K13" s="3">
        <v>0</v>
      </c>
      <c r="L13" s="3">
        <v>17</v>
      </c>
      <c r="M13" s="3">
        <v>3</v>
      </c>
      <c r="N13" s="3">
        <v>1</v>
      </c>
      <c r="O13" s="3">
        <v>3</v>
      </c>
      <c r="P13" s="3">
        <v>0</v>
      </c>
      <c r="Q13" s="3">
        <v>1</v>
      </c>
      <c r="R13" s="3">
        <v>1</v>
      </c>
      <c r="S13" s="3">
        <v>0</v>
      </c>
      <c r="T13" s="3">
        <v>0</v>
      </c>
      <c r="U13" s="3">
        <v>5</v>
      </c>
      <c r="V13" s="3">
        <v>65.125</v>
      </c>
      <c r="W13" s="3">
        <v>252.8</v>
      </c>
      <c r="X13" s="3">
        <v>41.902209319889003</v>
      </c>
    </row>
    <row r="14" spans="1:24" x14ac:dyDescent="0.2">
      <c r="A14" s="3">
        <v>208</v>
      </c>
      <c r="B14" s="3">
        <v>70.25</v>
      </c>
      <c r="C14" s="3">
        <v>207.2</v>
      </c>
      <c r="D14" s="3">
        <v>29.515654563645299</v>
      </c>
      <c r="E14" s="3">
        <v>0</v>
      </c>
      <c r="F14" s="3">
        <v>56</v>
      </c>
      <c r="G14" s="3">
        <v>3</v>
      </c>
      <c r="H14" s="3">
        <v>0</v>
      </c>
      <c r="I14" s="3">
        <v>5</v>
      </c>
      <c r="J14" s="3">
        <v>3</v>
      </c>
      <c r="K14" s="3">
        <v>3</v>
      </c>
      <c r="L14" s="3">
        <v>37</v>
      </c>
      <c r="M14" s="3">
        <v>3</v>
      </c>
      <c r="N14" s="3">
        <v>0</v>
      </c>
      <c r="O14" s="3">
        <v>2</v>
      </c>
      <c r="P14" s="3">
        <v>1</v>
      </c>
      <c r="Q14" s="3">
        <v>1</v>
      </c>
      <c r="R14" s="3">
        <v>0</v>
      </c>
      <c r="S14" s="3">
        <v>1</v>
      </c>
      <c r="T14" s="3">
        <v>1</v>
      </c>
      <c r="U14" s="3">
        <v>6</v>
      </c>
      <c r="V14" s="3">
        <v>82.25</v>
      </c>
      <c r="W14" s="3">
        <v>208.5</v>
      </c>
      <c r="X14" s="3">
        <v>21.666540405206899</v>
      </c>
    </row>
    <row r="15" spans="1:24" x14ac:dyDescent="0.2">
      <c r="A15">
        <v>209</v>
      </c>
      <c r="B15">
        <v>66.75</v>
      </c>
      <c r="C15">
        <v>165.7</v>
      </c>
      <c r="D15">
        <v>26.144196159295198</v>
      </c>
      <c r="E15">
        <v>1</v>
      </c>
      <c r="F15">
        <v>55</v>
      </c>
      <c r="G15">
        <v>4</v>
      </c>
      <c r="H15">
        <v>0</v>
      </c>
      <c r="I15">
        <v>5</v>
      </c>
      <c r="J15">
        <v>3</v>
      </c>
      <c r="K15">
        <v>0</v>
      </c>
      <c r="L15">
        <v>18</v>
      </c>
      <c r="M15">
        <v>3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2</v>
      </c>
    </row>
    <row r="16" spans="1:24" x14ac:dyDescent="0.2">
      <c r="A16">
        <v>210</v>
      </c>
      <c r="B16">
        <v>58</v>
      </c>
      <c r="C16">
        <v>125</v>
      </c>
      <c r="D16">
        <v>26.122175980975001</v>
      </c>
      <c r="E16">
        <v>0</v>
      </c>
      <c r="F16">
        <v>64</v>
      </c>
      <c r="G16">
        <v>5</v>
      </c>
      <c r="H16">
        <v>1</v>
      </c>
      <c r="I16">
        <v>4</v>
      </c>
      <c r="J16">
        <v>1</v>
      </c>
      <c r="K16">
        <v>0</v>
      </c>
      <c r="L16">
        <v>17</v>
      </c>
      <c r="M16">
        <v>3</v>
      </c>
      <c r="N16">
        <v>0</v>
      </c>
      <c r="O16">
        <v>3</v>
      </c>
      <c r="P16">
        <v>0</v>
      </c>
      <c r="Q16">
        <v>0</v>
      </c>
      <c r="R16">
        <v>3</v>
      </c>
      <c r="S16">
        <v>1</v>
      </c>
      <c r="T16">
        <v>0</v>
      </c>
      <c r="U16">
        <v>7</v>
      </c>
    </row>
    <row r="17" spans="1:24" x14ac:dyDescent="0.2">
      <c r="A17" s="3">
        <v>211</v>
      </c>
      <c r="B17" s="3">
        <v>68.25</v>
      </c>
      <c r="C17" s="3">
        <v>153.4</v>
      </c>
      <c r="D17" s="3">
        <v>23.1512994941566</v>
      </c>
      <c r="E17" s="3">
        <v>0</v>
      </c>
      <c r="F17" s="3">
        <v>25</v>
      </c>
      <c r="G17" s="3">
        <v>4</v>
      </c>
      <c r="H17" s="3">
        <v>0</v>
      </c>
      <c r="I17" s="3">
        <v>6</v>
      </c>
      <c r="J17" s="3">
        <v>4</v>
      </c>
      <c r="K17" s="3">
        <v>0</v>
      </c>
      <c r="L17" s="3">
        <v>16</v>
      </c>
      <c r="M17" s="3">
        <v>3</v>
      </c>
      <c r="N17" s="3">
        <v>0</v>
      </c>
      <c r="O17" s="3">
        <v>2</v>
      </c>
      <c r="P17" s="3">
        <v>0</v>
      </c>
      <c r="Q17" s="3">
        <v>1</v>
      </c>
      <c r="R17" s="3">
        <v>0</v>
      </c>
      <c r="S17" s="3">
        <v>1</v>
      </c>
      <c r="T17" s="3">
        <v>1</v>
      </c>
      <c r="U17" s="3">
        <v>5</v>
      </c>
      <c r="V17" s="3">
        <v>68.125</v>
      </c>
      <c r="W17" s="3">
        <v>152.80000000000001</v>
      </c>
      <c r="X17" s="3">
        <v>23.1454510563083</v>
      </c>
    </row>
    <row r="18" spans="1:24" x14ac:dyDescent="0.2">
      <c r="A18" s="3">
        <v>212</v>
      </c>
      <c r="B18" s="3">
        <v>62.75</v>
      </c>
      <c r="C18" s="3">
        <v>162.80000000000001</v>
      </c>
      <c r="D18" s="3">
        <v>29.065798955572099</v>
      </c>
      <c r="E18" s="3">
        <v>0</v>
      </c>
      <c r="F18" s="3">
        <v>29</v>
      </c>
      <c r="G18" s="3">
        <v>5</v>
      </c>
      <c r="H18" s="3">
        <v>1</v>
      </c>
      <c r="I18" s="3">
        <v>7</v>
      </c>
      <c r="J18" s="3">
        <v>2</v>
      </c>
      <c r="K18" s="3">
        <v>0</v>
      </c>
      <c r="L18" s="3">
        <v>18</v>
      </c>
      <c r="M18" s="3">
        <v>3</v>
      </c>
      <c r="N18" s="3">
        <v>0</v>
      </c>
      <c r="O18" s="3">
        <v>1</v>
      </c>
      <c r="P18" s="3">
        <v>0</v>
      </c>
      <c r="Q18" s="3">
        <v>0</v>
      </c>
      <c r="R18" s="3">
        <v>0</v>
      </c>
      <c r="S18" s="3">
        <v>0</v>
      </c>
      <c r="T18" s="3">
        <v>1</v>
      </c>
      <c r="U18" s="3">
        <v>2</v>
      </c>
      <c r="V18" s="3">
        <v>63.125</v>
      </c>
      <c r="W18" s="3">
        <v>164.4</v>
      </c>
      <c r="X18" s="3">
        <v>29.003763552592801</v>
      </c>
    </row>
    <row r="19" spans="1:24" x14ac:dyDescent="0.2">
      <c r="A19">
        <v>213</v>
      </c>
      <c r="B19">
        <v>70.125</v>
      </c>
      <c r="C19">
        <v>142.80000000000001</v>
      </c>
      <c r="D19">
        <v>20.414454707502799</v>
      </c>
      <c r="E19">
        <v>1</v>
      </c>
      <c r="F19">
        <v>24</v>
      </c>
      <c r="G19">
        <v>4</v>
      </c>
      <c r="H19">
        <v>0</v>
      </c>
      <c r="I19">
        <v>7</v>
      </c>
      <c r="J19">
        <v>2</v>
      </c>
      <c r="K19">
        <v>0</v>
      </c>
      <c r="L19">
        <v>19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4" x14ac:dyDescent="0.2">
      <c r="A20" s="3">
        <v>214</v>
      </c>
      <c r="B20" s="3">
        <v>71.75</v>
      </c>
      <c r="C20" s="3">
        <v>183</v>
      </c>
      <c r="D20" s="3">
        <v>24.989789848122399</v>
      </c>
      <c r="E20" s="3">
        <v>1</v>
      </c>
      <c r="F20" s="3">
        <v>31</v>
      </c>
      <c r="G20" s="3">
        <v>6</v>
      </c>
      <c r="H20" s="3">
        <v>0</v>
      </c>
      <c r="I20" s="3">
        <v>8</v>
      </c>
      <c r="J20" s="3">
        <v>2</v>
      </c>
      <c r="K20" s="3">
        <v>0</v>
      </c>
      <c r="L20" s="3">
        <v>22</v>
      </c>
      <c r="M20" s="3">
        <v>3</v>
      </c>
      <c r="N20" s="3">
        <v>0</v>
      </c>
      <c r="O20" s="3">
        <v>2</v>
      </c>
      <c r="P20" s="3">
        <v>1</v>
      </c>
      <c r="Q20" s="3">
        <v>1</v>
      </c>
      <c r="R20" s="3">
        <v>2</v>
      </c>
      <c r="S20" s="3">
        <v>1</v>
      </c>
      <c r="T20" s="3">
        <v>0</v>
      </c>
      <c r="U20" s="3">
        <v>7</v>
      </c>
      <c r="V20" s="3">
        <v>71.75</v>
      </c>
      <c r="W20" s="3">
        <v>183.4</v>
      </c>
      <c r="X20" s="3">
        <v>25.044412339593698</v>
      </c>
    </row>
    <row r="21" spans="1:24" x14ac:dyDescent="0.2">
      <c r="A21" s="3">
        <v>215</v>
      </c>
      <c r="B21" s="3">
        <v>71.875</v>
      </c>
      <c r="C21" s="3">
        <v>157.4</v>
      </c>
      <c r="D21" s="3">
        <v>21.4192538374291</v>
      </c>
      <c r="E21" s="3">
        <v>1</v>
      </c>
      <c r="F21" s="3">
        <v>35</v>
      </c>
      <c r="G21" s="3">
        <v>4</v>
      </c>
      <c r="H21" s="3">
        <v>0</v>
      </c>
      <c r="I21" s="3">
        <v>7</v>
      </c>
      <c r="J21" s="3">
        <v>2</v>
      </c>
      <c r="K21" s="3">
        <v>0</v>
      </c>
      <c r="L21" s="3">
        <v>23</v>
      </c>
      <c r="M21" s="3">
        <v>3</v>
      </c>
      <c r="N21" s="3">
        <v>1</v>
      </c>
      <c r="O21" s="3">
        <v>2</v>
      </c>
      <c r="P21" s="3">
        <v>0</v>
      </c>
      <c r="Q21" s="3">
        <v>1</v>
      </c>
      <c r="R21" s="3">
        <v>0</v>
      </c>
      <c r="S21" s="3">
        <v>1</v>
      </c>
      <c r="T21" s="3">
        <v>0</v>
      </c>
      <c r="U21" s="3">
        <v>4</v>
      </c>
      <c r="V21" s="3">
        <v>71.5</v>
      </c>
      <c r="W21" s="3">
        <v>157.80000000000001</v>
      </c>
      <c r="X21" s="3">
        <v>21.699525649176</v>
      </c>
    </row>
    <row r="22" spans="1:24" x14ac:dyDescent="0.2">
      <c r="A22" s="3">
        <v>216</v>
      </c>
      <c r="B22" s="3">
        <v>65.25</v>
      </c>
      <c r="C22" s="3">
        <v>158.19999999999999</v>
      </c>
      <c r="D22" s="3">
        <v>26.121659987375399</v>
      </c>
      <c r="E22" s="3">
        <v>1</v>
      </c>
      <c r="F22" s="3">
        <v>60</v>
      </c>
      <c r="G22" s="3">
        <v>5</v>
      </c>
      <c r="H22" s="3">
        <v>0</v>
      </c>
      <c r="I22" s="3">
        <v>7</v>
      </c>
      <c r="J22" s="3">
        <v>3</v>
      </c>
      <c r="K22" s="3">
        <v>0</v>
      </c>
      <c r="L22" s="3">
        <v>14</v>
      </c>
      <c r="M22" s="3">
        <v>3</v>
      </c>
      <c r="N22" s="3">
        <v>1</v>
      </c>
      <c r="O22" s="3">
        <v>2</v>
      </c>
      <c r="P22" s="3">
        <v>0</v>
      </c>
      <c r="Q22" s="3">
        <v>0</v>
      </c>
      <c r="R22" s="3">
        <v>0</v>
      </c>
      <c r="S22" s="3">
        <v>1</v>
      </c>
      <c r="T22" s="3">
        <v>0</v>
      </c>
      <c r="U22" s="3">
        <v>3</v>
      </c>
      <c r="V22" s="3">
        <v>65.5</v>
      </c>
      <c r="W22" s="3">
        <v>154.6</v>
      </c>
      <c r="X22" s="3">
        <v>25.332742847153401</v>
      </c>
    </row>
    <row r="23" spans="1:24" x14ac:dyDescent="0.2">
      <c r="A23" s="3">
        <v>217</v>
      </c>
      <c r="B23" s="3">
        <v>65.5</v>
      </c>
      <c r="C23" s="3">
        <v>157.4</v>
      </c>
      <c r="D23" s="3">
        <v>25.791550608938799</v>
      </c>
      <c r="E23" s="3">
        <v>1</v>
      </c>
      <c r="F23" s="3">
        <v>43</v>
      </c>
      <c r="G23" s="3">
        <v>3</v>
      </c>
      <c r="H23" s="3">
        <v>0</v>
      </c>
      <c r="I23" s="3">
        <v>5</v>
      </c>
      <c r="J23" s="3">
        <v>1</v>
      </c>
      <c r="K23" s="3">
        <v>0</v>
      </c>
      <c r="L23" s="3">
        <v>21</v>
      </c>
      <c r="M23" s="3">
        <v>3</v>
      </c>
      <c r="N23" s="3">
        <v>0</v>
      </c>
      <c r="O23" s="3">
        <v>2</v>
      </c>
      <c r="P23" s="3">
        <v>0</v>
      </c>
      <c r="Q23" s="3">
        <v>1</v>
      </c>
      <c r="R23" s="3">
        <v>0</v>
      </c>
      <c r="S23" s="3">
        <v>0</v>
      </c>
      <c r="T23" s="3">
        <v>0</v>
      </c>
      <c r="U23" s="3">
        <v>3</v>
      </c>
      <c r="V23" s="3">
        <v>65.625</v>
      </c>
      <c r="W23" s="3">
        <v>151.5</v>
      </c>
      <c r="X23" s="3">
        <v>24.730296598639399</v>
      </c>
    </row>
    <row r="24" spans="1:24" x14ac:dyDescent="0.2">
      <c r="A24" s="3">
        <v>218</v>
      </c>
      <c r="B24" s="3">
        <v>68.125</v>
      </c>
      <c r="C24" s="3">
        <v>138.30000000000001</v>
      </c>
      <c r="D24" s="3">
        <v>20.949056813399501</v>
      </c>
      <c r="E24" s="3">
        <v>1</v>
      </c>
      <c r="F24" s="3">
        <v>59</v>
      </c>
      <c r="G24" s="3">
        <v>3</v>
      </c>
      <c r="H24" s="3">
        <v>0</v>
      </c>
      <c r="I24" s="3">
        <v>3</v>
      </c>
      <c r="J24" s="3">
        <v>1</v>
      </c>
      <c r="K24" s="3">
        <v>2</v>
      </c>
      <c r="L24" s="3">
        <v>15</v>
      </c>
      <c r="M24" s="3">
        <v>3</v>
      </c>
      <c r="N24" s="3">
        <v>0</v>
      </c>
      <c r="O24" s="3">
        <v>3</v>
      </c>
      <c r="P24" s="3">
        <v>0</v>
      </c>
      <c r="Q24" s="3">
        <v>1</v>
      </c>
      <c r="R24" s="3">
        <v>1</v>
      </c>
      <c r="S24" s="3">
        <v>1</v>
      </c>
      <c r="T24" s="3">
        <v>1</v>
      </c>
      <c r="U24" s="3">
        <v>7</v>
      </c>
      <c r="V24" s="3">
        <v>68.25</v>
      </c>
      <c r="W24" s="3">
        <v>139.4</v>
      </c>
      <c r="X24" s="3">
        <v>21.038403842799401</v>
      </c>
    </row>
    <row r="25" spans="1:24" x14ac:dyDescent="0.2">
      <c r="A25" s="3">
        <v>219</v>
      </c>
      <c r="B25" s="3">
        <v>66.375</v>
      </c>
      <c r="C25" s="3">
        <v>188.8</v>
      </c>
      <c r="D25" s="3">
        <v>30.126469972797601</v>
      </c>
      <c r="E25" s="3">
        <v>1</v>
      </c>
      <c r="F25" s="3">
        <v>53</v>
      </c>
      <c r="G25" s="3">
        <v>3</v>
      </c>
      <c r="H25" s="3">
        <v>0</v>
      </c>
      <c r="I25" s="3">
        <v>4</v>
      </c>
      <c r="J25" s="3">
        <v>1</v>
      </c>
      <c r="K25" s="3">
        <v>0</v>
      </c>
      <c r="L25" s="3">
        <v>13</v>
      </c>
      <c r="M25" s="3">
        <v>3</v>
      </c>
      <c r="N25" s="3">
        <v>0</v>
      </c>
      <c r="O25" s="3">
        <v>1</v>
      </c>
      <c r="P25" s="3">
        <v>0</v>
      </c>
      <c r="Q25" s="3">
        <v>1</v>
      </c>
      <c r="R25" s="3">
        <v>0</v>
      </c>
      <c r="S25" s="3">
        <v>0</v>
      </c>
      <c r="T25" s="3">
        <v>0</v>
      </c>
      <c r="U25" s="3">
        <v>2</v>
      </c>
      <c r="V25" s="3">
        <v>66.625</v>
      </c>
      <c r="W25" s="3">
        <v>184.8</v>
      </c>
      <c r="X25" s="3">
        <v>29.2673127083414</v>
      </c>
    </row>
    <row r="26" spans="1:24" x14ac:dyDescent="0.2">
      <c r="A26">
        <v>220</v>
      </c>
      <c r="B26">
        <v>58.125</v>
      </c>
      <c r="C26">
        <v>109.2</v>
      </c>
      <c r="D26">
        <v>22.722286507110599</v>
      </c>
      <c r="E26">
        <v>0</v>
      </c>
      <c r="F26">
        <v>29</v>
      </c>
      <c r="G26">
        <v>1</v>
      </c>
      <c r="H26">
        <v>0</v>
      </c>
      <c r="I26">
        <v>5</v>
      </c>
      <c r="J26">
        <v>1</v>
      </c>
      <c r="K26">
        <v>0</v>
      </c>
      <c r="L26">
        <v>24</v>
      </c>
      <c r="M26">
        <v>3</v>
      </c>
      <c r="N26">
        <v>0</v>
      </c>
      <c r="O26">
        <v>3</v>
      </c>
      <c r="P26">
        <v>1</v>
      </c>
      <c r="Q26">
        <v>1</v>
      </c>
      <c r="R26">
        <v>0</v>
      </c>
      <c r="S26">
        <v>1</v>
      </c>
      <c r="T26">
        <v>1</v>
      </c>
      <c r="U26">
        <v>7</v>
      </c>
    </row>
    <row r="27" spans="1:24" x14ac:dyDescent="0.2">
      <c r="A27" s="3">
        <v>221</v>
      </c>
      <c r="B27" s="3">
        <v>65.375</v>
      </c>
      <c r="C27" s="3">
        <v>241.7</v>
      </c>
      <c r="D27" s="3">
        <v>39.7565391603815</v>
      </c>
      <c r="E27" s="3">
        <v>0</v>
      </c>
      <c r="F27" s="3">
        <v>63</v>
      </c>
      <c r="G27" s="3">
        <v>3</v>
      </c>
      <c r="H27" s="3">
        <v>0</v>
      </c>
      <c r="I27" s="3">
        <v>6</v>
      </c>
      <c r="J27" s="3">
        <v>3</v>
      </c>
      <c r="K27" s="3">
        <v>0</v>
      </c>
      <c r="L27" s="3">
        <v>18</v>
      </c>
      <c r="M27" s="3">
        <v>3</v>
      </c>
      <c r="N27" s="3">
        <v>0</v>
      </c>
      <c r="O27" s="3">
        <v>3</v>
      </c>
      <c r="P27" s="3">
        <v>1</v>
      </c>
      <c r="Q27" s="3">
        <v>1</v>
      </c>
      <c r="R27" s="3">
        <v>0</v>
      </c>
      <c r="S27" s="3">
        <v>1</v>
      </c>
      <c r="T27" s="3">
        <v>0</v>
      </c>
      <c r="U27" s="3">
        <v>6</v>
      </c>
      <c r="V27" s="3">
        <v>65.75</v>
      </c>
      <c r="W27" s="3">
        <v>239.7</v>
      </c>
      <c r="X27" s="3">
        <v>38.979103355549398</v>
      </c>
    </row>
    <row r="28" spans="1:24" x14ac:dyDescent="0.2">
      <c r="A28">
        <v>222</v>
      </c>
      <c r="B28">
        <v>71.375</v>
      </c>
      <c r="C28">
        <v>260.29999999999899</v>
      </c>
      <c r="D28">
        <v>35.920076309421198</v>
      </c>
      <c r="E28">
        <v>1</v>
      </c>
      <c r="F28">
        <v>49</v>
      </c>
      <c r="G28">
        <v>3</v>
      </c>
      <c r="H28">
        <v>0</v>
      </c>
      <c r="I28">
        <v>4</v>
      </c>
      <c r="J28">
        <v>3</v>
      </c>
      <c r="K28">
        <v>2</v>
      </c>
      <c r="L28">
        <v>18</v>
      </c>
      <c r="M28">
        <v>3</v>
      </c>
      <c r="N28">
        <v>0</v>
      </c>
      <c r="O28">
        <v>3</v>
      </c>
      <c r="P28">
        <v>0</v>
      </c>
      <c r="Q28">
        <v>1</v>
      </c>
      <c r="R28">
        <v>2</v>
      </c>
      <c r="S28">
        <v>1</v>
      </c>
      <c r="T28">
        <v>1</v>
      </c>
      <c r="U28">
        <v>8</v>
      </c>
    </row>
    <row r="29" spans="1:24" x14ac:dyDescent="0.2">
      <c r="A29" s="3">
        <v>223</v>
      </c>
      <c r="B29" s="3">
        <v>70.875</v>
      </c>
      <c r="C29" s="3">
        <v>184.9</v>
      </c>
      <c r="D29" s="3">
        <v>25.8765332561922</v>
      </c>
      <c r="E29" s="3">
        <v>1</v>
      </c>
      <c r="F29" s="3">
        <v>54</v>
      </c>
      <c r="G29" s="3">
        <v>3</v>
      </c>
      <c r="H29" s="3">
        <v>0</v>
      </c>
      <c r="I29" s="3">
        <v>6</v>
      </c>
      <c r="J29" s="3">
        <v>1</v>
      </c>
      <c r="K29" s="3">
        <v>1</v>
      </c>
      <c r="L29" s="3">
        <v>12</v>
      </c>
      <c r="M29" s="3">
        <v>3</v>
      </c>
      <c r="N29" s="3">
        <v>0</v>
      </c>
      <c r="O29" s="3">
        <v>0</v>
      </c>
      <c r="P29" s="3">
        <v>0</v>
      </c>
      <c r="Q29" s="3">
        <v>1</v>
      </c>
      <c r="R29" s="3">
        <v>0</v>
      </c>
      <c r="S29" s="3">
        <v>0</v>
      </c>
      <c r="T29" s="3">
        <v>0</v>
      </c>
      <c r="U29" s="3">
        <v>1</v>
      </c>
      <c r="V29" s="3">
        <v>71</v>
      </c>
      <c r="W29" s="3">
        <v>191.6</v>
      </c>
      <c r="X29" s="3">
        <v>26.7198571711961</v>
      </c>
    </row>
    <row r="30" spans="1:24" x14ac:dyDescent="0.2">
      <c r="A30" s="3">
        <v>224</v>
      </c>
      <c r="B30" s="3">
        <v>61.5</v>
      </c>
      <c r="C30" s="3">
        <v>155.69999999999999</v>
      </c>
      <c r="D30" s="3">
        <v>28.939678762641201</v>
      </c>
      <c r="E30" s="3">
        <v>1</v>
      </c>
      <c r="F30" s="3">
        <v>53</v>
      </c>
      <c r="G30" s="3">
        <v>3</v>
      </c>
      <c r="H30" s="3">
        <v>0</v>
      </c>
      <c r="I30" s="3">
        <v>5</v>
      </c>
      <c r="J30" s="3">
        <v>1</v>
      </c>
      <c r="K30" s="3">
        <v>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>
        <v>61.625</v>
      </c>
      <c r="W30" s="3">
        <v>154.19999999999999</v>
      </c>
      <c r="X30" s="3">
        <v>28.544723080531</v>
      </c>
    </row>
    <row r="31" spans="1:24" x14ac:dyDescent="0.2">
      <c r="A31" s="3">
        <v>225</v>
      </c>
      <c r="B31" s="3">
        <v>70</v>
      </c>
      <c r="C31" s="3">
        <v>175</v>
      </c>
      <c r="D31" s="3">
        <v>25.107142857142801</v>
      </c>
      <c r="E31" s="3">
        <v>1</v>
      </c>
      <c r="F31" s="3">
        <v>52</v>
      </c>
      <c r="G31" s="3">
        <v>3</v>
      </c>
      <c r="H31" s="3">
        <v>0</v>
      </c>
      <c r="I31" s="3">
        <v>5</v>
      </c>
      <c r="J31" s="3">
        <v>3</v>
      </c>
      <c r="K31" s="3">
        <v>0</v>
      </c>
      <c r="L31" s="3">
        <v>16</v>
      </c>
      <c r="M31" s="3">
        <v>3</v>
      </c>
      <c r="N31" s="3">
        <v>0</v>
      </c>
      <c r="O31" s="3">
        <v>2</v>
      </c>
      <c r="P31" s="3">
        <v>1</v>
      </c>
      <c r="Q31" s="3">
        <v>1</v>
      </c>
      <c r="R31" s="3">
        <v>1</v>
      </c>
      <c r="S31" s="3">
        <v>0</v>
      </c>
      <c r="T31" s="3">
        <v>0</v>
      </c>
      <c r="U31" s="3">
        <v>5</v>
      </c>
      <c r="V31" s="3">
        <v>69.625</v>
      </c>
      <c r="W31" s="3">
        <v>174.1</v>
      </c>
      <c r="X31" s="3">
        <v>25.2478080509526</v>
      </c>
    </row>
    <row r="32" spans="1:24" x14ac:dyDescent="0.2">
      <c r="A32" s="3">
        <v>226</v>
      </c>
      <c r="B32" s="3">
        <v>61</v>
      </c>
      <c r="C32" s="3">
        <v>165.2</v>
      </c>
      <c r="D32" s="3">
        <v>31.210857296425601</v>
      </c>
      <c r="E32" s="3">
        <v>0</v>
      </c>
      <c r="F32" s="3">
        <v>56</v>
      </c>
      <c r="G32" s="3">
        <v>3</v>
      </c>
      <c r="H32" s="3">
        <v>0</v>
      </c>
      <c r="I32" s="3">
        <v>4</v>
      </c>
      <c r="J32" s="3">
        <v>1</v>
      </c>
      <c r="K32" s="3">
        <v>0</v>
      </c>
      <c r="L32" s="3">
        <v>15</v>
      </c>
      <c r="M32" s="3">
        <v>3</v>
      </c>
      <c r="N32" s="3">
        <v>0</v>
      </c>
      <c r="O32" s="3">
        <v>2</v>
      </c>
      <c r="P32" s="3">
        <v>1</v>
      </c>
      <c r="Q32" s="3">
        <v>1</v>
      </c>
      <c r="R32" s="3">
        <v>0</v>
      </c>
      <c r="S32" s="3">
        <v>1</v>
      </c>
      <c r="T32" s="3">
        <v>1</v>
      </c>
      <c r="U32" s="3">
        <v>6</v>
      </c>
      <c r="V32" s="3">
        <v>61</v>
      </c>
      <c r="W32" s="3">
        <v>162.6</v>
      </c>
      <c r="X32" s="3">
        <v>30.7196452566514</v>
      </c>
    </row>
    <row r="33" spans="1:24" x14ac:dyDescent="0.2">
      <c r="A33" s="3">
        <v>227</v>
      </c>
      <c r="B33" s="3">
        <v>70.125</v>
      </c>
      <c r="C33" s="3">
        <v>240.7</v>
      </c>
      <c r="D33" s="3">
        <v>34.410078768178799</v>
      </c>
      <c r="E33" s="3">
        <v>1</v>
      </c>
      <c r="F33" s="3">
        <v>52</v>
      </c>
      <c r="G33" s="3">
        <v>3</v>
      </c>
      <c r="H33" s="3">
        <v>0</v>
      </c>
      <c r="I33" s="3">
        <v>4</v>
      </c>
      <c r="J33" s="3">
        <v>5</v>
      </c>
      <c r="K33" s="3">
        <v>0</v>
      </c>
      <c r="L33" s="3">
        <v>122</v>
      </c>
      <c r="M33" s="3">
        <v>3</v>
      </c>
      <c r="N33" s="3">
        <v>1</v>
      </c>
      <c r="O33" s="3">
        <v>3</v>
      </c>
      <c r="P33" s="3">
        <v>1</v>
      </c>
      <c r="Q33" s="3">
        <v>1</v>
      </c>
      <c r="R33" s="3">
        <v>0</v>
      </c>
      <c r="S33" s="3">
        <v>1</v>
      </c>
      <c r="T33" s="3">
        <v>1</v>
      </c>
      <c r="U33" s="3">
        <v>7</v>
      </c>
      <c r="V33" s="3">
        <v>70</v>
      </c>
      <c r="W33" s="3">
        <v>241</v>
      </c>
      <c r="X33" s="3">
        <v>34.576122448979497</v>
      </c>
    </row>
    <row r="34" spans="1:24" x14ac:dyDescent="0.2">
      <c r="A34" s="3">
        <v>228</v>
      </c>
      <c r="B34" s="3">
        <v>67</v>
      </c>
      <c r="C34" s="3">
        <v>193.8</v>
      </c>
      <c r="D34" s="3">
        <v>30.350055691690699</v>
      </c>
      <c r="E34" s="3">
        <v>1</v>
      </c>
      <c r="F34" s="3">
        <v>38</v>
      </c>
      <c r="G34" s="3">
        <v>4</v>
      </c>
      <c r="H34" s="3">
        <v>0</v>
      </c>
      <c r="I34" s="3">
        <v>6</v>
      </c>
      <c r="J34" s="3">
        <v>1</v>
      </c>
      <c r="K34" s="3">
        <v>0</v>
      </c>
      <c r="L34" s="3">
        <v>18</v>
      </c>
      <c r="M34" s="3">
        <v>3</v>
      </c>
      <c r="N34" s="3">
        <v>1</v>
      </c>
      <c r="O34" s="3">
        <v>2</v>
      </c>
      <c r="P34" s="3">
        <v>0</v>
      </c>
      <c r="Q34" s="3">
        <v>1</v>
      </c>
      <c r="R34" s="3">
        <v>1</v>
      </c>
      <c r="S34" s="3">
        <v>0</v>
      </c>
      <c r="T34" s="3">
        <v>0</v>
      </c>
      <c r="U34" s="3">
        <v>4</v>
      </c>
      <c r="V34" s="3">
        <v>67</v>
      </c>
      <c r="W34" s="3">
        <v>193.4</v>
      </c>
      <c r="X34" s="3">
        <v>30.287413677879201</v>
      </c>
    </row>
    <row r="35" spans="1:24" x14ac:dyDescent="0.2">
      <c r="A35">
        <v>229</v>
      </c>
      <c r="B35">
        <v>76</v>
      </c>
      <c r="C35">
        <v>177</v>
      </c>
      <c r="D35">
        <v>21.542763157894701</v>
      </c>
      <c r="E35">
        <v>1</v>
      </c>
      <c r="F35">
        <v>56</v>
      </c>
      <c r="G35">
        <v>3</v>
      </c>
      <c r="H35">
        <v>0</v>
      </c>
      <c r="I35">
        <v>5</v>
      </c>
      <c r="J35">
        <v>1</v>
      </c>
      <c r="K35">
        <v>0</v>
      </c>
      <c r="L35">
        <v>17</v>
      </c>
      <c r="M35">
        <v>3</v>
      </c>
      <c r="N35">
        <v>1</v>
      </c>
      <c r="O35">
        <v>2</v>
      </c>
      <c r="P35">
        <v>1</v>
      </c>
      <c r="Q35">
        <v>1</v>
      </c>
      <c r="R35">
        <v>0</v>
      </c>
      <c r="S35">
        <v>1</v>
      </c>
      <c r="T35">
        <v>1</v>
      </c>
      <c r="U35">
        <v>6</v>
      </c>
    </row>
    <row r="36" spans="1:24" x14ac:dyDescent="0.2">
      <c r="A36" s="3">
        <v>230</v>
      </c>
      <c r="B36" s="3">
        <v>66</v>
      </c>
      <c r="C36" s="3">
        <v>214</v>
      </c>
      <c r="D36" s="3">
        <v>34.536730945821802</v>
      </c>
      <c r="E36" s="3">
        <v>0</v>
      </c>
      <c r="F36" s="3">
        <v>50</v>
      </c>
      <c r="G36" s="3">
        <v>3</v>
      </c>
      <c r="H36" s="3">
        <v>0</v>
      </c>
      <c r="I36" s="3">
        <v>5</v>
      </c>
      <c r="J36" s="3">
        <v>1</v>
      </c>
      <c r="K36" s="3">
        <v>1</v>
      </c>
      <c r="L36" s="3">
        <v>45</v>
      </c>
      <c r="M36" s="3">
        <v>2</v>
      </c>
      <c r="N36" s="3">
        <v>1</v>
      </c>
      <c r="O36" s="3">
        <v>1</v>
      </c>
      <c r="P36" s="3">
        <v>0</v>
      </c>
      <c r="Q36" s="3">
        <v>0</v>
      </c>
      <c r="R36" s="3">
        <v>0</v>
      </c>
      <c r="S36" s="3">
        <v>1</v>
      </c>
      <c r="T36" s="3">
        <v>0</v>
      </c>
      <c r="U36" s="3">
        <v>2</v>
      </c>
      <c r="V36" s="3">
        <v>66</v>
      </c>
      <c r="W36" s="3">
        <v>223.8</v>
      </c>
      <c r="X36" s="3">
        <v>36.118319559228603</v>
      </c>
    </row>
    <row r="37" spans="1:24" x14ac:dyDescent="0.2">
      <c r="A37" s="3">
        <v>231</v>
      </c>
      <c r="B37" s="3">
        <v>66.625</v>
      </c>
      <c r="C37" s="3">
        <v>150.4</v>
      </c>
      <c r="D37" s="3">
        <v>23.819284801593799</v>
      </c>
      <c r="E37" s="3">
        <v>1</v>
      </c>
      <c r="F37" s="3">
        <v>37</v>
      </c>
      <c r="G37" s="3">
        <v>3</v>
      </c>
      <c r="H37" s="3">
        <v>0</v>
      </c>
      <c r="I37" s="3">
        <v>4</v>
      </c>
      <c r="J37" s="3">
        <v>3</v>
      </c>
      <c r="K37" s="3">
        <v>0</v>
      </c>
      <c r="L37" s="3">
        <v>26</v>
      </c>
      <c r="M37" s="3">
        <v>3</v>
      </c>
      <c r="N37" s="3">
        <v>1</v>
      </c>
      <c r="O37" s="3">
        <v>2</v>
      </c>
      <c r="P37" s="3">
        <v>0</v>
      </c>
      <c r="Q37" s="3">
        <v>0</v>
      </c>
      <c r="R37" s="3">
        <v>1</v>
      </c>
      <c r="S37" s="3">
        <v>0</v>
      </c>
      <c r="T37" s="3">
        <v>0</v>
      </c>
      <c r="U37" s="3">
        <v>3</v>
      </c>
      <c r="V37" s="3">
        <v>66</v>
      </c>
      <c r="W37" s="3">
        <v>155.1</v>
      </c>
      <c r="X37" s="3">
        <v>25.031060606060599</v>
      </c>
    </row>
    <row r="38" spans="1:24" x14ac:dyDescent="0.2">
      <c r="A38">
        <v>232</v>
      </c>
      <c r="B38">
        <v>73.875</v>
      </c>
      <c r="C38">
        <v>133</v>
      </c>
      <c r="D38">
        <v>17.132154339915399</v>
      </c>
    </row>
    <row r="39" spans="1:24" x14ac:dyDescent="0.2">
      <c r="A39" s="3">
        <v>233</v>
      </c>
      <c r="B39" s="3">
        <v>61.5</v>
      </c>
      <c r="C39" s="3">
        <v>137.30000000000001</v>
      </c>
      <c r="D39" s="3">
        <v>25.519703879965601</v>
      </c>
      <c r="E39" s="3">
        <v>0</v>
      </c>
      <c r="F39" s="3">
        <v>23</v>
      </c>
      <c r="G39" s="3">
        <v>4</v>
      </c>
      <c r="H39" s="3">
        <v>0</v>
      </c>
      <c r="I39" s="3">
        <v>4</v>
      </c>
      <c r="J39" s="3">
        <v>1</v>
      </c>
      <c r="K39" s="3">
        <v>0</v>
      </c>
      <c r="L39" s="3">
        <v>13</v>
      </c>
      <c r="M39" s="3">
        <v>3</v>
      </c>
      <c r="N39" s="3">
        <v>1</v>
      </c>
      <c r="O39" s="3">
        <v>2</v>
      </c>
      <c r="P39" s="3">
        <v>1</v>
      </c>
      <c r="Q39" s="3">
        <v>0</v>
      </c>
      <c r="R39" s="3">
        <v>0</v>
      </c>
      <c r="S39" s="3">
        <v>0</v>
      </c>
      <c r="T39" s="3">
        <v>1</v>
      </c>
      <c r="U39" s="3">
        <v>4</v>
      </c>
      <c r="V39" s="3">
        <v>61.75</v>
      </c>
      <c r="W39" s="3">
        <v>137.4</v>
      </c>
      <c r="X39" s="3">
        <v>25.331921519775701</v>
      </c>
    </row>
    <row r="40" spans="1:24" x14ac:dyDescent="0.2">
      <c r="A40" s="3">
        <v>234</v>
      </c>
      <c r="B40" s="3">
        <v>66.75</v>
      </c>
      <c r="C40" s="3">
        <v>163</v>
      </c>
      <c r="D40" s="3">
        <v>25.718189341974199</v>
      </c>
      <c r="E40" s="3">
        <v>1</v>
      </c>
      <c r="F40" s="3">
        <v>20</v>
      </c>
      <c r="G40" s="3">
        <v>4</v>
      </c>
      <c r="H40" s="3">
        <v>0</v>
      </c>
      <c r="I40" s="3">
        <v>5</v>
      </c>
      <c r="J40" s="3">
        <v>2</v>
      </c>
      <c r="K40" s="3">
        <v>0</v>
      </c>
      <c r="L40" s="3">
        <v>14</v>
      </c>
      <c r="M40" s="3">
        <v>3</v>
      </c>
      <c r="N40" s="3">
        <v>0</v>
      </c>
      <c r="O40" s="3">
        <v>2</v>
      </c>
      <c r="P40" s="3">
        <v>0</v>
      </c>
      <c r="Q40" s="3">
        <v>0</v>
      </c>
      <c r="R40" s="3">
        <v>1</v>
      </c>
      <c r="S40" s="3">
        <v>0</v>
      </c>
      <c r="T40" s="3">
        <v>1</v>
      </c>
      <c r="U40" s="3">
        <v>4</v>
      </c>
      <c r="V40" s="3">
        <v>67</v>
      </c>
      <c r="W40" s="3">
        <v>167.4</v>
      </c>
      <c r="X40" s="3">
        <v>26.2156827801292</v>
      </c>
    </row>
    <row r="41" spans="1:24" x14ac:dyDescent="0.2">
      <c r="A41" s="3">
        <v>235</v>
      </c>
      <c r="B41" s="3">
        <v>64</v>
      </c>
      <c r="C41" s="3">
        <v>195.9</v>
      </c>
      <c r="D41" s="3">
        <v>33.622485351562503</v>
      </c>
      <c r="E41" s="3">
        <v>0</v>
      </c>
      <c r="F41" s="3">
        <v>48</v>
      </c>
      <c r="G41" s="3">
        <v>3</v>
      </c>
      <c r="H41" s="3">
        <v>0</v>
      </c>
      <c r="I41" s="3">
        <v>7</v>
      </c>
      <c r="J41" s="3">
        <v>1</v>
      </c>
      <c r="K41" s="3">
        <v>1</v>
      </c>
      <c r="L41" s="3">
        <v>20</v>
      </c>
      <c r="M41" s="3">
        <v>3</v>
      </c>
      <c r="N41" s="3">
        <v>0</v>
      </c>
      <c r="O41" s="3">
        <v>2</v>
      </c>
      <c r="P41" s="3">
        <v>1</v>
      </c>
      <c r="Q41" s="3">
        <v>1</v>
      </c>
      <c r="R41" s="3">
        <v>0</v>
      </c>
      <c r="S41" s="3">
        <v>0</v>
      </c>
      <c r="T41" s="3">
        <v>0</v>
      </c>
      <c r="U41" s="3">
        <v>4</v>
      </c>
      <c r="V41" s="3">
        <v>64</v>
      </c>
      <c r="W41" s="3">
        <v>192.3</v>
      </c>
      <c r="X41" s="3">
        <v>33.004614257812499</v>
      </c>
    </row>
    <row r="42" spans="1:24" x14ac:dyDescent="0.2">
      <c r="A42">
        <v>236</v>
      </c>
      <c r="B42">
        <v>68.25</v>
      </c>
      <c r="C42">
        <v>256.60000000000002</v>
      </c>
      <c r="D42">
        <v>38.726358867018199</v>
      </c>
      <c r="E42">
        <v>0</v>
      </c>
      <c r="F42">
        <v>41</v>
      </c>
      <c r="G42">
        <v>3</v>
      </c>
      <c r="H42">
        <v>0</v>
      </c>
      <c r="I42">
        <v>5</v>
      </c>
      <c r="J42">
        <v>3</v>
      </c>
      <c r="K42">
        <v>0</v>
      </c>
      <c r="L42">
        <v>15</v>
      </c>
      <c r="M42">
        <v>3</v>
      </c>
      <c r="N42">
        <v>1</v>
      </c>
      <c r="O42">
        <v>2</v>
      </c>
      <c r="P42">
        <v>0</v>
      </c>
      <c r="Q42">
        <v>1</v>
      </c>
      <c r="R42">
        <v>0</v>
      </c>
      <c r="S42">
        <v>0</v>
      </c>
      <c r="T42">
        <v>0</v>
      </c>
      <c r="U42">
        <v>3</v>
      </c>
    </row>
    <row r="43" spans="1:24" x14ac:dyDescent="0.2">
      <c r="A43">
        <v>237</v>
      </c>
      <c r="B43">
        <v>64</v>
      </c>
      <c r="C43">
        <v>108.5</v>
      </c>
      <c r="D43">
        <v>18.6219482421875</v>
      </c>
      <c r="E43">
        <v>1</v>
      </c>
      <c r="F43">
        <v>20</v>
      </c>
      <c r="G43">
        <v>1</v>
      </c>
      <c r="H43">
        <v>0</v>
      </c>
      <c r="I43">
        <v>5</v>
      </c>
      <c r="J43">
        <v>2</v>
      </c>
      <c r="K43">
        <v>0</v>
      </c>
      <c r="L43">
        <v>14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4" x14ac:dyDescent="0.2">
      <c r="A44" s="3">
        <v>238</v>
      </c>
      <c r="B44" s="3">
        <v>64.75</v>
      </c>
      <c r="C44" s="3">
        <v>201.6</v>
      </c>
      <c r="D44" s="3">
        <v>33.803861003861002</v>
      </c>
      <c r="E44" s="3">
        <v>0</v>
      </c>
      <c r="F44" s="3">
        <v>59</v>
      </c>
      <c r="G44" s="3">
        <v>3</v>
      </c>
      <c r="H44" s="3">
        <v>0</v>
      </c>
      <c r="I44" s="3">
        <v>5</v>
      </c>
      <c r="J44" s="3">
        <v>1</v>
      </c>
      <c r="K44" s="3">
        <v>1</v>
      </c>
      <c r="L44" s="3">
        <v>14</v>
      </c>
      <c r="M44" s="3">
        <v>3</v>
      </c>
      <c r="N44" s="3">
        <v>1</v>
      </c>
      <c r="O44" s="3">
        <v>2</v>
      </c>
      <c r="P44" s="3">
        <v>1</v>
      </c>
      <c r="Q44" s="3">
        <v>1</v>
      </c>
      <c r="R44" s="3">
        <v>3</v>
      </c>
      <c r="S44" s="3">
        <v>1</v>
      </c>
      <c r="T44" s="3">
        <v>1</v>
      </c>
      <c r="U44" s="3">
        <v>9</v>
      </c>
      <c r="V44" s="3">
        <v>64.5</v>
      </c>
      <c r="W44" s="3">
        <v>203</v>
      </c>
      <c r="X44" s="3">
        <v>34.302986599363003</v>
      </c>
    </row>
    <row r="45" spans="1:24" x14ac:dyDescent="0.2">
      <c r="A45">
        <v>239</v>
      </c>
      <c r="B45">
        <v>69</v>
      </c>
      <c r="C45">
        <v>172</v>
      </c>
      <c r="D45">
        <v>25.397185465238302</v>
      </c>
      <c r="E45">
        <v>1</v>
      </c>
      <c r="F45">
        <v>33</v>
      </c>
      <c r="G45">
        <v>4</v>
      </c>
      <c r="H45">
        <v>1</v>
      </c>
      <c r="I45">
        <v>9</v>
      </c>
      <c r="J45">
        <v>4</v>
      </c>
      <c r="K45">
        <v>0</v>
      </c>
      <c r="L45">
        <v>13</v>
      </c>
      <c r="M45">
        <v>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4" x14ac:dyDescent="0.2">
      <c r="A46" s="3">
        <v>240</v>
      </c>
      <c r="B46" s="3">
        <v>64.125</v>
      </c>
      <c r="C46" s="3">
        <v>166.6</v>
      </c>
      <c r="D46" s="3">
        <v>28.482333405530198</v>
      </c>
      <c r="E46" s="3">
        <v>0</v>
      </c>
      <c r="F46" s="3">
        <v>53</v>
      </c>
      <c r="G46" s="3">
        <v>4</v>
      </c>
      <c r="H46" s="3">
        <v>0</v>
      </c>
      <c r="I46" s="3">
        <v>5</v>
      </c>
      <c r="J46" s="3">
        <v>2</v>
      </c>
      <c r="K46" s="3">
        <v>1</v>
      </c>
      <c r="L46" s="3">
        <v>14</v>
      </c>
      <c r="M46" s="3">
        <v>3</v>
      </c>
      <c r="N46" s="3">
        <v>0</v>
      </c>
      <c r="O46" s="3">
        <v>2</v>
      </c>
      <c r="P46" s="3">
        <v>1</v>
      </c>
      <c r="Q46" s="3">
        <v>1</v>
      </c>
      <c r="R46" s="3">
        <v>3</v>
      </c>
      <c r="S46" s="3">
        <v>1</v>
      </c>
      <c r="T46" s="3">
        <v>1</v>
      </c>
      <c r="U46" s="3">
        <v>9</v>
      </c>
      <c r="V46" s="3">
        <v>64</v>
      </c>
      <c r="W46" s="3">
        <v>164.4</v>
      </c>
      <c r="X46" s="3">
        <v>28.216113281249999</v>
      </c>
    </row>
    <row r="47" spans="1:24" x14ac:dyDescent="0.2">
      <c r="A47" s="3">
        <v>241</v>
      </c>
      <c r="B47" s="3">
        <v>70</v>
      </c>
      <c r="C47" s="3">
        <v>154.4</v>
      </c>
      <c r="D47" s="3">
        <v>22.151673469387699</v>
      </c>
      <c r="E47" s="3">
        <v>1</v>
      </c>
      <c r="F47" s="3">
        <v>19</v>
      </c>
      <c r="G47" s="3">
        <v>4</v>
      </c>
      <c r="H47" s="3">
        <v>0</v>
      </c>
      <c r="I47" s="3">
        <v>4</v>
      </c>
      <c r="J47" s="3">
        <v>2</v>
      </c>
      <c r="K47" s="3">
        <v>0</v>
      </c>
      <c r="L47" s="3">
        <v>15</v>
      </c>
      <c r="M47" s="3">
        <v>2</v>
      </c>
      <c r="N47" s="3">
        <v>1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69.2</v>
      </c>
      <c r="W47" s="3">
        <v>157.1</v>
      </c>
      <c r="X47" s="3">
        <v>23.0631870426676</v>
      </c>
    </row>
    <row r="48" spans="1:24" x14ac:dyDescent="0.2">
      <c r="A48" s="3">
        <v>242</v>
      </c>
      <c r="B48" s="3">
        <v>68</v>
      </c>
      <c r="C48" s="3">
        <v>164.2</v>
      </c>
      <c r="D48" s="3">
        <v>24.963797577854599</v>
      </c>
      <c r="E48" s="3">
        <v>1</v>
      </c>
      <c r="F48" s="3">
        <v>54</v>
      </c>
      <c r="G48" s="3">
        <v>3</v>
      </c>
      <c r="H48" s="3">
        <v>0</v>
      </c>
      <c r="I48" s="3">
        <v>7</v>
      </c>
      <c r="J48" s="3">
        <v>5</v>
      </c>
      <c r="K48" s="3">
        <v>0</v>
      </c>
      <c r="L48" s="3">
        <v>18</v>
      </c>
      <c r="M48" s="3">
        <v>3</v>
      </c>
      <c r="N48" s="3">
        <v>0</v>
      </c>
      <c r="O48" s="3">
        <v>2</v>
      </c>
      <c r="P48" s="3">
        <v>0</v>
      </c>
      <c r="Q48" s="3">
        <v>1</v>
      </c>
      <c r="R48" s="3">
        <v>1</v>
      </c>
      <c r="S48" s="3">
        <v>1</v>
      </c>
      <c r="T48" s="3">
        <v>1</v>
      </c>
      <c r="U48" s="3">
        <v>6</v>
      </c>
      <c r="V48" s="3">
        <v>68</v>
      </c>
      <c r="W48" s="3">
        <v>161.80000000000001</v>
      </c>
      <c r="X48" s="3">
        <v>24.598918685121099</v>
      </c>
    </row>
    <row r="49" spans="1:24" x14ac:dyDescent="0.2">
      <c r="A49" s="3">
        <v>243</v>
      </c>
      <c r="B49" s="3">
        <v>64</v>
      </c>
      <c r="C49" s="3">
        <v>155.19999999999999</v>
      </c>
      <c r="D49" s="3">
        <v>26.637109374999898</v>
      </c>
      <c r="E49" s="3">
        <v>0</v>
      </c>
      <c r="F49" s="3">
        <v>35</v>
      </c>
      <c r="G49" s="3">
        <v>3</v>
      </c>
      <c r="H49" s="3">
        <v>0</v>
      </c>
      <c r="I49" s="3">
        <v>5</v>
      </c>
      <c r="J49" s="3">
        <v>1</v>
      </c>
      <c r="K49" s="3">
        <v>0</v>
      </c>
      <c r="L49" s="3">
        <v>17</v>
      </c>
      <c r="M49" s="3">
        <v>3</v>
      </c>
      <c r="N49" s="3">
        <v>0</v>
      </c>
      <c r="O49" s="3">
        <v>3</v>
      </c>
      <c r="P49" s="3">
        <v>1</v>
      </c>
      <c r="Q49" s="3">
        <v>1</v>
      </c>
      <c r="R49" s="3">
        <v>1</v>
      </c>
      <c r="S49" s="3">
        <v>1</v>
      </c>
      <c r="T49" s="3">
        <v>0</v>
      </c>
      <c r="U49" s="3">
        <v>7</v>
      </c>
      <c r="V49" s="3">
        <v>64</v>
      </c>
      <c r="W49" s="3">
        <v>157</v>
      </c>
      <c r="X49" s="3">
        <v>26.946044921875</v>
      </c>
    </row>
    <row r="50" spans="1:24" x14ac:dyDescent="0.2">
      <c r="A50" s="3">
        <v>244</v>
      </c>
      <c r="B50" s="3">
        <v>68</v>
      </c>
      <c r="C50" s="3">
        <v>208.5</v>
      </c>
      <c r="D50" s="3">
        <v>31.6988538062283</v>
      </c>
      <c r="E50" s="3">
        <v>0</v>
      </c>
      <c r="F50" s="3">
        <v>60</v>
      </c>
      <c r="G50" s="3">
        <v>3</v>
      </c>
      <c r="H50" s="3">
        <v>0</v>
      </c>
      <c r="I50" s="3">
        <v>6</v>
      </c>
      <c r="J50" s="3">
        <v>5</v>
      </c>
      <c r="K50" s="3">
        <v>0</v>
      </c>
      <c r="L50" s="3">
        <v>16</v>
      </c>
      <c r="M50" s="3">
        <v>3</v>
      </c>
      <c r="N50" s="3">
        <v>0</v>
      </c>
      <c r="O50" s="3">
        <v>3</v>
      </c>
      <c r="P50" s="3">
        <v>0</v>
      </c>
      <c r="Q50" s="3">
        <v>1</v>
      </c>
      <c r="R50" s="3">
        <v>1</v>
      </c>
      <c r="S50" s="3">
        <v>0</v>
      </c>
      <c r="T50" s="3">
        <v>1</v>
      </c>
      <c r="U50" s="3">
        <v>6</v>
      </c>
      <c r="V50" s="3">
        <v>68</v>
      </c>
      <c r="W50" s="3">
        <v>208</v>
      </c>
      <c r="X50" s="3">
        <v>31.622837370242198</v>
      </c>
    </row>
    <row r="51" spans="1:24" x14ac:dyDescent="0.2">
      <c r="A51" s="3">
        <v>245</v>
      </c>
      <c r="B51" s="3">
        <v>61</v>
      </c>
      <c r="C51" s="3">
        <v>197.6</v>
      </c>
      <c r="D51" s="3">
        <v>37.332115022843297</v>
      </c>
      <c r="E51" s="3">
        <v>0</v>
      </c>
      <c r="F51" s="3">
        <v>21</v>
      </c>
      <c r="G51" s="3">
        <v>6</v>
      </c>
      <c r="H51" s="3">
        <v>1</v>
      </c>
      <c r="I51" s="3">
        <v>6</v>
      </c>
      <c r="J51" s="3">
        <v>1</v>
      </c>
      <c r="K51" s="3">
        <v>0</v>
      </c>
      <c r="L51" s="3">
        <v>18</v>
      </c>
      <c r="M51" s="3">
        <v>3</v>
      </c>
      <c r="N51" s="3">
        <v>1</v>
      </c>
      <c r="O51" s="3">
        <v>1</v>
      </c>
      <c r="P51" s="3">
        <v>0</v>
      </c>
      <c r="Q51" s="3">
        <v>1</v>
      </c>
      <c r="R51" s="3">
        <v>0</v>
      </c>
      <c r="S51" s="3">
        <v>0</v>
      </c>
      <c r="T51" s="3">
        <v>0</v>
      </c>
      <c r="U51" s="3">
        <v>2</v>
      </c>
      <c r="V51" s="3">
        <v>61</v>
      </c>
      <c r="W51" s="3">
        <v>199.6</v>
      </c>
      <c r="X51" s="3">
        <v>37.709970438054199</v>
      </c>
    </row>
    <row r="52" spans="1:24" x14ac:dyDescent="0.2">
      <c r="A52">
        <v>246</v>
      </c>
      <c r="B52">
        <v>67</v>
      </c>
      <c r="C52">
        <v>157.80000000000001</v>
      </c>
      <c r="D52">
        <v>24.712274448652199</v>
      </c>
      <c r="E52">
        <v>1</v>
      </c>
      <c r="F52">
        <v>26</v>
      </c>
      <c r="G52">
        <v>6</v>
      </c>
      <c r="H52">
        <v>1</v>
      </c>
      <c r="I52">
        <v>5</v>
      </c>
      <c r="J52">
        <v>3</v>
      </c>
      <c r="K52">
        <v>0</v>
      </c>
      <c r="L52">
        <v>17</v>
      </c>
      <c r="M52">
        <v>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4" x14ac:dyDescent="0.2">
      <c r="A53" s="3">
        <v>247</v>
      </c>
      <c r="B53" s="3">
        <v>77.25</v>
      </c>
      <c r="C53" s="3">
        <v>392.4</v>
      </c>
      <c r="D53" s="3">
        <v>46.226109906683</v>
      </c>
      <c r="E53" s="3">
        <v>1</v>
      </c>
      <c r="F53" s="3">
        <v>43</v>
      </c>
      <c r="G53" s="3">
        <v>3</v>
      </c>
      <c r="H53" s="3">
        <v>0</v>
      </c>
      <c r="I53" s="3">
        <v>4</v>
      </c>
      <c r="J53" s="3">
        <v>1</v>
      </c>
      <c r="K53" s="3">
        <v>0</v>
      </c>
      <c r="L53" s="3">
        <v>18</v>
      </c>
      <c r="M53" s="3">
        <v>3</v>
      </c>
      <c r="N53" s="3">
        <v>0</v>
      </c>
      <c r="O53" s="3">
        <v>2</v>
      </c>
      <c r="P53" s="3">
        <v>0</v>
      </c>
      <c r="Q53" s="3">
        <v>1</v>
      </c>
      <c r="R53" s="3">
        <v>0</v>
      </c>
      <c r="S53" s="3">
        <v>1</v>
      </c>
      <c r="T53" s="3">
        <v>1</v>
      </c>
      <c r="U53" s="3">
        <v>5</v>
      </c>
      <c r="V53" s="3">
        <v>77.125</v>
      </c>
      <c r="W53" s="3">
        <v>399.2</v>
      </c>
      <c r="X53" s="3">
        <v>47.179735689762502</v>
      </c>
    </row>
    <row r="54" spans="1:24" x14ac:dyDescent="0.2">
      <c r="A54" s="3">
        <v>248</v>
      </c>
      <c r="B54" s="3">
        <v>66.125</v>
      </c>
      <c r="C54" s="3">
        <v>282.2</v>
      </c>
      <c r="D54" s="3">
        <v>45.371272972866699</v>
      </c>
      <c r="E54" s="3">
        <v>0</v>
      </c>
      <c r="F54" s="3">
        <v>41</v>
      </c>
      <c r="G54" s="3">
        <v>4</v>
      </c>
      <c r="H54" s="3">
        <v>0</v>
      </c>
      <c r="I54" s="3">
        <v>5</v>
      </c>
      <c r="J54" s="3">
        <v>2</v>
      </c>
      <c r="K54" s="3">
        <v>0</v>
      </c>
      <c r="L54" s="3">
        <v>18</v>
      </c>
      <c r="M54" s="3">
        <v>3</v>
      </c>
      <c r="N54" s="3">
        <v>1</v>
      </c>
      <c r="O54" s="3">
        <v>3</v>
      </c>
      <c r="P54" s="3">
        <v>0</v>
      </c>
      <c r="Q54" s="3">
        <v>1</v>
      </c>
      <c r="R54" s="3">
        <v>0</v>
      </c>
      <c r="S54" s="3">
        <v>1</v>
      </c>
      <c r="T54" s="3">
        <v>0</v>
      </c>
      <c r="U54" s="3">
        <v>5</v>
      </c>
      <c r="V54" s="3">
        <v>66</v>
      </c>
      <c r="W54" s="3">
        <v>285</v>
      </c>
      <c r="X54" s="3">
        <v>45.995179063360801</v>
      </c>
    </row>
    <row r="55" spans="1:24" x14ac:dyDescent="0.2">
      <c r="A55" s="3">
        <v>249</v>
      </c>
      <c r="B55" s="3">
        <v>69.25</v>
      </c>
      <c r="C55" s="3">
        <v>287.39999999999998</v>
      </c>
      <c r="D55" s="3">
        <v>42.13107430046</v>
      </c>
      <c r="E55" s="3">
        <v>0</v>
      </c>
      <c r="F55" s="3">
        <v>53</v>
      </c>
      <c r="G55" s="3">
        <v>3</v>
      </c>
      <c r="H55" s="3">
        <v>0</v>
      </c>
      <c r="I55" s="3">
        <v>8</v>
      </c>
      <c r="J55" s="3">
        <v>2</v>
      </c>
      <c r="K55" s="3">
        <v>3</v>
      </c>
      <c r="L55" s="3">
        <v>16</v>
      </c>
      <c r="M55" s="3">
        <v>3</v>
      </c>
      <c r="N55" s="3">
        <v>0</v>
      </c>
      <c r="O55" s="3">
        <v>2</v>
      </c>
      <c r="P55" s="3">
        <v>0</v>
      </c>
      <c r="Q55" s="3">
        <v>0</v>
      </c>
      <c r="R55" s="3">
        <v>0</v>
      </c>
      <c r="S55" s="3">
        <v>1</v>
      </c>
      <c r="T55" s="3">
        <v>0</v>
      </c>
      <c r="U55" s="3">
        <v>3</v>
      </c>
      <c r="V55" s="3">
        <v>69</v>
      </c>
      <c r="W55" s="3">
        <v>293.89999999999998</v>
      </c>
      <c r="X55" s="3">
        <v>43.3967023734509</v>
      </c>
    </row>
    <row r="56" spans="1:24" x14ac:dyDescent="0.2">
      <c r="A56" s="3">
        <v>250</v>
      </c>
      <c r="B56" s="3">
        <v>70.5</v>
      </c>
      <c r="C56" s="3">
        <v>170.4</v>
      </c>
      <c r="D56" s="3">
        <v>24.1016447864795</v>
      </c>
      <c r="E56" s="3">
        <v>1</v>
      </c>
      <c r="F56" s="3">
        <v>32</v>
      </c>
      <c r="G56" s="3">
        <v>4</v>
      </c>
      <c r="H56" s="3">
        <v>0</v>
      </c>
      <c r="I56" s="3">
        <v>1</v>
      </c>
      <c r="J56" s="3">
        <v>2</v>
      </c>
      <c r="K56" s="3">
        <v>1</v>
      </c>
      <c r="L56" s="3">
        <v>20</v>
      </c>
      <c r="M56" s="3">
        <v>3</v>
      </c>
      <c r="N56" s="3">
        <v>1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70.5</v>
      </c>
      <c r="W56" s="3">
        <v>171.6</v>
      </c>
      <c r="X56" s="3">
        <v>24.271374679341999</v>
      </c>
    </row>
    <row r="57" spans="1:24" x14ac:dyDescent="0.2">
      <c r="A57" s="3">
        <v>251</v>
      </c>
      <c r="B57" s="3">
        <v>61.5</v>
      </c>
      <c r="C57" s="3">
        <v>135.6</v>
      </c>
      <c r="D57" s="3">
        <v>25.203727939718402</v>
      </c>
      <c r="E57" s="3">
        <v>0</v>
      </c>
      <c r="F57" s="3">
        <v>44</v>
      </c>
      <c r="G57" s="3">
        <v>5</v>
      </c>
      <c r="H57" s="3">
        <v>0</v>
      </c>
      <c r="I57" s="3">
        <v>4</v>
      </c>
      <c r="J57" s="3">
        <v>3</v>
      </c>
      <c r="K57" s="3">
        <v>0</v>
      </c>
      <c r="L57" s="3">
        <v>15</v>
      </c>
      <c r="M57" s="3">
        <v>3</v>
      </c>
      <c r="N57" s="3">
        <v>0</v>
      </c>
      <c r="O57" s="3">
        <v>2</v>
      </c>
      <c r="P57" s="3">
        <v>0</v>
      </c>
      <c r="Q57" s="3">
        <v>1</v>
      </c>
      <c r="R57" s="3">
        <v>1</v>
      </c>
      <c r="S57" s="3">
        <v>0</v>
      </c>
      <c r="T57" s="3">
        <v>1</v>
      </c>
      <c r="U57" s="3">
        <v>5</v>
      </c>
      <c r="V57" s="3">
        <v>62</v>
      </c>
      <c r="W57" s="3">
        <v>136.6</v>
      </c>
      <c r="X57" s="3">
        <v>24.981737773152901</v>
      </c>
    </row>
    <row r="58" spans="1:24" x14ac:dyDescent="0.2">
      <c r="A58" s="3">
        <v>252</v>
      </c>
      <c r="B58" s="3">
        <v>61.5</v>
      </c>
      <c r="C58" s="3">
        <v>183</v>
      </c>
      <c r="D58" s="3">
        <v>34.013880626611098</v>
      </c>
      <c r="E58" s="3">
        <v>0</v>
      </c>
      <c r="F58" s="3">
        <v>62</v>
      </c>
      <c r="G58" s="3">
        <v>3</v>
      </c>
      <c r="H58" s="3">
        <v>0</v>
      </c>
      <c r="I58" s="3">
        <v>6</v>
      </c>
      <c r="J58" s="3">
        <v>3</v>
      </c>
      <c r="K58" s="3">
        <v>3</v>
      </c>
      <c r="L58" s="3">
        <v>16</v>
      </c>
      <c r="M58" s="3">
        <v>3</v>
      </c>
      <c r="N58" s="3">
        <v>0</v>
      </c>
      <c r="O58" s="3">
        <v>2</v>
      </c>
      <c r="P58" s="3">
        <v>0</v>
      </c>
      <c r="Q58" s="3">
        <v>1</v>
      </c>
      <c r="R58" s="3">
        <v>0</v>
      </c>
      <c r="S58" s="3">
        <v>0</v>
      </c>
      <c r="T58" s="3">
        <v>0</v>
      </c>
      <c r="U58" s="3">
        <v>3</v>
      </c>
      <c r="V58" s="3">
        <v>61.5</v>
      </c>
      <c r="W58" s="3">
        <v>184.2</v>
      </c>
      <c r="X58" s="3">
        <v>34.2369224667856</v>
      </c>
    </row>
    <row r="59" spans="1:24" x14ac:dyDescent="0.2">
      <c r="A59" s="3">
        <v>253</v>
      </c>
      <c r="B59" s="3">
        <v>79</v>
      </c>
      <c r="C59" s="3">
        <v>171</v>
      </c>
      <c r="D59" s="3">
        <v>19.261817016503699</v>
      </c>
      <c r="E59" s="3">
        <v>1</v>
      </c>
      <c r="F59" s="3">
        <v>60</v>
      </c>
      <c r="G59" s="3">
        <v>4</v>
      </c>
      <c r="H59" s="3">
        <v>0</v>
      </c>
      <c r="I59" s="3">
        <v>5</v>
      </c>
      <c r="J59" s="3">
        <v>2</v>
      </c>
      <c r="K59" s="3">
        <v>1</v>
      </c>
      <c r="L59" s="3">
        <v>8</v>
      </c>
      <c r="M59" s="3">
        <v>3</v>
      </c>
      <c r="N59" s="3">
        <v>0</v>
      </c>
      <c r="O59" s="3">
        <v>3</v>
      </c>
      <c r="P59" s="3">
        <v>0</v>
      </c>
      <c r="Q59" s="3">
        <v>1</v>
      </c>
      <c r="R59" s="3">
        <v>1</v>
      </c>
      <c r="S59" s="3">
        <v>1</v>
      </c>
      <c r="T59" s="3">
        <v>1</v>
      </c>
      <c r="U59" s="3">
        <v>7</v>
      </c>
      <c r="V59" s="3">
        <v>79.5</v>
      </c>
      <c r="W59" s="3">
        <v>171</v>
      </c>
      <c r="X59" s="3">
        <v>19.020291918832299</v>
      </c>
    </row>
    <row r="60" spans="1:24" x14ac:dyDescent="0.2">
      <c r="A60" s="3">
        <v>254</v>
      </c>
      <c r="B60" s="3">
        <v>68.5</v>
      </c>
      <c r="C60" s="3">
        <v>161.19999999999999</v>
      </c>
      <c r="D60" s="3">
        <v>24.1512280888699</v>
      </c>
      <c r="E60" s="3">
        <v>1</v>
      </c>
      <c r="F60" s="3">
        <v>30</v>
      </c>
      <c r="G60" s="3">
        <v>3</v>
      </c>
      <c r="H60" s="3">
        <v>0</v>
      </c>
      <c r="I60" s="3">
        <v>4</v>
      </c>
      <c r="J60" s="3">
        <v>1</v>
      </c>
      <c r="K60" s="3">
        <v>1</v>
      </c>
      <c r="L60" s="3">
        <v>10</v>
      </c>
      <c r="M60" s="3">
        <v>3</v>
      </c>
      <c r="N60" s="3">
        <v>1</v>
      </c>
      <c r="O60" s="3">
        <v>3</v>
      </c>
      <c r="P60" s="3">
        <v>0</v>
      </c>
      <c r="Q60" s="3">
        <v>1</v>
      </c>
      <c r="R60" s="3">
        <v>1</v>
      </c>
      <c r="S60" s="3">
        <v>1</v>
      </c>
      <c r="T60" s="3">
        <v>0</v>
      </c>
      <c r="U60" s="3">
        <v>6</v>
      </c>
      <c r="V60" s="3">
        <v>68.5</v>
      </c>
      <c r="W60" s="3">
        <v>166.4</v>
      </c>
      <c r="X60" s="3">
        <v>24.9302999627044</v>
      </c>
    </row>
    <row r="61" spans="1:24" x14ac:dyDescent="0.2">
      <c r="A61" s="3">
        <v>255</v>
      </c>
      <c r="B61" s="3">
        <v>71.5</v>
      </c>
      <c r="C61" s="3">
        <v>174.2</v>
      </c>
      <c r="D61" s="3">
        <v>23.954736172917901</v>
      </c>
      <c r="E61" s="3">
        <v>1</v>
      </c>
      <c r="F61" s="3">
        <v>30</v>
      </c>
      <c r="G61" s="3">
        <v>3</v>
      </c>
      <c r="H61" s="3">
        <v>1</v>
      </c>
      <c r="I61" s="3">
        <v>5</v>
      </c>
      <c r="J61" s="3">
        <v>3</v>
      </c>
      <c r="K61" s="3">
        <v>0</v>
      </c>
      <c r="L61" s="3">
        <v>7</v>
      </c>
      <c r="M61" s="3">
        <v>1</v>
      </c>
      <c r="N61" s="3">
        <v>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71.75</v>
      </c>
      <c r="W61" s="3">
        <v>168.2</v>
      </c>
      <c r="X61" s="3">
        <v>22.968757663684102</v>
      </c>
    </row>
    <row r="62" spans="1:24" x14ac:dyDescent="0.2">
      <c r="A62" s="3">
        <v>256</v>
      </c>
      <c r="B62" s="3">
        <v>70</v>
      </c>
      <c r="C62" s="3">
        <v>203.2</v>
      </c>
      <c r="D62" s="3">
        <v>29.152979591836701</v>
      </c>
      <c r="E62" s="3">
        <v>1</v>
      </c>
      <c r="F62" s="3">
        <v>25</v>
      </c>
      <c r="G62" s="3">
        <v>3</v>
      </c>
      <c r="H62" s="3">
        <v>0</v>
      </c>
      <c r="I62" s="3">
        <v>4</v>
      </c>
      <c r="J62" s="3">
        <v>1</v>
      </c>
      <c r="K62" s="3">
        <v>0</v>
      </c>
      <c r="L62" s="3">
        <v>20</v>
      </c>
      <c r="M62" s="3">
        <v>0</v>
      </c>
      <c r="N62" s="3">
        <v>1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69.75</v>
      </c>
      <c r="W62" s="3">
        <v>198.8</v>
      </c>
      <c r="X62" s="3">
        <v>28.726537428861299</v>
      </c>
    </row>
    <row r="63" spans="1:24" x14ac:dyDescent="0.2">
      <c r="A63">
        <v>257</v>
      </c>
      <c r="B63">
        <v>73.25</v>
      </c>
      <c r="C63">
        <v>165.1</v>
      </c>
      <c r="D63">
        <v>21.631525119686799</v>
      </c>
      <c r="E63">
        <v>1</v>
      </c>
      <c r="F63">
        <v>30</v>
      </c>
      <c r="G63">
        <v>3</v>
      </c>
      <c r="H63">
        <v>0</v>
      </c>
      <c r="I63">
        <v>5</v>
      </c>
      <c r="J63">
        <v>3</v>
      </c>
      <c r="K63">
        <v>0</v>
      </c>
      <c r="L63">
        <v>11</v>
      </c>
      <c r="M63">
        <v>3</v>
      </c>
      <c r="N63">
        <v>1</v>
      </c>
      <c r="O63">
        <v>2</v>
      </c>
      <c r="P63">
        <v>1</v>
      </c>
      <c r="Q63">
        <v>0</v>
      </c>
      <c r="R63">
        <v>1</v>
      </c>
      <c r="S63">
        <v>0</v>
      </c>
      <c r="T63">
        <v>1</v>
      </c>
      <c r="U63">
        <v>5</v>
      </c>
    </row>
    <row r="64" spans="1:24" x14ac:dyDescent="0.2">
      <c r="A64" s="3">
        <v>258</v>
      </c>
      <c r="B64" s="3">
        <v>71.5</v>
      </c>
      <c r="C64" s="3">
        <v>166.89999999999901</v>
      </c>
      <c r="D64" s="3">
        <v>22.950892464179098</v>
      </c>
      <c r="E64" s="3">
        <v>1</v>
      </c>
      <c r="F64" s="3">
        <v>26</v>
      </c>
      <c r="G64" s="3">
        <v>3</v>
      </c>
      <c r="H64" s="3">
        <v>0</v>
      </c>
      <c r="I64" s="3">
        <v>5</v>
      </c>
      <c r="J64" s="3">
        <v>3</v>
      </c>
      <c r="K64" s="3">
        <v>0</v>
      </c>
      <c r="L64" s="3">
        <v>16</v>
      </c>
      <c r="M64" s="3">
        <v>1</v>
      </c>
      <c r="N64" s="3">
        <v>0</v>
      </c>
      <c r="O64" s="3">
        <v>2</v>
      </c>
      <c r="P64" s="3">
        <v>0</v>
      </c>
      <c r="Q64" s="3">
        <v>0</v>
      </c>
      <c r="R64" s="3">
        <v>0</v>
      </c>
      <c r="S64" s="3">
        <v>1</v>
      </c>
      <c r="T64" s="3">
        <v>0</v>
      </c>
      <c r="U64" s="3">
        <v>3</v>
      </c>
      <c r="V64" s="3">
        <v>71.5</v>
      </c>
      <c r="W64" s="3">
        <v>165.6</v>
      </c>
      <c r="X64" s="3">
        <v>22.772125776321499</v>
      </c>
    </row>
    <row r="65" spans="1:24" x14ac:dyDescent="0.2">
      <c r="A65" s="3">
        <v>259</v>
      </c>
      <c r="B65" s="3">
        <v>62</v>
      </c>
      <c r="C65" s="3">
        <v>155.80000000000001</v>
      </c>
      <c r="D65" s="3">
        <v>28.493080124869898</v>
      </c>
      <c r="E65" s="3">
        <v>0</v>
      </c>
      <c r="F65" s="3">
        <v>63</v>
      </c>
      <c r="G65" s="3">
        <v>3</v>
      </c>
      <c r="H65" s="3">
        <v>0</v>
      </c>
      <c r="I65" s="3">
        <v>4</v>
      </c>
      <c r="J65" s="3">
        <v>5</v>
      </c>
      <c r="K65" s="3">
        <v>4</v>
      </c>
      <c r="L65" s="3">
        <v>25</v>
      </c>
      <c r="M65" s="3">
        <v>2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62</v>
      </c>
      <c r="W65" s="3">
        <v>155.80000000000001</v>
      </c>
      <c r="X65" s="3">
        <v>28.493080124869898</v>
      </c>
    </row>
    <row r="66" spans="1:24" x14ac:dyDescent="0.2">
      <c r="A66" s="3">
        <v>260</v>
      </c>
      <c r="B66" s="3">
        <v>66.5</v>
      </c>
      <c r="C66" s="3">
        <v>117.69999999999899</v>
      </c>
      <c r="D66" s="3">
        <v>18.710633727175001</v>
      </c>
      <c r="E66" s="3">
        <v>1</v>
      </c>
      <c r="F66" s="3">
        <v>23</v>
      </c>
      <c r="G66" s="3">
        <v>3</v>
      </c>
      <c r="H66" s="3">
        <v>0</v>
      </c>
      <c r="I66" s="3">
        <v>5</v>
      </c>
      <c r="J66" s="3">
        <v>3</v>
      </c>
      <c r="K66" s="3">
        <v>0</v>
      </c>
      <c r="L66" s="3">
        <v>16</v>
      </c>
      <c r="M66" s="3">
        <v>3</v>
      </c>
      <c r="N66" s="3">
        <v>0</v>
      </c>
      <c r="O66" s="3">
        <v>2</v>
      </c>
      <c r="P66" s="3">
        <v>0</v>
      </c>
      <c r="Q66" s="3">
        <v>1</v>
      </c>
      <c r="R66" s="3">
        <v>0</v>
      </c>
      <c r="S66" s="3">
        <v>0</v>
      </c>
      <c r="T66" s="3">
        <v>1</v>
      </c>
      <c r="U66" s="3">
        <v>4</v>
      </c>
      <c r="V66" s="3">
        <v>66.875</v>
      </c>
      <c r="W66" s="3">
        <v>119.2</v>
      </c>
      <c r="X66" s="3">
        <v>18.737169709144901</v>
      </c>
    </row>
    <row r="67" spans="1:24" x14ac:dyDescent="0.2">
      <c r="A67" s="3">
        <v>261</v>
      </c>
      <c r="B67" s="3">
        <v>66.25</v>
      </c>
      <c r="C67" s="3">
        <v>130.9</v>
      </c>
      <c r="D67" s="3">
        <v>20.9663681025275</v>
      </c>
      <c r="E67" s="3">
        <v>0</v>
      </c>
      <c r="F67" s="3">
        <v>61</v>
      </c>
      <c r="G67" s="3">
        <v>3</v>
      </c>
      <c r="H67" s="3">
        <v>0</v>
      </c>
      <c r="I67" s="3">
        <v>3</v>
      </c>
      <c r="J67" s="3">
        <v>1</v>
      </c>
      <c r="K67" s="3">
        <v>0</v>
      </c>
      <c r="L67" s="3">
        <v>16</v>
      </c>
      <c r="M67" s="3">
        <v>3</v>
      </c>
      <c r="N67" s="3">
        <v>0</v>
      </c>
      <c r="O67" s="3">
        <v>3</v>
      </c>
      <c r="P67" s="3">
        <v>1</v>
      </c>
      <c r="Q67" s="3">
        <v>1</v>
      </c>
      <c r="R67" s="3">
        <v>2</v>
      </c>
      <c r="S67" s="3">
        <v>1</v>
      </c>
      <c r="T67" s="3">
        <v>1</v>
      </c>
      <c r="U67" s="3">
        <v>9</v>
      </c>
      <c r="V67" s="3">
        <v>66.25</v>
      </c>
      <c r="W67" s="3">
        <v>131.4</v>
      </c>
      <c r="X67" s="3">
        <v>21.046453542185802</v>
      </c>
    </row>
    <row r="68" spans="1:24" x14ac:dyDescent="0.2">
      <c r="A68" s="3">
        <v>262</v>
      </c>
      <c r="B68" s="3">
        <v>67.75</v>
      </c>
      <c r="C68" s="3">
        <v>210</v>
      </c>
      <c r="D68" s="3">
        <v>32.162960743998497</v>
      </c>
      <c r="E68" s="3">
        <v>0</v>
      </c>
      <c r="F68" s="3">
        <v>47</v>
      </c>
      <c r="G68" s="3">
        <v>4</v>
      </c>
      <c r="H68" s="3">
        <v>0</v>
      </c>
      <c r="I68" s="3">
        <v>6</v>
      </c>
      <c r="J68" s="3">
        <v>2</v>
      </c>
      <c r="K68" s="3">
        <v>3</v>
      </c>
      <c r="L68" s="3">
        <v>12</v>
      </c>
      <c r="M68" s="3">
        <v>3</v>
      </c>
      <c r="N68" s="3">
        <v>1</v>
      </c>
      <c r="O68" s="3">
        <v>2</v>
      </c>
      <c r="P68" s="3">
        <v>1</v>
      </c>
      <c r="Q68" s="3">
        <v>0</v>
      </c>
      <c r="R68" s="3">
        <v>1</v>
      </c>
      <c r="S68" s="3">
        <v>1</v>
      </c>
      <c r="T68" s="3">
        <v>1</v>
      </c>
      <c r="U68" s="3">
        <v>6</v>
      </c>
      <c r="V68" s="3">
        <v>67.625</v>
      </c>
      <c r="W68" s="3">
        <v>210</v>
      </c>
      <c r="X68" s="3">
        <v>32.281972522985697</v>
      </c>
    </row>
    <row r="69" spans="1:24" x14ac:dyDescent="0.2">
      <c r="A69" s="3">
        <v>263</v>
      </c>
      <c r="B69" s="3">
        <v>64</v>
      </c>
      <c r="C69" s="3">
        <v>227</v>
      </c>
      <c r="D69" s="3">
        <v>38.960205078125</v>
      </c>
      <c r="E69" s="3">
        <v>0</v>
      </c>
      <c r="F69" s="3">
        <v>54</v>
      </c>
      <c r="G69" s="3">
        <v>4</v>
      </c>
      <c r="H69" s="3">
        <v>0</v>
      </c>
      <c r="I69" s="3">
        <v>5</v>
      </c>
      <c r="J69" s="3">
        <v>1</v>
      </c>
      <c r="K69" s="3">
        <v>4</v>
      </c>
      <c r="L69" s="3">
        <v>13</v>
      </c>
      <c r="M69" s="3">
        <v>3</v>
      </c>
      <c r="N69" s="3">
        <v>0</v>
      </c>
      <c r="O69" s="3">
        <v>3</v>
      </c>
      <c r="P69" s="3">
        <v>1</v>
      </c>
      <c r="Q69" s="3">
        <v>0</v>
      </c>
      <c r="R69" s="3">
        <v>1</v>
      </c>
      <c r="S69" s="3">
        <v>0</v>
      </c>
      <c r="T69" s="3">
        <v>1</v>
      </c>
      <c r="U69" s="3">
        <v>6</v>
      </c>
      <c r="V69" s="3">
        <v>64</v>
      </c>
      <c r="W69" s="3">
        <v>227</v>
      </c>
      <c r="X69" s="3">
        <v>38.960205078125</v>
      </c>
    </row>
    <row r="70" spans="1:24" x14ac:dyDescent="0.2">
      <c r="A70" s="3">
        <v>264</v>
      </c>
      <c r="B70" s="3">
        <v>70</v>
      </c>
      <c r="C70" s="3">
        <v>314.8</v>
      </c>
      <c r="D70" s="3">
        <v>45.164163265306101</v>
      </c>
      <c r="E70" s="3">
        <v>1</v>
      </c>
      <c r="F70" s="3">
        <v>30</v>
      </c>
      <c r="G70" s="3">
        <v>3</v>
      </c>
      <c r="H70" s="3">
        <v>0</v>
      </c>
      <c r="I70" s="3">
        <v>3</v>
      </c>
      <c r="J70" s="3">
        <v>1</v>
      </c>
      <c r="K70" s="3">
        <v>0</v>
      </c>
      <c r="L70" s="3">
        <v>15</v>
      </c>
      <c r="M70" s="3">
        <v>1</v>
      </c>
      <c r="N70" s="3">
        <v>0</v>
      </c>
      <c r="O70" s="3">
        <v>2</v>
      </c>
      <c r="P70" s="3">
        <v>0</v>
      </c>
      <c r="Q70" s="3">
        <v>1</v>
      </c>
      <c r="R70" s="3">
        <v>0</v>
      </c>
      <c r="S70" s="3">
        <v>1</v>
      </c>
      <c r="T70" s="3">
        <v>0</v>
      </c>
      <c r="U70" s="3">
        <v>4</v>
      </c>
      <c r="V70" s="3">
        <v>70.125</v>
      </c>
      <c r="W70" s="3">
        <v>316</v>
      </c>
      <c r="X70" s="3">
        <v>45.1748437504964</v>
      </c>
    </row>
    <row r="71" spans="1:24" x14ac:dyDescent="0.2">
      <c r="A71" s="3">
        <v>265</v>
      </c>
      <c r="B71" s="3">
        <v>65.25</v>
      </c>
      <c r="C71" s="3">
        <v>256.60000000000002</v>
      </c>
      <c r="D71" s="3">
        <v>42.369266452342103</v>
      </c>
      <c r="E71" s="3">
        <v>0</v>
      </c>
      <c r="F71" s="3">
        <v>57</v>
      </c>
      <c r="G71" s="3">
        <v>3</v>
      </c>
      <c r="H71" s="3">
        <v>0</v>
      </c>
      <c r="I71" s="3">
        <v>7</v>
      </c>
      <c r="J71" s="3">
        <v>5</v>
      </c>
      <c r="K71" s="3">
        <v>1</v>
      </c>
      <c r="L71" s="3">
        <v>17</v>
      </c>
      <c r="M71" s="3">
        <v>3</v>
      </c>
      <c r="N71" s="3">
        <v>0</v>
      </c>
      <c r="O71" s="3">
        <v>1</v>
      </c>
      <c r="P71" s="3">
        <v>0</v>
      </c>
      <c r="Q71" s="3">
        <v>1</v>
      </c>
      <c r="R71" s="3">
        <v>0</v>
      </c>
      <c r="S71" s="3">
        <v>0</v>
      </c>
      <c r="T71" s="3">
        <v>0</v>
      </c>
      <c r="U71" s="3">
        <v>2</v>
      </c>
      <c r="V71" s="3">
        <v>65.5</v>
      </c>
      <c r="W71" s="3">
        <v>257.2</v>
      </c>
      <c r="X71" s="3">
        <v>42.144770118291397</v>
      </c>
    </row>
    <row r="72" spans="1:24" x14ac:dyDescent="0.2">
      <c r="A72" s="3">
        <v>266</v>
      </c>
      <c r="B72" s="3">
        <v>72</v>
      </c>
      <c r="C72" s="3">
        <v>200.7</v>
      </c>
      <c r="D72" s="3">
        <v>27.216840277777699</v>
      </c>
      <c r="E72" s="3">
        <v>1</v>
      </c>
      <c r="F72" s="3">
        <v>61</v>
      </c>
      <c r="G72" s="3">
        <v>3</v>
      </c>
      <c r="H72" s="3">
        <v>0</v>
      </c>
      <c r="I72" s="3">
        <v>4</v>
      </c>
      <c r="J72" s="3">
        <v>1</v>
      </c>
      <c r="K72" s="3">
        <v>0</v>
      </c>
      <c r="L72" s="3">
        <v>30</v>
      </c>
      <c r="M72" s="3">
        <v>3</v>
      </c>
      <c r="N72" s="3">
        <v>0</v>
      </c>
      <c r="O72" s="3">
        <v>3</v>
      </c>
      <c r="P72" s="3">
        <v>1</v>
      </c>
      <c r="Q72" s="3">
        <v>1</v>
      </c>
      <c r="R72" s="3">
        <v>0</v>
      </c>
      <c r="S72" s="3">
        <v>1</v>
      </c>
      <c r="T72" s="3">
        <v>0</v>
      </c>
      <c r="U72" s="3">
        <v>6</v>
      </c>
      <c r="V72" s="3">
        <v>72</v>
      </c>
      <c r="W72" s="3">
        <v>198.6</v>
      </c>
      <c r="X72" s="3">
        <v>26.932060185185101</v>
      </c>
    </row>
    <row r="73" spans="1:24" x14ac:dyDescent="0.2">
      <c r="A73" s="3">
        <v>267</v>
      </c>
      <c r="B73" s="3">
        <v>63.5</v>
      </c>
      <c r="C73" s="3">
        <v>181.8</v>
      </c>
      <c r="D73" s="3">
        <v>31.695802591605101</v>
      </c>
      <c r="E73" s="3">
        <v>0</v>
      </c>
      <c r="F73" s="3">
        <v>62</v>
      </c>
      <c r="G73" s="3">
        <v>5</v>
      </c>
      <c r="H73" s="3">
        <v>0</v>
      </c>
      <c r="I73" s="3">
        <v>9</v>
      </c>
      <c r="J73" s="3">
        <v>5</v>
      </c>
      <c r="K73" s="3">
        <v>3</v>
      </c>
      <c r="L73" s="3">
        <v>15</v>
      </c>
      <c r="M73" s="3">
        <v>3</v>
      </c>
      <c r="N73" s="3">
        <v>0</v>
      </c>
      <c r="O73" s="3">
        <v>3</v>
      </c>
      <c r="P73" s="3">
        <v>0</v>
      </c>
      <c r="Q73" s="3">
        <v>1</v>
      </c>
      <c r="R73" s="3">
        <v>0</v>
      </c>
      <c r="S73" s="3">
        <v>1</v>
      </c>
      <c r="T73" s="3">
        <v>0</v>
      </c>
      <c r="U73" s="3">
        <v>5</v>
      </c>
      <c r="V73" s="3">
        <v>63.375</v>
      </c>
      <c r="W73" s="3">
        <v>182</v>
      </c>
      <c r="X73" s="3">
        <v>31.855965205077599</v>
      </c>
    </row>
    <row r="74" spans="1:24" x14ac:dyDescent="0.2">
      <c r="A74">
        <v>268</v>
      </c>
      <c r="B74">
        <v>69</v>
      </c>
      <c r="C74">
        <v>132.80000000000001</v>
      </c>
      <c r="D74">
        <v>19.608989708044501</v>
      </c>
      <c r="E74">
        <v>1</v>
      </c>
      <c r="F74">
        <v>52</v>
      </c>
      <c r="G74">
        <v>3</v>
      </c>
      <c r="H74">
        <v>0</v>
      </c>
      <c r="I74">
        <v>5</v>
      </c>
      <c r="J74">
        <v>1</v>
      </c>
      <c r="K74">
        <v>0</v>
      </c>
      <c r="L74">
        <v>21</v>
      </c>
      <c r="M74">
        <v>3</v>
      </c>
      <c r="N74">
        <v>0</v>
      </c>
      <c r="O74">
        <v>2</v>
      </c>
      <c r="P74">
        <v>0</v>
      </c>
      <c r="Q74">
        <v>1</v>
      </c>
      <c r="R74">
        <v>0</v>
      </c>
      <c r="S74">
        <v>1</v>
      </c>
      <c r="T74">
        <v>0</v>
      </c>
      <c r="U74">
        <v>4</v>
      </c>
    </row>
    <row r="75" spans="1:24" x14ac:dyDescent="0.2">
      <c r="A75" s="3">
        <v>269</v>
      </c>
      <c r="B75" s="3">
        <v>60.5</v>
      </c>
      <c r="C75" s="3">
        <v>127.6</v>
      </c>
      <c r="D75" s="3">
        <v>24.507287753568701</v>
      </c>
      <c r="E75" s="3">
        <v>0</v>
      </c>
      <c r="F75" s="3">
        <v>54</v>
      </c>
      <c r="G75" s="3">
        <v>6</v>
      </c>
      <c r="H75" s="3">
        <v>1</v>
      </c>
      <c r="I75" s="3">
        <v>3</v>
      </c>
      <c r="J75" s="3">
        <v>1</v>
      </c>
      <c r="K75" s="3">
        <v>2</v>
      </c>
      <c r="L75" s="3">
        <v>17</v>
      </c>
      <c r="M75" s="3">
        <v>3</v>
      </c>
      <c r="N75" s="3">
        <v>1</v>
      </c>
      <c r="O75" s="3">
        <v>2</v>
      </c>
      <c r="P75" s="3">
        <v>0</v>
      </c>
      <c r="Q75" s="3">
        <v>1</v>
      </c>
      <c r="R75" s="3">
        <v>0</v>
      </c>
      <c r="S75" s="3">
        <v>1</v>
      </c>
      <c r="T75" s="3">
        <v>0</v>
      </c>
      <c r="U75" s="3">
        <v>4</v>
      </c>
      <c r="V75" s="3">
        <v>60.5</v>
      </c>
      <c r="W75" s="3">
        <v>128.19999999999999</v>
      </c>
      <c r="X75" s="3">
        <v>24.622525783757901</v>
      </c>
    </row>
    <row r="76" spans="1:24" x14ac:dyDescent="0.2">
      <c r="A76" s="3">
        <v>270</v>
      </c>
      <c r="B76" s="3">
        <v>61.5</v>
      </c>
      <c r="C76" s="3">
        <v>259.60000000000002</v>
      </c>
      <c r="D76" s="3">
        <v>48.251384757750003</v>
      </c>
      <c r="E76" s="3">
        <v>0</v>
      </c>
      <c r="F76" s="3">
        <v>60</v>
      </c>
      <c r="G76" s="3">
        <v>5</v>
      </c>
      <c r="H76" s="3">
        <v>1</v>
      </c>
      <c r="I76" s="3">
        <v>10</v>
      </c>
      <c r="J76" s="3">
        <v>5</v>
      </c>
      <c r="K76" s="3">
        <v>1</v>
      </c>
      <c r="L76" s="3">
        <v>15</v>
      </c>
      <c r="M76" s="3">
        <v>3</v>
      </c>
      <c r="N76" s="3">
        <v>0</v>
      </c>
      <c r="O76" s="3">
        <v>3</v>
      </c>
      <c r="P76" s="3">
        <v>0</v>
      </c>
      <c r="Q76" s="3">
        <v>1</v>
      </c>
      <c r="R76" s="3">
        <v>0</v>
      </c>
      <c r="S76" s="3">
        <v>1</v>
      </c>
      <c r="T76" s="3">
        <v>0</v>
      </c>
      <c r="U76" s="3">
        <v>5</v>
      </c>
      <c r="V76" s="3">
        <v>61.5</v>
      </c>
      <c r="W76" s="3">
        <v>259.39999999999998</v>
      </c>
      <c r="X76" s="3">
        <v>48.2142111177209</v>
      </c>
    </row>
    <row r="80" spans="1:24" ht="16" thickBot="1" x14ac:dyDescent="0.25"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 spans="2:21" x14ac:dyDescent="0.2">
      <c r="B81" s="5" t="s">
        <v>141</v>
      </c>
      <c r="C81" s="74" t="s">
        <v>76</v>
      </c>
      <c r="D81" s="75"/>
      <c r="E81" s="75"/>
      <c r="F81" s="76"/>
      <c r="G81" s="9" t="s">
        <v>75</v>
      </c>
      <c r="H81" s="10" t="s">
        <v>88</v>
      </c>
      <c r="I81" s="11" t="s">
        <v>131</v>
      </c>
      <c r="L81" s="39"/>
      <c r="M81" s="56" t="s">
        <v>143</v>
      </c>
      <c r="N81" s="56"/>
      <c r="O81" s="56"/>
      <c r="P81" s="56"/>
      <c r="Q81" s="56"/>
      <c r="R81" s="44" t="s">
        <v>75</v>
      </c>
      <c r="S81" s="44" t="s">
        <v>88</v>
      </c>
      <c r="T81" s="44" t="s">
        <v>131</v>
      </c>
      <c r="U81" s="39"/>
    </row>
    <row r="82" spans="2:21" x14ac:dyDescent="0.2">
      <c r="B82" s="57" t="s">
        <v>123</v>
      </c>
      <c r="C82" s="33" t="s">
        <v>68</v>
      </c>
      <c r="D82" s="34"/>
      <c r="E82" s="34"/>
      <c r="F82" s="35"/>
      <c r="G82" s="12">
        <f>70-38</f>
        <v>32</v>
      </c>
      <c r="H82" s="13">
        <f>COUNT(E7:E76)</f>
        <v>69</v>
      </c>
      <c r="I82" s="14">
        <f>G82/H82</f>
        <v>0.46376811594202899</v>
      </c>
      <c r="L82" s="39"/>
      <c r="M82" s="53" t="s">
        <v>76</v>
      </c>
      <c r="N82" s="53"/>
      <c r="O82" s="53"/>
      <c r="P82" s="53"/>
      <c r="Q82" s="53"/>
      <c r="R82" s="39"/>
      <c r="S82" s="39"/>
      <c r="T82" s="39"/>
      <c r="U82" s="39"/>
    </row>
    <row r="83" spans="2:21" ht="16" thickBot="1" x14ac:dyDescent="0.25">
      <c r="B83" s="58"/>
      <c r="C83" s="36" t="s">
        <v>69</v>
      </c>
      <c r="D83" s="37"/>
      <c r="E83" s="37"/>
      <c r="F83" s="38"/>
      <c r="G83" s="21">
        <f>SUM(E7:E76)</f>
        <v>37</v>
      </c>
      <c r="H83" s="22">
        <f>COUNT(E7:E76)</f>
        <v>69</v>
      </c>
      <c r="I83" s="24">
        <f>G83/H83</f>
        <v>0.53623188405797106</v>
      </c>
      <c r="L83" s="39"/>
      <c r="M83" s="54"/>
      <c r="N83" s="53" t="s">
        <v>68</v>
      </c>
      <c r="O83" s="53"/>
      <c r="P83" s="53"/>
      <c r="Q83" s="53"/>
      <c r="R83" s="40">
        <v>32</v>
      </c>
      <c r="S83" s="40">
        <v>69</v>
      </c>
      <c r="T83" s="41">
        <v>0.46376811594202899</v>
      </c>
      <c r="U83" s="39"/>
    </row>
    <row r="84" spans="2:21" x14ac:dyDescent="0.2">
      <c r="B84" s="25"/>
      <c r="C84" s="71" t="s">
        <v>77</v>
      </c>
      <c r="D84" s="72"/>
      <c r="E84" s="72"/>
      <c r="F84" s="73"/>
      <c r="G84" s="26"/>
      <c r="H84" s="27"/>
      <c r="I84" s="28"/>
      <c r="L84" s="39"/>
      <c r="M84" s="54"/>
      <c r="N84" s="53" t="s">
        <v>144</v>
      </c>
      <c r="O84" s="53"/>
      <c r="P84" s="53"/>
      <c r="Q84" s="53"/>
      <c r="R84" s="40">
        <v>37</v>
      </c>
      <c r="S84" s="40">
        <v>69</v>
      </c>
      <c r="T84" s="41">
        <v>0.53623188405797106</v>
      </c>
      <c r="U84" s="39"/>
    </row>
    <row r="85" spans="2:21" x14ac:dyDescent="0.2">
      <c r="B85" s="57" t="s">
        <v>124</v>
      </c>
      <c r="C85" s="62" t="s">
        <v>70</v>
      </c>
      <c r="D85" s="63"/>
      <c r="E85" s="63"/>
      <c r="F85" s="64"/>
      <c r="G85" s="12">
        <f>COUNTIF(G7:G76,1)</f>
        <v>2</v>
      </c>
      <c r="H85" s="13">
        <f>COUNT(G7:G76)</f>
        <v>69</v>
      </c>
      <c r="I85" s="14">
        <f>G85/H85</f>
        <v>2.8985507246376812E-2</v>
      </c>
      <c r="L85" s="39"/>
      <c r="M85" s="53" t="s">
        <v>77</v>
      </c>
      <c r="N85" s="53"/>
      <c r="O85" s="53"/>
      <c r="P85" s="53"/>
      <c r="Q85" s="53"/>
      <c r="R85" s="39"/>
      <c r="S85" s="39"/>
      <c r="T85" s="42"/>
      <c r="U85" s="39"/>
    </row>
    <row r="86" spans="2:21" x14ac:dyDescent="0.2">
      <c r="B86" s="57"/>
      <c r="C86" s="62" t="s">
        <v>71</v>
      </c>
      <c r="D86" s="63"/>
      <c r="E86" s="63"/>
      <c r="F86" s="64"/>
      <c r="G86" s="12">
        <f>COUNTIF(G7:G76,3)</f>
        <v>39</v>
      </c>
      <c r="H86" s="13">
        <f>COUNT(G7:G76)</f>
        <v>69</v>
      </c>
      <c r="I86" s="14">
        <f>G86/H86</f>
        <v>0.56521739130434778</v>
      </c>
      <c r="L86" s="39"/>
      <c r="M86" s="54"/>
      <c r="N86" s="53" t="s">
        <v>145</v>
      </c>
      <c r="O86" s="53"/>
      <c r="P86" s="53"/>
      <c r="Q86" s="53"/>
      <c r="R86" s="40">
        <v>2</v>
      </c>
      <c r="S86" s="40">
        <v>69</v>
      </c>
      <c r="T86" s="41">
        <v>2.8985507246376812E-2</v>
      </c>
      <c r="U86" s="39"/>
    </row>
    <row r="87" spans="2:21" x14ac:dyDescent="0.2">
      <c r="B87" s="57"/>
      <c r="C87" s="62" t="s">
        <v>72</v>
      </c>
      <c r="D87" s="63"/>
      <c r="E87" s="63"/>
      <c r="F87" s="64"/>
      <c r="G87" s="12">
        <f>COUNTIF(G7:G76,4)</f>
        <v>18</v>
      </c>
      <c r="H87" s="13">
        <f>COUNT(G7:G76)</f>
        <v>69</v>
      </c>
      <c r="I87" s="14">
        <f>G87/H87</f>
        <v>0.2608695652173913</v>
      </c>
      <c r="L87" s="39"/>
      <c r="M87" s="54"/>
      <c r="N87" s="53" t="s">
        <v>146</v>
      </c>
      <c r="O87" s="53"/>
      <c r="P87" s="53"/>
      <c r="Q87" s="53"/>
      <c r="R87" s="40">
        <v>39</v>
      </c>
      <c r="S87" s="40">
        <v>69</v>
      </c>
      <c r="T87" s="41">
        <v>0.56521739130434778</v>
      </c>
      <c r="U87" s="39"/>
    </row>
    <row r="88" spans="2:21" x14ac:dyDescent="0.2">
      <c r="B88" s="57"/>
      <c r="C88" s="62" t="s">
        <v>73</v>
      </c>
      <c r="D88" s="63"/>
      <c r="E88" s="63"/>
      <c r="F88" s="64"/>
      <c r="G88" s="12">
        <f>COUNTIF(G7:G76,5)</f>
        <v>6</v>
      </c>
      <c r="H88" s="13">
        <f>COUNT(G7:G76)</f>
        <v>69</v>
      </c>
      <c r="I88" s="14">
        <f>G88/H88</f>
        <v>8.6956521739130432E-2</v>
      </c>
      <c r="L88" s="39"/>
      <c r="M88" s="54"/>
      <c r="N88" s="53" t="s">
        <v>72</v>
      </c>
      <c r="O88" s="53"/>
      <c r="P88" s="53"/>
      <c r="Q88" s="53"/>
      <c r="R88" s="40">
        <v>18</v>
      </c>
      <c r="S88" s="40">
        <v>69</v>
      </c>
      <c r="T88" s="41">
        <v>0.2608695652173913</v>
      </c>
      <c r="U88" s="39"/>
    </row>
    <row r="89" spans="2:21" ht="16" thickBot="1" x14ac:dyDescent="0.25">
      <c r="B89" s="58"/>
      <c r="C89" s="68" t="s">
        <v>74</v>
      </c>
      <c r="D89" s="69"/>
      <c r="E89" s="69"/>
      <c r="F89" s="70"/>
      <c r="G89" s="21">
        <f>COUNTIF(G7:G76,6)</f>
        <v>4</v>
      </c>
      <c r="H89" s="22">
        <f>COUNT(G7:G76)</f>
        <v>69</v>
      </c>
      <c r="I89" s="24">
        <f>G89/H89</f>
        <v>5.7971014492753624E-2</v>
      </c>
      <c r="L89" s="39"/>
      <c r="M89" s="54"/>
      <c r="N89" s="53" t="s">
        <v>147</v>
      </c>
      <c r="O89" s="53"/>
      <c r="P89" s="53"/>
      <c r="Q89" s="53"/>
      <c r="R89" s="40">
        <v>10</v>
      </c>
      <c r="S89" s="40">
        <v>69</v>
      </c>
      <c r="T89" s="41">
        <f>R89/69</f>
        <v>0.14492753623188406</v>
      </c>
      <c r="U89" s="39"/>
    </row>
    <row r="90" spans="2:21" x14ac:dyDescent="0.2">
      <c r="B90" s="29"/>
      <c r="C90" s="71" t="s">
        <v>89</v>
      </c>
      <c r="D90" s="72"/>
      <c r="E90" s="72"/>
      <c r="F90" s="73"/>
      <c r="G90" s="26"/>
      <c r="H90" s="27"/>
      <c r="I90" s="28"/>
      <c r="L90" s="39"/>
      <c r="M90" s="53" t="s">
        <v>92</v>
      </c>
      <c r="N90" s="53"/>
      <c r="O90" s="53"/>
      <c r="P90" s="53"/>
      <c r="Q90" s="53"/>
      <c r="R90" s="40"/>
      <c r="S90" s="40"/>
      <c r="T90" s="41"/>
      <c r="U90" s="39"/>
    </row>
    <row r="91" spans="2:21" x14ac:dyDescent="0.2">
      <c r="B91" s="57" t="s">
        <v>125</v>
      </c>
      <c r="C91" s="62" t="s">
        <v>90</v>
      </c>
      <c r="D91" s="63"/>
      <c r="E91" s="63"/>
      <c r="F91" s="64"/>
      <c r="G91" s="12">
        <f>COUNTIF(H7:H76,0)</f>
        <v>61</v>
      </c>
      <c r="H91" s="13">
        <f>COUNT(H7:H76)</f>
        <v>69</v>
      </c>
      <c r="I91" s="14">
        <f>G91/70</f>
        <v>0.87142857142857144</v>
      </c>
      <c r="L91" s="39"/>
      <c r="M91" s="54"/>
      <c r="N91" s="53" t="s">
        <v>93</v>
      </c>
      <c r="O91" s="53"/>
      <c r="P91" s="53"/>
      <c r="Q91" s="53"/>
      <c r="R91" s="40">
        <v>1</v>
      </c>
      <c r="S91" s="40">
        <v>69</v>
      </c>
      <c r="T91" s="41">
        <v>1.4492753623188406E-2</v>
      </c>
      <c r="U91" s="39"/>
    </row>
    <row r="92" spans="2:21" ht="16" thickBot="1" x14ac:dyDescent="0.25">
      <c r="B92" s="58"/>
      <c r="C92" s="68" t="s">
        <v>91</v>
      </c>
      <c r="D92" s="69"/>
      <c r="E92" s="69"/>
      <c r="F92" s="70"/>
      <c r="G92" s="21">
        <f>COUNTIF(H7:H76,1)</f>
        <v>8</v>
      </c>
      <c r="H92" s="22">
        <f>COUNT(H7:H76)</f>
        <v>69</v>
      </c>
      <c r="I92" s="24">
        <f>G92/70</f>
        <v>0.11428571428571428</v>
      </c>
      <c r="L92" s="39"/>
      <c r="M92" s="54"/>
      <c r="N92" s="53" t="s">
        <v>94</v>
      </c>
      <c r="O92" s="53"/>
      <c r="P92" s="53"/>
      <c r="Q92" s="53"/>
      <c r="R92" s="40">
        <v>4</v>
      </c>
      <c r="S92" s="40">
        <v>69</v>
      </c>
      <c r="T92" s="41">
        <v>5.7971014492753624E-2</v>
      </c>
      <c r="U92" s="39"/>
    </row>
    <row r="93" spans="2:21" x14ac:dyDescent="0.2">
      <c r="B93" s="29"/>
      <c r="C93" s="71" t="s">
        <v>92</v>
      </c>
      <c r="D93" s="72"/>
      <c r="E93" s="72"/>
      <c r="F93" s="73"/>
      <c r="G93" s="26"/>
      <c r="H93" s="27"/>
      <c r="I93" s="28"/>
      <c r="L93" s="39"/>
      <c r="M93" s="54"/>
      <c r="N93" s="53" t="s">
        <v>95</v>
      </c>
      <c r="O93" s="53"/>
      <c r="P93" s="53"/>
      <c r="Q93" s="53"/>
      <c r="R93" s="40">
        <v>17</v>
      </c>
      <c r="S93" s="40">
        <v>69</v>
      </c>
      <c r="T93" s="41">
        <v>0.24637681159420291</v>
      </c>
      <c r="U93" s="39"/>
    </row>
    <row r="94" spans="2:21" x14ac:dyDescent="0.2">
      <c r="B94" s="57" t="s">
        <v>126</v>
      </c>
      <c r="C94" s="62" t="s">
        <v>93</v>
      </c>
      <c r="D94" s="63"/>
      <c r="E94" s="63"/>
      <c r="F94" s="64"/>
      <c r="G94" s="12">
        <f>COUNTIF(I7:I76,1)</f>
        <v>1</v>
      </c>
      <c r="H94" s="13">
        <f>COUNT(I7:I76)</f>
        <v>69</v>
      </c>
      <c r="I94" s="14">
        <f t="shared" ref="I94:I102" si="0">G94/H94</f>
        <v>1.4492753623188406E-2</v>
      </c>
      <c r="L94" s="39"/>
      <c r="M94" s="54"/>
      <c r="N94" s="53" t="s">
        <v>96</v>
      </c>
      <c r="O94" s="53"/>
      <c r="P94" s="53"/>
      <c r="Q94" s="53"/>
      <c r="R94" s="40">
        <v>23</v>
      </c>
      <c r="S94" s="40">
        <v>69</v>
      </c>
      <c r="T94" s="41">
        <v>0.33333333333333331</v>
      </c>
      <c r="U94" s="39"/>
    </row>
    <row r="95" spans="2:21" x14ac:dyDescent="0.2">
      <c r="B95" s="57"/>
      <c r="C95" s="30" t="s">
        <v>94</v>
      </c>
      <c r="D95" s="31"/>
      <c r="E95" s="31"/>
      <c r="F95" s="32"/>
      <c r="G95" s="12">
        <f>COUNTIF(I7:I76,3)</f>
        <v>4</v>
      </c>
      <c r="H95" s="13">
        <f>COUNT(I7:I76)</f>
        <v>69</v>
      </c>
      <c r="I95" s="14">
        <f t="shared" si="0"/>
        <v>5.7971014492753624E-2</v>
      </c>
      <c r="L95" s="39"/>
      <c r="M95" s="54"/>
      <c r="N95" s="53" t="s">
        <v>97</v>
      </c>
      <c r="O95" s="53"/>
      <c r="P95" s="53"/>
      <c r="Q95" s="53"/>
      <c r="R95" s="40">
        <v>9</v>
      </c>
      <c r="S95" s="40">
        <v>69</v>
      </c>
      <c r="T95" s="41">
        <v>0.13043478260869565</v>
      </c>
      <c r="U95" s="39"/>
    </row>
    <row r="96" spans="2:21" x14ac:dyDescent="0.2">
      <c r="B96" s="57"/>
      <c r="C96" s="30" t="s">
        <v>95</v>
      </c>
      <c r="D96" s="31"/>
      <c r="E96" s="31"/>
      <c r="F96" s="32"/>
      <c r="G96" s="12">
        <f>COUNTIF(I7:I76,4)</f>
        <v>17</v>
      </c>
      <c r="H96" s="13">
        <f>COUNT(I7:I76)</f>
        <v>69</v>
      </c>
      <c r="I96" s="14">
        <f t="shared" si="0"/>
        <v>0.24637681159420291</v>
      </c>
      <c r="L96" s="39"/>
      <c r="M96" s="54"/>
      <c r="N96" s="53" t="s">
        <v>98</v>
      </c>
      <c r="O96" s="53"/>
      <c r="P96" s="53"/>
      <c r="Q96" s="53"/>
      <c r="R96" s="40">
        <v>8</v>
      </c>
      <c r="S96" s="40">
        <v>69</v>
      </c>
      <c r="T96" s="41">
        <v>0.11594202898550725</v>
      </c>
      <c r="U96" s="39"/>
    </row>
    <row r="97" spans="2:21" x14ac:dyDescent="0.2">
      <c r="B97" s="57"/>
      <c r="C97" s="30" t="s">
        <v>96</v>
      </c>
      <c r="D97" s="31"/>
      <c r="E97" s="31"/>
      <c r="F97" s="32"/>
      <c r="G97" s="12">
        <f>COUNTIF(I7:I76,5)</f>
        <v>23</v>
      </c>
      <c r="H97" s="13">
        <f>COUNT(I7:I76)</f>
        <v>69</v>
      </c>
      <c r="I97" s="14">
        <f t="shared" si="0"/>
        <v>0.33333333333333331</v>
      </c>
      <c r="L97" s="39"/>
      <c r="M97" s="54"/>
      <c r="N97" s="53" t="s">
        <v>148</v>
      </c>
      <c r="O97" s="53"/>
      <c r="P97" s="53"/>
      <c r="Q97" s="53"/>
      <c r="R97" s="40">
        <v>6</v>
      </c>
      <c r="S97" s="40">
        <v>69</v>
      </c>
      <c r="T97" s="41">
        <f>6/69</f>
        <v>8.6956521739130432E-2</v>
      </c>
      <c r="U97" s="39"/>
    </row>
    <row r="98" spans="2:21" x14ac:dyDescent="0.2">
      <c r="B98" s="57"/>
      <c r="C98" s="30" t="s">
        <v>97</v>
      </c>
      <c r="D98" s="31"/>
      <c r="E98" s="31"/>
      <c r="F98" s="32"/>
      <c r="G98" s="12">
        <f>COUNTIF(I7:I76,6)</f>
        <v>9</v>
      </c>
      <c r="H98" s="13">
        <f>COUNT(I7:I76)</f>
        <v>69</v>
      </c>
      <c r="I98" s="14">
        <f t="shared" si="0"/>
        <v>0.13043478260869565</v>
      </c>
      <c r="L98" s="39"/>
      <c r="M98" s="53" t="s">
        <v>102</v>
      </c>
      <c r="N98" s="53"/>
      <c r="O98" s="53"/>
      <c r="P98" s="53"/>
      <c r="Q98" s="53"/>
      <c r="R98" s="40"/>
      <c r="S98" s="40"/>
      <c r="T98" s="41"/>
      <c r="U98" s="39"/>
    </row>
    <row r="99" spans="2:21" x14ac:dyDescent="0.2">
      <c r="B99" s="57"/>
      <c r="C99" s="30" t="s">
        <v>98</v>
      </c>
      <c r="D99" s="31"/>
      <c r="E99" s="31"/>
      <c r="F99" s="32"/>
      <c r="G99" s="12">
        <f>COUNTIF(I7:I76,7)</f>
        <v>8</v>
      </c>
      <c r="H99" s="13">
        <f>COUNT(I7:I76)</f>
        <v>69</v>
      </c>
      <c r="I99" s="14">
        <f t="shared" si="0"/>
        <v>0.11594202898550725</v>
      </c>
      <c r="L99" s="39"/>
      <c r="M99" s="54"/>
      <c r="N99" s="48" t="s">
        <v>103</v>
      </c>
      <c r="O99" s="48"/>
      <c r="P99" s="48"/>
      <c r="Q99" s="48"/>
      <c r="R99" s="40">
        <v>27</v>
      </c>
      <c r="S99" s="40">
        <v>69</v>
      </c>
      <c r="T99" s="41">
        <v>0.39130434782608697</v>
      </c>
      <c r="U99" s="39"/>
    </row>
    <row r="100" spans="2:21" x14ac:dyDescent="0.2">
      <c r="B100" s="57"/>
      <c r="C100" s="30" t="s">
        <v>99</v>
      </c>
      <c r="D100" s="31"/>
      <c r="E100" s="31"/>
      <c r="F100" s="32"/>
      <c r="G100" s="12">
        <f ca="1">COUNTIF(I17:I875,8)</f>
        <v>2</v>
      </c>
      <c r="H100" s="13">
        <f>COUNT(I7:I76)</f>
        <v>69</v>
      </c>
      <c r="I100" s="14">
        <f t="shared" ca="1" si="0"/>
        <v>0</v>
      </c>
      <c r="L100" s="39"/>
      <c r="M100" s="54"/>
      <c r="N100" s="48" t="s">
        <v>104</v>
      </c>
      <c r="O100" s="48"/>
      <c r="P100" s="48"/>
      <c r="Q100" s="48"/>
      <c r="R100" s="40">
        <v>15</v>
      </c>
      <c r="S100" s="40">
        <v>69</v>
      </c>
      <c r="T100" s="41">
        <v>0.21739130434782608</v>
      </c>
      <c r="U100" s="39"/>
    </row>
    <row r="101" spans="2:21" x14ac:dyDescent="0.2">
      <c r="B101" s="57"/>
      <c r="C101" s="30" t="s">
        <v>100</v>
      </c>
      <c r="D101" s="31"/>
      <c r="E101" s="31"/>
      <c r="F101" s="32"/>
      <c r="G101" s="12">
        <f>COUNTIF(I7:I76,9)</f>
        <v>2</v>
      </c>
      <c r="H101" s="13">
        <f>COUNT(I7:I76)</f>
        <v>69</v>
      </c>
      <c r="I101" s="14">
        <f t="shared" si="0"/>
        <v>2.8985507246376812E-2</v>
      </c>
      <c r="L101" s="39"/>
      <c r="M101" s="54"/>
      <c r="N101" s="48" t="s">
        <v>105</v>
      </c>
      <c r="O101" s="48"/>
      <c r="P101" s="48"/>
      <c r="Q101" s="48"/>
      <c r="R101" s="40">
        <v>15</v>
      </c>
      <c r="S101" s="40">
        <v>69</v>
      </c>
      <c r="T101" s="41">
        <v>0.21739130434782608</v>
      </c>
      <c r="U101" s="39"/>
    </row>
    <row r="102" spans="2:21" ht="16" thickBot="1" x14ac:dyDescent="0.25">
      <c r="B102" s="57"/>
      <c r="C102" s="68" t="s">
        <v>101</v>
      </c>
      <c r="D102" s="69"/>
      <c r="E102" s="69"/>
      <c r="F102" s="70"/>
      <c r="G102" s="21">
        <f>COUNTIF(I7:I76,10)</f>
        <v>2</v>
      </c>
      <c r="H102" s="22">
        <f>COUNT(I7:I76)</f>
        <v>69</v>
      </c>
      <c r="I102" s="24">
        <f t="shared" si="0"/>
        <v>2.8985507246376812E-2</v>
      </c>
      <c r="L102" s="39"/>
      <c r="M102" s="54"/>
      <c r="N102" s="53" t="s">
        <v>106</v>
      </c>
      <c r="O102" s="53"/>
      <c r="P102" s="53"/>
      <c r="Q102" s="53"/>
      <c r="R102" s="40">
        <v>5</v>
      </c>
      <c r="S102" s="40">
        <v>69</v>
      </c>
      <c r="T102" s="41">
        <v>7.2463768115942032E-2</v>
      </c>
      <c r="U102" s="39"/>
    </row>
    <row r="103" spans="2:21" x14ac:dyDescent="0.2">
      <c r="B103" s="29"/>
      <c r="C103" s="71" t="s">
        <v>102</v>
      </c>
      <c r="D103" s="72"/>
      <c r="E103" s="72"/>
      <c r="F103" s="73"/>
      <c r="G103" s="26"/>
      <c r="H103" s="27"/>
      <c r="I103" s="28"/>
      <c r="L103" s="39"/>
      <c r="M103" s="54"/>
      <c r="N103" s="53" t="s">
        <v>107</v>
      </c>
      <c r="O103" s="53"/>
      <c r="P103" s="53"/>
      <c r="Q103" s="53"/>
      <c r="R103" s="40">
        <v>7</v>
      </c>
      <c r="S103" s="40">
        <v>69</v>
      </c>
      <c r="T103" s="41">
        <v>0.10144927536231885</v>
      </c>
      <c r="U103" s="39"/>
    </row>
    <row r="104" spans="2:21" x14ac:dyDescent="0.2">
      <c r="B104" s="57" t="s">
        <v>127</v>
      </c>
      <c r="C104" s="62" t="s">
        <v>103</v>
      </c>
      <c r="D104" s="63"/>
      <c r="E104" s="63"/>
      <c r="F104" s="64"/>
      <c r="G104" s="12">
        <f>COUNTIF(J7:J76,1)</f>
        <v>27</v>
      </c>
      <c r="H104" s="13">
        <f>COUNT(J7:J76)</f>
        <v>69</v>
      </c>
      <c r="I104" s="14">
        <f>G104/H104</f>
        <v>0.39130434782608697</v>
      </c>
      <c r="L104" s="39"/>
      <c r="M104" s="53" t="s">
        <v>114</v>
      </c>
      <c r="N104" s="53"/>
      <c r="O104" s="53"/>
      <c r="P104" s="53"/>
      <c r="Q104" s="53"/>
      <c r="R104" s="50"/>
      <c r="S104" s="50"/>
      <c r="T104" s="50"/>
      <c r="U104" s="39"/>
    </row>
    <row r="105" spans="2:21" x14ac:dyDescent="0.2">
      <c r="B105" s="57"/>
      <c r="C105" s="62" t="s">
        <v>104</v>
      </c>
      <c r="D105" s="63"/>
      <c r="E105" s="63"/>
      <c r="F105" s="64"/>
      <c r="G105" s="12">
        <f>COUNTIF(J7:J76,2)</f>
        <v>15</v>
      </c>
      <c r="H105" s="13">
        <f>COUNT(J7:J76)</f>
        <v>69</v>
      </c>
      <c r="I105" s="14">
        <f>G105/H105</f>
        <v>0.21739130434782608</v>
      </c>
      <c r="L105" s="39"/>
      <c r="M105" s="54"/>
      <c r="N105" s="48" t="s">
        <v>109</v>
      </c>
      <c r="O105" s="48"/>
      <c r="P105" s="48"/>
      <c r="Q105" s="48"/>
      <c r="R105" s="40">
        <v>49</v>
      </c>
      <c r="S105" s="40">
        <v>69</v>
      </c>
      <c r="T105" s="41">
        <v>0.71014492753623193</v>
      </c>
      <c r="U105" s="39"/>
    </row>
    <row r="106" spans="2:21" x14ac:dyDescent="0.2">
      <c r="B106" s="57"/>
      <c r="C106" s="62" t="s">
        <v>105</v>
      </c>
      <c r="D106" s="63"/>
      <c r="E106" s="63"/>
      <c r="F106" s="64"/>
      <c r="G106" s="12">
        <f>COUNTIF(J7:J76,3)</f>
        <v>15</v>
      </c>
      <c r="H106" s="13">
        <f>COUNT(J7:J76)</f>
        <v>69</v>
      </c>
      <c r="I106" s="14">
        <f>G106/H106</f>
        <v>0.21739130434782608</v>
      </c>
      <c r="L106" s="39"/>
      <c r="M106" s="54"/>
      <c r="N106" s="48" t="s">
        <v>108</v>
      </c>
      <c r="O106" s="48"/>
      <c r="P106" s="48"/>
      <c r="Q106" s="48"/>
      <c r="R106" s="40">
        <v>10</v>
      </c>
      <c r="S106" s="40">
        <v>69</v>
      </c>
      <c r="T106" s="41">
        <v>0.14492753623188406</v>
      </c>
      <c r="U106" s="39"/>
    </row>
    <row r="107" spans="2:21" x14ac:dyDescent="0.2">
      <c r="B107" s="57"/>
      <c r="C107" s="62" t="s">
        <v>106</v>
      </c>
      <c r="D107" s="63"/>
      <c r="E107" s="63"/>
      <c r="F107" s="64"/>
      <c r="G107" s="12">
        <f>COUNTIF(J7:J76,4)</f>
        <v>5</v>
      </c>
      <c r="H107" s="13">
        <f>COUNT(J7:J76)</f>
        <v>69</v>
      </c>
      <c r="I107" s="14">
        <f>G107/H107</f>
        <v>7.2463768115942032E-2</v>
      </c>
      <c r="L107" s="39"/>
      <c r="M107" s="54"/>
      <c r="N107" s="48" t="s">
        <v>110</v>
      </c>
      <c r="O107" s="48"/>
      <c r="P107" s="48"/>
      <c r="Q107" s="48"/>
      <c r="R107" s="40">
        <v>3</v>
      </c>
      <c r="S107" s="40">
        <v>69</v>
      </c>
      <c r="T107" s="41">
        <v>4.3478260869565216E-2</v>
      </c>
      <c r="U107" s="39"/>
    </row>
    <row r="108" spans="2:21" ht="16" thickBot="1" x14ac:dyDescent="0.25">
      <c r="B108" s="58"/>
      <c r="C108" s="68" t="s">
        <v>107</v>
      </c>
      <c r="D108" s="69"/>
      <c r="E108" s="69"/>
      <c r="F108" s="70"/>
      <c r="G108" s="21">
        <f>COUNTIF(J7:J76,5)</f>
        <v>7</v>
      </c>
      <c r="H108" s="22">
        <f>COUNT(J7:J76)</f>
        <v>69</v>
      </c>
      <c r="I108" s="24">
        <f>G108/H108</f>
        <v>0.10144927536231885</v>
      </c>
      <c r="L108" s="39"/>
      <c r="M108" s="54"/>
      <c r="N108" s="53" t="s">
        <v>111</v>
      </c>
      <c r="O108" s="53"/>
      <c r="P108" s="53"/>
      <c r="Q108" s="53"/>
      <c r="R108" s="40">
        <v>5</v>
      </c>
      <c r="S108" s="40">
        <v>69</v>
      </c>
      <c r="T108" s="41">
        <v>7.2463768115942032E-2</v>
      </c>
      <c r="U108" s="39"/>
    </row>
    <row r="109" spans="2:21" x14ac:dyDescent="0.2">
      <c r="B109" s="29"/>
      <c r="C109" s="71" t="s">
        <v>114</v>
      </c>
      <c r="D109" s="72"/>
      <c r="E109" s="72"/>
      <c r="F109" s="73"/>
      <c r="G109" s="26"/>
      <c r="H109" s="27"/>
      <c r="I109" s="28"/>
      <c r="L109" s="39"/>
      <c r="M109" s="54"/>
      <c r="N109" s="53" t="s">
        <v>112</v>
      </c>
      <c r="O109" s="53"/>
      <c r="P109" s="53"/>
      <c r="Q109" s="53"/>
      <c r="R109" s="40">
        <v>2</v>
      </c>
      <c r="S109" s="40">
        <v>69</v>
      </c>
      <c r="T109" s="41">
        <v>2.8985507246376812E-2</v>
      </c>
      <c r="U109" s="39"/>
    </row>
    <row r="110" spans="2:21" x14ac:dyDescent="0.2">
      <c r="B110" s="57" t="s">
        <v>128</v>
      </c>
      <c r="C110" s="62" t="s">
        <v>109</v>
      </c>
      <c r="D110" s="63"/>
      <c r="E110" s="63"/>
      <c r="F110" s="64"/>
      <c r="G110" s="12">
        <f>COUNTIF(K7:K76,0)</f>
        <v>49</v>
      </c>
      <c r="H110" s="13">
        <f>COUNT(K7:K76)</f>
        <v>69</v>
      </c>
      <c r="I110" s="14">
        <f>G110/H110</f>
        <v>0.71014492753623193</v>
      </c>
      <c r="L110" s="39"/>
      <c r="M110" s="53" t="s">
        <v>113</v>
      </c>
      <c r="N110" s="53"/>
      <c r="O110" s="53"/>
      <c r="P110" s="53"/>
      <c r="Q110" s="53"/>
      <c r="R110" s="50"/>
      <c r="S110" s="50"/>
      <c r="T110" s="50"/>
      <c r="U110" s="39"/>
    </row>
    <row r="111" spans="2:21" x14ac:dyDescent="0.2">
      <c r="B111" s="57"/>
      <c r="C111" s="62" t="s">
        <v>108</v>
      </c>
      <c r="D111" s="63"/>
      <c r="E111" s="63"/>
      <c r="F111" s="64"/>
      <c r="G111" s="12">
        <f>COUNTIF(K7:K76,1)</f>
        <v>10</v>
      </c>
      <c r="H111" s="13">
        <f>COUNT(K7:K76)</f>
        <v>69</v>
      </c>
      <c r="I111" s="14">
        <f>G111/H111</f>
        <v>0.14492753623188406</v>
      </c>
      <c r="L111" s="39"/>
      <c r="M111" s="54"/>
      <c r="N111" s="48" t="s">
        <v>115</v>
      </c>
      <c r="O111" s="48"/>
      <c r="P111" s="48"/>
      <c r="Q111" s="48"/>
      <c r="R111" s="40">
        <v>1</v>
      </c>
      <c r="S111" s="40">
        <v>68</v>
      </c>
      <c r="T111" s="41">
        <v>1.4705882352941176E-2</v>
      </c>
      <c r="U111" s="39"/>
    </row>
    <row r="112" spans="2:21" x14ac:dyDescent="0.2">
      <c r="B112" s="57"/>
      <c r="C112" s="62" t="s">
        <v>110</v>
      </c>
      <c r="D112" s="63"/>
      <c r="E112" s="63"/>
      <c r="F112" s="64"/>
      <c r="G112" s="12">
        <f>COUNTIF(K7:K76,2)</f>
        <v>3</v>
      </c>
      <c r="H112" s="13">
        <f>COUNT(K7:K76)</f>
        <v>69</v>
      </c>
      <c r="I112" s="14">
        <f>G112/H112</f>
        <v>4.3478260869565216E-2</v>
      </c>
      <c r="L112" s="39"/>
      <c r="M112" s="54"/>
      <c r="N112" s="48" t="s">
        <v>116</v>
      </c>
      <c r="O112" s="48"/>
      <c r="P112" s="48"/>
      <c r="Q112" s="48"/>
      <c r="R112" s="40">
        <v>4</v>
      </c>
      <c r="S112" s="40">
        <v>68</v>
      </c>
      <c r="T112" s="41">
        <v>5.8823529411764705E-2</v>
      </c>
      <c r="U112" s="39"/>
    </row>
    <row r="113" spans="2:21" x14ac:dyDescent="0.2">
      <c r="B113" s="57"/>
      <c r="C113" s="62" t="s">
        <v>111</v>
      </c>
      <c r="D113" s="63"/>
      <c r="E113" s="63"/>
      <c r="F113" s="64"/>
      <c r="G113" s="12">
        <f>COUNTIF(K7:K76,3)</f>
        <v>5</v>
      </c>
      <c r="H113" s="13">
        <f>COUNT(K7:K76)</f>
        <v>69</v>
      </c>
      <c r="I113" s="14">
        <f>G113/H113</f>
        <v>7.2463768115942032E-2</v>
      </c>
      <c r="L113" s="39"/>
      <c r="M113" s="54"/>
      <c r="N113" s="53" t="s">
        <v>117</v>
      </c>
      <c r="O113" s="53"/>
      <c r="P113" s="53"/>
      <c r="Q113" s="53"/>
      <c r="R113" s="40">
        <v>4</v>
      </c>
      <c r="S113" s="40">
        <v>68</v>
      </c>
      <c r="T113" s="41">
        <v>5.8823529411764705E-2</v>
      </c>
      <c r="U113" s="39"/>
    </row>
    <row r="114" spans="2:21" ht="16" thickBot="1" x14ac:dyDescent="0.25">
      <c r="B114" s="58"/>
      <c r="C114" s="68" t="s">
        <v>112</v>
      </c>
      <c r="D114" s="69"/>
      <c r="E114" s="69"/>
      <c r="F114" s="70"/>
      <c r="G114" s="21">
        <f>COUNTIF(K7:K76,4)</f>
        <v>2</v>
      </c>
      <c r="H114" s="22">
        <f>COUNT(K7:K76)</f>
        <v>69</v>
      </c>
      <c r="I114" s="24">
        <f>G114/H114</f>
        <v>2.8985507246376812E-2</v>
      </c>
      <c r="L114" s="39"/>
      <c r="M114" s="54"/>
      <c r="N114" s="53" t="s">
        <v>118</v>
      </c>
      <c r="O114" s="53"/>
      <c r="P114" s="53"/>
      <c r="Q114" s="53"/>
      <c r="R114" s="40">
        <v>59</v>
      </c>
      <c r="S114" s="40">
        <v>68</v>
      </c>
      <c r="T114" s="41">
        <v>0.86764705882352944</v>
      </c>
      <c r="U114" s="39"/>
    </row>
    <row r="115" spans="2:21" x14ac:dyDescent="0.2">
      <c r="B115" s="29"/>
      <c r="C115" s="71" t="s">
        <v>113</v>
      </c>
      <c r="D115" s="72"/>
      <c r="E115" s="72"/>
      <c r="F115" s="73"/>
      <c r="G115" s="26"/>
      <c r="H115" s="27"/>
      <c r="I115" s="28"/>
      <c r="L115" s="39"/>
      <c r="M115" s="53" t="s">
        <v>149</v>
      </c>
      <c r="N115" s="53"/>
      <c r="O115" s="53"/>
      <c r="P115" s="53"/>
      <c r="Q115" s="53"/>
      <c r="R115" s="50"/>
      <c r="S115" s="50"/>
      <c r="T115" s="50"/>
      <c r="U115" s="39"/>
    </row>
    <row r="116" spans="2:21" x14ac:dyDescent="0.2">
      <c r="B116" s="57" t="s">
        <v>129</v>
      </c>
      <c r="C116" s="62" t="s">
        <v>115</v>
      </c>
      <c r="D116" s="63"/>
      <c r="E116" s="63"/>
      <c r="F116" s="64"/>
      <c r="G116" s="12">
        <f>COUNTIF(M7:M76,0)</f>
        <v>1</v>
      </c>
      <c r="H116" s="13">
        <f>COUNT(M7:M76)</f>
        <v>68</v>
      </c>
      <c r="I116" s="14">
        <f>G116/H116</f>
        <v>1.4705882352941176E-2</v>
      </c>
      <c r="L116" s="39"/>
      <c r="M116" s="49"/>
      <c r="N116" s="53" t="s">
        <v>120</v>
      </c>
      <c r="O116" s="53"/>
      <c r="P116" s="53"/>
      <c r="Q116" s="53"/>
      <c r="R116" s="40">
        <v>44</v>
      </c>
      <c r="S116" s="40">
        <v>68</v>
      </c>
      <c r="T116" s="41">
        <v>0.64705882352941202</v>
      </c>
      <c r="U116" s="39"/>
    </row>
    <row r="117" spans="2:21" x14ac:dyDescent="0.2">
      <c r="B117" s="57"/>
      <c r="C117" s="62" t="s">
        <v>116</v>
      </c>
      <c r="D117" s="63"/>
      <c r="E117" s="63"/>
      <c r="F117" s="64"/>
      <c r="G117" s="12">
        <f>COUNTIF(M7:M76,1)</f>
        <v>4</v>
      </c>
      <c r="H117" s="13">
        <f>COUNT(M7:M76)</f>
        <v>68</v>
      </c>
      <c r="I117" s="14">
        <f>G117/H117</f>
        <v>5.8823529411764705E-2</v>
      </c>
      <c r="L117" s="39"/>
      <c r="M117" s="50"/>
      <c r="N117" s="53" t="s">
        <v>121</v>
      </c>
      <c r="O117" s="53"/>
      <c r="P117" s="53"/>
      <c r="Q117" s="53"/>
      <c r="R117" s="40">
        <v>24</v>
      </c>
      <c r="S117" s="40">
        <v>68</v>
      </c>
      <c r="T117" s="41">
        <v>0.35294117647058826</v>
      </c>
      <c r="U117" s="39"/>
    </row>
    <row r="118" spans="2:21" x14ac:dyDescent="0.2">
      <c r="B118" s="57"/>
      <c r="C118" s="62" t="s">
        <v>117</v>
      </c>
      <c r="D118" s="63"/>
      <c r="E118" s="63"/>
      <c r="F118" s="64"/>
      <c r="G118" s="12">
        <f>COUNTIF(M7:M76,2)</f>
        <v>4</v>
      </c>
      <c r="H118" s="13">
        <f>COUNT(M7:M76)</f>
        <v>68</v>
      </c>
      <c r="I118" s="14">
        <f>G118/H118</f>
        <v>5.8823529411764705E-2</v>
      </c>
      <c r="L118" s="39"/>
      <c r="M118" s="47" t="s">
        <v>142</v>
      </c>
      <c r="N118" s="47"/>
      <c r="O118" s="47"/>
      <c r="P118" s="47"/>
      <c r="Q118" s="47"/>
      <c r="R118" s="44" t="s">
        <v>79</v>
      </c>
      <c r="S118" s="44" t="s">
        <v>80</v>
      </c>
      <c r="T118" s="44" t="s">
        <v>88</v>
      </c>
      <c r="U118" s="39"/>
    </row>
    <row r="119" spans="2:21" ht="16" thickBot="1" x14ac:dyDescent="0.25">
      <c r="B119" s="58"/>
      <c r="C119" s="68" t="s">
        <v>118</v>
      </c>
      <c r="D119" s="69"/>
      <c r="E119" s="69"/>
      <c r="F119" s="70"/>
      <c r="G119" s="21">
        <f>COUNTIF(M7:M76,3)</f>
        <v>59</v>
      </c>
      <c r="H119" s="22">
        <f>COUNT(M7:M76)</f>
        <v>68</v>
      </c>
      <c r="I119" s="24">
        <f>G119/H119</f>
        <v>0.86764705882352944</v>
      </c>
      <c r="L119" s="39"/>
      <c r="M119" s="48" t="s">
        <v>78</v>
      </c>
      <c r="N119" s="48"/>
      <c r="O119" s="48"/>
      <c r="P119" s="48"/>
      <c r="Q119" s="48"/>
      <c r="R119" s="43">
        <v>43.652173913043477</v>
      </c>
      <c r="S119" s="43">
        <v>13.973531793817877</v>
      </c>
      <c r="T119" s="40">
        <v>69</v>
      </c>
      <c r="U119" s="39"/>
    </row>
    <row r="120" spans="2:21" x14ac:dyDescent="0.2">
      <c r="B120" s="29"/>
      <c r="C120" s="71" t="s">
        <v>119</v>
      </c>
      <c r="D120" s="72"/>
      <c r="E120" s="72"/>
      <c r="F120" s="73"/>
      <c r="G120" s="26"/>
      <c r="H120" s="27"/>
      <c r="I120" s="28"/>
      <c r="L120" s="39"/>
      <c r="M120" s="48" t="s">
        <v>81</v>
      </c>
      <c r="N120" s="48"/>
      <c r="O120" s="48"/>
      <c r="P120" s="48"/>
      <c r="Q120" s="48"/>
      <c r="R120" s="43">
        <v>17.522388059701491</v>
      </c>
      <c r="S120" s="43">
        <v>5.8707239989093694</v>
      </c>
      <c r="T120" s="40">
        <v>68</v>
      </c>
      <c r="U120" s="39"/>
    </row>
    <row r="121" spans="2:21" x14ac:dyDescent="0.2">
      <c r="B121" s="57" t="s">
        <v>130</v>
      </c>
      <c r="C121" s="62" t="s">
        <v>120</v>
      </c>
      <c r="D121" s="63"/>
      <c r="E121" s="63"/>
      <c r="F121" s="64"/>
      <c r="G121" s="12">
        <f>COUNTIF(N7:N76,0)</f>
        <v>44</v>
      </c>
      <c r="H121" s="13">
        <f>COUNT(N7:N76)</f>
        <v>68</v>
      </c>
      <c r="I121" s="14">
        <f>G121/H121</f>
        <v>0.6470588235294118</v>
      </c>
      <c r="L121" s="39"/>
      <c r="M121" s="48" t="s">
        <v>82</v>
      </c>
      <c r="N121" s="48"/>
      <c r="O121" s="48"/>
      <c r="P121" s="48"/>
      <c r="Q121" s="48"/>
      <c r="R121" s="43">
        <v>67.180357142857147</v>
      </c>
      <c r="S121" s="43">
        <v>4.3200029624108014</v>
      </c>
      <c r="T121" s="40">
        <v>70</v>
      </c>
      <c r="U121" s="39"/>
    </row>
    <row r="122" spans="2:21" ht="16" thickBot="1" x14ac:dyDescent="0.25">
      <c r="B122" s="58"/>
      <c r="C122" s="68" t="s">
        <v>121</v>
      </c>
      <c r="D122" s="69"/>
      <c r="E122" s="69"/>
      <c r="F122" s="70"/>
      <c r="G122" s="21">
        <f>COUNTIF(N7:N76,1)</f>
        <v>24</v>
      </c>
      <c r="H122" s="22">
        <f>COUNT(N7:N76)</f>
        <v>68</v>
      </c>
      <c r="I122" s="24">
        <f>G122/H122</f>
        <v>0.35294117647058826</v>
      </c>
      <c r="L122" s="39"/>
      <c r="M122" s="48" t="s">
        <v>83</v>
      </c>
      <c r="N122" s="48"/>
      <c r="O122" s="48"/>
      <c r="P122" s="48"/>
      <c r="Q122" s="48"/>
      <c r="R122" s="43">
        <v>187.33999999999997</v>
      </c>
      <c r="S122" s="43">
        <v>53.349312099119686</v>
      </c>
      <c r="T122" s="40">
        <v>70</v>
      </c>
      <c r="U122" s="39"/>
    </row>
    <row r="123" spans="2:21" x14ac:dyDescent="0.2">
      <c r="B123" s="6"/>
      <c r="C123" s="65" t="s">
        <v>142</v>
      </c>
      <c r="D123" s="66"/>
      <c r="E123" s="66"/>
      <c r="F123" s="67"/>
      <c r="G123" s="15" t="s">
        <v>79</v>
      </c>
      <c r="H123" s="16" t="s">
        <v>80</v>
      </c>
      <c r="I123" s="17" t="s">
        <v>88</v>
      </c>
      <c r="L123" s="39"/>
      <c r="M123" s="48" t="s">
        <v>87</v>
      </c>
      <c r="N123" s="48"/>
      <c r="O123" s="48"/>
      <c r="P123" s="48"/>
      <c r="Q123" s="48"/>
      <c r="R123" s="43">
        <v>29.190017865789443</v>
      </c>
      <c r="S123" s="43">
        <v>7.6287690079240909</v>
      </c>
      <c r="T123" s="40">
        <v>70</v>
      </c>
      <c r="U123" s="39"/>
    </row>
    <row r="124" spans="2:21" x14ac:dyDescent="0.2">
      <c r="B124" s="7" t="s">
        <v>132</v>
      </c>
      <c r="C124" s="62" t="s">
        <v>78</v>
      </c>
      <c r="D124" s="63"/>
      <c r="E124" s="63"/>
      <c r="F124" s="64"/>
      <c r="G124" s="18">
        <f>AVERAGE(F7:F37,F39:F76)</f>
        <v>43.652173913043477</v>
      </c>
      <c r="H124" s="19">
        <f>STDEV(F7:F37,F39:F76)</f>
        <v>13.973531793817877</v>
      </c>
      <c r="I124" s="20">
        <f>COUNT(F7:F37,F39:F76)</f>
        <v>69</v>
      </c>
      <c r="L124" s="39"/>
      <c r="M124" s="48" t="s">
        <v>86</v>
      </c>
      <c r="N124" s="48"/>
      <c r="O124" s="48"/>
      <c r="P124" s="48"/>
      <c r="Q124" s="48"/>
      <c r="R124" s="43">
        <v>67.183796296296293</v>
      </c>
      <c r="S124" s="43">
        <v>4.4699815261938527</v>
      </c>
      <c r="T124" s="40">
        <v>54</v>
      </c>
      <c r="U124" s="39"/>
    </row>
    <row r="125" spans="2:21" x14ac:dyDescent="0.2">
      <c r="B125" s="7" t="s">
        <v>133</v>
      </c>
      <c r="C125" s="62" t="s">
        <v>81</v>
      </c>
      <c r="D125" s="63"/>
      <c r="E125" s="63"/>
      <c r="F125" s="64"/>
      <c r="G125" s="18">
        <f>AVERAGE(L7:L29,L31:L32,L34:L37,L39:L76)</f>
        <v>17.522388059701491</v>
      </c>
      <c r="H125" s="19">
        <f>STDEV(L7:L29,L31:L32,L34:L37,L39:L76)</f>
        <v>5.8707239989093694</v>
      </c>
      <c r="I125" s="20">
        <f>COUNT(L7:L76)</f>
        <v>68</v>
      </c>
      <c r="L125" s="39"/>
      <c r="M125" s="48" t="s">
        <v>85</v>
      </c>
      <c r="N125" s="48"/>
      <c r="O125" s="48"/>
      <c r="P125" s="48"/>
      <c r="Q125" s="48"/>
      <c r="R125" s="43">
        <v>192.94629629629631</v>
      </c>
      <c r="S125" s="43">
        <v>53.349777502897389</v>
      </c>
      <c r="T125" s="40">
        <v>54</v>
      </c>
      <c r="U125" s="39"/>
    </row>
    <row r="126" spans="2:21" x14ac:dyDescent="0.2">
      <c r="B126" s="7" t="s">
        <v>134</v>
      </c>
      <c r="C126" s="62" t="s">
        <v>82</v>
      </c>
      <c r="D126" s="63"/>
      <c r="E126" s="63"/>
      <c r="F126" s="64"/>
      <c r="G126" s="18">
        <f>AVERAGE(B7:B76)</f>
        <v>67.180357142857147</v>
      </c>
      <c r="H126" s="19">
        <f>STDEV(B7:B76)</f>
        <v>4.3200029624108014</v>
      </c>
      <c r="I126" s="20">
        <f>COUNT(B7:B76)</f>
        <v>70</v>
      </c>
      <c r="L126" s="39"/>
      <c r="M126" s="53" t="s">
        <v>84</v>
      </c>
      <c r="N126" s="53"/>
      <c r="O126" s="53"/>
      <c r="P126" s="53"/>
      <c r="Q126" s="53"/>
      <c r="R126" s="43">
        <v>30.14314952876645</v>
      </c>
      <c r="S126" s="43">
        <v>7.8121719567501513</v>
      </c>
      <c r="T126" s="40">
        <v>54</v>
      </c>
      <c r="U126" s="39"/>
    </row>
    <row r="127" spans="2:21" x14ac:dyDescent="0.2">
      <c r="B127" s="7" t="s">
        <v>135</v>
      </c>
      <c r="C127" s="62" t="s">
        <v>83</v>
      </c>
      <c r="D127" s="63"/>
      <c r="E127" s="63"/>
      <c r="F127" s="64"/>
      <c r="G127" s="18">
        <f>AVERAGE(C7:C76)</f>
        <v>187.33999999999997</v>
      </c>
      <c r="H127" s="19">
        <f>STDEV(C7:C76)</f>
        <v>53.349312099119686</v>
      </c>
      <c r="I127" s="20">
        <f>COUNT(C7:C76)</f>
        <v>70</v>
      </c>
      <c r="L127" s="39"/>
      <c r="M127" s="55" t="s">
        <v>150</v>
      </c>
      <c r="N127" s="55"/>
      <c r="O127" s="55"/>
      <c r="P127" s="55"/>
      <c r="Q127" s="55"/>
      <c r="R127" s="45">
        <v>4.1617647058823533</v>
      </c>
      <c r="S127" s="45">
        <v>2.4471140121756649</v>
      </c>
      <c r="T127" s="46">
        <v>68</v>
      </c>
      <c r="U127" s="39"/>
    </row>
    <row r="128" spans="2:21" x14ac:dyDescent="0.2">
      <c r="B128" s="7" t="s">
        <v>136</v>
      </c>
      <c r="C128" s="62" t="s">
        <v>87</v>
      </c>
      <c r="D128" s="63"/>
      <c r="E128" s="63"/>
      <c r="F128" s="64"/>
      <c r="G128" s="18">
        <f>AVERAGE(D7:D76)</f>
        <v>29.190017865789443</v>
      </c>
      <c r="H128" s="19">
        <f>STDEV(D7:D76)</f>
        <v>7.6287690079240909</v>
      </c>
      <c r="I128" s="20">
        <f>COUNT(D7:D76)</f>
        <v>70</v>
      </c>
      <c r="L128" s="39"/>
      <c r="M128" s="50"/>
      <c r="N128" s="50"/>
      <c r="O128" s="50"/>
      <c r="P128" s="50"/>
      <c r="Q128" s="50"/>
      <c r="R128" s="50"/>
      <c r="S128" s="50"/>
      <c r="T128" s="50"/>
      <c r="U128" s="39"/>
    </row>
    <row r="129" spans="2:21" ht="32" customHeight="1" x14ac:dyDescent="0.2">
      <c r="B129" s="7" t="s">
        <v>137</v>
      </c>
      <c r="C129" s="62" t="s">
        <v>86</v>
      </c>
      <c r="D129" s="63"/>
      <c r="E129" s="63"/>
      <c r="F129" s="64"/>
      <c r="G129" s="18">
        <f>AVERAGE(V7:V76)</f>
        <v>67.183796296296293</v>
      </c>
      <c r="H129" s="19">
        <f>STDEV(V7:V76)</f>
        <v>4.4699815261938527</v>
      </c>
      <c r="I129" s="20">
        <f>COUNT(V7:V76)</f>
        <v>54</v>
      </c>
      <c r="L129" s="51"/>
      <c r="M129" s="52"/>
      <c r="N129" s="52"/>
      <c r="O129" s="52"/>
      <c r="P129" s="52"/>
      <c r="Q129" s="52"/>
      <c r="R129" s="52"/>
      <c r="S129" s="52"/>
      <c r="T129" s="52"/>
      <c r="U129" s="51"/>
    </row>
    <row r="130" spans="2:21" x14ac:dyDescent="0.2">
      <c r="B130" s="7" t="s">
        <v>138</v>
      </c>
      <c r="C130" s="62" t="s">
        <v>85</v>
      </c>
      <c r="D130" s="63"/>
      <c r="E130" s="63"/>
      <c r="F130" s="64"/>
      <c r="G130" s="18">
        <f>AVERAGE(W7:W76)</f>
        <v>192.94629629629631</v>
      </c>
      <c r="H130" s="19">
        <f>STDEV(W7:W76)</f>
        <v>53.349777502897389</v>
      </c>
      <c r="I130" s="20">
        <f>COUNT(W7:W76)</f>
        <v>54</v>
      </c>
      <c r="L130" s="51"/>
      <c r="M130" s="51"/>
      <c r="N130" s="51"/>
      <c r="O130" s="51"/>
      <c r="P130" s="51"/>
      <c r="Q130" s="51"/>
      <c r="R130" s="51"/>
      <c r="S130" s="51"/>
      <c r="T130" s="51"/>
      <c r="U130" s="51"/>
    </row>
    <row r="131" spans="2:21" x14ac:dyDescent="0.2">
      <c r="B131" s="7" t="s">
        <v>139</v>
      </c>
      <c r="C131" s="62" t="s">
        <v>84</v>
      </c>
      <c r="D131" s="63"/>
      <c r="E131" s="63"/>
      <c r="F131" s="64"/>
      <c r="G131" s="18">
        <f>AVERAGE(X7:X76)</f>
        <v>30.14314952876645</v>
      </c>
      <c r="H131" s="19">
        <f>STDEV(X7:X76)</f>
        <v>7.8121719567501513</v>
      </c>
      <c r="I131" s="20">
        <f>COUNT(X7:X76)</f>
        <v>54</v>
      </c>
      <c r="L131" s="52"/>
      <c r="M131" s="52"/>
      <c r="N131" s="52"/>
      <c r="O131" s="52"/>
      <c r="P131" s="52"/>
      <c r="Q131" s="52"/>
      <c r="R131" s="52"/>
      <c r="S131" s="52"/>
      <c r="T131" s="52"/>
      <c r="U131" s="52"/>
    </row>
    <row r="132" spans="2:21" ht="15" customHeight="1" thickBot="1" x14ac:dyDescent="0.25">
      <c r="B132" s="8" t="s">
        <v>140</v>
      </c>
      <c r="C132" s="59" t="s">
        <v>122</v>
      </c>
      <c r="D132" s="60"/>
      <c r="E132" s="60"/>
      <c r="F132" s="61"/>
      <c r="G132" s="21">
        <f>AVERAGE(U7:U76)</f>
        <v>4.1617647058823533</v>
      </c>
      <c r="H132" s="22">
        <f>STDEV(U7:U76)</f>
        <v>2.4471140121756649</v>
      </c>
      <c r="I132" s="23">
        <f>COUNT(U7:U77)</f>
        <v>68</v>
      </c>
    </row>
    <row r="140" spans="2:21" ht="32" customHeight="1" x14ac:dyDescent="0.2"/>
    <row r="146" spans="25:25" x14ac:dyDescent="0.2">
      <c r="Y146" s="1"/>
    </row>
    <row r="147" spans="25:25" x14ac:dyDescent="0.2">
      <c r="Y147" s="1"/>
    </row>
    <row r="148" spans="25:25" x14ac:dyDescent="0.2">
      <c r="Y148" s="2"/>
    </row>
    <row r="149" spans="25:25" x14ac:dyDescent="0.2">
      <c r="Y149" s="1"/>
    </row>
    <row r="150" spans="25:25" x14ac:dyDescent="0.2">
      <c r="Y150" s="1"/>
    </row>
    <row r="151" spans="25:25" x14ac:dyDescent="0.2">
      <c r="Y151" s="1"/>
    </row>
  </sheetData>
  <mergeCells count="88">
    <mergeCell ref="C130:F130"/>
    <mergeCell ref="C128:F128"/>
    <mergeCell ref="C129:F129"/>
    <mergeCell ref="C85:F85"/>
    <mergeCell ref="C81:F81"/>
    <mergeCell ref="C84:F84"/>
    <mergeCell ref="C89:F89"/>
    <mergeCell ref="C93:F93"/>
    <mergeCell ref="C102:F102"/>
    <mergeCell ref="C88:F88"/>
    <mergeCell ref="C87:F87"/>
    <mergeCell ref="C86:F86"/>
    <mergeCell ref="C90:F90"/>
    <mergeCell ref="C92:F92"/>
    <mergeCell ref="C91:F91"/>
    <mergeCell ref="C94:F94"/>
    <mergeCell ref="C103:F103"/>
    <mergeCell ref="C108:F108"/>
    <mergeCell ref="C107:F107"/>
    <mergeCell ref="C106:F106"/>
    <mergeCell ref="C105:F105"/>
    <mergeCell ref="C104:F104"/>
    <mergeCell ref="C109:F109"/>
    <mergeCell ref="C114:F114"/>
    <mergeCell ref="C113:F113"/>
    <mergeCell ref="C112:F112"/>
    <mergeCell ref="C111:F111"/>
    <mergeCell ref="C110:F110"/>
    <mergeCell ref="C121:F121"/>
    <mergeCell ref="C115:F115"/>
    <mergeCell ref="C118:F118"/>
    <mergeCell ref="C119:F119"/>
    <mergeCell ref="C117:F117"/>
    <mergeCell ref="C116:F116"/>
    <mergeCell ref="C120:F120"/>
    <mergeCell ref="B94:B102"/>
    <mergeCell ref="B91:B92"/>
    <mergeCell ref="B85:B89"/>
    <mergeCell ref="B82:B83"/>
    <mergeCell ref="C132:F132"/>
    <mergeCell ref="C131:F131"/>
    <mergeCell ref="C123:F123"/>
    <mergeCell ref="C124:F124"/>
    <mergeCell ref="C127:F127"/>
    <mergeCell ref="C126:F126"/>
    <mergeCell ref="B121:B122"/>
    <mergeCell ref="B116:B119"/>
    <mergeCell ref="B110:B114"/>
    <mergeCell ref="B104:B108"/>
    <mergeCell ref="C125:F125"/>
    <mergeCell ref="C122:F122"/>
    <mergeCell ref="M82:Q82"/>
    <mergeCell ref="M81:Q81"/>
    <mergeCell ref="M86:M89"/>
    <mergeCell ref="N94:Q94"/>
    <mergeCell ref="N93:Q93"/>
    <mergeCell ref="N92:Q92"/>
    <mergeCell ref="N89:Q89"/>
    <mergeCell ref="N88:Q88"/>
    <mergeCell ref="N87:Q87"/>
    <mergeCell ref="N86:Q86"/>
    <mergeCell ref="N84:Q84"/>
    <mergeCell ref="N83:Q83"/>
    <mergeCell ref="N91:Q91"/>
    <mergeCell ref="M91:M97"/>
    <mergeCell ref="N96:Q96"/>
    <mergeCell ref="N95:Q95"/>
    <mergeCell ref="M111:M114"/>
    <mergeCell ref="M127:Q127"/>
    <mergeCell ref="M126:Q126"/>
    <mergeCell ref="M83:M84"/>
    <mergeCell ref="M90:Q90"/>
    <mergeCell ref="M85:Q85"/>
    <mergeCell ref="M115:Q115"/>
    <mergeCell ref="M110:Q110"/>
    <mergeCell ref="N113:Q113"/>
    <mergeCell ref="N114:Q114"/>
    <mergeCell ref="N116:Q116"/>
    <mergeCell ref="N117:Q117"/>
    <mergeCell ref="N108:Q108"/>
    <mergeCell ref="N109:Q109"/>
    <mergeCell ref="N102:Q102"/>
    <mergeCell ref="N103:Q103"/>
    <mergeCell ref="M98:Q98"/>
    <mergeCell ref="M104:Q104"/>
    <mergeCell ref="M105:M109"/>
    <mergeCell ref="M99:M103"/>
    <mergeCell ref="N97:Q97"/>
  </mergeCells>
  <pageMargins left="0.7" right="0.7" top="0.75" bottom="0.75" header="0.3" footer="0.3"/>
  <pageSetup orientation="portrait" horizontalDpi="0" verticalDpi="0"/>
  <ignoredErrors>
    <ignoredError sqref="G8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38C7-4010-944F-B6C1-8925C41943BB}">
  <dimension ref="A1"/>
  <sheetViews>
    <sheetView topLeftCell="A18" workbookViewId="0">
      <selection activeCell="G46" sqref="G46:N92"/>
    </sheetView>
  </sheetViews>
  <sheetFormatPr baseColWidth="10" defaultRowHeight="15" x14ac:dyDescent="0.2"/>
  <sheetData/>
  <pageMargins left="1" right="1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topLeftCell="B1" zoomScale="140" zoomScaleNormal="140" workbookViewId="0">
      <selection activeCell="A19" sqref="A19"/>
    </sheetView>
  </sheetViews>
  <sheetFormatPr baseColWidth="10" defaultColWidth="8.83203125" defaultRowHeight="15" x14ac:dyDescent="0.2"/>
  <cols>
    <col min="1" max="1" width="17.1640625" bestFit="1" customWidth="1"/>
    <col min="2" max="2" width="24.1640625" bestFit="1" customWidth="1"/>
    <col min="3" max="3" width="95.5" bestFit="1" customWidth="1"/>
    <col min="4" max="4" width="244.33203125" bestFit="1" customWidth="1"/>
  </cols>
  <sheetData>
    <row r="1" spans="1:4" x14ac:dyDescent="0.2">
      <c r="A1" t="s">
        <v>26</v>
      </c>
      <c r="B1" t="s">
        <v>27</v>
      </c>
      <c r="C1" t="s">
        <v>28</v>
      </c>
      <c r="D1" t="s">
        <v>29</v>
      </c>
    </row>
    <row r="2" spans="1:4" x14ac:dyDescent="0.2">
      <c r="A2" t="s">
        <v>19</v>
      </c>
      <c r="B2" t="s">
        <v>30</v>
      </c>
      <c r="C2" t="s">
        <v>31</v>
      </c>
    </row>
    <row r="3" spans="1:4" x14ac:dyDescent="0.2">
      <c r="A3" t="s">
        <v>20</v>
      </c>
      <c r="B3" t="s">
        <v>32</v>
      </c>
      <c r="C3" t="s">
        <v>33</v>
      </c>
    </row>
    <row r="4" spans="1:4" x14ac:dyDescent="0.2">
      <c r="A4" t="s">
        <v>21</v>
      </c>
      <c r="B4" t="s">
        <v>32</v>
      </c>
      <c r="C4" t="s">
        <v>34</v>
      </c>
    </row>
    <row r="5" spans="1:4" ht="16" x14ac:dyDescent="0.2">
      <c r="A5" t="s">
        <v>22</v>
      </c>
      <c r="B5" t="s">
        <v>32</v>
      </c>
      <c r="C5" s="1" t="s">
        <v>35</v>
      </c>
      <c r="D5" t="s">
        <v>36</v>
      </c>
    </row>
    <row r="6" spans="1:4" x14ac:dyDescent="0.2">
      <c r="A6" t="s">
        <v>0</v>
      </c>
      <c r="B6" t="s">
        <v>37</v>
      </c>
      <c r="C6" t="s">
        <v>38</v>
      </c>
      <c r="D6" t="s">
        <v>39</v>
      </c>
    </row>
    <row r="7" spans="1:4" x14ac:dyDescent="0.2">
      <c r="A7" t="s">
        <v>1</v>
      </c>
      <c r="B7" t="s">
        <v>30</v>
      </c>
      <c r="C7" t="s">
        <v>40</v>
      </c>
    </row>
    <row r="8" spans="1:4" x14ac:dyDescent="0.2">
      <c r="A8" t="s">
        <v>2</v>
      </c>
      <c r="B8" t="s">
        <v>37</v>
      </c>
      <c r="C8" t="s">
        <v>41</v>
      </c>
      <c r="D8" t="s">
        <v>42</v>
      </c>
    </row>
    <row r="9" spans="1:4" x14ac:dyDescent="0.2">
      <c r="A9" t="s">
        <v>3</v>
      </c>
      <c r="B9" t="s">
        <v>37</v>
      </c>
      <c r="C9" t="s">
        <v>43</v>
      </c>
      <c r="D9" t="s">
        <v>44</v>
      </c>
    </row>
    <row r="10" spans="1:4" x14ac:dyDescent="0.2">
      <c r="A10" t="s">
        <v>4</v>
      </c>
      <c r="B10" t="s">
        <v>37</v>
      </c>
      <c r="C10" t="s">
        <v>45</v>
      </c>
      <c r="D10" t="s">
        <v>46</v>
      </c>
    </row>
    <row r="11" spans="1:4" ht="16" x14ac:dyDescent="0.2">
      <c r="A11" t="s">
        <v>5</v>
      </c>
      <c r="B11" t="s">
        <v>37</v>
      </c>
      <c r="C11" s="1" t="s">
        <v>47</v>
      </c>
      <c r="D11" t="s">
        <v>48</v>
      </c>
    </row>
    <row r="12" spans="1:4" x14ac:dyDescent="0.2">
      <c r="A12" t="s">
        <v>6</v>
      </c>
      <c r="B12" t="s">
        <v>37</v>
      </c>
      <c r="C12" t="s">
        <v>49</v>
      </c>
      <c r="D12" t="s">
        <v>50</v>
      </c>
    </row>
    <row r="13" spans="1:4" x14ac:dyDescent="0.2">
      <c r="A13" t="s">
        <v>14</v>
      </c>
      <c r="B13" t="s">
        <v>30</v>
      </c>
      <c r="C13" t="s">
        <v>51</v>
      </c>
    </row>
    <row r="14" spans="1:4" x14ac:dyDescent="0.2">
      <c r="A14" t="s">
        <v>15</v>
      </c>
      <c r="B14" t="s">
        <v>37</v>
      </c>
      <c r="C14" t="s">
        <v>52</v>
      </c>
      <c r="D14" t="s">
        <v>53</v>
      </c>
    </row>
    <row r="15" spans="1:4" ht="16" x14ac:dyDescent="0.2">
      <c r="A15" t="s">
        <v>16</v>
      </c>
      <c r="B15" t="s">
        <v>37</v>
      </c>
      <c r="C15" s="1" t="s">
        <v>54</v>
      </c>
      <c r="D15" t="s">
        <v>55</v>
      </c>
    </row>
    <row r="16" spans="1:4" x14ac:dyDescent="0.2">
      <c r="A16" t="s">
        <v>7</v>
      </c>
      <c r="B16" t="s">
        <v>37</v>
      </c>
      <c r="C16" t="s">
        <v>56</v>
      </c>
      <c r="D16" t="s">
        <v>57</v>
      </c>
    </row>
    <row r="17" spans="1:4" x14ac:dyDescent="0.2">
      <c r="A17" t="s">
        <v>8</v>
      </c>
      <c r="B17" t="s">
        <v>37</v>
      </c>
      <c r="C17" t="s">
        <v>58</v>
      </c>
      <c r="D17" t="s">
        <v>55</v>
      </c>
    </row>
    <row r="18" spans="1:4" x14ac:dyDescent="0.2">
      <c r="A18" t="s">
        <v>9</v>
      </c>
      <c r="B18" t="s">
        <v>37</v>
      </c>
      <c r="C18" t="s">
        <v>59</v>
      </c>
      <c r="D18" t="s">
        <v>60</v>
      </c>
    </row>
    <row r="19" spans="1:4" ht="16" x14ac:dyDescent="0.2">
      <c r="A19" t="s">
        <v>10</v>
      </c>
      <c r="B19" t="s">
        <v>37</v>
      </c>
      <c r="C19" s="2" t="s">
        <v>61</v>
      </c>
      <c r="D19" t="s">
        <v>62</v>
      </c>
    </row>
    <row r="20" spans="1:4" x14ac:dyDescent="0.2">
      <c r="A20" t="s">
        <v>11</v>
      </c>
      <c r="B20" t="s">
        <v>37</v>
      </c>
      <c r="C20" t="s">
        <v>63</v>
      </c>
      <c r="D20" t="s">
        <v>55</v>
      </c>
    </row>
    <row r="21" spans="1:4" x14ac:dyDescent="0.2">
      <c r="A21" t="s">
        <v>12</v>
      </c>
      <c r="B21" t="s">
        <v>37</v>
      </c>
      <c r="C21" t="s">
        <v>64</v>
      </c>
      <c r="D21" t="s">
        <v>55</v>
      </c>
    </row>
    <row r="22" spans="1:4" x14ac:dyDescent="0.2">
      <c r="A22" t="s">
        <v>13</v>
      </c>
      <c r="B22" t="s">
        <v>32</v>
      </c>
      <c r="C22" t="s">
        <v>65</v>
      </c>
      <c r="D22" t="s">
        <v>66</v>
      </c>
    </row>
    <row r="23" spans="1:4" x14ac:dyDescent="0.2">
      <c r="A23" t="s">
        <v>23</v>
      </c>
      <c r="B23" t="s">
        <v>32</v>
      </c>
      <c r="C23" t="s">
        <v>33</v>
      </c>
    </row>
    <row r="24" spans="1:4" x14ac:dyDescent="0.2">
      <c r="A24" t="s">
        <v>24</v>
      </c>
      <c r="B24" t="s">
        <v>32</v>
      </c>
      <c r="C24" t="s">
        <v>34</v>
      </c>
    </row>
    <row r="25" spans="1:4" ht="16" x14ac:dyDescent="0.2">
      <c r="A25" t="s">
        <v>25</v>
      </c>
      <c r="B25" t="s">
        <v>32</v>
      </c>
      <c r="C25" s="1" t="s">
        <v>35</v>
      </c>
      <c r="D25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Sense2StopDemographics_forMaria</vt:lpstr>
      <vt:lpstr>Sheet1</vt:lpstr>
      <vt:lpstr>Sheet2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Elyse Renee Daly</dc:creator>
  <cp:lastModifiedBy>Microsoft Office User</cp:lastModifiedBy>
  <dcterms:created xsi:type="dcterms:W3CDTF">2020-02-11T20:02:33Z</dcterms:created>
  <dcterms:modified xsi:type="dcterms:W3CDTF">2020-05-11T06:58:45Z</dcterms:modified>
</cp:coreProperties>
</file>