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TOR BORGES\Documents\ENSINO\GESTÃO DE RISCO\"/>
    </mc:Choice>
  </mc:AlternateContent>
  <xr:revisionPtr revIDLastSave="0" documentId="13_ncr:1_{DDE35C34-851D-49F5-B5A2-37AA2F42073D}" xr6:coauthVersionLast="47" xr6:coauthVersionMax="47" xr10:uidLastSave="{00000000-0000-0000-0000-000000000000}"/>
  <bookViews>
    <workbookView xWindow="-120" yWindow="-120" windowWidth="15600" windowHeight="11160" xr2:uid="{BE06A886-EFBB-4D25-9841-B661A11619F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6" i="1" l="1"/>
  <c r="F86" i="1"/>
  <c r="E86" i="1"/>
  <c r="D86" i="1"/>
  <c r="C86" i="1"/>
  <c r="B86" i="1"/>
  <c r="C85" i="1"/>
  <c r="D85" i="1"/>
  <c r="E85" i="1"/>
  <c r="F85" i="1"/>
  <c r="G85" i="1"/>
  <c r="B85" i="1"/>
  <c r="C84" i="1"/>
  <c r="D84" i="1"/>
  <c r="E84" i="1"/>
  <c r="F84" i="1"/>
  <c r="G84" i="1"/>
  <c r="B84" i="1"/>
  <c r="C83" i="1"/>
  <c r="D83" i="1"/>
  <c r="E83" i="1"/>
  <c r="F83" i="1"/>
  <c r="G83" i="1"/>
  <c r="B83" i="1"/>
  <c r="G81" i="1"/>
  <c r="F81" i="1"/>
  <c r="E81" i="1"/>
  <c r="D81" i="1"/>
  <c r="C81" i="1"/>
  <c r="B81" i="1"/>
  <c r="C77" i="1"/>
  <c r="D77" i="1"/>
  <c r="E77" i="1"/>
  <c r="F77" i="1"/>
  <c r="G77" i="1"/>
  <c r="B77" i="1"/>
  <c r="B75" i="1"/>
  <c r="C75" i="1"/>
  <c r="D75" i="1"/>
  <c r="E75" i="1"/>
  <c r="F75" i="1"/>
  <c r="G75" i="1"/>
  <c r="D69" i="1"/>
  <c r="F69" i="1"/>
  <c r="G69" i="1"/>
  <c r="I69" i="1"/>
  <c r="K69" i="1"/>
  <c r="L69" i="1"/>
  <c r="N69" i="1"/>
  <c r="P69" i="1"/>
  <c r="Q69" i="1"/>
  <c r="S69" i="1"/>
  <c r="U69" i="1"/>
  <c r="V69" i="1"/>
  <c r="X69" i="1"/>
  <c r="Z69" i="1"/>
  <c r="AA69" i="1"/>
  <c r="AC69" i="1"/>
  <c r="D68" i="1"/>
  <c r="F68" i="1"/>
  <c r="G68" i="1"/>
  <c r="I68" i="1"/>
  <c r="K68" i="1"/>
  <c r="L68" i="1"/>
  <c r="N68" i="1"/>
  <c r="P68" i="1"/>
  <c r="Q68" i="1"/>
  <c r="S68" i="1"/>
  <c r="U68" i="1"/>
  <c r="V68" i="1"/>
  <c r="X68" i="1"/>
  <c r="Z68" i="1"/>
  <c r="AA68" i="1"/>
  <c r="AC68" i="1"/>
  <c r="B68" i="1"/>
  <c r="B69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4" i="1"/>
  <c r="AD69" i="1" s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4" i="1"/>
  <c r="AB69" i="1" s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4" i="1"/>
  <c r="Y69" i="1" s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4" i="1"/>
  <c r="W69" i="1" s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4" i="1"/>
  <c r="T69" i="1" s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4" i="1"/>
  <c r="R69" i="1" s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4" i="1"/>
  <c r="O69" i="1" s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4" i="1"/>
  <c r="M69" i="1" s="1"/>
  <c r="J5" i="1"/>
  <c r="J6" i="1"/>
  <c r="J68" i="1" s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4" i="1"/>
  <c r="H69" i="1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4" i="1"/>
  <c r="E69" i="1" s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4" i="1"/>
  <c r="C69" i="1" s="1"/>
  <c r="Y68" i="1" l="1"/>
  <c r="M68" i="1"/>
  <c r="E68" i="1"/>
  <c r="R68" i="1"/>
  <c r="J69" i="1"/>
  <c r="AB68" i="1"/>
  <c r="T68" i="1"/>
  <c r="H68" i="1"/>
  <c r="AD68" i="1"/>
  <c r="W68" i="1"/>
  <c r="O68" i="1"/>
  <c r="C68" i="1"/>
</calcChain>
</file>

<file path=xl/sharedStrings.xml><?xml version="1.0" encoding="utf-8"?>
<sst xmlns="http://schemas.openxmlformats.org/spreadsheetml/2006/main" count="66" uniqueCount="25">
  <si>
    <t>Date</t>
  </si>
  <si>
    <t>JHSF3</t>
  </si>
  <si>
    <t>IBOV</t>
  </si>
  <si>
    <t>1T 2021</t>
  </si>
  <si>
    <t>2T 2021</t>
  </si>
  <si>
    <t>3T 2021</t>
  </si>
  <si>
    <t>4T 2021</t>
  </si>
  <si>
    <t>1T 2022</t>
  </si>
  <si>
    <t>2T 2022</t>
  </si>
  <si>
    <t xml:space="preserve">MÉDIA </t>
  </si>
  <si>
    <t>DESVIO</t>
  </si>
  <si>
    <t>1T 21</t>
  </si>
  <si>
    <t>2T 21</t>
  </si>
  <si>
    <t>3T 21</t>
  </si>
  <si>
    <t>4T 21</t>
  </si>
  <si>
    <t>1T 22</t>
  </si>
  <si>
    <t>2T 22</t>
  </si>
  <si>
    <t>VAR ABSOLUTO</t>
  </si>
  <si>
    <t>VAR RELATIVO</t>
  </si>
  <si>
    <t>MEDIA M</t>
  </si>
  <si>
    <t>DESVIO M</t>
  </si>
  <si>
    <t>COV</t>
  </si>
  <si>
    <t>BETA</t>
  </si>
  <si>
    <t>CAPM</t>
  </si>
  <si>
    <t>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</si>
</sst>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 ABSOLUTO</a:t>
            </a:r>
          </a:p>
        </c:rich>
      </c:tx>
      <c:layout>
        <c:manualLayout>
          <c:xMode val="edge"/>
          <c:yMode val="edge"/>
          <c:x val="0.3573496760797050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Planilha1!$B$74:$G$74</c:f>
              <c:strCache>
                <c:ptCount val="6"/>
                <c:pt idx="0">
                  <c:v>1T 21</c:v>
                </c:pt>
                <c:pt idx="1">
                  <c:v>2T 21</c:v>
                </c:pt>
                <c:pt idx="2">
                  <c:v>3T 21</c:v>
                </c:pt>
                <c:pt idx="3">
                  <c:v>4T 21</c:v>
                </c:pt>
                <c:pt idx="4">
                  <c:v>1T 22</c:v>
                </c:pt>
                <c:pt idx="5">
                  <c:v>2T 22</c:v>
                </c:pt>
              </c:strCache>
            </c:strRef>
          </c:cat>
          <c:val>
            <c:numRef>
              <c:f>Planilha1!$B$75:$G$75</c:f>
              <c:numCache>
                <c:formatCode>General</c:formatCode>
                <c:ptCount val="6"/>
                <c:pt idx="0">
                  <c:v>4909.893786706597</c:v>
                </c:pt>
                <c:pt idx="1">
                  <c:v>3081.5236932782727</c:v>
                </c:pt>
                <c:pt idx="2">
                  <c:v>3456.6707010862347</c:v>
                </c:pt>
                <c:pt idx="3">
                  <c:v>5170.3098999648237</c:v>
                </c:pt>
                <c:pt idx="4">
                  <c:v>5552.0921533114797</c:v>
                </c:pt>
                <c:pt idx="5">
                  <c:v>3933.69180712567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1-4D81-9563-FA1FEFA85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9242495"/>
        <c:axId val="609245823"/>
      </c:barChart>
      <c:catAx>
        <c:axId val="60924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9245823"/>
        <c:crosses val="autoZero"/>
        <c:auto val="1"/>
        <c:lblAlgn val="ctr"/>
        <c:lblOffset val="100"/>
        <c:noMultiLvlLbl val="0"/>
      </c:catAx>
      <c:valAx>
        <c:axId val="60924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9242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 RELATIVO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0.18560185185185185"/>
          <c:w val="0.87753018372703417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Planilha1!$B$76:$G$76</c:f>
              <c:strCache>
                <c:ptCount val="6"/>
                <c:pt idx="0">
                  <c:v>1T 21</c:v>
                </c:pt>
                <c:pt idx="1">
                  <c:v>2T 21</c:v>
                </c:pt>
                <c:pt idx="2">
                  <c:v>3T 21</c:v>
                </c:pt>
                <c:pt idx="3">
                  <c:v>4T 21</c:v>
                </c:pt>
                <c:pt idx="4">
                  <c:v>1T 22</c:v>
                </c:pt>
                <c:pt idx="5">
                  <c:v>2T 22</c:v>
                </c:pt>
              </c:strCache>
            </c:strRef>
          </c:cat>
          <c:val>
            <c:numRef>
              <c:f>Planilha1!$B$77:$G$77</c:f>
              <c:numCache>
                <c:formatCode>General</c:formatCode>
                <c:ptCount val="6"/>
                <c:pt idx="0">
                  <c:v>4977.2851220654675</c:v>
                </c:pt>
                <c:pt idx="1">
                  <c:v>2963.0531785761095</c:v>
                </c:pt>
                <c:pt idx="2">
                  <c:v>3716.9660536233059</c:v>
                </c:pt>
                <c:pt idx="3">
                  <c:v>5270.2332137762778</c:v>
                </c:pt>
                <c:pt idx="4">
                  <c:v>5122.6072130598677</c:v>
                </c:pt>
                <c:pt idx="5">
                  <c:v>4059.0674556129052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4-4B45-A323-B40956659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285119"/>
        <c:axId val="588285535"/>
      </c:barChart>
      <c:catAx>
        <c:axId val="58828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8285535"/>
        <c:crosses val="autoZero"/>
        <c:auto val="1"/>
        <c:lblAlgn val="ctr"/>
        <c:lblOffset val="100"/>
        <c:noMultiLvlLbl val="0"/>
      </c:catAx>
      <c:valAx>
        <c:axId val="58828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8285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BETA</a:t>
            </a:r>
          </a:p>
          <a:p>
            <a:pPr>
              <a:defRPr/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Planilha1!$B$82:$G$82</c:f>
              <c:strCache>
                <c:ptCount val="6"/>
                <c:pt idx="0">
                  <c:v>1T 21</c:v>
                </c:pt>
                <c:pt idx="1">
                  <c:v>2T 21</c:v>
                </c:pt>
                <c:pt idx="2">
                  <c:v>3T 21</c:v>
                </c:pt>
                <c:pt idx="3">
                  <c:v>4T 21</c:v>
                </c:pt>
                <c:pt idx="4">
                  <c:v>1T 22</c:v>
                </c:pt>
                <c:pt idx="5">
                  <c:v>2T 22</c:v>
                </c:pt>
              </c:strCache>
            </c:strRef>
          </c:cat>
          <c:val>
            <c:numRef>
              <c:f>Planilha1!$B$83:$G$83</c:f>
              <c:numCache>
                <c:formatCode>General</c:formatCode>
                <c:ptCount val="6"/>
                <c:pt idx="0">
                  <c:v>1.2084027726896498</c:v>
                </c:pt>
                <c:pt idx="1">
                  <c:v>1.0738392861120549</c:v>
                </c:pt>
                <c:pt idx="2">
                  <c:v>1.1737763004009605</c:v>
                </c:pt>
                <c:pt idx="3">
                  <c:v>1.7279211248815327</c:v>
                </c:pt>
                <c:pt idx="4">
                  <c:v>1.4311158898071008</c:v>
                </c:pt>
                <c:pt idx="5">
                  <c:v>0.94061781133382805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7C-47A4-9287-3C600F5E4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9270783"/>
        <c:axId val="609266207"/>
      </c:barChart>
      <c:catAx>
        <c:axId val="60927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9266207"/>
        <c:crosses val="autoZero"/>
        <c:auto val="1"/>
        <c:lblAlgn val="ctr"/>
        <c:lblOffset val="100"/>
        <c:noMultiLvlLbl val="0"/>
      </c:catAx>
      <c:valAx>
        <c:axId val="60926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9270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465149</xdr:colOff>
      <xdr:row>69</xdr:row>
      <xdr:rowOff>76203</xdr:rowOff>
    </xdr:from>
    <xdr:to>
      <xdr:col>16</xdr:col>
      <xdr:colOff>412583</xdr:colOff>
      <xdr:row>83</xdr:row>
      <xdr:rowOff>152403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E2E311A-5391-AE14-03A0-13818C91E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243568</xdr:colOff>
      <xdr:row>69</xdr:row>
      <xdr:rowOff>55789</xdr:rowOff>
    </xdr:from>
    <xdr:to>
      <xdr:col>24</xdr:col>
      <xdr:colOff>405493</xdr:colOff>
      <xdr:row>83</xdr:row>
      <xdr:rowOff>131989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39D6E7B-EA2C-038D-629F-BB038A826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550333</xdr:colOff>
      <xdr:row>78</xdr:row>
      <xdr:rowOff>68795</xdr:rowOff>
    </xdr:from>
    <xdr:to>
      <xdr:col>15</xdr:col>
      <xdr:colOff>89958</xdr:colOff>
      <xdr:row>92</xdr:row>
      <xdr:rowOff>144995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FC5F39E-088C-1939-D860-2CE0B31FD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3622C-731E-4277-B23D-0E3A947B03A6}">
  <dimension ref="A1:AD86"/>
  <sheetViews>
    <sheetView tabSelected="1" topLeftCell="A83" zoomScale="210" zoomScaleNormal="210" workbookViewId="0">
      <selection activeCell="E86" sqref="E86:G86"/>
    </sheetView>
  </sheetViews>
  <sheetFormatPr defaultRowHeight="15" x14ac:dyDescent="0.25"/>
  <cols>
    <col min="1" max="1" width="19.7109375" customWidth="1"/>
    <col min="2" max="2" width="15.140625" customWidth="1"/>
    <col min="3" max="3" width="13.7109375" customWidth="1"/>
    <col min="4" max="5" width="13.28515625" customWidth="1"/>
    <col min="6" max="6" width="11.5703125" bestFit="1" customWidth="1"/>
    <col min="11" max="11" width="11.5703125" bestFit="1" customWidth="1"/>
    <col min="16" max="16" width="11.5703125" bestFit="1" customWidth="1"/>
    <col min="21" max="21" width="11.5703125" bestFit="1" customWidth="1"/>
    <col min="26" max="26" width="11.5703125" bestFit="1" customWidth="1"/>
  </cols>
  <sheetData>
    <row r="1" spans="1:30" x14ac:dyDescent="0.25">
      <c r="A1" s="3" t="s">
        <v>3</v>
      </c>
      <c r="B1" s="3"/>
      <c r="C1" s="3"/>
      <c r="D1" s="3"/>
      <c r="E1" s="3"/>
      <c r="F1" s="3" t="s">
        <v>4</v>
      </c>
      <c r="G1" s="3"/>
      <c r="H1" s="3"/>
      <c r="I1" s="3"/>
      <c r="J1" s="3"/>
      <c r="K1" s="3" t="s">
        <v>5</v>
      </c>
      <c r="L1" s="3"/>
      <c r="M1" s="3"/>
      <c r="N1" s="3"/>
      <c r="O1" s="3"/>
      <c r="P1" s="3" t="s">
        <v>6</v>
      </c>
      <c r="Q1" s="3"/>
      <c r="R1" s="3"/>
      <c r="S1" s="3"/>
      <c r="T1" s="3"/>
      <c r="U1" s="3" t="s">
        <v>7</v>
      </c>
      <c r="V1" s="3"/>
      <c r="W1" s="3"/>
      <c r="X1" s="3"/>
      <c r="Y1" s="3"/>
      <c r="Z1" s="3" t="s">
        <v>8</v>
      </c>
      <c r="AA1" s="3"/>
      <c r="AB1" s="3"/>
      <c r="AC1" s="3"/>
      <c r="AD1" s="3"/>
    </row>
    <row r="2" spans="1:30" x14ac:dyDescent="0.25">
      <c r="A2" t="s">
        <v>0</v>
      </c>
      <c r="B2" t="s">
        <v>1</v>
      </c>
      <c r="D2" t="s">
        <v>2</v>
      </c>
      <c r="F2" t="s">
        <v>0</v>
      </c>
      <c r="G2" t="s">
        <v>1</v>
      </c>
      <c r="I2" t="s">
        <v>2</v>
      </c>
      <c r="K2" t="s">
        <v>0</v>
      </c>
      <c r="L2" t="s">
        <v>1</v>
      </c>
      <c r="N2" t="s">
        <v>2</v>
      </c>
      <c r="P2" t="s">
        <v>0</v>
      </c>
      <c r="Q2" t="s">
        <v>1</v>
      </c>
      <c r="S2" t="s">
        <v>2</v>
      </c>
      <c r="U2" t="s">
        <v>0</v>
      </c>
      <c r="V2" t="s">
        <v>1</v>
      </c>
      <c r="X2" t="s">
        <v>2</v>
      </c>
      <c r="Z2" t="s">
        <v>0</v>
      </c>
      <c r="AA2" t="s">
        <v>1</v>
      </c>
      <c r="AC2" t="s">
        <v>2</v>
      </c>
    </row>
    <row r="3" spans="1:30" x14ac:dyDescent="0.25">
      <c r="A3" s="1">
        <v>44200</v>
      </c>
      <c r="B3">
        <v>7.44</v>
      </c>
      <c r="D3">
        <v>118558</v>
      </c>
      <c r="F3" s="1">
        <v>44287</v>
      </c>
      <c r="G3">
        <v>6.83</v>
      </c>
      <c r="I3">
        <v>115253</v>
      </c>
      <c r="K3" s="1">
        <v>44378</v>
      </c>
      <c r="L3">
        <v>7.09</v>
      </c>
      <c r="N3">
        <v>125666</v>
      </c>
      <c r="P3" s="1">
        <v>44470</v>
      </c>
      <c r="Q3">
        <v>6.11</v>
      </c>
      <c r="S3">
        <v>112900</v>
      </c>
      <c r="U3" s="1">
        <v>44564</v>
      </c>
      <c r="V3">
        <v>5.21</v>
      </c>
      <c r="X3">
        <v>103922</v>
      </c>
      <c r="Z3" s="1">
        <v>44652</v>
      </c>
      <c r="AA3">
        <v>6.8</v>
      </c>
      <c r="AC3">
        <v>121570</v>
      </c>
    </row>
    <row r="4" spans="1:30" x14ac:dyDescent="0.25">
      <c r="A4" s="1">
        <v>44201</v>
      </c>
      <c r="B4">
        <v>7.36</v>
      </c>
      <c r="C4">
        <f>(B4-B3)/B3</f>
        <v>-1.075268817204302E-2</v>
      </c>
      <c r="D4">
        <v>119223</v>
      </c>
      <c r="E4">
        <f>(D4-D3)/D3</f>
        <v>5.6090689788964049E-3</v>
      </c>
      <c r="F4" s="1">
        <v>44291</v>
      </c>
      <c r="G4">
        <v>6.79</v>
      </c>
      <c r="H4">
        <f>(G4-G3)/G3</f>
        <v>-5.8565153733528604E-3</v>
      </c>
      <c r="I4">
        <v>117518</v>
      </c>
      <c r="J4">
        <f>(I4-I3)/I3</f>
        <v>1.9652416856828021E-2</v>
      </c>
      <c r="K4" s="1">
        <v>44379</v>
      </c>
      <c r="L4">
        <v>7.17</v>
      </c>
      <c r="M4">
        <f>(L4-L3)/L3</f>
        <v>1.1283497884344157E-2</v>
      </c>
      <c r="N4">
        <v>127622</v>
      </c>
      <c r="O4">
        <f>(N4-N3)/N3</f>
        <v>1.5565069310712524E-2</v>
      </c>
      <c r="P4" s="1">
        <v>44473</v>
      </c>
      <c r="Q4">
        <v>5.91</v>
      </c>
      <c r="R4">
        <f>(Q4-Q3)/Q3</f>
        <v>-3.2733224222585955E-2</v>
      </c>
      <c r="S4">
        <v>110393</v>
      </c>
      <c r="T4">
        <f>(S4-S3)/S3</f>
        <v>-2.2205491585473872E-2</v>
      </c>
      <c r="U4" s="1">
        <v>44565</v>
      </c>
      <c r="V4">
        <v>4.99</v>
      </c>
      <c r="W4">
        <f>(V4-V3)/V3</f>
        <v>-4.2226487523992273E-2</v>
      </c>
      <c r="X4">
        <v>103514</v>
      </c>
      <c r="Y4">
        <f>(X4-X3)/X3</f>
        <v>-3.9260214391562904E-3</v>
      </c>
      <c r="Z4" s="1">
        <v>44655</v>
      </c>
      <c r="AA4">
        <v>6.78</v>
      </c>
      <c r="AB4">
        <f>(AA4-AA3)/AA3</f>
        <v>-2.9411764705881728E-3</v>
      </c>
      <c r="AC4">
        <v>121280</v>
      </c>
      <c r="AD4">
        <f>(AC4-AC3)/AC3</f>
        <v>-2.3854569383894055E-3</v>
      </c>
    </row>
    <row r="5" spans="1:30" x14ac:dyDescent="0.25">
      <c r="A5" s="1">
        <v>44202</v>
      </c>
      <c r="B5">
        <v>7.07</v>
      </c>
      <c r="C5">
        <f t="shared" ref="C5:C62" si="0">(B5-B4)/B4</f>
        <v>-3.940217391304348E-2</v>
      </c>
      <c r="D5">
        <v>119851</v>
      </c>
      <c r="E5">
        <f t="shared" ref="E5:E62" si="1">(D5-D4)/D4</f>
        <v>5.2674400073811261E-3</v>
      </c>
      <c r="F5" s="1">
        <v>44292</v>
      </c>
      <c r="G5">
        <v>6.92</v>
      </c>
      <c r="H5">
        <f t="shared" ref="H5:H64" si="2">(G5-G4)/G4</f>
        <v>1.9145802650957274E-2</v>
      </c>
      <c r="I5">
        <v>117499</v>
      </c>
      <c r="J5">
        <f t="shared" ref="J5:J64" si="3">(I5-I4)/I4</f>
        <v>-1.616773600639902E-4</v>
      </c>
      <c r="K5" s="1">
        <v>44382</v>
      </c>
      <c r="L5">
        <v>7.15</v>
      </c>
      <c r="M5">
        <f t="shared" ref="M5:M66" si="4">(L5-L4)/L4</f>
        <v>-2.7894002789399684E-3</v>
      </c>
      <c r="N5">
        <v>126920</v>
      </c>
      <c r="O5">
        <f t="shared" ref="O5:O66" si="5">(N5-N4)/N4</f>
        <v>-5.5006190155302377E-3</v>
      </c>
      <c r="P5" s="1">
        <v>44474</v>
      </c>
      <c r="Q5">
        <v>5.83</v>
      </c>
      <c r="R5">
        <f t="shared" ref="R5:R63" si="6">(Q5-Q4)/Q4</f>
        <v>-1.3536379018612533E-2</v>
      </c>
      <c r="S5">
        <v>110458</v>
      </c>
      <c r="T5">
        <f t="shared" ref="T5:T63" si="7">(S5-S4)/S4</f>
        <v>5.8880544962089984E-4</v>
      </c>
      <c r="U5" s="1">
        <v>44566</v>
      </c>
      <c r="V5">
        <v>4.8499999999999996</v>
      </c>
      <c r="W5">
        <f t="shared" ref="W5:W64" si="8">(V5-V4)/V4</f>
        <v>-2.8056112224449009E-2</v>
      </c>
      <c r="X5">
        <v>101006</v>
      </c>
      <c r="Y5">
        <f t="shared" ref="Y5:Y64" si="9">(X5-X4)/X4</f>
        <v>-2.4228606758506094E-2</v>
      </c>
      <c r="Z5" s="1">
        <v>44656</v>
      </c>
      <c r="AA5">
        <v>6.75</v>
      </c>
      <c r="AB5">
        <f t="shared" ref="AB5:AB53" si="10">(AA5-AA4)/AA4</f>
        <v>-4.4247787610619833E-3</v>
      </c>
      <c r="AC5">
        <v>118885</v>
      </c>
      <c r="AD5">
        <f t="shared" ref="AD5:AD53" si="11">(AC5-AC4)/AC4</f>
        <v>-1.9747691292875989E-2</v>
      </c>
    </row>
    <row r="6" spans="1:30" x14ac:dyDescent="0.25">
      <c r="A6" s="1">
        <v>44203</v>
      </c>
      <c r="B6">
        <v>7.02</v>
      </c>
      <c r="C6">
        <f t="shared" si="0"/>
        <v>-7.0721357850071723E-3</v>
      </c>
      <c r="D6">
        <v>121956</v>
      </c>
      <c r="E6">
        <f t="shared" si="1"/>
        <v>1.7563474647687545E-2</v>
      </c>
      <c r="F6" s="1">
        <v>44293</v>
      </c>
      <c r="G6">
        <v>6.82</v>
      </c>
      <c r="H6">
        <f t="shared" si="2"/>
        <v>-1.4450867052023071E-2</v>
      </c>
      <c r="I6">
        <v>117624</v>
      </c>
      <c r="J6">
        <f t="shared" si="3"/>
        <v>1.0638388411816271E-3</v>
      </c>
      <c r="K6" s="1">
        <v>44383</v>
      </c>
      <c r="L6">
        <v>6.96</v>
      </c>
      <c r="M6">
        <f t="shared" si="4"/>
        <v>-2.6573426573426626E-2</v>
      </c>
      <c r="N6">
        <v>125095</v>
      </c>
      <c r="O6">
        <f t="shared" si="5"/>
        <v>-1.4379136463914277E-2</v>
      </c>
      <c r="P6" s="1">
        <v>44475</v>
      </c>
      <c r="Q6">
        <v>5.64</v>
      </c>
      <c r="R6">
        <f t="shared" si="6"/>
        <v>-3.2590051457976055E-2</v>
      </c>
      <c r="S6">
        <v>110560</v>
      </c>
      <c r="T6">
        <f t="shared" si="7"/>
        <v>9.2342790925057489E-4</v>
      </c>
      <c r="U6" s="1">
        <v>44567</v>
      </c>
      <c r="V6">
        <v>4.71</v>
      </c>
      <c r="W6">
        <f t="shared" si="8"/>
        <v>-2.8865979381443235E-2</v>
      </c>
      <c r="X6">
        <v>101561</v>
      </c>
      <c r="Y6">
        <f t="shared" si="9"/>
        <v>5.4947230857572815E-3</v>
      </c>
      <c r="Z6" s="1">
        <v>44657</v>
      </c>
      <c r="AA6">
        <v>6.58</v>
      </c>
      <c r="AB6">
        <f t="shared" si="10"/>
        <v>-2.5185185185185175E-2</v>
      </c>
      <c r="AC6">
        <v>118228</v>
      </c>
      <c r="AD6">
        <f t="shared" si="11"/>
        <v>-5.5263489927240613E-3</v>
      </c>
    </row>
    <row r="7" spans="1:30" x14ac:dyDescent="0.25">
      <c r="A7" s="1">
        <v>44204</v>
      </c>
      <c r="B7">
        <v>7.4</v>
      </c>
      <c r="C7">
        <f t="shared" si="0"/>
        <v>5.4131054131054249E-2</v>
      </c>
      <c r="D7">
        <v>125077</v>
      </c>
      <c r="E7">
        <f t="shared" si="1"/>
        <v>2.5591196825084456E-2</v>
      </c>
      <c r="F7" s="1">
        <v>44294</v>
      </c>
      <c r="G7">
        <v>6.8</v>
      </c>
      <c r="H7">
        <f t="shared" si="2"/>
        <v>-2.9325513196481615E-3</v>
      </c>
      <c r="I7">
        <v>118313</v>
      </c>
      <c r="J7">
        <f t="shared" si="3"/>
        <v>5.8576480990274096E-3</v>
      </c>
      <c r="K7" s="1">
        <v>44384</v>
      </c>
      <c r="L7">
        <v>7.11</v>
      </c>
      <c r="M7">
        <f t="shared" si="4"/>
        <v>2.1551724137931084E-2</v>
      </c>
      <c r="N7">
        <v>127019</v>
      </c>
      <c r="O7">
        <f t="shared" si="5"/>
        <v>1.5380310963667612E-2</v>
      </c>
      <c r="P7" s="1">
        <v>44476</v>
      </c>
      <c r="Q7">
        <v>5.54</v>
      </c>
      <c r="R7">
        <f t="shared" si="6"/>
        <v>-1.7730496453900648E-2</v>
      </c>
      <c r="S7">
        <v>110585</v>
      </c>
      <c r="T7">
        <f t="shared" si="7"/>
        <v>2.2612156295224312E-4</v>
      </c>
      <c r="U7" s="1">
        <v>44568</v>
      </c>
      <c r="V7">
        <v>4.6100000000000003</v>
      </c>
      <c r="W7">
        <f t="shared" si="8"/>
        <v>-2.1231422505307782E-2</v>
      </c>
      <c r="X7">
        <v>102719</v>
      </c>
      <c r="Y7">
        <f t="shared" si="9"/>
        <v>1.1402014552830318E-2</v>
      </c>
      <c r="Z7" s="1">
        <v>44658</v>
      </c>
      <c r="AA7">
        <v>6.55</v>
      </c>
      <c r="AB7">
        <f t="shared" si="10"/>
        <v>-4.5592705167173632E-3</v>
      </c>
      <c r="AC7">
        <v>118862</v>
      </c>
      <c r="AD7">
        <f t="shared" si="11"/>
        <v>5.3625198768481241E-3</v>
      </c>
    </row>
    <row r="8" spans="1:30" x14ac:dyDescent="0.25">
      <c r="A8" s="1">
        <v>44207</v>
      </c>
      <c r="B8">
        <v>7.12</v>
      </c>
      <c r="C8">
        <f t="shared" si="0"/>
        <v>-3.7837837837837868E-2</v>
      </c>
      <c r="D8">
        <v>122807</v>
      </c>
      <c r="E8">
        <f t="shared" si="1"/>
        <v>-1.8148820326678767E-2</v>
      </c>
      <c r="F8" s="1">
        <v>44295</v>
      </c>
      <c r="G8">
        <v>6.87</v>
      </c>
      <c r="H8">
        <f t="shared" si="2"/>
        <v>1.0294117647058865E-2</v>
      </c>
      <c r="I8">
        <v>117670</v>
      </c>
      <c r="J8">
        <f t="shared" si="3"/>
        <v>-5.434736673062132E-3</v>
      </c>
      <c r="K8" s="1">
        <v>44385</v>
      </c>
      <c r="L8">
        <v>6.93</v>
      </c>
      <c r="M8">
        <f t="shared" si="4"/>
        <v>-2.5316455696202615E-2</v>
      </c>
      <c r="N8">
        <v>125428</v>
      </c>
      <c r="O8">
        <f t="shared" si="5"/>
        <v>-1.2525685133720153E-2</v>
      </c>
      <c r="P8" s="1">
        <v>44477</v>
      </c>
      <c r="Q8">
        <v>5.88</v>
      </c>
      <c r="R8">
        <f t="shared" si="6"/>
        <v>6.1371841155234634E-2</v>
      </c>
      <c r="S8">
        <v>112833</v>
      </c>
      <c r="T8">
        <f t="shared" si="7"/>
        <v>2.0328254284034904E-2</v>
      </c>
      <c r="U8" s="1">
        <v>44571</v>
      </c>
      <c r="V8">
        <v>4.58</v>
      </c>
      <c r="W8">
        <f t="shared" si="8"/>
        <v>-6.5075921908894245E-3</v>
      </c>
      <c r="X8">
        <v>101945</v>
      </c>
      <c r="Y8">
        <f t="shared" si="9"/>
        <v>-7.5351200848917926E-3</v>
      </c>
      <c r="Z8" s="1">
        <v>44659</v>
      </c>
      <c r="AA8">
        <v>6.48</v>
      </c>
      <c r="AB8">
        <f t="shared" si="10"/>
        <v>-1.0687022900763267E-2</v>
      </c>
      <c r="AC8">
        <v>118322</v>
      </c>
      <c r="AD8">
        <f t="shared" si="11"/>
        <v>-4.5430835759115613E-3</v>
      </c>
    </row>
    <row r="9" spans="1:30" x14ac:dyDescent="0.25">
      <c r="A9" s="1">
        <v>44208</v>
      </c>
      <c r="B9">
        <v>7.28</v>
      </c>
      <c r="C9">
        <f t="shared" si="0"/>
        <v>2.2471910112359571E-2</v>
      </c>
      <c r="D9">
        <v>123998</v>
      </c>
      <c r="E9">
        <f t="shared" si="1"/>
        <v>9.6981442425920338E-3</v>
      </c>
      <c r="F9" s="1">
        <v>44298</v>
      </c>
      <c r="G9">
        <v>6.84</v>
      </c>
      <c r="H9">
        <f t="shared" si="2"/>
        <v>-4.366812227074272E-3</v>
      </c>
      <c r="I9">
        <v>118812</v>
      </c>
      <c r="J9">
        <f t="shared" si="3"/>
        <v>9.7051075040367127E-3</v>
      </c>
      <c r="K9" s="1">
        <v>44389</v>
      </c>
      <c r="L9">
        <v>7.27</v>
      </c>
      <c r="M9">
        <f t="shared" si="4"/>
        <v>4.9062049062049043E-2</v>
      </c>
      <c r="N9">
        <v>127594</v>
      </c>
      <c r="O9">
        <f t="shared" si="5"/>
        <v>1.7268871384379884E-2</v>
      </c>
      <c r="P9" s="1">
        <v>44480</v>
      </c>
      <c r="Q9">
        <v>5.93</v>
      </c>
      <c r="R9">
        <f t="shared" si="6"/>
        <v>8.5034013605441872E-3</v>
      </c>
      <c r="S9">
        <v>112180</v>
      </c>
      <c r="T9">
        <f t="shared" si="7"/>
        <v>-5.7873139950191874E-3</v>
      </c>
      <c r="U9" s="1">
        <v>44572</v>
      </c>
      <c r="V9">
        <v>4.6100000000000003</v>
      </c>
      <c r="W9">
        <f t="shared" si="8"/>
        <v>6.550218340611408E-3</v>
      </c>
      <c r="X9">
        <v>103779</v>
      </c>
      <c r="Y9">
        <f t="shared" si="9"/>
        <v>1.7990092697042524E-2</v>
      </c>
      <c r="Z9" s="1">
        <v>44662</v>
      </c>
      <c r="AA9">
        <v>6.44</v>
      </c>
      <c r="AB9">
        <f t="shared" si="10"/>
        <v>-6.1728395061728444E-3</v>
      </c>
      <c r="AC9">
        <v>116953</v>
      </c>
      <c r="AD9">
        <f t="shared" si="11"/>
        <v>-1.1570122208887612E-2</v>
      </c>
    </row>
    <row r="10" spans="1:30" x14ac:dyDescent="0.25">
      <c r="A10" s="1">
        <v>44209</v>
      </c>
      <c r="B10">
        <v>7.17</v>
      </c>
      <c r="C10">
        <f t="shared" si="0"/>
        <v>-1.5109890109890153E-2</v>
      </c>
      <c r="D10">
        <v>122040</v>
      </c>
      <c r="E10">
        <f t="shared" si="1"/>
        <v>-1.5790577267375282E-2</v>
      </c>
      <c r="F10" s="1">
        <v>44299</v>
      </c>
      <c r="G10">
        <v>6.87</v>
      </c>
      <c r="H10">
        <f t="shared" si="2"/>
        <v>4.3859649122807379E-3</v>
      </c>
      <c r="I10">
        <v>119297</v>
      </c>
      <c r="J10">
        <f t="shared" si="3"/>
        <v>4.0820792512540824E-3</v>
      </c>
      <c r="K10" s="1">
        <v>44390</v>
      </c>
      <c r="L10">
        <v>7.5</v>
      </c>
      <c r="M10">
        <f t="shared" si="4"/>
        <v>3.1636863823934033E-2</v>
      </c>
      <c r="N10">
        <v>128168</v>
      </c>
      <c r="O10">
        <f t="shared" si="5"/>
        <v>4.4986441368716394E-3</v>
      </c>
      <c r="P10" s="1">
        <v>44482</v>
      </c>
      <c r="Q10">
        <v>6.15</v>
      </c>
      <c r="R10">
        <f t="shared" si="6"/>
        <v>3.709949409780787E-2</v>
      </c>
      <c r="S10">
        <v>113456</v>
      </c>
      <c r="T10">
        <f t="shared" si="7"/>
        <v>1.1374576573364235E-2</v>
      </c>
      <c r="U10" s="1">
        <v>44573</v>
      </c>
      <c r="V10">
        <v>4.83</v>
      </c>
      <c r="W10">
        <f t="shared" si="8"/>
        <v>4.7722342733188663E-2</v>
      </c>
      <c r="X10">
        <v>105686</v>
      </c>
      <c r="Y10">
        <f t="shared" si="9"/>
        <v>1.8375586583027393E-2</v>
      </c>
      <c r="Z10" s="1">
        <v>44663</v>
      </c>
      <c r="AA10">
        <v>6.3</v>
      </c>
      <c r="AB10">
        <f t="shared" si="10"/>
        <v>-2.1739130434782695E-2</v>
      </c>
      <c r="AC10">
        <v>116147</v>
      </c>
      <c r="AD10">
        <f t="shared" si="11"/>
        <v>-6.8916573324326862E-3</v>
      </c>
    </row>
    <row r="11" spans="1:30" x14ac:dyDescent="0.25">
      <c r="A11" s="1">
        <v>44210</v>
      </c>
      <c r="B11">
        <v>7.33</v>
      </c>
      <c r="C11">
        <f t="shared" si="0"/>
        <v>2.2315202231520243E-2</v>
      </c>
      <c r="D11">
        <v>123481</v>
      </c>
      <c r="E11">
        <f t="shared" si="1"/>
        <v>1.1807604064241233E-2</v>
      </c>
      <c r="F11" s="1">
        <v>44300</v>
      </c>
      <c r="G11">
        <v>6.91</v>
      </c>
      <c r="H11">
        <f t="shared" si="2"/>
        <v>5.8224163027656532E-3</v>
      </c>
      <c r="I11">
        <v>120295</v>
      </c>
      <c r="J11">
        <f t="shared" si="3"/>
        <v>8.3656755827891741E-3</v>
      </c>
      <c r="K11" s="1">
        <v>44391</v>
      </c>
      <c r="L11">
        <v>7.76</v>
      </c>
      <c r="M11">
        <f t="shared" si="4"/>
        <v>3.4666666666666637E-2</v>
      </c>
      <c r="N11">
        <v>128407</v>
      </c>
      <c r="O11">
        <f t="shared" si="5"/>
        <v>1.864740028712315E-3</v>
      </c>
      <c r="P11" s="1">
        <v>44483</v>
      </c>
      <c r="Q11">
        <v>6.13</v>
      </c>
      <c r="R11">
        <f t="shared" si="6"/>
        <v>-3.2520325203252783E-3</v>
      </c>
      <c r="S11">
        <v>113185</v>
      </c>
      <c r="T11">
        <f t="shared" si="7"/>
        <v>-2.3885911719080523E-3</v>
      </c>
      <c r="U11" s="1">
        <v>44574</v>
      </c>
      <c r="V11">
        <v>4.74</v>
      </c>
      <c r="W11">
        <f t="shared" si="8"/>
        <v>-1.8633540372670777E-2</v>
      </c>
      <c r="X11">
        <v>105530</v>
      </c>
      <c r="Y11">
        <f t="shared" si="9"/>
        <v>-1.4760706243021782E-3</v>
      </c>
      <c r="Z11" s="1">
        <v>44664</v>
      </c>
      <c r="AA11">
        <v>6.3</v>
      </c>
      <c r="AB11">
        <f t="shared" si="10"/>
        <v>0</v>
      </c>
      <c r="AC11">
        <v>116782</v>
      </c>
      <c r="AD11">
        <f t="shared" si="11"/>
        <v>5.4672096567281118E-3</v>
      </c>
    </row>
    <row r="12" spans="1:30" x14ac:dyDescent="0.25">
      <c r="A12" s="1">
        <v>44211</v>
      </c>
      <c r="B12">
        <v>7.48</v>
      </c>
      <c r="C12">
        <f t="shared" si="0"/>
        <v>2.0463847203274262E-2</v>
      </c>
      <c r="D12">
        <v>120502</v>
      </c>
      <c r="E12">
        <f t="shared" si="1"/>
        <v>-2.4125169054348441E-2</v>
      </c>
      <c r="F12" s="1">
        <v>44301</v>
      </c>
      <c r="G12">
        <v>6.93</v>
      </c>
      <c r="H12">
        <f t="shared" si="2"/>
        <v>2.8943560057886502E-3</v>
      </c>
      <c r="I12">
        <v>120701</v>
      </c>
      <c r="J12">
        <f t="shared" si="3"/>
        <v>3.3750363689263891E-3</v>
      </c>
      <c r="K12" s="1">
        <v>44392</v>
      </c>
      <c r="L12">
        <v>7.84</v>
      </c>
      <c r="M12">
        <f t="shared" si="4"/>
        <v>1.0309278350515474E-2</v>
      </c>
      <c r="N12">
        <v>127468</v>
      </c>
      <c r="O12">
        <f t="shared" si="5"/>
        <v>-7.3126854454975193E-3</v>
      </c>
      <c r="P12" s="1">
        <v>44484</v>
      </c>
      <c r="Q12">
        <v>5.95</v>
      </c>
      <c r="R12">
        <f t="shared" si="6"/>
        <v>-2.9363784665579075E-2</v>
      </c>
      <c r="S12">
        <v>114648</v>
      </c>
      <c r="T12">
        <f t="shared" si="7"/>
        <v>1.2925741043424482E-2</v>
      </c>
      <c r="U12" s="1">
        <v>44575</v>
      </c>
      <c r="V12">
        <v>4.8499999999999996</v>
      </c>
      <c r="W12">
        <f t="shared" si="8"/>
        <v>2.32067510548522E-2</v>
      </c>
      <c r="X12">
        <v>106928</v>
      </c>
      <c r="Y12">
        <f t="shared" si="9"/>
        <v>1.3247417795887425E-2</v>
      </c>
      <c r="Z12" s="1">
        <v>44665</v>
      </c>
      <c r="AA12">
        <v>6.18</v>
      </c>
      <c r="AB12">
        <f t="shared" si="10"/>
        <v>-1.9047619047619067E-2</v>
      </c>
      <c r="AC12">
        <v>116182</v>
      </c>
      <c r="AD12">
        <f t="shared" si="11"/>
        <v>-5.1377780822387011E-3</v>
      </c>
    </row>
    <row r="13" spans="1:30" x14ac:dyDescent="0.25">
      <c r="A13" s="1">
        <v>44214</v>
      </c>
      <c r="B13">
        <v>7.41</v>
      </c>
      <c r="C13">
        <f t="shared" si="0"/>
        <v>-9.3582887700535133E-3</v>
      </c>
      <c r="D13">
        <v>121242</v>
      </c>
      <c r="E13">
        <f t="shared" si="1"/>
        <v>6.1409769132462532E-3</v>
      </c>
      <c r="F13" s="1">
        <v>44302</v>
      </c>
      <c r="G13">
        <v>7.03</v>
      </c>
      <c r="H13">
        <f t="shared" si="2"/>
        <v>1.4430014430014508E-2</v>
      </c>
      <c r="I13">
        <v>121114</v>
      </c>
      <c r="J13">
        <f t="shared" si="3"/>
        <v>3.4216783622339499E-3</v>
      </c>
      <c r="K13" s="1">
        <v>44393</v>
      </c>
      <c r="L13">
        <v>7.78</v>
      </c>
      <c r="M13">
        <f t="shared" si="4"/>
        <v>-7.6530612244897463E-3</v>
      </c>
      <c r="N13">
        <v>125960</v>
      </c>
      <c r="O13">
        <f t="shared" si="5"/>
        <v>-1.183042018388929E-2</v>
      </c>
      <c r="P13" s="1">
        <v>44487</v>
      </c>
      <c r="Q13">
        <v>6.11</v>
      </c>
      <c r="R13">
        <f t="shared" si="6"/>
        <v>2.6890756302521031E-2</v>
      </c>
      <c r="S13">
        <v>114428</v>
      </c>
      <c r="T13">
        <f t="shared" si="7"/>
        <v>-1.918917033005373E-3</v>
      </c>
      <c r="U13" s="1">
        <v>44578</v>
      </c>
      <c r="V13">
        <v>4.8099999999999996</v>
      </c>
      <c r="W13">
        <f t="shared" si="8"/>
        <v>-8.2474226804123783E-3</v>
      </c>
      <c r="X13">
        <v>106692</v>
      </c>
      <c r="Y13">
        <f t="shared" si="9"/>
        <v>-2.2070926230734699E-3</v>
      </c>
      <c r="Z13" s="1">
        <v>44669</v>
      </c>
      <c r="AA13">
        <v>6.28</v>
      </c>
      <c r="AB13">
        <f t="shared" si="10"/>
        <v>1.6181229773462869E-2</v>
      </c>
      <c r="AC13">
        <v>115687</v>
      </c>
      <c r="AD13">
        <f t="shared" si="11"/>
        <v>-4.2605567127437984E-3</v>
      </c>
    </row>
    <row r="14" spans="1:30" x14ac:dyDescent="0.25">
      <c r="A14" s="1">
        <v>44215</v>
      </c>
      <c r="B14">
        <v>7.34</v>
      </c>
      <c r="C14">
        <f t="shared" si="0"/>
        <v>-9.4466936572200118E-3</v>
      </c>
      <c r="D14">
        <v>120673</v>
      </c>
      <c r="E14">
        <f t="shared" si="1"/>
        <v>-4.6930931525378996E-3</v>
      </c>
      <c r="F14" s="1">
        <v>44305</v>
      </c>
      <c r="G14">
        <v>7.05</v>
      </c>
      <c r="H14">
        <f t="shared" si="2"/>
        <v>2.8449502133712054E-3</v>
      </c>
      <c r="I14">
        <v>120934</v>
      </c>
      <c r="J14">
        <f t="shared" si="3"/>
        <v>-1.4862030813943888E-3</v>
      </c>
      <c r="K14" s="1">
        <v>44396</v>
      </c>
      <c r="L14">
        <v>7.62</v>
      </c>
      <c r="M14">
        <f t="shared" si="4"/>
        <v>-2.0565552699228811E-2</v>
      </c>
      <c r="N14">
        <v>124395</v>
      </c>
      <c r="O14">
        <f t="shared" si="5"/>
        <v>-1.2424579231502064E-2</v>
      </c>
      <c r="P14" s="1">
        <v>44488</v>
      </c>
      <c r="Q14">
        <v>5.77</v>
      </c>
      <c r="R14">
        <f t="shared" si="6"/>
        <v>-5.5646481178396191E-2</v>
      </c>
      <c r="S14">
        <v>110673</v>
      </c>
      <c r="T14">
        <f t="shared" si="7"/>
        <v>-3.2815394833432376E-2</v>
      </c>
      <c r="U14" s="1">
        <v>44579</v>
      </c>
      <c r="V14">
        <v>4.8899999999999997</v>
      </c>
      <c r="W14">
        <f t="shared" si="8"/>
        <v>1.6632016632016647E-2</v>
      </c>
      <c r="X14">
        <v>106522</v>
      </c>
      <c r="Y14">
        <f t="shared" si="9"/>
        <v>-1.5933715742511153E-3</v>
      </c>
      <c r="Z14" s="1">
        <v>44670</v>
      </c>
      <c r="AA14">
        <v>6.67</v>
      </c>
      <c r="AB14">
        <f t="shared" si="10"/>
        <v>6.2101910828025422E-2</v>
      </c>
      <c r="AC14">
        <v>115057</v>
      </c>
      <c r="AD14">
        <f t="shared" si="11"/>
        <v>-5.4457285606852972E-3</v>
      </c>
    </row>
    <row r="15" spans="1:30" x14ac:dyDescent="0.25">
      <c r="A15" s="1">
        <v>44216</v>
      </c>
      <c r="B15">
        <v>7.35</v>
      </c>
      <c r="C15">
        <f t="shared" si="0"/>
        <v>1.3623978201634586E-3</v>
      </c>
      <c r="D15">
        <v>119708</v>
      </c>
      <c r="E15">
        <f t="shared" si="1"/>
        <v>-7.9968178465771138E-3</v>
      </c>
      <c r="F15" s="1">
        <v>44306</v>
      </c>
      <c r="G15">
        <v>7.05</v>
      </c>
      <c r="H15">
        <f t="shared" si="2"/>
        <v>0</v>
      </c>
      <c r="I15">
        <v>120062</v>
      </c>
      <c r="J15">
        <f t="shared" si="3"/>
        <v>-7.2105445945722458E-3</v>
      </c>
      <c r="K15" s="1">
        <v>44397</v>
      </c>
      <c r="L15">
        <v>7.73</v>
      </c>
      <c r="M15">
        <f t="shared" si="4"/>
        <v>1.4435695538057784E-2</v>
      </c>
      <c r="N15">
        <v>125401</v>
      </c>
      <c r="O15">
        <f t="shared" si="5"/>
        <v>8.0871417661481579E-3</v>
      </c>
      <c r="P15" s="1">
        <v>44489</v>
      </c>
      <c r="Q15">
        <v>5.75</v>
      </c>
      <c r="R15">
        <f t="shared" si="6"/>
        <v>-3.4662045060657844E-3</v>
      </c>
      <c r="S15">
        <v>110786</v>
      </c>
      <c r="T15">
        <f t="shared" si="7"/>
        <v>1.0210259051439828E-3</v>
      </c>
      <c r="U15" s="1">
        <v>44580</v>
      </c>
      <c r="V15">
        <v>4.95</v>
      </c>
      <c r="W15">
        <f t="shared" si="8"/>
        <v>1.2269938650306851E-2</v>
      </c>
      <c r="X15">
        <v>108013</v>
      </c>
      <c r="Y15">
        <f t="shared" si="9"/>
        <v>1.3997108578509604E-2</v>
      </c>
      <c r="Z15" s="1">
        <v>44671</v>
      </c>
      <c r="AA15">
        <v>6.62</v>
      </c>
      <c r="AB15">
        <f t="shared" si="10"/>
        <v>-7.4962518740629416E-3</v>
      </c>
      <c r="AC15">
        <v>114344</v>
      </c>
      <c r="AD15">
        <f t="shared" si="11"/>
        <v>-6.1969284789278357E-3</v>
      </c>
    </row>
    <row r="16" spans="1:30" x14ac:dyDescent="0.25">
      <c r="A16" s="1">
        <v>44217</v>
      </c>
      <c r="B16">
        <v>7.16</v>
      </c>
      <c r="C16">
        <f t="shared" si="0"/>
        <v>-2.5850340136054355E-2</v>
      </c>
      <c r="D16">
        <v>118443</v>
      </c>
      <c r="E16">
        <f t="shared" si="1"/>
        <v>-1.0567380626190396E-2</v>
      </c>
      <c r="F16" s="1">
        <v>44308</v>
      </c>
      <c r="G16">
        <v>6.93</v>
      </c>
      <c r="H16">
        <f t="shared" si="2"/>
        <v>-1.7021276595744695E-2</v>
      </c>
      <c r="I16">
        <v>119371</v>
      </c>
      <c r="J16">
        <f t="shared" si="3"/>
        <v>-5.7553597308057499E-3</v>
      </c>
      <c r="K16" s="1">
        <v>44398</v>
      </c>
      <c r="L16">
        <v>7.56</v>
      </c>
      <c r="M16">
        <f t="shared" si="4"/>
        <v>-2.1992238033635293E-2</v>
      </c>
      <c r="N16">
        <v>125929</v>
      </c>
      <c r="O16">
        <f t="shared" si="5"/>
        <v>4.2104927392923501E-3</v>
      </c>
      <c r="P16" s="1">
        <v>44490</v>
      </c>
      <c r="Q16">
        <v>5.59</v>
      </c>
      <c r="R16">
        <f t="shared" si="6"/>
        <v>-2.7826086956521764E-2</v>
      </c>
      <c r="S16">
        <v>107735</v>
      </c>
      <c r="T16">
        <f t="shared" si="7"/>
        <v>-2.7539580813460186E-2</v>
      </c>
      <c r="U16" s="1">
        <v>44581</v>
      </c>
      <c r="V16">
        <v>5.17</v>
      </c>
      <c r="W16">
        <f t="shared" si="8"/>
        <v>4.4444444444444391E-2</v>
      </c>
      <c r="X16">
        <v>109102</v>
      </c>
      <c r="Y16">
        <f t="shared" si="9"/>
        <v>1.0082119744845528E-2</v>
      </c>
      <c r="Z16" s="1">
        <v>44673</v>
      </c>
      <c r="AA16">
        <v>6.39</v>
      </c>
      <c r="AB16">
        <f t="shared" si="10"/>
        <v>-3.4743202416918494E-2</v>
      </c>
      <c r="AC16">
        <v>111078</v>
      </c>
      <c r="AD16">
        <f t="shared" si="11"/>
        <v>-2.8562932904218848E-2</v>
      </c>
    </row>
    <row r="17" spans="1:30" x14ac:dyDescent="0.25">
      <c r="A17" s="1">
        <v>44218</v>
      </c>
      <c r="B17">
        <v>7.06</v>
      </c>
      <c r="C17">
        <f t="shared" si="0"/>
        <v>-1.3966480446927448E-2</v>
      </c>
      <c r="D17">
        <v>117172</v>
      </c>
      <c r="E17">
        <f t="shared" si="1"/>
        <v>-1.073090009540454E-2</v>
      </c>
      <c r="F17" s="1">
        <v>44309</v>
      </c>
      <c r="G17">
        <v>6.97</v>
      </c>
      <c r="H17">
        <f t="shared" si="2"/>
        <v>5.7720057720057772E-3</v>
      </c>
      <c r="I17">
        <v>120530</v>
      </c>
      <c r="J17">
        <f t="shared" si="3"/>
        <v>9.7092258588769471E-3</v>
      </c>
      <c r="K17" s="1">
        <v>44399</v>
      </c>
      <c r="L17">
        <v>7.72</v>
      </c>
      <c r="M17">
        <f t="shared" si="4"/>
        <v>2.1164021164021184E-2</v>
      </c>
      <c r="N17">
        <v>126147</v>
      </c>
      <c r="O17">
        <f t="shared" si="5"/>
        <v>1.7311342105472132E-3</v>
      </c>
      <c r="P17" s="1">
        <v>44491</v>
      </c>
      <c r="Q17">
        <v>5.38</v>
      </c>
      <c r="R17">
        <f t="shared" si="6"/>
        <v>-3.7567084078711982E-2</v>
      </c>
      <c r="S17">
        <v>106296</v>
      </c>
      <c r="T17">
        <f t="shared" si="7"/>
        <v>-1.3356847821042373E-2</v>
      </c>
      <c r="U17" s="1">
        <v>44582</v>
      </c>
      <c r="V17">
        <v>5.47</v>
      </c>
      <c r="W17">
        <f t="shared" si="8"/>
        <v>5.8027079303675018E-2</v>
      </c>
      <c r="X17">
        <v>108942</v>
      </c>
      <c r="Y17">
        <f t="shared" si="9"/>
        <v>-1.4665175707136442E-3</v>
      </c>
      <c r="Z17" s="1">
        <v>44676</v>
      </c>
      <c r="AA17">
        <v>6.45</v>
      </c>
      <c r="AB17">
        <f t="shared" si="10"/>
        <v>9.3896713615024257E-3</v>
      </c>
      <c r="AC17">
        <v>110685</v>
      </c>
      <c r="AD17">
        <f t="shared" si="11"/>
        <v>-3.5380543401933775E-3</v>
      </c>
    </row>
    <row r="18" spans="1:30" x14ac:dyDescent="0.25">
      <c r="A18" s="1">
        <v>44222</v>
      </c>
      <c r="B18">
        <v>7.04</v>
      </c>
      <c r="C18">
        <f t="shared" si="0"/>
        <v>-2.8328611898016396E-3</v>
      </c>
      <c r="D18">
        <v>116464</v>
      </c>
      <c r="E18">
        <f t="shared" si="1"/>
        <v>-6.0423992080019121E-3</v>
      </c>
      <c r="F18" s="1">
        <v>44312</v>
      </c>
      <c r="G18">
        <v>7.06</v>
      </c>
      <c r="H18">
        <f t="shared" si="2"/>
        <v>1.291248206599711E-2</v>
      </c>
      <c r="I18">
        <v>120595</v>
      </c>
      <c r="J18">
        <f t="shared" si="3"/>
        <v>5.3928482535468348E-4</v>
      </c>
      <c r="K18" s="1">
        <v>44400</v>
      </c>
      <c r="L18">
        <v>7.65</v>
      </c>
      <c r="M18">
        <f t="shared" si="4"/>
        <v>-9.0673575129532891E-3</v>
      </c>
      <c r="N18">
        <v>125053</v>
      </c>
      <c r="O18">
        <f t="shared" si="5"/>
        <v>-8.6724218570398033E-3</v>
      </c>
      <c r="P18" s="1">
        <v>44494</v>
      </c>
      <c r="Q18">
        <v>5.58</v>
      </c>
      <c r="R18">
        <f t="shared" si="6"/>
        <v>3.7174721189591114E-2</v>
      </c>
      <c r="S18">
        <v>108715</v>
      </c>
      <c r="T18">
        <f t="shared" si="7"/>
        <v>2.2757206291864229E-2</v>
      </c>
      <c r="U18" s="1">
        <v>44585</v>
      </c>
      <c r="V18">
        <v>5.48</v>
      </c>
      <c r="W18">
        <f t="shared" si="8"/>
        <v>1.8281535648995751E-3</v>
      </c>
      <c r="X18">
        <v>107752</v>
      </c>
      <c r="Y18">
        <f t="shared" si="9"/>
        <v>-1.0923243560793817E-2</v>
      </c>
      <c r="Z18" s="1">
        <v>44677</v>
      </c>
      <c r="AA18">
        <v>6.28</v>
      </c>
      <c r="AB18">
        <f t="shared" si="10"/>
        <v>-2.6356589147286811E-2</v>
      </c>
      <c r="AC18">
        <v>108213</v>
      </c>
      <c r="AD18">
        <f t="shared" si="11"/>
        <v>-2.2333649546008943E-2</v>
      </c>
    </row>
    <row r="19" spans="1:30" x14ac:dyDescent="0.25">
      <c r="A19" s="1">
        <v>44223</v>
      </c>
      <c r="B19">
        <v>7.06</v>
      </c>
      <c r="C19">
        <f t="shared" si="0"/>
        <v>2.8409090909090303E-3</v>
      </c>
      <c r="D19">
        <v>115882</v>
      </c>
      <c r="E19">
        <f t="shared" si="1"/>
        <v>-4.9972523698310206E-3</v>
      </c>
      <c r="F19" s="1">
        <v>44313</v>
      </c>
      <c r="G19">
        <v>6.94</v>
      </c>
      <c r="H19">
        <f t="shared" si="2"/>
        <v>-1.6997167138810089E-2</v>
      </c>
      <c r="I19">
        <v>119388</v>
      </c>
      <c r="J19">
        <f t="shared" si="3"/>
        <v>-1.000870682864132E-2</v>
      </c>
      <c r="K19" s="1">
        <v>44403</v>
      </c>
      <c r="L19">
        <v>7.51</v>
      </c>
      <c r="M19">
        <f t="shared" si="4"/>
        <v>-1.8300653594771316E-2</v>
      </c>
      <c r="N19">
        <v>126004</v>
      </c>
      <c r="O19">
        <f t="shared" si="5"/>
        <v>7.6047755751561339E-3</v>
      </c>
      <c r="P19" s="1">
        <v>44495</v>
      </c>
      <c r="Q19">
        <v>5.26</v>
      </c>
      <c r="R19">
        <f t="shared" si="6"/>
        <v>-5.7347670250896106E-2</v>
      </c>
      <c r="S19">
        <v>106420</v>
      </c>
      <c r="T19">
        <f t="shared" si="7"/>
        <v>-2.1110242376856918E-2</v>
      </c>
      <c r="U19" s="1">
        <v>44586</v>
      </c>
      <c r="V19">
        <v>5.82</v>
      </c>
      <c r="W19">
        <f t="shared" si="8"/>
        <v>6.2043795620437922E-2</v>
      </c>
      <c r="X19">
        <v>109845</v>
      </c>
      <c r="Y19">
        <f t="shared" si="9"/>
        <v>1.9424233424901627E-2</v>
      </c>
      <c r="Z19" s="1">
        <v>44678</v>
      </c>
      <c r="AA19">
        <v>6.54</v>
      </c>
      <c r="AB19">
        <f t="shared" si="10"/>
        <v>4.1401273885350282E-2</v>
      </c>
      <c r="AC19">
        <v>109349</v>
      </c>
      <c r="AD19">
        <f t="shared" si="11"/>
        <v>1.0497814495485754E-2</v>
      </c>
    </row>
    <row r="20" spans="1:30" x14ac:dyDescent="0.25">
      <c r="A20" s="1">
        <v>44224</v>
      </c>
      <c r="B20">
        <v>7.33</v>
      </c>
      <c r="C20">
        <f t="shared" si="0"/>
        <v>3.8243626062323011E-2</v>
      </c>
      <c r="D20">
        <v>119314</v>
      </c>
      <c r="E20">
        <f t="shared" si="1"/>
        <v>2.9616333856854388E-2</v>
      </c>
      <c r="F20" s="1">
        <v>44314</v>
      </c>
      <c r="G20">
        <v>6.88</v>
      </c>
      <c r="H20">
        <f t="shared" si="2"/>
        <v>-8.6455331412104465E-3</v>
      </c>
      <c r="I20">
        <v>121053</v>
      </c>
      <c r="J20">
        <f t="shared" si="3"/>
        <v>1.3946125238717459E-2</v>
      </c>
      <c r="K20" s="1">
        <v>44404</v>
      </c>
      <c r="L20">
        <v>7.36</v>
      </c>
      <c r="M20">
        <f t="shared" si="4"/>
        <v>-1.9973368841544537E-2</v>
      </c>
      <c r="N20">
        <v>124612</v>
      </c>
      <c r="O20">
        <f t="shared" si="5"/>
        <v>-1.1047268340687597E-2</v>
      </c>
      <c r="P20" s="1">
        <v>44496</v>
      </c>
      <c r="Q20">
        <v>5.36</v>
      </c>
      <c r="R20">
        <f t="shared" si="6"/>
        <v>1.9011406844106567E-2</v>
      </c>
      <c r="S20">
        <v>106363</v>
      </c>
      <c r="T20">
        <f t="shared" si="7"/>
        <v>-5.356136064649502E-4</v>
      </c>
      <c r="U20" s="1">
        <v>44587</v>
      </c>
      <c r="V20">
        <v>6.14</v>
      </c>
      <c r="W20">
        <f t="shared" si="8"/>
        <v>5.4982817869415702E-2</v>
      </c>
      <c r="X20">
        <v>111573</v>
      </c>
      <c r="Y20">
        <f t="shared" si="9"/>
        <v>1.5731257681278164E-2</v>
      </c>
      <c r="Z20" s="1">
        <v>44679</v>
      </c>
      <c r="AA20">
        <v>6.72</v>
      </c>
      <c r="AB20">
        <f t="shared" si="10"/>
        <v>2.752293577981647E-2</v>
      </c>
      <c r="AC20">
        <v>109919</v>
      </c>
      <c r="AD20">
        <f t="shared" si="11"/>
        <v>5.2126676970068314E-3</v>
      </c>
    </row>
    <row r="21" spans="1:30" x14ac:dyDescent="0.25">
      <c r="A21" s="1">
        <v>44225</v>
      </c>
      <c r="B21">
        <v>7.22</v>
      </c>
      <c r="C21">
        <f t="shared" si="0"/>
        <v>-1.5006821282401136E-2</v>
      </c>
      <c r="D21">
        <v>116007</v>
      </c>
      <c r="E21">
        <f t="shared" si="1"/>
        <v>-2.7716780930988821E-2</v>
      </c>
      <c r="F21" s="1">
        <v>44315</v>
      </c>
      <c r="G21">
        <v>6.85</v>
      </c>
      <c r="H21">
        <f t="shared" si="2"/>
        <v>-4.3604651162791061E-3</v>
      </c>
      <c r="I21">
        <v>120066</v>
      </c>
      <c r="J21">
        <f t="shared" si="3"/>
        <v>-8.153453446011252E-3</v>
      </c>
      <c r="K21" s="1">
        <v>44405</v>
      </c>
      <c r="L21">
        <v>7.56</v>
      </c>
      <c r="M21">
        <f t="shared" si="4"/>
        <v>2.7173913043478163E-2</v>
      </c>
      <c r="N21">
        <v>126286</v>
      </c>
      <c r="O21">
        <f t="shared" si="5"/>
        <v>1.3433698199210349E-2</v>
      </c>
      <c r="P21" s="1">
        <v>44497</v>
      </c>
      <c r="Q21">
        <v>5.1100000000000003</v>
      </c>
      <c r="R21">
        <f t="shared" si="6"/>
        <v>-4.6641791044776115E-2</v>
      </c>
      <c r="S21">
        <v>105705</v>
      </c>
      <c r="T21">
        <f t="shared" si="7"/>
        <v>-6.1863617987458043E-3</v>
      </c>
      <c r="U21" s="1">
        <v>44588</v>
      </c>
      <c r="V21">
        <v>6.16</v>
      </c>
      <c r="W21">
        <f t="shared" si="8"/>
        <v>3.2573289902280886E-3</v>
      </c>
      <c r="X21">
        <v>112315</v>
      </c>
      <c r="Y21">
        <f t="shared" si="9"/>
        <v>6.650354476441433E-3</v>
      </c>
      <c r="Z21" s="1">
        <v>44680</v>
      </c>
      <c r="AA21">
        <v>6.56</v>
      </c>
      <c r="AB21">
        <f t="shared" si="10"/>
        <v>-2.3809523809523832E-2</v>
      </c>
      <c r="AC21">
        <v>107876</v>
      </c>
      <c r="AD21">
        <f t="shared" si="11"/>
        <v>-1.8586413631856185E-2</v>
      </c>
    </row>
    <row r="22" spans="1:30" x14ac:dyDescent="0.25">
      <c r="A22" s="1">
        <v>44228</v>
      </c>
      <c r="B22">
        <v>7.33</v>
      </c>
      <c r="C22">
        <f t="shared" si="0"/>
        <v>1.5235457063711957E-2</v>
      </c>
      <c r="D22">
        <v>117365</v>
      </c>
      <c r="E22">
        <f t="shared" si="1"/>
        <v>1.1706190143698225E-2</v>
      </c>
      <c r="F22" s="1">
        <v>44316</v>
      </c>
      <c r="G22">
        <v>6.83</v>
      </c>
      <c r="H22">
        <f t="shared" si="2"/>
        <v>-2.9197080291970181E-3</v>
      </c>
      <c r="I22">
        <v>118894</v>
      </c>
      <c r="J22">
        <f t="shared" si="3"/>
        <v>-9.7612979527926299E-3</v>
      </c>
      <c r="K22" s="1">
        <v>44406</v>
      </c>
      <c r="L22">
        <v>7.66</v>
      </c>
      <c r="M22">
        <f t="shared" si="4"/>
        <v>1.3227513227513298E-2</v>
      </c>
      <c r="N22">
        <v>125675</v>
      </c>
      <c r="O22">
        <f t="shared" si="5"/>
        <v>-4.8382243479087152E-3</v>
      </c>
      <c r="P22" s="1">
        <v>44498</v>
      </c>
      <c r="Q22">
        <v>4.99</v>
      </c>
      <c r="R22">
        <f t="shared" si="6"/>
        <v>-2.3483365949119393E-2</v>
      </c>
      <c r="S22">
        <v>103501</v>
      </c>
      <c r="T22">
        <f t="shared" si="7"/>
        <v>-2.0850480109739368E-2</v>
      </c>
      <c r="U22" s="1">
        <v>44589</v>
      </c>
      <c r="V22">
        <v>6.2</v>
      </c>
      <c r="W22">
        <f t="shared" si="8"/>
        <v>6.4935064935064991E-3</v>
      </c>
      <c r="X22">
        <v>111478</v>
      </c>
      <c r="Y22">
        <f t="shared" si="9"/>
        <v>-7.4522548190357474E-3</v>
      </c>
      <c r="Z22" s="1">
        <v>44683</v>
      </c>
      <c r="AA22">
        <v>6.89</v>
      </c>
      <c r="AB22">
        <f t="shared" si="10"/>
        <v>5.0304878048780505E-2</v>
      </c>
      <c r="AC22">
        <v>106639</v>
      </c>
      <c r="AD22">
        <f t="shared" si="11"/>
        <v>-1.1466869368534242E-2</v>
      </c>
    </row>
    <row r="23" spans="1:30" x14ac:dyDescent="0.25">
      <c r="A23" s="1">
        <v>44229</v>
      </c>
      <c r="B23">
        <v>7.61</v>
      </c>
      <c r="C23">
        <f t="shared" si="0"/>
        <v>3.8199181446111903E-2</v>
      </c>
      <c r="D23">
        <v>118234</v>
      </c>
      <c r="E23">
        <f t="shared" si="1"/>
        <v>7.4042516934350105E-3</v>
      </c>
      <c r="F23" s="1">
        <v>44319</v>
      </c>
      <c r="G23">
        <v>6.97</v>
      </c>
      <c r="H23">
        <f t="shared" si="2"/>
        <v>2.0497803806734945E-2</v>
      </c>
      <c r="I23">
        <v>119209</v>
      </c>
      <c r="J23">
        <f t="shared" si="3"/>
        <v>2.6494188100324658E-3</v>
      </c>
      <c r="K23" s="1">
        <v>44407</v>
      </c>
      <c r="L23">
        <v>7.46</v>
      </c>
      <c r="M23">
        <f t="shared" si="4"/>
        <v>-2.6109660574412556E-2</v>
      </c>
      <c r="N23">
        <v>121801</v>
      </c>
      <c r="O23">
        <f t="shared" si="5"/>
        <v>-3.0825542072806841E-2</v>
      </c>
      <c r="P23" s="1">
        <v>44501</v>
      </c>
      <c r="Q23">
        <v>5.24</v>
      </c>
      <c r="R23">
        <f t="shared" si="6"/>
        <v>5.0100200400801598E-2</v>
      </c>
      <c r="S23">
        <v>105551</v>
      </c>
      <c r="T23">
        <f t="shared" si="7"/>
        <v>1.9806571917179543E-2</v>
      </c>
      <c r="U23" s="1">
        <v>44592</v>
      </c>
      <c r="V23">
        <v>6.43</v>
      </c>
      <c r="W23">
        <f t="shared" si="8"/>
        <v>3.7096774193548308E-2</v>
      </c>
      <c r="X23">
        <v>112388</v>
      </c>
      <c r="Y23">
        <f t="shared" si="9"/>
        <v>8.1630456233516922E-3</v>
      </c>
      <c r="Z23" s="1">
        <v>44684</v>
      </c>
      <c r="AA23">
        <v>6.49</v>
      </c>
      <c r="AB23">
        <f t="shared" si="10"/>
        <v>-5.8055152394774961E-2</v>
      </c>
      <c r="AC23">
        <v>106528</v>
      </c>
      <c r="AD23">
        <f t="shared" si="11"/>
        <v>-1.0408949821359916E-3</v>
      </c>
    </row>
    <row r="24" spans="1:30" x14ac:dyDescent="0.25">
      <c r="A24" s="1">
        <v>44230</v>
      </c>
      <c r="B24">
        <v>7.88</v>
      </c>
      <c r="C24">
        <f t="shared" si="0"/>
        <v>3.5479632063074841E-2</v>
      </c>
      <c r="D24">
        <v>119725</v>
      </c>
      <c r="E24">
        <f t="shared" si="1"/>
        <v>1.2610585787506132E-2</v>
      </c>
      <c r="F24" s="1">
        <v>44320</v>
      </c>
      <c r="G24">
        <v>6.89</v>
      </c>
      <c r="H24">
        <f t="shared" si="2"/>
        <v>-1.1477761836441905E-2</v>
      </c>
      <c r="I24">
        <v>117712</v>
      </c>
      <c r="J24">
        <f t="shared" si="3"/>
        <v>-1.2557776677935392E-2</v>
      </c>
      <c r="K24" s="1">
        <v>44410</v>
      </c>
      <c r="L24">
        <v>7.61</v>
      </c>
      <c r="M24">
        <f t="shared" si="4"/>
        <v>2.0107238605898171E-2</v>
      </c>
      <c r="N24">
        <v>122516</v>
      </c>
      <c r="O24">
        <f t="shared" si="5"/>
        <v>5.8702309504848069E-3</v>
      </c>
      <c r="P24" s="1">
        <v>44503</v>
      </c>
      <c r="Q24">
        <v>5.44</v>
      </c>
      <c r="R24">
        <f t="shared" si="6"/>
        <v>3.8167938931297746E-2</v>
      </c>
      <c r="S24">
        <v>105617</v>
      </c>
      <c r="T24">
        <f t="shared" si="7"/>
        <v>6.2529014410095591E-4</v>
      </c>
      <c r="U24" s="1">
        <v>44593</v>
      </c>
      <c r="V24">
        <v>6.26</v>
      </c>
      <c r="W24">
        <f t="shared" si="8"/>
        <v>-2.6438569206842913E-2</v>
      </c>
      <c r="X24">
        <v>113147</v>
      </c>
      <c r="Y24">
        <f t="shared" si="9"/>
        <v>6.7533900416414565E-3</v>
      </c>
      <c r="Z24" s="1">
        <v>44685</v>
      </c>
      <c r="AA24">
        <v>6.6</v>
      </c>
      <c r="AB24">
        <f t="shared" si="10"/>
        <v>1.6949152542372795E-2</v>
      </c>
      <c r="AC24">
        <v>108344</v>
      </c>
      <c r="AD24">
        <f t="shared" si="11"/>
        <v>1.7047161309702612E-2</v>
      </c>
    </row>
    <row r="25" spans="1:30" x14ac:dyDescent="0.25">
      <c r="A25" s="1">
        <v>44231</v>
      </c>
      <c r="B25">
        <v>7.63</v>
      </c>
      <c r="C25">
        <f t="shared" si="0"/>
        <v>-3.1725888324873094E-2</v>
      </c>
      <c r="D25">
        <v>119261</v>
      </c>
      <c r="E25">
        <f t="shared" si="1"/>
        <v>-3.8755481311338485E-3</v>
      </c>
      <c r="F25" s="1">
        <v>44321</v>
      </c>
      <c r="G25">
        <v>7.11</v>
      </c>
      <c r="H25">
        <f t="shared" si="2"/>
        <v>3.1930333817126365E-2</v>
      </c>
      <c r="I25">
        <v>119564</v>
      </c>
      <c r="J25">
        <f t="shared" si="3"/>
        <v>1.5733315210004078E-2</v>
      </c>
      <c r="K25" s="1">
        <v>44411</v>
      </c>
      <c r="L25">
        <v>7.6</v>
      </c>
      <c r="M25">
        <f t="shared" si="4"/>
        <v>-1.3140604467806406E-3</v>
      </c>
      <c r="N25">
        <v>123577</v>
      </c>
      <c r="O25">
        <f t="shared" si="5"/>
        <v>8.6600933755591105E-3</v>
      </c>
      <c r="P25" s="1">
        <v>44504</v>
      </c>
      <c r="Q25">
        <v>5.36</v>
      </c>
      <c r="R25">
        <f t="shared" si="6"/>
        <v>-1.4705882352941188E-2</v>
      </c>
      <c r="S25">
        <v>103412</v>
      </c>
      <c r="T25">
        <f t="shared" si="7"/>
        <v>-2.0877320885842241E-2</v>
      </c>
      <c r="U25" s="1">
        <v>44594</v>
      </c>
      <c r="V25">
        <v>6.16</v>
      </c>
      <c r="W25">
        <f t="shared" si="8"/>
        <v>-1.5974440894568634E-2</v>
      </c>
      <c r="X25">
        <v>112161</v>
      </c>
      <c r="Y25">
        <f t="shared" si="9"/>
        <v>-8.7143273794267635E-3</v>
      </c>
      <c r="Z25" s="1">
        <v>44686</v>
      </c>
      <c r="AA25">
        <v>6.21</v>
      </c>
      <c r="AB25">
        <f t="shared" si="10"/>
        <v>-5.9090909090909048E-2</v>
      </c>
      <c r="AC25">
        <v>105304</v>
      </c>
      <c r="AD25">
        <f t="shared" si="11"/>
        <v>-2.805877575131064E-2</v>
      </c>
    </row>
    <row r="26" spans="1:30" x14ac:dyDescent="0.25">
      <c r="A26" s="1">
        <v>44232</v>
      </c>
      <c r="B26">
        <v>7.59</v>
      </c>
      <c r="C26">
        <f t="shared" si="0"/>
        <v>-5.2424639580602927E-3</v>
      </c>
      <c r="D26">
        <v>119925</v>
      </c>
      <c r="E26">
        <f t="shared" si="1"/>
        <v>5.5676205968422203E-3</v>
      </c>
      <c r="F26" s="1">
        <v>44322</v>
      </c>
      <c r="G26">
        <v>7.12</v>
      </c>
      <c r="H26">
        <f t="shared" si="2"/>
        <v>1.4064697609001105E-3</v>
      </c>
      <c r="I26">
        <v>119921</v>
      </c>
      <c r="J26">
        <f t="shared" si="3"/>
        <v>2.9858485831855742E-3</v>
      </c>
      <c r="K26" s="1">
        <v>44412</v>
      </c>
      <c r="L26">
        <v>7.46</v>
      </c>
      <c r="M26">
        <f t="shared" si="4"/>
        <v>-1.8421052631578907E-2</v>
      </c>
      <c r="N26">
        <v>121801</v>
      </c>
      <c r="O26">
        <f t="shared" si="5"/>
        <v>-1.4371606366880568E-2</v>
      </c>
      <c r="P26" s="1">
        <v>44505</v>
      </c>
      <c r="Q26">
        <v>5.51</v>
      </c>
      <c r="R26">
        <f t="shared" si="6"/>
        <v>2.7985074626865572E-2</v>
      </c>
      <c r="S26">
        <v>104824</v>
      </c>
      <c r="T26">
        <f t="shared" si="7"/>
        <v>1.3654121378563417E-2</v>
      </c>
      <c r="U26" s="1">
        <v>44595</v>
      </c>
      <c r="V26">
        <v>6.23</v>
      </c>
      <c r="W26">
        <f t="shared" si="8"/>
        <v>1.1363636363636409E-2</v>
      </c>
      <c r="X26">
        <v>111696</v>
      </c>
      <c r="Y26">
        <f t="shared" si="9"/>
        <v>-4.1458260892823706E-3</v>
      </c>
      <c r="Z26" s="1">
        <v>44687</v>
      </c>
      <c r="AA26">
        <v>6.32</v>
      </c>
      <c r="AB26">
        <f t="shared" si="10"/>
        <v>1.7713365539452547E-2</v>
      </c>
      <c r="AC26">
        <v>105135</v>
      </c>
      <c r="AD26">
        <f t="shared" si="11"/>
        <v>-1.6048773076046494E-3</v>
      </c>
    </row>
    <row r="27" spans="1:30" x14ac:dyDescent="0.25">
      <c r="A27" s="1">
        <v>44235</v>
      </c>
      <c r="B27">
        <v>7.58</v>
      </c>
      <c r="C27">
        <f t="shared" si="0"/>
        <v>-1.3175230566534633E-3</v>
      </c>
      <c r="D27">
        <v>119516</v>
      </c>
      <c r="E27">
        <f t="shared" si="1"/>
        <v>-3.410464873879508E-3</v>
      </c>
      <c r="F27" s="1">
        <v>44323</v>
      </c>
      <c r="G27">
        <v>7.31</v>
      </c>
      <c r="H27">
        <f t="shared" si="2"/>
        <v>2.6685393258426896E-2</v>
      </c>
      <c r="I27">
        <v>122038</v>
      </c>
      <c r="J27">
        <f t="shared" si="3"/>
        <v>1.7653288414873125E-2</v>
      </c>
      <c r="K27" s="1">
        <v>44413</v>
      </c>
      <c r="L27">
        <v>7.55</v>
      </c>
      <c r="M27">
        <f t="shared" si="4"/>
        <v>1.2064343163538854E-2</v>
      </c>
      <c r="N27">
        <v>121633</v>
      </c>
      <c r="O27">
        <f t="shared" si="5"/>
        <v>-1.3792990205334932E-3</v>
      </c>
      <c r="P27" s="1">
        <v>44508</v>
      </c>
      <c r="Q27">
        <v>5.34</v>
      </c>
      <c r="R27">
        <f t="shared" si="6"/>
        <v>-3.085299455535389E-2</v>
      </c>
      <c r="S27">
        <v>104781</v>
      </c>
      <c r="T27">
        <f t="shared" si="7"/>
        <v>-4.1021140196901472E-4</v>
      </c>
      <c r="U27" s="1">
        <v>44596</v>
      </c>
      <c r="V27">
        <v>5.95</v>
      </c>
      <c r="W27">
        <f t="shared" si="8"/>
        <v>-4.4943820224719135E-2</v>
      </c>
      <c r="X27">
        <v>112245</v>
      </c>
      <c r="Y27">
        <f t="shared" si="9"/>
        <v>4.9151267726686718E-3</v>
      </c>
      <c r="Z27" s="1">
        <v>44690</v>
      </c>
      <c r="AA27">
        <v>6.58</v>
      </c>
      <c r="AB27">
        <f t="shared" si="10"/>
        <v>4.1139240506329076E-2</v>
      </c>
      <c r="AC27">
        <v>103250</v>
      </c>
      <c r="AD27">
        <f t="shared" si="11"/>
        <v>-1.7929328958006373E-2</v>
      </c>
    </row>
    <row r="28" spans="1:30" x14ac:dyDescent="0.25">
      <c r="A28" s="1">
        <v>44236</v>
      </c>
      <c r="B28">
        <v>7.35</v>
      </c>
      <c r="C28">
        <f t="shared" si="0"/>
        <v>-3.0343007915567339E-2</v>
      </c>
      <c r="D28">
        <v>119429</v>
      </c>
      <c r="E28">
        <f t="shared" si="1"/>
        <v>-7.2793600856789053E-4</v>
      </c>
      <c r="F28" s="1">
        <v>44326</v>
      </c>
      <c r="G28">
        <v>7.07</v>
      </c>
      <c r="H28">
        <f t="shared" si="2"/>
        <v>-3.2831737346101141E-2</v>
      </c>
      <c r="I28">
        <v>121909</v>
      </c>
      <c r="J28">
        <f t="shared" si="3"/>
        <v>-1.057047804782117E-3</v>
      </c>
      <c r="K28" s="1">
        <v>44414</v>
      </c>
      <c r="L28">
        <v>7.71</v>
      </c>
      <c r="M28">
        <f t="shared" si="4"/>
        <v>2.1192052980132471E-2</v>
      </c>
      <c r="N28">
        <v>122810</v>
      </c>
      <c r="O28">
        <f t="shared" si="5"/>
        <v>9.6766502511653908E-3</v>
      </c>
      <c r="P28" s="1">
        <v>44509</v>
      </c>
      <c r="Q28">
        <v>5.43</v>
      </c>
      <c r="R28">
        <f t="shared" si="6"/>
        <v>1.6853932584269638E-2</v>
      </c>
      <c r="S28">
        <v>105535</v>
      </c>
      <c r="T28">
        <f t="shared" si="7"/>
        <v>7.1959610998177147E-3</v>
      </c>
      <c r="U28" s="1">
        <v>44599</v>
      </c>
      <c r="V28">
        <v>5.85</v>
      </c>
      <c r="W28">
        <f t="shared" si="8"/>
        <v>-1.680672268907572E-2</v>
      </c>
      <c r="X28">
        <v>111996</v>
      </c>
      <c r="Y28">
        <f t="shared" si="9"/>
        <v>-2.2183616196712547E-3</v>
      </c>
      <c r="Z28" s="1">
        <v>44691</v>
      </c>
      <c r="AA28">
        <v>6.55</v>
      </c>
      <c r="AB28">
        <f t="shared" si="10"/>
        <v>-4.5592705167173632E-3</v>
      </c>
      <c r="AC28">
        <v>103110</v>
      </c>
      <c r="AD28">
        <f t="shared" si="11"/>
        <v>-1.3559322033898306E-3</v>
      </c>
    </row>
    <row r="29" spans="1:30" x14ac:dyDescent="0.25">
      <c r="A29" s="1">
        <v>44237</v>
      </c>
      <c r="B29">
        <v>7.08</v>
      </c>
      <c r="C29">
        <f t="shared" si="0"/>
        <v>-3.6734693877550961E-2</v>
      </c>
      <c r="D29">
        <v>118430</v>
      </c>
      <c r="E29">
        <f t="shared" si="1"/>
        <v>-8.364802518651248E-3</v>
      </c>
      <c r="F29" s="1">
        <v>44327</v>
      </c>
      <c r="G29">
        <v>7.1</v>
      </c>
      <c r="H29">
        <f t="shared" si="2"/>
        <v>4.243281471004153E-3</v>
      </c>
      <c r="I29">
        <v>122964</v>
      </c>
      <c r="J29">
        <f t="shared" si="3"/>
        <v>8.6539960134198457E-3</v>
      </c>
      <c r="K29" s="1">
        <v>44417</v>
      </c>
      <c r="L29">
        <v>7.54</v>
      </c>
      <c r="M29">
        <f t="shared" si="4"/>
        <v>-2.204928664072632E-2</v>
      </c>
      <c r="N29">
        <v>123019</v>
      </c>
      <c r="O29">
        <f t="shared" si="5"/>
        <v>1.7018158130445403E-3</v>
      </c>
      <c r="P29" s="1">
        <v>44510</v>
      </c>
      <c r="Q29">
        <v>5.57</v>
      </c>
      <c r="R29">
        <f t="shared" si="6"/>
        <v>2.5782688766114288E-2</v>
      </c>
      <c r="S29">
        <v>105968</v>
      </c>
      <c r="T29">
        <f t="shared" si="7"/>
        <v>4.102904249774956E-3</v>
      </c>
      <c r="U29" s="1">
        <v>44600</v>
      </c>
      <c r="V29">
        <v>5.87</v>
      </c>
      <c r="W29">
        <f t="shared" si="8"/>
        <v>3.4188034188034982E-3</v>
      </c>
      <c r="X29">
        <v>112234</v>
      </c>
      <c r="Y29">
        <f t="shared" si="9"/>
        <v>2.1250758955676987E-3</v>
      </c>
      <c r="Z29" s="1">
        <v>44692</v>
      </c>
      <c r="AA29">
        <v>6.54</v>
      </c>
      <c r="AB29">
        <f t="shared" si="10"/>
        <v>-1.5267175572518759E-3</v>
      </c>
      <c r="AC29">
        <v>104397</v>
      </c>
      <c r="AD29">
        <f t="shared" si="11"/>
        <v>1.2481815536805354E-2</v>
      </c>
    </row>
    <row r="30" spans="1:30" x14ac:dyDescent="0.25">
      <c r="A30" s="1">
        <v>44238</v>
      </c>
      <c r="B30">
        <v>7.23</v>
      </c>
      <c r="C30">
        <f t="shared" si="0"/>
        <v>2.1186440677966153E-2</v>
      </c>
      <c r="D30">
        <v>119235</v>
      </c>
      <c r="E30">
        <f t="shared" si="1"/>
        <v>6.7972642067043827E-3</v>
      </c>
      <c r="F30" s="1">
        <v>44328</v>
      </c>
      <c r="G30">
        <v>6.99</v>
      </c>
      <c r="H30">
        <f t="shared" si="2"/>
        <v>-1.5492957746478794E-2</v>
      </c>
      <c r="I30">
        <v>119710</v>
      </c>
      <c r="J30">
        <f t="shared" si="3"/>
        <v>-2.6463029829868905E-2</v>
      </c>
      <c r="K30" s="1">
        <v>44418</v>
      </c>
      <c r="L30">
        <v>7.53</v>
      </c>
      <c r="M30">
        <f t="shared" si="4"/>
        <v>-1.3262599469495739E-3</v>
      </c>
      <c r="N30">
        <v>122202</v>
      </c>
      <c r="O30">
        <f t="shared" si="5"/>
        <v>-6.6412505385346982E-3</v>
      </c>
      <c r="P30" s="1">
        <v>44511</v>
      </c>
      <c r="Q30">
        <v>5.65</v>
      </c>
      <c r="R30">
        <f t="shared" si="6"/>
        <v>1.4362657091561952E-2</v>
      </c>
      <c r="S30">
        <v>107725</v>
      </c>
      <c r="T30">
        <f t="shared" si="7"/>
        <v>1.6580477125169864E-2</v>
      </c>
      <c r="U30" s="1">
        <v>44601</v>
      </c>
      <c r="V30">
        <v>5.92</v>
      </c>
      <c r="W30">
        <f t="shared" si="8"/>
        <v>8.5178875638841269E-3</v>
      </c>
      <c r="X30">
        <v>112461</v>
      </c>
      <c r="Y30">
        <f t="shared" si="9"/>
        <v>2.0225600085535577E-3</v>
      </c>
      <c r="Z30" s="1">
        <v>44693</v>
      </c>
      <c r="AA30">
        <v>6.75</v>
      </c>
      <c r="AB30">
        <f t="shared" si="10"/>
        <v>3.2110091743119261E-2</v>
      </c>
      <c r="AC30">
        <v>105688</v>
      </c>
      <c r="AD30">
        <f t="shared" si="11"/>
        <v>1.2366255735318065E-2</v>
      </c>
    </row>
    <row r="31" spans="1:30" x14ac:dyDescent="0.25">
      <c r="A31" s="1">
        <v>44239</v>
      </c>
      <c r="B31">
        <v>7.2</v>
      </c>
      <c r="C31">
        <f t="shared" si="0"/>
        <v>-4.1493775933610297E-3</v>
      </c>
      <c r="D31">
        <v>119116</v>
      </c>
      <c r="E31">
        <f t="shared" si="1"/>
        <v>-9.9802910219314793E-4</v>
      </c>
      <c r="F31" s="1">
        <v>44329</v>
      </c>
      <c r="G31">
        <v>7.11</v>
      </c>
      <c r="H31">
        <f t="shared" si="2"/>
        <v>1.7167381974248941E-2</v>
      </c>
      <c r="I31">
        <v>120706</v>
      </c>
      <c r="J31">
        <f t="shared" si="3"/>
        <v>8.3201069250689163E-3</v>
      </c>
      <c r="K31" s="1">
        <v>44419</v>
      </c>
      <c r="L31">
        <v>7.35</v>
      </c>
      <c r="M31">
        <f t="shared" si="4"/>
        <v>-2.3904382470119601E-2</v>
      </c>
      <c r="N31">
        <v>122056</v>
      </c>
      <c r="O31">
        <f t="shared" si="5"/>
        <v>-1.1947431302270011E-3</v>
      </c>
      <c r="P31" s="1">
        <v>44512</v>
      </c>
      <c r="Q31">
        <v>5.48</v>
      </c>
      <c r="R31">
        <f t="shared" si="6"/>
        <v>-3.0088495575221225E-2</v>
      </c>
      <c r="S31">
        <v>106312</v>
      </c>
      <c r="T31">
        <f t="shared" si="7"/>
        <v>-1.3116732420515202E-2</v>
      </c>
      <c r="U31" s="1">
        <v>44602</v>
      </c>
      <c r="V31">
        <v>5.87</v>
      </c>
      <c r="W31">
        <f t="shared" si="8"/>
        <v>-8.4459459459459152E-3</v>
      </c>
      <c r="X31">
        <v>113359</v>
      </c>
      <c r="Y31">
        <f t="shared" si="9"/>
        <v>7.9849903522109886E-3</v>
      </c>
      <c r="Z31" s="1">
        <v>44694</v>
      </c>
      <c r="AA31">
        <v>6.77</v>
      </c>
      <c r="AB31">
        <f t="shared" si="10"/>
        <v>2.9629629629628999E-3</v>
      </c>
      <c r="AC31">
        <v>106924</v>
      </c>
      <c r="AD31">
        <f t="shared" si="11"/>
        <v>1.1694799788055408E-2</v>
      </c>
    </row>
    <row r="32" spans="1:30" x14ac:dyDescent="0.25">
      <c r="A32" s="1">
        <v>44244</v>
      </c>
      <c r="B32">
        <v>7.15</v>
      </c>
      <c r="C32">
        <f t="shared" si="0"/>
        <v>-6.9444444444444198E-3</v>
      </c>
      <c r="D32">
        <v>120391</v>
      </c>
      <c r="E32">
        <f t="shared" si="1"/>
        <v>1.0703851707579166E-2</v>
      </c>
      <c r="F32" s="1">
        <v>44330</v>
      </c>
      <c r="G32">
        <v>7.18</v>
      </c>
      <c r="H32">
        <f t="shared" si="2"/>
        <v>9.8452883263008984E-3</v>
      </c>
      <c r="I32">
        <v>121881</v>
      </c>
      <c r="J32">
        <f t="shared" si="3"/>
        <v>9.7343959703742981E-3</v>
      </c>
      <c r="K32" s="1">
        <v>44420</v>
      </c>
      <c r="L32">
        <v>7.24</v>
      </c>
      <c r="M32">
        <f t="shared" si="4"/>
        <v>-1.4965986394557746E-2</v>
      </c>
      <c r="N32">
        <v>120701</v>
      </c>
      <c r="O32">
        <f t="shared" si="5"/>
        <v>-1.1101461624172511E-2</v>
      </c>
      <c r="P32" s="1">
        <v>44516</v>
      </c>
      <c r="Q32">
        <v>5.18</v>
      </c>
      <c r="R32">
        <f t="shared" si="6"/>
        <v>-5.4744525547445383E-2</v>
      </c>
      <c r="S32">
        <v>104508</v>
      </c>
      <c r="T32">
        <f t="shared" si="7"/>
        <v>-1.6968921664534578E-2</v>
      </c>
      <c r="U32" s="1">
        <v>44603</v>
      </c>
      <c r="V32">
        <v>5.82</v>
      </c>
      <c r="W32">
        <f t="shared" si="8"/>
        <v>-8.5178875638841269E-3</v>
      </c>
      <c r="X32">
        <v>113572</v>
      </c>
      <c r="Y32">
        <f t="shared" si="9"/>
        <v>1.8789862295891812E-3</v>
      </c>
      <c r="Z32" s="1">
        <v>44697</v>
      </c>
      <c r="AA32">
        <v>7.05</v>
      </c>
      <c r="AB32">
        <f t="shared" si="10"/>
        <v>4.135893648449044E-2</v>
      </c>
      <c r="AC32">
        <v>108233</v>
      </c>
      <c r="AD32">
        <f t="shared" si="11"/>
        <v>1.2242340353896226E-2</v>
      </c>
    </row>
    <row r="33" spans="1:30" x14ac:dyDescent="0.25">
      <c r="A33" s="1">
        <v>44245</v>
      </c>
      <c r="B33">
        <v>7.42</v>
      </c>
      <c r="C33">
        <f t="shared" si="0"/>
        <v>3.7762237762237701E-2</v>
      </c>
      <c r="D33">
        <v>119140</v>
      </c>
      <c r="E33">
        <f t="shared" si="1"/>
        <v>-1.0391142195014578E-2</v>
      </c>
      <c r="F33" s="1">
        <v>44333</v>
      </c>
      <c r="G33">
        <v>7.53</v>
      </c>
      <c r="H33">
        <f t="shared" si="2"/>
        <v>4.8746518105849658E-2</v>
      </c>
      <c r="I33">
        <v>122938</v>
      </c>
      <c r="J33">
        <f t="shared" si="3"/>
        <v>8.6723935642142747E-3</v>
      </c>
      <c r="K33" s="1">
        <v>44421</v>
      </c>
      <c r="L33">
        <v>7.14</v>
      </c>
      <c r="M33">
        <f t="shared" si="4"/>
        <v>-1.3812154696132671E-2</v>
      </c>
      <c r="N33">
        <v>121194</v>
      </c>
      <c r="O33">
        <f t="shared" si="5"/>
        <v>4.0844732023761193E-3</v>
      </c>
      <c r="P33" s="1">
        <v>44517</v>
      </c>
      <c r="Q33">
        <v>5.0199999999999996</v>
      </c>
      <c r="R33">
        <f t="shared" si="6"/>
        <v>-3.0888030888030917E-2</v>
      </c>
      <c r="S33">
        <v>102945</v>
      </c>
      <c r="T33">
        <f t="shared" si="7"/>
        <v>-1.4955792857963026E-2</v>
      </c>
      <c r="U33" s="1">
        <v>44606</v>
      </c>
      <c r="V33">
        <v>5.88</v>
      </c>
      <c r="W33">
        <f t="shared" si="8"/>
        <v>1.0309278350515396E-2</v>
      </c>
      <c r="X33">
        <v>113807</v>
      </c>
      <c r="Y33">
        <f t="shared" si="9"/>
        <v>2.0691719790089107E-3</v>
      </c>
      <c r="Z33" s="1">
        <v>44698</v>
      </c>
      <c r="AA33">
        <v>7.07</v>
      </c>
      <c r="AB33">
        <f t="shared" si="10"/>
        <v>2.8368794326241792E-3</v>
      </c>
      <c r="AC33">
        <v>108789</v>
      </c>
      <c r="AD33">
        <f t="shared" si="11"/>
        <v>5.1370654051906533E-3</v>
      </c>
    </row>
    <row r="34" spans="1:30" x14ac:dyDescent="0.25">
      <c r="A34" s="1">
        <v>44246</v>
      </c>
      <c r="B34">
        <v>7.2</v>
      </c>
      <c r="C34">
        <f t="shared" si="0"/>
        <v>-2.9649595687331502E-2</v>
      </c>
      <c r="D34">
        <v>118748</v>
      </c>
      <c r="E34">
        <f t="shared" si="1"/>
        <v>-3.2902467685076379E-3</v>
      </c>
      <c r="F34" s="1">
        <v>44334</v>
      </c>
      <c r="G34">
        <v>7.55</v>
      </c>
      <c r="H34">
        <f t="shared" si="2"/>
        <v>2.6560424966798903E-3</v>
      </c>
      <c r="I34">
        <v>122980</v>
      </c>
      <c r="J34">
        <f t="shared" si="3"/>
        <v>3.4163562120743788E-4</v>
      </c>
      <c r="K34" s="1">
        <v>44424</v>
      </c>
      <c r="L34">
        <v>6.86</v>
      </c>
      <c r="M34">
        <f t="shared" si="4"/>
        <v>-3.9215686274509713E-2</v>
      </c>
      <c r="N34">
        <v>119180</v>
      </c>
      <c r="O34">
        <f t="shared" si="5"/>
        <v>-1.6617984388666105E-2</v>
      </c>
      <c r="P34" s="1">
        <v>44518</v>
      </c>
      <c r="Q34">
        <v>5.07</v>
      </c>
      <c r="R34">
        <f t="shared" si="6"/>
        <v>9.9601593625499429E-3</v>
      </c>
      <c r="S34">
        <v>102524</v>
      </c>
      <c r="T34">
        <f t="shared" si="7"/>
        <v>-4.0895623876827433E-3</v>
      </c>
      <c r="U34" s="1">
        <v>44607</v>
      </c>
      <c r="V34">
        <v>6.11</v>
      </c>
      <c r="W34">
        <f t="shared" si="8"/>
        <v>3.9115646258503473E-2</v>
      </c>
      <c r="X34">
        <v>114660</v>
      </c>
      <c r="Y34">
        <f t="shared" si="9"/>
        <v>7.495145289832787E-3</v>
      </c>
      <c r="Z34" s="1">
        <v>44699</v>
      </c>
      <c r="AA34">
        <v>6.97</v>
      </c>
      <c r="AB34">
        <f t="shared" si="10"/>
        <v>-1.414427157001422E-2</v>
      </c>
      <c r="AC34">
        <v>106247</v>
      </c>
      <c r="AD34">
        <f t="shared" si="11"/>
        <v>-2.3366332993225419E-2</v>
      </c>
    </row>
    <row r="35" spans="1:30" x14ac:dyDescent="0.25">
      <c r="A35" s="1">
        <v>44249</v>
      </c>
      <c r="B35">
        <v>6.89</v>
      </c>
      <c r="C35">
        <f t="shared" si="0"/>
        <v>-4.3055555555555625E-2</v>
      </c>
      <c r="D35">
        <v>112668</v>
      </c>
      <c r="E35">
        <f t="shared" si="1"/>
        <v>-5.120086233031293E-2</v>
      </c>
      <c r="F35" s="1">
        <v>44335</v>
      </c>
      <c r="G35">
        <v>7.55</v>
      </c>
      <c r="H35">
        <f t="shared" si="2"/>
        <v>0</v>
      </c>
      <c r="I35">
        <v>122636</v>
      </c>
      <c r="J35">
        <f t="shared" si="3"/>
        <v>-2.7972027972027972E-3</v>
      </c>
      <c r="K35" s="1">
        <v>44425</v>
      </c>
      <c r="L35">
        <v>6.52</v>
      </c>
      <c r="M35">
        <f t="shared" si="4"/>
        <v>-4.9562682215743545E-2</v>
      </c>
      <c r="N35">
        <v>117904</v>
      </c>
      <c r="O35">
        <f t="shared" si="5"/>
        <v>-1.0706494378251384E-2</v>
      </c>
      <c r="P35" s="1">
        <v>44519</v>
      </c>
      <c r="Q35">
        <v>5.18</v>
      </c>
      <c r="R35">
        <f t="shared" si="6"/>
        <v>2.169625246548312E-2</v>
      </c>
      <c r="S35">
        <v>103035</v>
      </c>
      <c r="T35">
        <f t="shared" si="7"/>
        <v>4.9841988217393003E-3</v>
      </c>
      <c r="U35" s="1">
        <v>44608</v>
      </c>
      <c r="V35">
        <v>6.06</v>
      </c>
      <c r="W35">
        <f t="shared" si="8"/>
        <v>-8.1833060556465963E-3</v>
      </c>
      <c r="X35">
        <v>115181</v>
      </c>
      <c r="Y35">
        <f t="shared" si="9"/>
        <v>4.5438688295831153E-3</v>
      </c>
      <c r="Z35" s="1">
        <v>44700</v>
      </c>
      <c r="AA35">
        <v>6.96</v>
      </c>
      <c r="AB35">
        <f t="shared" si="10"/>
        <v>-1.4347202295552062E-3</v>
      </c>
      <c r="AC35">
        <v>107005</v>
      </c>
      <c r="AD35">
        <f t="shared" si="11"/>
        <v>7.1343190866565648E-3</v>
      </c>
    </row>
    <row r="36" spans="1:30" x14ac:dyDescent="0.25">
      <c r="A36" s="1">
        <v>44250</v>
      </c>
      <c r="B36">
        <v>6.89</v>
      </c>
      <c r="C36">
        <f t="shared" si="0"/>
        <v>0</v>
      </c>
      <c r="D36">
        <v>115227</v>
      </c>
      <c r="E36">
        <f t="shared" si="1"/>
        <v>2.271274896155075E-2</v>
      </c>
      <c r="F36" s="1">
        <v>44336</v>
      </c>
      <c r="G36">
        <v>7.61</v>
      </c>
      <c r="H36">
        <f t="shared" si="2"/>
        <v>7.9470198675497348E-3</v>
      </c>
      <c r="I36">
        <v>122701</v>
      </c>
      <c r="J36">
        <f t="shared" si="3"/>
        <v>5.3002381030040123E-4</v>
      </c>
      <c r="K36" s="1">
        <v>44426</v>
      </c>
      <c r="L36">
        <v>6.68</v>
      </c>
      <c r="M36">
        <f t="shared" si="4"/>
        <v>2.4539877300613522E-2</v>
      </c>
      <c r="N36">
        <v>116643</v>
      </c>
      <c r="O36">
        <f t="shared" si="5"/>
        <v>-1.0695141810286335E-2</v>
      </c>
      <c r="P36" s="1">
        <v>44522</v>
      </c>
      <c r="Q36">
        <v>4.83</v>
      </c>
      <c r="R36">
        <f t="shared" si="6"/>
        <v>-6.7567567567567502E-2</v>
      </c>
      <c r="S36">
        <v>102122</v>
      </c>
      <c r="T36">
        <f t="shared" si="7"/>
        <v>-8.861066627844907E-3</v>
      </c>
      <c r="U36" s="1">
        <v>44609</v>
      </c>
      <c r="V36">
        <v>5.94</v>
      </c>
      <c r="W36">
        <f t="shared" si="8"/>
        <v>-1.9801980198019674E-2</v>
      </c>
      <c r="X36">
        <v>113528</v>
      </c>
      <c r="Y36">
        <f t="shared" si="9"/>
        <v>-1.435132530538891E-2</v>
      </c>
      <c r="Z36" s="1">
        <v>44701</v>
      </c>
      <c r="AA36">
        <v>7.07</v>
      </c>
      <c r="AB36">
        <f t="shared" si="10"/>
        <v>1.5804597701149472E-2</v>
      </c>
      <c r="AC36">
        <v>108488</v>
      </c>
      <c r="AD36">
        <f t="shared" si="11"/>
        <v>1.3859165459557964E-2</v>
      </c>
    </row>
    <row r="37" spans="1:30" x14ac:dyDescent="0.25">
      <c r="A37" s="1">
        <v>44251</v>
      </c>
      <c r="B37">
        <v>6.8</v>
      </c>
      <c r="C37">
        <f t="shared" si="0"/>
        <v>-1.3062409288824363E-2</v>
      </c>
      <c r="D37">
        <v>115668</v>
      </c>
      <c r="E37">
        <f t="shared" si="1"/>
        <v>3.8272279934390375E-3</v>
      </c>
      <c r="F37" s="1">
        <v>44337</v>
      </c>
      <c r="G37">
        <v>7.35</v>
      </c>
      <c r="H37">
        <f t="shared" si="2"/>
        <v>-3.4165571616294438E-2</v>
      </c>
      <c r="I37">
        <v>122592</v>
      </c>
      <c r="J37">
        <f t="shared" si="3"/>
        <v>-8.8833831835111372E-4</v>
      </c>
      <c r="K37" s="1">
        <v>44427</v>
      </c>
      <c r="L37">
        <v>6.79</v>
      </c>
      <c r="M37">
        <f t="shared" si="4"/>
        <v>1.6467065868263523E-2</v>
      </c>
      <c r="N37">
        <v>117165</v>
      </c>
      <c r="O37">
        <f t="shared" si="5"/>
        <v>4.4751935392608215E-3</v>
      </c>
      <c r="P37" s="1">
        <v>44523</v>
      </c>
      <c r="Q37">
        <v>4.93</v>
      </c>
      <c r="R37">
        <f t="shared" si="6"/>
        <v>2.0703933747411935E-2</v>
      </c>
      <c r="S37">
        <v>103663</v>
      </c>
      <c r="T37">
        <f t="shared" si="7"/>
        <v>1.5089794559448503E-2</v>
      </c>
      <c r="U37" s="1">
        <v>44610</v>
      </c>
      <c r="V37">
        <v>5.9</v>
      </c>
      <c r="W37">
        <f t="shared" si="8"/>
        <v>-6.7340067340067398E-3</v>
      </c>
      <c r="X37">
        <v>112768</v>
      </c>
      <c r="Y37">
        <f t="shared" si="9"/>
        <v>-6.6943837643576917E-3</v>
      </c>
      <c r="Z37" s="1">
        <v>44704</v>
      </c>
      <c r="AA37">
        <v>7.15</v>
      </c>
      <c r="AB37">
        <f t="shared" si="10"/>
        <v>1.1315417256011324E-2</v>
      </c>
      <c r="AC37">
        <v>110346</v>
      </c>
      <c r="AD37">
        <f t="shared" si="11"/>
        <v>1.712631811813288E-2</v>
      </c>
    </row>
    <row r="38" spans="1:30" x14ac:dyDescent="0.25">
      <c r="A38" s="1">
        <v>44252</v>
      </c>
      <c r="B38">
        <v>6.66</v>
      </c>
      <c r="C38">
        <f t="shared" si="0"/>
        <v>-2.0588235294117602E-2</v>
      </c>
      <c r="D38">
        <v>112256</v>
      </c>
      <c r="E38">
        <f t="shared" si="1"/>
        <v>-2.9498219040702701E-2</v>
      </c>
      <c r="F38" s="1">
        <v>44340</v>
      </c>
      <c r="G38">
        <v>7.38</v>
      </c>
      <c r="H38">
        <f t="shared" si="2"/>
        <v>4.0816326530612587E-3</v>
      </c>
      <c r="I38">
        <v>124032</v>
      </c>
      <c r="J38">
        <f t="shared" si="3"/>
        <v>1.1746280344557557E-2</v>
      </c>
      <c r="K38" s="1">
        <v>44428</v>
      </c>
      <c r="L38">
        <v>6.88</v>
      </c>
      <c r="M38">
        <f t="shared" si="4"/>
        <v>1.3254786450662718E-2</v>
      </c>
      <c r="N38">
        <v>118053</v>
      </c>
      <c r="O38">
        <f t="shared" si="5"/>
        <v>7.5790551785942899E-3</v>
      </c>
      <c r="P38" s="1">
        <v>44524</v>
      </c>
      <c r="Q38">
        <v>4.96</v>
      </c>
      <c r="R38">
        <f t="shared" si="6"/>
        <v>6.0851926977688138E-3</v>
      </c>
      <c r="S38">
        <v>104514</v>
      </c>
      <c r="T38">
        <f t="shared" si="7"/>
        <v>8.2092935763001269E-3</v>
      </c>
      <c r="U38" s="1">
        <v>44613</v>
      </c>
      <c r="V38">
        <v>5.66</v>
      </c>
      <c r="W38">
        <f t="shared" si="8"/>
        <v>-4.0677966101694947E-2</v>
      </c>
      <c r="X38">
        <v>111725</v>
      </c>
      <c r="Y38">
        <f t="shared" si="9"/>
        <v>-9.2490777525539164E-3</v>
      </c>
      <c r="Z38" s="1">
        <v>44705</v>
      </c>
      <c r="AA38">
        <v>7.19</v>
      </c>
      <c r="AB38">
        <f t="shared" si="10"/>
        <v>5.5944055944055987E-3</v>
      </c>
      <c r="AC38">
        <v>110581</v>
      </c>
      <c r="AD38">
        <f t="shared" si="11"/>
        <v>2.1296648723107318E-3</v>
      </c>
    </row>
    <row r="39" spans="1:30" x14ac:dyDescent="0.25">
      <c r="A39" s="1">
        <v>44253</v>
      </c>
      <c r="B39">
        <v>6.48</v>
      </c>
      <c r="C39">
        <f t="shared" si="0"/>
        <v>-2.7027027027026983E-2</v>
      </c>
      <c r="D39">
        <v>110035</v>
      </c>
      <c r="E39">
        <f t="shared" si="1"/>
        <v>-1.9785133979475483E-2</v>
      </c>
      <c r="F39" s="1">
        <v>44341</v>
      </c>
      <c r="G39">
        <v>7.4</v>
      </c>
      <c r="H39">
        <f t="shared" si="2"/>
        <v>2.7100271002710652E-3</v>
      </c>
      <c r="I39">
        <v>122988</v>
      </c>
      <c r="J39">
        <f t="shared" si="3"/>
        <v>-8.4171826625386997E-3</v>
      </c>
      <c r="K39" s="1">
        <v>44431</v>
      </c>
      <c r="L39">
        <v>6.71</v>
      </c>
      <c r="M39">
        <f t="shared" si="4"/>
        <v>-2.4709302325581384E-2</v>
      </c>
      <c r="N39">
        <v>117472</v>
      </c>
      <c r="O39">
        <f t="shared" si="5"/>
        <v>-4.9215183011020475E-3</v>
      </c>
      <c r="P39" s="1">
        <v>44525</v>
      </c>
      <c r="Q39">
        <v>5.07</v>
      </c>
      <c r="R39">
        <f t="shared" si="6"/>
        <v>2.2177419354838773E-2</v>
      </c>
      <c r="S39">
        <v>105811</v>
      </c>
      <c r="T39">
        <f t="shared" si="7"/>
        <v>1.2409820693878332E-2</v>
      </c>
      <c r="U39" s="1">
        <v>44614</v>
      </c>
      <c r="V39">
        <v>5.77</v>
      </c>
      <c r="W39">
        <f t="shared" si="8"/>
        <v>1.9434628975264916E-2</v>
      </c>
      <c r="X39">
        <v>112892</v>
      </c>
      <c r="Y39">
        <f t="shared" si="9"/>
        <v>1.0445289773998657E-2</v>
      </c>
      <c r="Z39" s="1">
        <v>44706</v>
      </c>
      <c r="AA39">
        <v>7.03</v>
      </c>
      <c r="AB39">
        <f t="shared" si="10"/>
        <v>-2.2253129346314345E-2</v>
      </c>
      <c r="AC39">
        <v>110580</v>
      </c>
      <c r="AD39">
        <f t="shared" si="11"/>
        <v>-9.043144844050968E-6</v>
      </c>
    </row>
    <row r="40" spans="1:30" x14ac:dyDescent="0.25">
      <c r="A40" s="1">
        <v>44256</v>
      </c>
      <c r="B40">
        <v>6.53</v>
      </c>
      <c r="C40">
        <f t="shared" si="0"/>
        <v>7.7160493827160212E-3</v>
      </c>
      <c r="D40">
        <v>110335</v>
      </c>
      <c r="E40">
        <f t="shared" si="1"/>
        <v>2.7264052346980508E-3</v>
      </c>
      <c r="F40" s="1">
        <v>44342</v>
      </c>
      <c r="G40">
        <v>7.54</v>
      </c>
      <c r="H40">
        <f t="shared" si="2"/>
        <v>1.8918918918918875E-2</v>
      </c>
      <c r="I40">
        <v>123989</v>
      </c>
      <c r="J40">
        <f t="shared" si="3"/>
        <v>8.1390054314242032E-3</v>
      </c>
      <c r="K40" s="1">
        <v>44432</v>
      </c>
      <c r="L40">
        <v>6.94</v>
      </c>
      <c r="M40">
        <f t="shared" si="4"/>
        <v>3.4277198211624504E-2</v>
      </c>
      <c r="N40">
        <v>120211</v>
      </c>
      <c r="O40">
        <f t="shared" si="5"/>
        <v>2.3316194497412148E-2</v>
      </c>
      <c r="P40" s="1">
        <v>44526</v>
      </c>
      <c r="Q40">
        <v>4.92</v>
      </c>
      <c r="R40">
        <f t="shared" si="6"/>
        <v>-2.9585798816568115E-2</v>
      </c>
      <c r="S40">
        <v>102224</v>
      </c>
      <c r="T40">
        <f t="shared" si="7"/>
        <v>-3.390006710077402E-2</v>
      </c>
      <c r="U40" s="1">
        <v>44615</v>
      </c>
      <c r="V40">
        <v>5.73</v>
      </c>
      <c r="W40">
        <f t="shared" si="8"/>
        <v>-6.9324090121315688E-3</v>
      </c>
      <c r="X40">
        <v>112008</v>
      </c>
      <c r="Y40">
        <f t="shared" si="9"/>
        <v>-7.8304928604329797E-3</v>
      </c>
      <c r="Z40" s="1">
        <v>44707</v>
      </c>
      <c r="AA40">
        <v>7.07</v>
      </c>
      <c r="AB40">
        <f t="shared" si="10"/>
        <v>5.6899004267425366E-3</v>
      </c>
      <c r="AC40">
        <v>111890</v>
      </c>
      <c r="AD40">
        <f t="shared" si="11"/>
        <v>1.1846626876469524E-2</v>
      </c>
    </row>
    <row r="41" spans="1:30" x14ac:dyDescent="0.25">
      <c r="A41" s="1">
        <v>44257</v>
      </c>
      <c r="B41">
        <v>6.66</v>
      </c>
      <c r="C41">
        <f t="shared" si="0"/>
        <v>1.9908116385911161E-2</v>
      </c>
      <c r="D41">
        <v>111540</v>
      </c>
      <c r="E41">
        <f t="shared" si="1"/>
        <v>1.0921285176961074E-2</v>
      </c>
      <c r="F41" s="1">
        <v>44343</v>
      </c>
      <c r="G41">
        <v>7.74</v>
      </c>
      <c r="H41">
        <f t="shared" si="2"/>
        <v>2.6525198938992064E-2</v>
      </c>
      <c r="I41">
        <v>124367</v>
      </c>
      <c r="J41">
        <f t="shared" si="3"/>
        <v>3.0486575422013244E-3</v>
      </c>
      <c r="K41" s="1">
        <v>44433</v>
      </c>
      <c r="L41">
        <v>6.89</v>
      </c>
      <c r="M41">
        <f t="shared" si="4"/>
        <v>-7.2046109510087476E-3</v>
      </c>
      <c r="N41">
        <v>120818</v>
      </c>
      <c r="O41">
        <f t="shared" si="5"/>
        <v>5.0494547088036868E-3</v>
      </c>
      <c r="P41" s="1">
        <v>44529</v>
      </c>
      <c r="Q41">
        <v>4.88</v>
      </c>
      <c r="R41">
        <f t="shared" si="6"/>
        <v>-8.1300813008130159E-3</v>
      </c>
      <c r="S41">
        <v>102814</v>
      </c>
      <c r="T41">
        <f t="shared" si="7"/>
        <v>5.7716387541086244E-3</v>
      </c>
      <c r="U41" s="1">
        <v>44616</v>
      </c>
      <c r="V41">
        <v>5.59</v>
      </c>
      <c r="W41">
        <f t="shared" si="8"/>
        <v>-2.4432809773124006E-2</v>
      </c>
      <c r="X41">
        <v>111592</v>
      </c>
      <c r="Y41">
        <f t="shared" si="9"/>
        <v>-3.7140204271123491E-3</v>
      </c>
      <c r="Z41" s="1">
        <v>44708</v>
      </c>
      <c r="AA41">
        <v>7.07</v>
      </c>
      <c r="AB41">
        <f t="shared" si="10"/>
        <v>0</v>
      </c>
      <c r="AC41">
        <v>111942</v>
      </c>
      <c r="AD41">
        <f t="shared" si="11"/>
        <v>4.6474215747609258E-4</v>
      </c>
    </row>
    <row r="42" spans="1:30" x14ac:dyDescent="0.25">
      <c r="A42" s="1">
        <v>44258</v>
      </c>
      <c r="B42">
        <v>6.59</v>
      </c>
      <c r="C42">
        <f t="shared" si="0"/>
        <v>-1.0510510510510553E-2</v>
      </c>
      <c r="D42">
        <v>111184</v>
      </c>
      <c r="E42">
        <f t="shared" si="1"/>
        <v>-3.1916801147570378E-3</v>
      </c>
      <c r="F42" s="1">
        <v>44344</v>
      </c>
      <c r="G42">
        <v>7.64</v>
      </c>
      <c r="H42">
        <f t="shared" si="2"/>
        <v>-1.2919896640826942E-2</v>
      </c>
      <c r="I42">
        <v>125561</v>
      </c>
      <c r="J42">
        <f t="shared" si="3"/>
        <v>9.6006175271575265E-3</v>
      </c>
      <c r="K42" s="1">
        <v>44434</v>
      </c>
      <c r="L42">
        <v>6.66</v>
      </c>
      <c r="M42">
        <f t="shared" si="4"/>
        <v>-3.3381712626995581E-2</v>
      </c>
      <c r="N42">
        <v>118724</v>
      </c>
      <c r="O42">
        <f t="shared" si="5"/>
        <v>-1.7331854524987998E-2</v>
      </c>
      <c r="P42" s="1">
        <v>44530</v>
      </c>
      <c r="Q42">
        <v>4.7</v>
      </c>
      <c r="R42">
        <f t="shared" si="6"/>
        <v>-3.6885245901639288E-2</v>
      </c>
      <c r="S42">
        <v>101915</v>
      </c>
      <c r="T42">
        <f t="shared" si="7"/>
        <v>-8.7439453770887226E-3</v>
      </c>
      <c r="U42" s="1">
        <v>44617</v>
      </c>
      <c r="V42">
        <v>5.53</v>
      </c>
      <c r="W42">
        <f t="shared" si="8"/>
        <v>-1.073345259391764E-2</v>
      </c>
      <c r="X42">
        <v>113142</v>
      </c>
      <c r="Y42">
        <f t="shared" si="9"/>
        <v>1.3889884579539751E-2</v>
      </c>
      <c r="Z42" s="1">
        <v>44711</v>
      </c>
      <c r="AA42">
        <v>7.01</v>
      </c>
      <c r="AB42">
        <f t="shared" si="10"/>
        <v>-8.4865629420085558E-3</v>
      </c>
      <c r="AC42">
        <v>111032</v>
      </c>
      <c r="AD42">
        <f t="shared" si="11"/>
        <v>-8.1292097693448397E-3</v>
      </c>
    </row>
    <row r="43" spans="1:30" x14ac:dyDescent="0.25">
      <c r="A43" s="1">
        <v>44259</v>
      </c>
      <c r="B43">
        <v>6.88</v>
      </c>
      <c r="C43">
        <f t="shared" si="0"/>
        <v>4.4006069802731418E-2</v>
      </c>
      <c r="D43">
        <v>112690</v>
      </c>
      <c r="E43">
        <f t="shared" si="1"/>
        <v>1.3545114404950353E-2</v>
      </c>
      <c r="F43" s="1">
        <v>44347</v>
      </c>
      <c r="G43">
        <v>7.62</v>
      </c>
      <c r="H43">
        <f t="shared" si="2"/>
        <v>-2.6178010471203631E-3</v>
      </c>
      <c r="I43">
        <v>126216</v>
      </c>
      <c r="J43">
        <f t="shared" si="3"/>
        <v>5.2165879532657432E-3</v>
      </c>
      <c r="K43" s="1">
        <v>44435</v>
      </c>
      <c r="L43">
        <v>6.74</v>
      </c>
      <c r="M43">
        <f t="shared" si="4"/>
        <v>1.2012012012012022E-2</v>
      </c>
      <c r="N43">
        <v>120678</v>
      </c>
      <c r="O43">
        <f t="shared" si="5"/>
        <v>1.6458340352414003E-2</v>
      </c>
      <c r="P43" s="1">
        <v>44531</v>
      </c>
      <c r="Q43">
        <v>4.63</v>
      </c>
      <c r="R43">
        <f t="shared" si="6"/>
        <v>-1.4893617021276655E-2</v>
      </c>
      <c r="S43">
        <v>100775</v>
      </c>
      <c r="T43">
        <f t="shared" si="7"/>
        <v>-1.1185792081636657E-2</v>
      </c>
      <c r="U43" s="1">
        <v>44622</v>
      </c>
      <c r="V43">
        <v>5.43</v>
      </c>
      <c r="W43">
        <f t="shared" si="8"/>
        <v>-1.808318264014476E-2</v>
      </c>
      <c r="X43">
        <v>115174</v>
      </c>
      <c r="Y43">
        <f t="shared" si="9"/>
        <v>1.7959732018171855E-2</v>
      </c>
      <c r="Z43" s="1">
        <v>44712</v>
      </c>
      <c r="AA43">
        <v>7.05</v>
      </c>
      <c r="AB43">
        <f t="shared" si="10"/>
        <v>5.7061340941512179E-3</v>
      </c>
      <c r="AC43">
        <v>111351</v>
      </c>
      <c r="AD43">
        <f t="shared" si="11"/>
        <v>2.873045608473233E-3</v>
      </c>
    </row>
    <row r="44" spans="1:30" x14ac:dyDescent="0.25">
      <c r="A44" s="1">
        <v>44260</v>
      </c>
      <c r="B44">
        <v>6.87</v>
      </c>
      <c r="C44">
        <f t="shared" si="0"/>
        <v>-1.4534883720929922E-3</v>
      </c>
      <c r="D44">
        <v>115202</v>
      </c>
      <c r="E44">
        <f t="shared" si="1"/>
        <v>2.2291241458869467E-2</v>
      </c>
      <c r="F44" s="1">
        <v>44348</v>
      </c>
      <c r="G44">
        <v>7.72</v>
      </c>
      <c r="H44">
        <f t="shared" si="2"/>
        <v>1.3123359580052446E-2</v>
      </c>
      <c r="I44">
        <v>128267</v>
      </c>
      <c r="J44">
        <f t="shared" si="3"/>
        <v>1.6249920770742221E-2</v>
      </c>
      <c r="K44" s="1">
        <v>44438</v>
      </c>
      <c r="L44">
        <v>6.68</v>
      </c>
      <c r="M44">
        <f t="shared" si="4"/>
        <v>-8.9020771513353848E-3</v>
      </c>
      <c r="N44">
        <v>119740</v>
      </c>
      <c r="O44">
        <f t="shared" si="5"/>
        <v>-7.7727506256318468E-3</v>
      </c>
      <c r="P44" s="1">
        <v>44532</v>
      </c>
      <c r="Q44">
        <v>5.0199999999999996</v>
      </c>
      <c r="R44">
        <f t="shared" si="6"/>
        <v>8.4233261339092799E-2</v>
      </c>
      <c r="S44">
        <v>104466</v>
      </c>
      <c r="T44">
        <f t="shared" si="7"/>
        <v>3.6626147357975689E-2</v>
      </c>
      <c r="U44" s="1">
        <v>44623</v>
      </c>
      <c r="V44">
        <v>5.52</v>
      </c>
      <c r="W44">
        <f t="shared" si="8"/>
        <v>1.6574585635359091E-2</v>
      </c>
      <c r="X44">
        <v>115166</v>
      </c>
      <c r="Y44">
        <f t="shared" si="9"/>
        <v>-6.9460121207911508E-5</v>
      </c>
      <c r="Z44" s="1">
        <v>44713</v>
      </c>
      <c r="AA44">
        <v>6.99</v>
      </c>
      <c r="AB44">
        <f t="shared" si="10"/>
        <v>-8.5106382978722851E-3</v>
      </c>
      <c r="AC44">
        <v>111360</v>
      </c>
      <c r="AD44">
        <f t="shared" si="11"/>
        <v>8.0825497750356976E-5</v>
      </c>
    </row>
    <row r="45" spans="1:30" x14ac:dyDescent="0.25">
      <c r="A45" s="1">
        <v>44263</v>
      </c>
      <c r="B45">
        <v>6.4</v>
      </c>
      <c r="C45">
        <f t="shared" si="0"/>
        <v>-6.8413391557496317E-2</v>
      </c>
      <c r="D45">
        <v>110612</v>
      </c>
      <c r="E45">
        <f t="shared" si="1"/>
        <v>-3.9843058280238187E-2</v>
      </c>
      <c r="F45" s="1">
        <v>44349</v>
      </c>
      <c r="G45">
        <v>7.94</v>
      </c>
      <c r="H45">
        <f t="shared" si="2"/>
        <v>2.8497409326424954E-2</v>
      </c>
      <c r="I45">
        <v>129601</v>
      </c>
      <c r="J45">
        <f t="shared" si="3"/>
        <v>1.0400180872710829E-2</v>
      </c>
      <c r="K45" s="1">
        <v>44439</v>
      </c>
      <c r="L45">
        <v>6.61</v>
      </c>
      <c r="M45">
        <f t="shared" si="4"/>
        <v>-1.0479041916167576E-2</v>
      </c>
      <c r="N45">
        <v>118781</v>
      </c>
      <c r="O45">
        <f t="shared" si="5"/>
        <v>-8.0090195423417401E-3</v>
      </c>
      <c r="P45" s="1">
        <v>44533</v>
      </c>
      <c r="Q45">
        <v>5.19</v>
      </c>
      <c r="R45">
        <f t="shared" si="6"/>
        <v>3.3864541832669487E-2</v>
      </c>
      <c r="S45">
        <v>105070</v>
      </c>
      <c r="T45">
        <f t="shared" si="7"/>
        <v>5.7817854612984129E-3</v>
      </c>
      <c r="U45" s="1">
        <v>44624</v>
      </c>
      <c r="V45">
        <v>5.05</v>
      </c>
      <c r="W45">
        <f t="shared" si="8"/>
        <v>-8.5144927536231846E-2</v>
      </c>
      <c r="X45">
        <v>114474</v>
      </c>
      <c r="Y45">
        <f t="shared" si="9"/>
        <v>-6.0087178507545634E-3</v>
      </c>
      <c r="Z45" s="1">
        <v>44714</v>
      </c>
      <c r="AA45">
        <v>6.94</v>
      </c>
      <c r="AB45">
        <f t="shared" si="10"/>
        <v>-7.1530758226036936E-3</v>
      </c>
      <c r="AC45">
        <v>112393</v>
      </c>
      <c r="AD45">
        <f t="shared" si="11"/>
        <v>9.2762212643678153E-3</v>
      </c>
    </row>
    <row r="46" spans="1:30" x14ac:dyDescent="0.25">
      <c r="A46" s="1">
        <v>44264</v>
      </c>
      <c r="B46">
        <v>6.22</v>
      </c>
      <c r="C46">
        <f t="shared" si="0"/>
        <v>-2.8125000000000094E-2</v>
      </c>
      <c r="D46">
        <v>111331</v>
      </c>
      <c r="E46">
        <f t="shared" si="1"/>
        <v>6.5001988934292841E-3</v>
      </c>
      <c r="F46" s="1">
        <v>44351</v>
      </c>
      <c r="G46">
        <v>7.94</v>
      </c>
      <c r="H46">
        <f t="shared" si="2"/>
        <v>0</v>
      </c>
      <c r="I46">
        <v>130126</v>
      </c>
      <c r="J46">
        <f t="shared" si="3"/>
        <v>4.0508946690226153E-3</v>
      </c>
      <c r="K46" s="1">
        <v>44440</v>
      </c>
      <c r="L46">
        <v>6.55</v>
      </c>
      <c r="M46">
        <f t="shared" si="4"/>
        <v>-9.0771558245083955E-3</v>
      </c>
      <c r="N46">
        <v>119396</v>
      </c>
      <c r="O46">
        <f t="shared" si="5"/>
        <v>5.1775957434269789E-3</v>
      </c>
      <c r="P46" s="1">
        <v>44536</v>
      </c>
      <c r="Q46">
        <v>5.42</v>
      </c>
      <c r="R46">
        <f t="shared" si="6"/>
        <v>4.4315992292870816E-2</v>
      </c>
      <c r="S46">
        <v>106859</v>
      </c>
      <c r="T46">
        <f t="shared" si="7"/>
        <v>1.7026744075378318E-2</v>
      </c>
      <c r="U46" s="1">
        <v>44627</v>
      </c>
      <c r="V46">
        <v>4.72</v>
      </c>
      <c r="W46">
        <f t="shared" si="8"/>
        <v>-6.5346534653465363E-2</v>
      </c>
      <c r="X46">
        <v>111593</v>
      </c>
      <c r="Y46">
        <f t="shared" si="9"/>
        <v>-2.5167286894840751E-2</v>
      </c>
      <c r="Z46" s="1">
        <v>44715</v>
      </c>
      <c r="AA46">
        <v>6.8</v>
      </c>
      <c r="AB46">
        <f t="shared" si="10"/>
        <v>-2.0172910662824287E-2</v>
      </c>
      <c r="AC46">
        <v>111102</v>
      </c>
      <c r="AD46">
        <f t="shared" si="11"/>
        <v>-1.1486480474762664E-2</v>
      </c>
    </row>
    <row r="47" spans="1:30" x14ac:dyDescent="0.25">
      <c r="A47" s="1">
        <v>44265</v>
      </c>
      <c r="B47">
        <v>6.46</v>
      </c>
      <c r="C47">
        <f t="shared" si="0"/>
        <v>3.8585209003215472E-2</v>
      </c>
      <c r="D47">
        <v>112776</v>
      </c>
      <c r="E47">
        <f t="shared" si="1"/>
        <v>1.2979313937717257E-2</v>
      </c>
      <c r="F47" s="1">
        <v>44354</v>
      </c>
      <c r="G47">
        <v>7.9</v>
      </c>
      <c r="H47">
        <f t="shared" si="2"/>
        <v>-5.0377833753148657E-3</v>
      </c>
      <c r="I47">
        <v>130776</v>
      </c>
      <c r="J47">
        <f t="shared" si="3"/>
        <v>4.9951585386471577E-3</v>
      </c>
      <c r="K47" s="1">
        <v>44441</v>
      </c>
      <c r="L47">
        <v>6.3</v>
      </c>
      <c r="M47">
        <f t="shared" si="4"/>
        <v>-3.8167938931297711E-2</v>
      </c>
      <c r="N47">
        <v>116677</v>
      </c>
      <c r="O47">
        <f t="shared" si="5"/>
        <v>-2.2772957217997252E-2</v>
      </c>
      <c r="P47" s="1">
        <v>44537</v>
      </c>
      <c r="Q47">
        <v>5.31</v>
      </c>
      <c r="R47">
        <f t="shared" si="6"/>
        <v>-2.0295202952029578E-2</v>
      </c>
      <c r="S47">
        <v>107558</v>
      </c>
      <c r="T47">
        <f t="shared" si="7"/>
        <v>6.5413301640479512E-3</v>
      </c>
      <c r="U47" s="1">
        <v>44628</v>
      </c>
      <c r="V47">
        <v>4.78</v>
      </c>
      <c r="W47">
        <f t="shared" si="8"/>
        <v>1.2711864406779768E-2</v>
      </c>
      <c r="X47">
        <v>111203</v>
      </c>
      <c r="Y47">
        <f t="shared" si="9"/>
        <v>-3.4948428664880412E-3</v>
      </c>
      <c r="Z47" s="1">
        <v>44718</v>
      </c>
      <c r="AA47">
        <v>6.67</v>
      </c>
      <c r="AB47">
        <f t="shared" si="10"/>
        <v>-1.9117647058823514E-2</v>
      </c>
      <c r="AC47">
        <v>110186</v>
      </c>
      <c r="AD47">
        <f t="shared" si="11"/>
        <v>-8.2446760634372011E-3</v>
      </c>
    </row>
    <row r="48" spans="1:30" x14ac:dyDescent="0.25">
      <c r="A48" s="1">
        <v>44266</v>
      </c>
      <c r="B48">
        <v>6.76</v>
      </c>
      <c r="C48">
        <f t="shared" si="0"/>
        <v>4.643962848297211E-2</v>
      </c>
      <c r="D48">
        <v>114984</v>
      </c>
      <c r="E48">
        <f t="shared" si="1"/>
        <v>1.9578633751862098E-2</v>
      </c>
      <c r="F48" s="1">
        <v>44355</v>
      </c>
      <c r="G48">
        <v>7.8</v>
      </c>
      <c r="H48">
        <f t="shared" si="2"/>
        <v>-1.2658227848101333E-2</v>
      </c>
      <c r="I48">
        <v>129787</v>
      </c>
      <c r="J48">
        <f t="shared" si="3"/>
        <v>-7.5625497033094758E-3</v>
      </c>
      <c r="K48" s="1">
        <v>44442</v>
      </c>
      <c r="L48">
        <v>6.23</v>
      </c>
      <c r="M48">
        <f t="shared" si="4"/>
        <v>-1.1111111111111016E-2</v>
      </c>
      <c r="N48">
        <v>116933</v>
      </c>
      <c r="O48">
        <f t="shared" si="5"/>
        <v>2.1940913804777292E-3</v>
      </c>
      <c r="P48" s="1">
        <v>44538</v>
      </c>
      <c r="Q48">
        <v>5.54</v>
      </c>
      <c r="R48">
        <f t="shared" si="6"/>
        <v>4.331450094161967E-2</v>
      </c>
      <c r="S48">
        <v>108096</v>
      </c>
      <c r="T48">
        <f t="shared" si="7"/>
        <v>5.0019524349653212E-3</v>
      </c>
      <c r="U48" s="1">
        <v>44629</v>
      </c>
      <c r="V48">
        <v>4.99</v>
      </c>
      <c r="W48">
        <f t="shared" si="8"/>
        <v>4.3933054393305429E-2</v>
      </c>
      <c r="X48">
        <v>113900</v>
      </c>
      <c r="Y48">
        <f t="shared" si="9"/>
        <v>2.4252942816290927E-2</v>
      </c>
      <c r="Z48" s="1">
        <v>44719</v>
      </c>
      <c r="AA48">
        <v>6.57</v>
      </c>
      <c r="AB48">
        <f t="shared" si="10"/>
        <v>-1.4992503748125883E-2</v>
      </c>
      <c r="AC48">
        <v>110070</v>
      </c>
      <c r="AD48">
        <f t="shared" si="11"/>
        <v>-1.0527653240883597E-3</v>
      </c>
    </row>
    <row r="49" spans="1:30" x14ac:dyDescent="0.25">
      <c r="A49" s="1">
        <v>44267</v>
      </c>
      <c r="B49">
        <v>6.81</v>
      </c>
      <c r="C49">
        <f t="shared" si="0"/>
        <v>7.3964497041419854E-3</v>
      </c>
      <c r="D49">
        <v>114160</v>
      </c>
      <c r="E49">
        <f t="shared" si="1"/>
        <v>-7.1662144298337161E-3</v>
      </c>
      <c r="F49" s="1">
        <v>44356</v>
      </c>
      <c r="G49">
        <v>7.74</v>
      </c>
      <c r="H49">
        <f t="shared" si="2"/>
        <v>-7.6923076923076424E-3</v>
      </c>
      <c r="I49">
        <v>129907</v>
      </c>
      <c r="J49">
        <f t="shared" si="3"/>
        <v>9.2459183123117102E-4</v>
      </c>
      <c r="K49" s="1">
        <v>44445</v>
      </c>
      <c r="L49">
        <v>6.4</v>
      </c>
      <c r="M49">
        <f t="shared" si="4"/>
        <v>2.7287319422150871E-2</v>
      </c>
      <c r="N49">
        <v>117869</v>
      </c>
      <c r="O49">
        <f t="shared" si="5"/>
        <v>8.0045838215046222E-3</v>
      </c>
      <c r="P49" s="1">
        <v>44539</v>
      </c>
      <c r="Q49">
        <v>5.42</v>
      </c>
      <c r="R49">
        <f t="shared" si="6"/>
        <v>-2.1660649819494605E-2</v>
      </c>
      <c r="S49">
        <v>106291</v>
      </c>
      <c r="T49">
        <f t="shared" si="7"/>
        <v>-1.6698120189461221E-2</v>
      </c>
      <c r="U49" s="1">
        <v>44630</v>
      </c>
      <c r="V49">
        <v>5.03</v>
      </c>
      <c r="W49">
        <f t="shared" si="8"/>
        <v>8.0160320641282628E-3</v>
      </c>
      <c r="X49">
        <v>113663</v>
      </c>
      <c r="Y49">
        <f t="shared" si="9"/>
        <v>-2.0807726075504828E-3</v>
      </c>
      <c r="Z49" s="1">
        <v>44720</v>
      </c>
      <c r="AA49">
        <v>6.49</v>
      </c>
      <c r="AB49">
        <f t="shared" si="10"/>
        <v>-1.2176560121765611E-2</v>
      </c>
      <c r="AC49">
        <v>108368</v>
      </c>
      <c r="AD49">
        <f t="shared" si="11"/>
        <v>-1.5462887253565913E-2</v>
      </c>
    </row>
    <row r="50" spans="1:30" x14ac:dyDescent="0.25">
      <c r="A50" s="1">
        <v>44270</v>
      </c>
      <c r="B50">
        <v>7.04</v>
      </c>
      <c r="C50">
        <f t="shared" si="0"/>
        <v>3.3773861967694628E-2</v>
      </c>
      <c r="D50">
        <v>114851</v>
      </c>
      <c r="E50">
        <f t="shared" si="1"/>
        <v>6.0529081990189212E-3</v>
      </c>
      <c r="F50" s="1">
        <v>44357</v>
      </c>
      <c r="G50">
        <v>7.69</v>
      </c>
      <c r="H50">
        <f t="shared" si="2"/>
        <v>-6.4599483204134138E-3</v>
      </c>
      <c r="I50">
        <v>130076</v>
      </c>
      <c r="J50">
        <f t="shared" si="3"/>
        <v>1.300930665783984E-3</v>
      </c>
      <c r="K50" s="1">
        <v>44447</v>
      </c>
      <c r="L50">
        <v>6.06</v>
      </c>
      <c r="M50">
        <f t="shared" si="4"/>
        <v>-5.3125000000000117E-2</v>
      </c>
      <c r="N50">
        <v>113413</v>
      </c>
      <c r="O50">
        <f t="shared" si="5"/>
        <v>-3.7804681468409845E-2</v>
      </c>
      <c r="P50" s="1">
        <v>44540</v>
      </c>
      <c r="Q50">
        <v>5.7</v>
      </c>
      <c r="R50">
        <f t="shared" si="6"/>
        <v>5.1660516605166101E-2</v>
      </c>
      <c r="S50">
        <v>107758</v>
      </c>
      <c r="T50">
        <f t="shared" si="7"/>
        <v>1.3801732978333066E-2</v>
      </c>
      <c r="U50" s="1">
        <v>44631</v>
      </c>
      <c r="V50">
        <v>4.8099999999999996</v>
      </c>
      <c r="W50">
        <f t="shared" si="8"/>
        <v>-4.3737574552684025E-2</v>
      </c>
      <c r="X50">
        <v>111713</v>
      </c>
      <c r="Y50">
        <f t="shared" si="9"/>
        <v>-1.715597863860711E-2</v>
      </c>
      <c r="Z50" s="1">
        <v>44721</v>
      </c>
      <c r="AA50">
        <v>6.62</v>
      </c>
      <c r="AB50">
        <f t="shared" si="10"/>
        <v>2.0030816640986115E-2</v>
      </c>
      <c r="AC50">
        <v>107094</v>
      </c>
      <c r="AD50">
        <f t="shared" si="11"/>
        <v>-1.1756238003838772E-2</v>
      </c>
    </row>
    <row r="51" spans="1:30" x14ac:dyDescent="0.25">
      <c r="A51" s="1">
        <v>44271</v>
      </c>
      <c r="B51">
        <v>6.69</v>
      </c>
      <c r="C51">
        <f t="shared" si="0"/>
        <v>-4.971590909090904E-2</v>
      </c>
      <c r="D51">
        <v>114019</v>
      </c>
      <c r="E51">
        <f t="shared" si="1"/>
        <v>-7.2441685314015552E-3</v>
      </c>
      <c r="F51" s="1">
        <v>44358</v>
      </c>
      <c r="G51">
        <v>7.49</v>
      </c>
      <c r="H51">
        <f t="shared" si="2"/>
        <v>-2.6007802340702234E-2</v>
      </c>
      <c r="I51">
        <v>129441</v>
      </c>
      <c r="J51">
        <f t="shared" si="3"/>
        <v>-4.8817614317783449E-3</v>
      </c>
      <c r="K51" s="1">
        <v>44448</v>
      </c>
      <c r="L51">
        <v>6.27</v>
      </c>
      <c r="M51">
        <f t="shared" si="4"/>
        <v>3.465346534653465E-2</v>
      </c>
      <c r="N51">
        <v>115361</v>
      </c>
      <c r="O51">
        <f t="shared" si="5"/>
        <v>1.7176161462971618E-2</v>
      </c>
      <c r="P51" s="1">
        <v>44543</v>
      </c>
      <c r="Q51">
        <v>5.6</v>
      </c>
      <c r="R51">
        <f t="shared" si="6"/>
        <v>-1.75438596491229E-2</v>
      </c>
      <c r="S51">
        <v>107383</v>
      </c>
      <c r="T51">
        <f t="shared" si="7"/>
        <v>-3.4800200449154588E-3</v>
      </c>
      <c r="U51" s="1">
        <v>44634</v>
      </c>
      <c r="V51">
        <v>5.1100000000000003</v>
      </c>
      <c r="W51">
        <f t="shared" si="8"/>
        <v>6.2370062370062526E-2</v>
      </c>
      <c r="X51">
        <v>109928</v>
      </c>
      <c r="Y51">
        <f t="shared" si="9"/>
        <v>-1.5978444764709568E-2</v>
      </c>
      <c r="Z51" s="1">
        <v>44722</v>
      </c>
      <c r="AA51">
        <v>6.58</v>
      </c>
      <c r="AB51">
        <f t="shared" si="10"/>
        <v>-6.0422960725075581E-3</v>
      </c>
      <c r="AC51">
        <v>105481</v>
      </c>
      <c r="AD51">
        <f t="shared" si="11"/>
        <v>-1.5061534726501952E-2</v>
      </c>
    </row>
    <row r="52" spans="1:30" x14ac:dyDescent="0.25">
      <c r="A52" s="1">
        <v>44272</v>
      </c>
      <c r="B52">
        <v>7.2</v>
      </c>
      <c r="C52">
        <f t="shared" si="0"/>
        <v>7.6233183856502212E-2</v>
      </c>
      <c r="D52">
        <v>116549</v>
      </c>
      <c r="E52">
        <f t="shared" si="1"/>
        <v>2.21892842421E-2</v>
      </c>
      <c r="F52" s="1">
        <v>44361</v>
      </c>
      <c r="G52">
        <v>7.59</v>
      </c>
      <c r="H52">
        <f t="shared" si="2"/>
        <v>1.3351134846461901E-2</v>
      </c>
      <c r="I52">
        <v>130208</v>
      </c>
      <c r="J52">
        <f t="shared" si="3"/>
        <v>5.9254795621171037E-3</v>
      </c>
      <c r="K52" s="1">
        <v>44449</v>
      </c>
      <c r="L52">
        <v>6.17</v>
      </c>
      <c r="M52">
        <f t="shared" si="4"/>
        <v>-1.5948963317384313E-2</v>
      </c>
      <c r="N52">
        <v>114286</v>
      </c>
      <c r="O52">
        <f t="shared" si="5"/>
        <v>-9.3185738681183412E-3</v>
      </c>
      <c r="P52" s="1">
        <v>44544</v>
      </c>
      <c r="Q52">
        <v>5.52</v>
      </c>
      <c r="R52">
        <f t="shared" si="6"/>
        <v>-1.4285714285714299E-2</v>
      </c>
      <c r="S52">
        <v>106760</v>
      </c>
      <c r="T52">
        <f t="shared" si="7"/>
        <v>-5.8016632055353269E-3</v>
      </c>
      <c r="U52" s="1">
        <v>44635</v>
      </c>
      <c r="V52">
        <v>5.26</v>
      </c>
      <c r="W52">
        <f t="shared" si="8"/>
        <v>2.9354207436399112E-2</v>
      </c>
      <c r="X52">
        <v>108959</v>
      </c>
      <c r="Y52">
        <f t="shared" si="9"/>
        <v>-8.8148606360526887E-3</v>
      </c>
      <c r="Z52" s="1">
        <v>44725</v>
      </c>
      <c r="AA52">
        <v>6.27</v>
      </c>
      <c r="AB52">
        <f t="shared" si="10"/>
        <v>-4.7112462006079103E-2</v>
      </c>
      <c r="AC52">
        <v>102598</v>
      </c>
      <c r="AD52">
        <f t="shared" si="11"/>
        <v>-2.733193655729468E-2</v>
      </c>
    </row>
    <row r="53" spans="1:30" x14ac:dyDescent="0.25">
      <c r="A53" s="1">
        <v>44273</v>
      </c>
      <c r="B53">
        <v>6.86</v>
      </c>
      <c r="C53">
        <f t="shared" si="0"/>
        <v>-4.72222222222222E-2</v>
      </c>
      <c r="D53">
        <v>114835</v>
      </c>
      <c r="E53">
        <f t="shared" si="1"/>
        <v>-1.4706260885979287E-2</v>
      </c>
      <c r="F53" s="1">
        <v>44362</v>
      </c>
      <c r="G53">
        <v>7.54</v>
      </c>
      <c r="H53">
        <f t="shared" si="2"/>
        <v>-6.5876152832674336E-3</v>
      </c>
      <c r="I53">
        <v>130091</v>
      </c>
      <c r="J53">
        <f t="shared" si="3"/>
        <v>-8.9856230031948878E-4</v>
      </c>
      <c r="K53" s="1">
        <v>44452</v>
      </c>
      <c r="L53">
        <v>6.41</v>
      </c>
      <c r="M53">
        <f t="shared" si="4"/>
        <v>3.8897893030794203E-2</v>
      </c>
      <c r="N53">
        <v>116404</v>
      </c>
      <c r="O53">
        <f t="shared" si="5"/>
        <v>1.8532453668865828E-2</v>
      </c>
      <c r="P53" s="1">
        <v>44545</v>
      </c>
      <c r="Q53">
        <v>5.61</v>
      </c>
      <c r="R53">
        <f t="shared" si="6"/>
        <v>1.6304347826087091E-2</v>
      </c>
      <c r="S53">
        <v>107370</v>
      </c>
      <c r="T53">
        <f t="shared" si="7"/>
        <v>5.7137504683402026E-3</v>
      </c>
      <c r="U53" s="1">
        <v>44636</v>
      </c>
      <c r="V53">
        <v>5.36</v>
      </c>
      <c r="W53">
        <f t="shared" si="8"/>
        <v>1.9011406844106567E-2</v>
      </c>
      <c r="X53">
        <v>111112</v>
      </c>
      <c r="Y53">
        <f t="shared" si="9"/>
        <v>1.9759726135518865E-2</v>
      </c>
      <c r="Z53" s="1">
        <v>44726</v>
      </c>
      <c r="AA53">
        <v>6.29</v>
      </c>
      <c r="AB53">
        <f t="shared" si="10"/>
        <v>3.1897926634769477E-3</v>
      </c>
      <c r="AC53">
        <v>102063</v>
      </c>
      <c r="AD53">
        <f t="shared" si="11"/>
        <v>-5.2145265989590444E-3</v>
      </c>
    </row>
    <row r="54" spans="1:30" x14ac:dyDescent="0.25">
      <c r="A54" s="1">
        <v>44274</v>
      </c>
      <c r="B54">
        <v>7.04</v>
      </c>
      <c r="C54">
        <f t="shared" si="0"/>
        <v>2.6239067055393542E-2</v>
      </c>
      <c r="D54">
        <v>116222</v>
      </c>
      <c r="E54">
        <f t="shared" si="1"/>
        <v>1.2078199155309792E-2</v>
      </c>
      <c r="F54" s="1">
        <v>44363</v>
      </c>
      <c r="G54">
        <v>7.48</v>
      </c>
      <c r="H54">
        <f t="shared" si="2"/>
        <v>-7.9575596816975607E-3</v>
      </c>
      <c r="I54">
        <v>129259</v>
      </c>
      <c r="J54">
        <f t="shared" si="3"/>
        <v>-6.395523133806336E-3</v>
      </c>
      <c r="K54" s="1">
        <v>44453</v>
      </c>
      <c r="L54">
        <v>6.4</v>
      </c>
      <c r="M54">
        <f t="shared" si="4"/>
        <v>-1.5600624024960665E-3</v>
      </c>
      <c r="N54">
        <v>116181</v>
      </c>
      <c r="O54">
        <f t="shared" si="5"/>
        <v>-1.9157417270884163E-3</v>
      </c>
      <c r="P54" s="1">
        <v>44546</v>
      </c>
      <c r="Q54">
        <v>5.56</v>
      </c>
      <c r="R54">
        <f t="shared" si="6"/>
        <v>-8.9126559714796279E-3</v>
      </c>
      <c r="S54">
        <v>108212</v>
      </c>
      <c r="T54">
        <f t="shared" si="7"/>
        <v>7.8420415386048249E-3</v>
      </c>
      <c r="U54" s="1">
        <v>44637</v>
      </c>
      <c r="V54">
        <v>5.58</v>
      </c>
      <c r="W54">
        <f t="shared" si="8"/>
        <v>4.1044776119402937E-2</v>
      </c>
      <c r="X54">
        <v>113076</v>
      </c>
      <c r="Y54">
        <f t="shared" si="9"/>
        <v>1.7675858593131255E-2</v>
      </c>
    </row>
    <row r="55" spans="1:30" x14ac:dyDescent="0.25">
      <c r="A55" s="1">
        <v>44277</v>
      </c>
      <c r="B55">
        <v>7.12</v>
      </c>
      <c r="C55">
        <f t="shared" si="0"/>
        <v>1.1363636363636374E-2</v>
      </c>
      <c r="D55">
        <v>114979</v>
      </c>
      <c r="E55">
        <f t="shared" si="1"/>
        <v>-1.0695049130113059E-2</v>
      </c>
      <c r="F55" s="1">
        <v>44364</v>
      </c>
      <c r="G55">
        <v>7.39</v>
      </c>
      <c r="H55">
        <f t="shared" si="2"/>
        <v>-1.2032085561497425E-2</v>
      </c>
      <c r="I55">
        <v>128057</v>
      </c>
      <c r="J55">
        <f t="shared" si="3"/>
        <v>-9.2991590527545468E-3</v>
      </c>
      <c r="K55" s="1">
        <v>44454</v>
      </c>
      <c r="L55">
        <v>6.29</v>
      </c>
      <c r="M55">
        <f t="shared" si="4"/>
        <v>-1.718750000000005E-2</v>
      </c>
      <c r="N55">
        <v>115063</v>
      </c>
      <c r="O55">
        <f t="shared" si="5"/>
        <v>-9.6229159673268429E-3</v>
      </c>
      <c r="P55" s="1">
        <v>44547</v>
      </c>
      <c r="Q55">
        <v>5.56</v>
      </c>
      <c r="R55">
        <f t="shared" si="6"/>
        <v>0</v>
      </c>
      <c r="S55">
        <v>107201</v>
      </c>
      <c r="T55">
        <f t="shared" si="7"/>
        <v>-9.3427715964957674E-3</v>
      </c>
      <c r="U55" s="1">
        <v>44638</v>
      </c>
      <c r="V55">
        <v>5.93</v>
      </c>
      <c r="W55">
        <f t="shared" si="8"/>
        <v>6.2724014336917502E-2</v>
      </c>
      <c r="X55">
        <v>115311</v>
      </c>
      <c r="Y55">
        <f t="shared" si="9"/>
        <v>1.9765467473203863E-2</v>
      </c>
    </row>
    <row r="56" spans="1:30" x14ac:dyDescent="0.25">
      <c r="A56" s="1">
        <v>44278</v>
      </c>
      <c r="B56">
        <v>7</v>
      </c>
      <c r="C56">
        <f t="shared" si="0"/>
        <v>-1.6853932584269676E-2</v>
      </c>
      <c r="D56">
        <v>113262</v>
      </c>
      <c r="E56">
        <f t="shared" si="1"/>
        <v>-1.4933161707790119E-2</v>
      </c>
      <c r="F56" s="1">
        <v>44365</v>
      </c>
      <c r="G56">
        <v>7.37</v>
      </c>
      <c r="H56">
        <f t="shared" si="2"/>
        <v>-2.7063599458727436E-3</v>
      </c>
      <c r="I56">
        <v>128405</v>
      </c>
      <c r="J56">
        <f t="shared" si="3"/>
        <v>2.7175398455375342E-3</v>
      </c>
      <c r="K56" s="1">
        <v>44455</v>
      </c>
      <c r="L56">
        <v>6.24</v>
      </c>
      <c r="M56">
        <f t="shared" si="4"/>
        <v>-7.9491255961843914E-3</v>
      </c>
      <c r="N56">
        <v>113794</v>
      </c>
      <c r="O56">
        <f t="shared" si="5"/>
        <v>-1.1028740776791845E-2</v>
      </c>
      <c r="P56" s="1">
        <v>44550</v>
      </c>
      <c r="Q56">
        <v>5.51</v>
      </c>
      <c r="R56">
        <f t="shared" si="6"/>
        <v>-8.9928057553956518E-3</v>
      </c>
      <c r="S56">
        <v>105020</v>
      </c>
      <c r="T56">
        <f t="shared" si="7"/>
        <v>-2.0344959468661671E-2</v>
      </c>
      <c r="U56" s="1">
        <v>44641</v>
      </c>
      <c r="V56">
        <v>5.88</v>
      </c>
      <c r="W56">
        <f t="shared" si="8"/>
        <v>-8.4317032040471876E-3</v>
      </c>
      <c r="X56">
        <v>116155</v>
      </c>
      <c r="Y56">
        <f t="shared" si="9"/>
        <v>7.3193364032919667E-3</v>
      </c>
    </row>
    <row r="57" spans="1:30" x14ac:dyDescent="0.25">
      <c r="A57" s="1">
        <v>44279</v>
      </c>
      <c r="B57">
        <v>6.78</v>
      </c>
      <c r="C57">
        <f t="shared" si="0"/>
        <v>-3.1428571428571396E-2</v>
      </c>
      <c r="D57">
        <v>112064</v>
      </c>
      <c r="E57">
        <f t="shared" si="1"/>
        <v>-1.0577245678162137E-2</v>
      </c>
      <c r="F57" s="1">
        <v>44368</v>
      </c>
      <c r="G57">
        <v>7.55</v>
      </c>
      <c r="H57">
        <f t="shared" si="2"/>
        <v>2.4423337856173639E-2</v>
      </c>
      <c r="I57">
        <v>129265</v>
      </c>
      <c r="J57">
        <f t="shared" si="3"/>
        <v>6.697558506288696E-3</v>
      </c>
      <c r="K57" s="1">
        <v>44456</v>
      </c>
      <c r="L57">
        <v>6.23</v>
      </c>
      <c r="M57">
        <f t="shared" si="4"/>
        <v>-1.6025641025640682E-3</v>
      </c>
      <c r="N57">
        <v>111439</v>
      </c>
      <c r="O57">
        <f t="shared" si="5"/>
        <v>-2.0695291491642794E-2</v>
      </c>
      <c r="P57" s="1">
        <v>44551</v>
      </c>
      <c r="Q57">
        <v>5.36</v>
      </c>
      <c r="R57">
        <f t="shared" si="6"/>
        <v>-2.7223230490018051E-2</v>
      </c>
      <c r="S57">
        <v>105500</v>
      </c>
      <c r="T57">
        <f t="shared" si="7"/>
        <v>4.5705579889544845E-3</v>
      </c>
      <c r="U57" s="1">
        <v>44642</v>
      </c>
      <c r="V57">
        <v>6.03</v>
      </c>
      <c r="W57">
        <f t="shared" si="8"/>
        <v>2.5510204081632713E-2</v>
      </c>
      <c r="X57">
        <v>117272</v>
      </c>
      <c r="Y57">
        <f t="shared" si="9"/>
        <v>9.616460763634798E-3</v>
      </c>
    </row>
    <row r="58" spans="1:30" x14ac:dyDescent="0.25">
      <c r="A58" s="1">
        <v>44280</v>
      </c>
      <c r="B58">
        <v>6.95</v>
      </c>
      <c r="C58">
        <f t="shared" si="0"/>
        <v>2.5073746312684355E-2</v>
      </c>
      <c r="D58">
        <v>113750</v>
      </c>
      <c r="E58">
        <f t="shared" si="1"/>
        <v>1.5044974300399772E-2</v>
      </c>
      <c r="F58" s="1">
        <v>44369</v>
      </c>
      <c r="G58">
        <v>7.43</v>
      </c>
      <c r="H58">
        <f t="shared" si="2"/>
        <v>-1.5894039735099352E-2</v>
      </c>
      <c r="I58">
        <v>128767</v>
      </c>
      <c r="J58">
        <f t="shared" si="3"/>
        <v>-3.8525509612037287E-3</v>
      </c>
      <c r="K58" s="1">
        <v>44459</v>
      </c>
      <c r="L58">
        <v>6.23</v>
      </c>
      <c r="M58">
        <f t="shared" si="4"/>
        <v>0</v>
      </c>
      <c r="N58">
        <v>108844</v>
      </c>
      <c r="O58">
        <f t="shared" si="5"/>
        <v>-2.3286282181283032E-2</v>
      </c>
      <c r="P58" s="1">
        <v>44552</v>
      </c>
      <c r="Q58">
        <v>5.39</v>
      </c>
      <c r="R58">
        <f t="shared" si="6"/>
        <v>5.5970149253730143E-3</v>
      </c>
      <c r="S58">
        <v>105244</v>
      </c>
      <c r="T58">
        <f t="shared" si="7"/>
        <v>-2.4265402843601895E-3</v>
      </c>
      <c r="U58" s="1">
        <v>44643</v>
      </c>
      <c r="V58">
        <v>6.07</v>
      </c>
      <c r="W58">
        <f t="shared" si="8"/>
        <v>6.633499170812609E-3</v>
      </c>
      <c r="X58">
        <v>117457</v>
      </c>
      <c r="Y58">
        <f t="shared" si="9"/>
        <v>1.5775291629715534E-3</v>
      </c>
    </row>
    <row r="59" spans="1:30" x14ac:dyDescent="0.25">
      <c r="A59" s="1">
        <v>44281</v>
      </c>
      <c r="B59">
        <v>6.74</v>
      </c>
      <c r="C59">
        <f t="shared" si="0"/>
        <v>-3.021582733812949E-2</v>
      </c>
      <c r="D59">
        <v>114781</v>
      </c>
      <c r="E59">
        <f t="shared" si="1"/>
        <v>9.0637362637362631E-3</v>
      </c>
      <c r="F59" s="1">
        <v>44370</v>
      </c>
      <c r="G59">
        <v>7.38</v>
      </c>
      <c r="H59">
        <f t="shared" si="2"/>
        <v>-6.7294751009421032E-3</v>
      </c>
      <c r="I59">
        <v>128428</v>
      </c>
      <c r="J59">
        <f t="shared" si="3"/>
        <v>-2.6326620951020062E-3</v>
      </c>
      <c r="K59" s="1">
        <v>44460</v>
      </c>
      <c r="L59">
        <v>6.37</v>
      </c>
      <c r="M59">
        <f t="shared" si="4"/>
        <v>2.2471910112359498E-2</v>
      </c>
      <c r="N59">
        <v>110250</v>
      </c>
      <c r="O59">
        <f t="shared" si="5"/>
        <v>1.2917570100327073E-2</v>
      </c>
      <c r="P59" s="1">
        <v>44553</v>
      </c>
      <c r="Q59">
        <v>5.41</v>
      </c>
      <c r="R59">
        <f t="shared" si="6"/>
        <v>3.7105751391466536E-3</v>
      </c>
      <c r="S59">
        <v>104891</v>
      </c>
      <c r="T59">
        <f t="shared" si="7"/>
        <v>-3.3541104481015546E-3</v>
      </c>
      <c r="U59" s="1">
        <v>44644</v>
      </c>
      <c r="V59">
        <v>6.33</v>
      </c>
      <c r="W59">
        <f t="shared" si="8"/>
        <v>4.283360790774296E-2</v>
      </c>
      <c r="X59">
        <v>119053</v>
      </c>
      <c r="Y59">
        <f t="shared" si="9"/>
        <v>1.358795133538231E-2</v>
      </c>
    </row>
    <row r="60" spans="1:30" x14ac:dyDescent="0.25">
      <c r="A60" s="1">
        <v>44284</v>
      </c>
      <c r="B60">
        <v>6.73</v>
      </c>
      <c r="C60">
        <f t="shared" si="0"/>
        <v>-1.4836795252225203E-3</v>
      </c>
      <c r="D60">
        <v>115419</v>
      </c>
      <c r="E60">
        <f t="shared" si="1"/>
        <v>5.5584112353089798E-3</v>
      </c>
      <c r="F60" s="1">
        <v>44371</v>
      </c>
      <c r="G60">
        <v>7.84</v>
      </c>
      <c r="H60">
        <f t="shared" si="2"/>
        <v>6.2330623306233061E-2</v>
      </c>
      <c r="I60">
        <v>129514</v>
      </c>
      <c r="J60">
        <f t="shared" si="3"/>
        <v>8.4560999159061893E-3</v>
      </c>
      <c r="K60" s="1">
        <v>44461</v>
      </c>
      <c r="L60">
        <v>6.4</v>
      </c>
      <c r="M60">
        <f t="shared" si="4"/>
        <v>4.7095761381476054E-3</v>
      </c>
      <c r="N60">
        <v>112282</v>
      </c>
      <c r="O60">
        <f t="shared" si="5"/>
        <v>1.8430839002267572E-2</v>
      </c>
      <c r="P60" s="1">
        <v>44557</v>
      </c>
      <c r="Q60">
        <v>5.54</v>
      </c>
      <c r="R60">
        <f t="shared" si="6"/>
        <v>2.4029574861367815E-2</v>
      </c>
      <c r="S60">
        <v>105531</v>
      </c>
      <c r="T60">
        <f t="shared" si="7"/>
        <v>6.1015721081885002E-3</v>
      </c>
      <c r="U60" s="1">
        <v>44645</v>
      </c>
      <c r="V60">
        <v>6.44</v>
      </c>
      <c r="W60">
        <f t="shared" si="8"/>
        <v>1.7377567140600365E-2</v>
      </c>
      <c r="X60">
        <v>119081</v>
      </c>
      <c r="Y60">
        <f t="shared" si="9"/>
        <v>2.3518936944050129E-4</v>
      </c>
    </row>
    <row r="61" spans="1:30" x14ac:dyDescent="0.25">
      <c r="A61" s="1">
        <v>44285</v>
      </c>
      <c r="B61">
        <v>7.14</v>
      </c>
      <c r="C61">
        <f t="shared" si="0"/>
        <v>6.0921248142644761E-2</v>
      </c>
      <c r="D61">
        <v>116850</v>
      </c>
      <c r="E61">
        <f t="shared" si="1"/>
        <v>1.2398305305019104E-2</v>
      </c>
      <c r="F61" s="1">
        <v>44372</v>
      </c>
      <c r="G61">
        <v>7.59</v>
      </c>
      <c r="H61">
        <f t="shared" si="2"/>
        <v>-3.1887755102040817E-2</v>
      </c>
      <c r="I61">
        <v>127256</v>
      </c>
      <c r="J61">
        <f t="shared" si="3"/>
        <v>-1.7434408635359885E-2</v>
      </c>
      <c r="K61" s="1">
        <v>44462</v>
      </c>
      <c r="L61">
        <v>6.32</v>
      </c>
      <c r="M61">
        <f t="shared" si="4"/>
        <v>-1.2500000000000011E-2</v>
      </c>
      <c r="N61">
        <v>114064</v>
      </c>
      <c r="O61">
        <f t="shared" si="5"/>
        <v>1.587075399440694E-2</v>
      </c>
      <c r="P61" s="1">
        <v>44558</v>
      </c>
      <c r="Q61">
        <v>5.59</v>
      </c>
      <c r="R61">
        <f t="shared" si="6"/>
        <v>9.0252707581227123E-3</v>
      </c>
      <c r="S61">
        <v>104864</v>
      </c>
      <c r="T61">
        <f t="shared" si="7"/>
        <v>-6.3204176971695522E-3</v>
      </c>
      <c r="U61" s="1">
        <v>44648</v>
      </c>
      <c r="V61">
        <v>6.4</v>
      </c>
      <c r="W61">
        <f t="shared" si="8"/>
        <v>-6.2111801242236073E-3</v>
      </c>
      <c r="X61">
        <v>118738</v>
      </c>
      <c r="Y61">
        <f t="shared" si="9"/>
        <v>-2.8803923379884279E-3</v>
      </c>
    </row>
    <row r="62" spans="1:30" x14ac:dyDescent="0.25">
      <c r="A62" s="1">
        <v>44286</v>
      </c>
      <c r="B62">
        <v>6.96</v>
      </c>
      <c r="C62">
        <f t="shared" si="0"/>
        <v>-2.5210084033613408E-2</v>
      </c>
      <c r="D62">
        <v>116634</v>
      </c>
      <c r="E62">
        <f t="shared" si="1"/>
        <v>-1.8485237483953788E-3</v>
      </c>
      <c r="F62" s="1">
        <v>44375</v>
      </c>
      <c r="G62">
        <v>7.43</v>
      </c>
      <c r="H62">
        <f t="shared" si="2"/>
        <v>-2.1080368906455881E-2</v>
      </c>
      <c r="I62">
        <v>127429</v>
      </c>
      <c r="J62">
        <f t="shared" si="3"/>
        <v>1.3594643867479725E-3</v>
      </c>
      <c r="K62" s="1">
        <v>44463</v>
      </c>
      <c r="L62">
        <v>6.29</v>
      </c>
      <c r="M62">
        <f t="shared" si="4"/>
        <v>-4.7468354430380139E-3</v>
      </c>
      <c r="N62">
        <v>113283</v>
      </c>
      <c r="O62">
        <f t="shared" si="5"/>
        <v>-6.8470332444943187E-3</v>
      </c>
      <c r="P62" s="1">
        <v>44559</v>
      </c>
      <c r="Q62">
        <v>5.49</v>
      </c>
      <c r="R62">
        <f t="shared" si="6"/>
        <v>-1.7889087656529454E-2</v>
      </c>
      <c r="S62">
        <v>104107</v>
      </c>
      <c r="T62">
        <f t="shared" si="7"/>
        <v>-7.2188739700945991E-3</v>
      </c>
      <c r="U62" s="1">
        <v>44649</v>
      </c>
      <c r="V62">
        <v>6.45</v>
      </c>
      <c r="W62">
        <f t="shared" si="8"/>
        <v>7.8124999999999722E-3</v>
      </c>
      <c r="X62">
        <v>120014</v>
      </c>
      <c r="Y62">
        <f t="shared" si="9"/>
        <v>1.0746349104751638E-2</v>
      </c>
    </row>
    <row r="63" spans="1:30" x14ac:dyDescent="0.25">
      <c r="F63" s="1">
        <v>44376</v>
      </c>
      <c r="G63">
        <v>7.27</v>
      </c>
      <c r="H63">
        <f t="shared" si="2"/>
        <v>-2.1534320323014826E-2</v>
      </c>
      <c r="I63">
        <v>127327</v>
      </c>
      <c r="J63">
        <f t="shared" si="3"/>
        <v>-8.0044573841119373E-4</v>
      </c>
      <c r="K63" s="1">
        <v>44466</v>
      </c>
      <c r="L63">
        <v>6.27</v>
      </c>
      <c r="M63">
        <f t="shared" si="4"/>
        <v>-3.1796502384738414E-3</v>
      </c>
      <c r="N63">
        <v>113583</v>
      </c>
      <c r="O63">
        <f t="shared" si="5"/>
        <v>2.6482349514048886E-3</v>
      </c>
      <c r="P63" s="1">
        <v>44560</v>
      </c>
      <c r="Q63">
        <v>5.58</v>
      </c>
      <c r="R63">
        <f t="shared" si="6"/>
        <v>1.6393442622950793E-2</v>
      </c>
      <c r="S63">
        <v>104822</v>
      </c>
      <c r="T63">
        <f t="shared" si="7"/>
        <v>6.8679339525680311E-3</v>
      </c>
      <c r="U63" s="1">
        <v>44650</v>
      </c>
      <c r="V63">
        <v>6.6</v>
      </c>
      <c r="W63">
        <f t="shared" si="8"/>
        <v>2.3255813953488289E-2</v>
      </c>
      <c r="X63">
        <v>120260</v>
      </c>
      <c r="Y63">
        <f t="shared" si="9"/>
        <v>2.0497608612328562E-3</v>
      </c>
    </row>
    <row r="64" spans="1:30" x14ac:dyDescent="0.25">
      <c r="F64" s="1">
        <v>44377</v>
      </c>
      <c r="G64">
        <v>7.27</v>
      </c>
      <c r="H64">
        <f t="shared" si="2"/>
        <v>0</v>
      </c>
      <c r="I64">
        <v>126802</v>
      </c>
      <c r="J64">
        <f t="shared" si="3"/>
        <v>-4.1232417319186036E-3</v>
      </c>
      <c r="K64" s="1">
        <v>44467</v>
      </c>
      <c r="L64">
        <v>6.06</v>
      </c>
      <c r="M64">
        <f t="shared" si="4"/>
        <v>-3.3492822966507171E-2</v>
      </c>
      <c r="N64">
        <v>110124</v>
      </c>
      <c r="O64">
        <f t="shared" si="5"/>
        <v>-3.0453500964052718E-2</v>
      </c>
      <c r="U64" s="1">
        <v>44651</v>
      </c>
      <c r="V64">
        <v>6.57</v>
      </c>
      <c r="W64">
        <f t="shared" si="8"/>
        <v>-4.545454545454449E-3</v>
      </c>
      <c r="X64">
        <v>119999</v>
      </c>
      <c r="Y64">
        <f t="shared" si="9"/>
        <v>-2.1702976883419258E-3</v>
      </c>
    </row>
    <row r="65" spans="1:30" x14ac:dyDescent="0.25">
      <c r="K65" s="1">
        <v>44468</v>
      </c>
      <c r="L65">
        <v>5.95</v>
      </c>
      <c r="M65">
        <f t="shared" si="4"/>
        <v>-1.8151815181518059E-2</v>
      </c>
      <c r="N65">
        <v>111107</v>
      </c>
      <c r="O65">
        <f t="shared" si="5"/>
        <v>8.9263012603973697E-3</v>
      </c>
    </row>
    <row r="66" spans="1:30" x14ac:dyDescent="0.25">
      <c r="K66" s="1">
        <v>44469</v>
      </c>
      <c r="L66">
        <v>5.92</v>
      </c>
      <c r="M66">
        <f t="shared" si="4"/>
        <v>-5.042016806722731E-3</v>
      </c>
      <c r="N66">
        <v>110979</v>
      </c>
      <c r="O66">
        <f t="shared" si="5"/>
        <v>-1.1520426255771463E-3</v>
      </c>
    </row>
    <row r="68" spans="1:30" x14ac:dyDescent="0.25">
      <c r="A68" t="s">
        <v>9</v>
      </c>
      <c r="B68">
        <f>AVERAGE(B3:B67)</f>
        <v>7.067333333333333</v>
      </c>
      <c r="C68">
        <f t="shared" ref="C68:AD68" si="12">AVERAGE(C3:C67)</f>
        <v>-6.7391335358870741E-4</v>
      </c>
      <c r="D68">
        <f t="shared" si="12"/>
        <v>116929.93333333333</v>
      </c>
      <c r="E68">
        <f t="shared" si="12"/>
        <v>-1.526262058800823E-4</v>
      </c>
      <c r="F68">
        <f t="shared" si="12"/>
        <v>44333.032258064515</v>
      </c>
      <c r="G68">
        <f t="shared" si="12"/>
        <v>7.2787096774193554</v>
      </c>
      <c r="H68">
        <f t="shared" si="12"/>
        <v>1.1847051470216343E-3</v>
      </c>
      <c r="I68">
        <f t="shared" si="12"/>
        <v>123554.70967741935</v>
      </c>
      <c r="J68">
        <f t="shared" si="12"/>
        <v>1.6030833693977437E-3</v>
      </c>
      <c r="K68">
        <f t="shared" si="12"/>
        <v>44424.140625</v>
      </c>
      <c r="L68">
        <f t="shared" si="12"/>
        <v>6.9287500000000026</v>
      </c>
      <c r="M68">
        <f t="shared" si="12"/>
        <v>-2.6029535253707082E-3</v>
      </c>
      <c r="N68">
        <f t="shared" si="12"/>
        <v>120075.9375</v>
      </c>
      <c r="O68">
        <f t="shared" si="12"/>
        <v>-1.8825794016989056E-3</v>
      </c>
      <c r="P68">
        <f t="shared" si="12"/>
        <v>44515.770491803276</v>
      </c>
      <c r="Q68">
        <f t="shared" si="12"/>
        <v>5.4373770491803279</v>
      </c>
      <c r="R68">
        <f t="shared" si="12"/>
        <v>-9.992331381145417E-4</v>
      </c>
      <c r="S68">
        <f t="shared" si="12"/>
        <v>106744.22950819672</v>
      </c>
      <c r="T68">
        <f t="shared" si="12"/>
        <v>-1.1390157497900538E-3</v>
      </c>
      <c r="U68">
        <f t="shared" si="12"/>
        <v>44606.887096774197</v>
      </c>
      <c r="V68">
        <f t="shared" si="12"/>
        <v>5.5796774193548382</v>
      </c>
      <c r="W68">
        <f t="shared" si="12"/>
        <v>4.2948494025161228E-3</v>
      </c>
      <c r="X68">
        <f t="shared" si="12"/>
        <v>111591.72580645161</v>
      </c>
      <c r="Y68">
        <f t="shared" si="12"/>
        <v>2.4209931044852184E-3</v>
      </c>
      <c r="Z68">
        <f t="shared" si="12"/>
        <v>44690</v>
      </c>
      <c r="AA68">
        <f t="shared" si="12"/>
        <v>6.6721568627450996</v>
      </c>
      <c r="AB68">
        <f t="shared" si="12"/>
        <v>-1.2537564848723553E-3</v>
      </c>
      <c r="AC68">
        <f t="shared" si="12"/>
        <v>110547.7843137255</v>
      </c>
      <c r="AD68">
        <f t="shared" si="12"/>
        <v>-3.4199626656541329E-3</v>
      </c>
    </row>
    <row r="69" spans="1:30" x14ac:dyDescent="0.25">
      <c r="A69" t="s">
        <v>10</v>
      </c>
      <c r="B69">
        <f>_xlfn.STDEV.P(B3:B67)</f>
        <v>0.33661484749718867</v>
      </c>
      <c r="C69">
        <f t="shared" ref="C69:AD69" si="13">_xlfn.STDEV.P(C3:C67)</f>
        <v>3.0257052413771839E-2</v>
      </c>
      <c r="D69">
        <f t="shared" si="13"/>
        <v>3625.9575234994441</v>
      </c>
      <c r="E69">
        <f t="shared" si="13"/>
        <v>1.5723016633584375E-2</v>
      </c>
      <c r="F69">
        <f t="shared" si="13"/>
        <v>26.024162309926581</v>
      </c>
      <c r="G69">
        <f t="shared" si="13"/>
        <v>0.34031998164425725</v>
      </c>
      <c r="H69">
        <f t="shared" si="13"/>
        <v>1.8012481328730148E-2</v>
      </c>
      <c r="I69">
        <f t="shared" si="13"/>
        <v>4384.5065392963152</v>
      </c>
      <c r="J69">
        <f t="shared" si="13"/>
        <v>8.5192102740162135E-3</v>
      </c>
      <c r="K69">
        <f t="shared" si="13"/>
        <v>26.538808368300469</v>
      </c>
      <c r="L69">
        <f t="shared" si="13"/>
        <v>0.57413113702358975</v>
      </c>
      <c r="M69">
        <f t="shared" si="13"/>
        <v>2.2595538319898516E-2</v>
      </c>
      <c r="N69">
        <f t="shared" si="13"/>
        <v>5369.4356368797035</v>
      </c>
      <c r="O69">
        <f t="shared" si="13"/>
        <v>1.3252271677654383E-2</v>
      </c>
      <c r="P69">
        <f t="shared" si="13"/>
        <v>26.241872085996491</v>
      </c>
      <c r="Q69">
        <f t="shared" si="13"/>
        <v>0.349429988481683</v>
      </c>
      <c r="R69">
        <f t="shared" si="13"/>
        <v>3.2037891877059438E-2</v>
      </c>
      <c r="S69">
        <f t="shared" si="13"/>
        <v>3303.0234653873954</v>
      </c>
      <c r="T69">
        <f t="shared" si="13"/>
        <v>1.3948602753045776E-2</v>
      </c>
      <c r="U69">
        <f t="shared" si="13"/>
        <v>26.149141007731927</v>
      </c>
      <c r="V69">
        <f t="shared" si="13"/>
        <v>0.58627299526243914</v>
      </c>
      <c r="W69">
        <f t="shared" si="13"/>
        <v>3.1140469380303147E-2</v>
      </c>
      <c r="X69">
        <f t="shared" si="13"/>
        <v>4653.414809853065</v>
      </c>
      <c r="Y69">
        <f t="shared" si="13"/>
        <v>1.0969687825126119E-2</v>
      </c>
      <c r="Z69">
        <f t="shared" si="13"/>
        <v>21.46131951428238</v>
      </c>
      <c r="AA69">
        <f t="shared" si="13"/>
        <v>0.28004421027367216</v>
      </c>
      <c r="AB69">
        <f t="shared" si="13"/>
        <v>2.4675182100990303E-2</v>
      </c>
      <c r="AC69">
        <f t="shared" si="13"/>
        <v>4892.0265872080072</v>
      </c>
      <c r="AD69">
        <f t="shared" si="13"/>
        <v>1.1958177575601676E-2</v>
      </c>
    </row>
    <row r="71" spans="1:30" x14ac:dyDescent="0.25">
      <c r="B71" s="2" t="s">
        <v>11</v>
      </c>
      <c r="C71" s="2" t="s">
        <v>12</v>
      </c>
      <c r="D71" s="2" t="s">
        <v>13</v>
      </c>
      <c r="E71" s="2" t="s">
        <v>14</v>
      </c>
      <c r="F71" s="2" t="s">
        <v>15</v>
      </c>
      <c r="G71" s="2" t="s">
        <v>16</v>
      </c>
    </row>
    <row r="72" spans="1:30" x14ac:dyDescent="0.25">
      <c r="A72" t="s">
        <v>9</v>
      </c>
      <c r="B72">
        <v>-6.7391335358870741E-4</v>
      </c>
      <c r="C72">
        <v>1.1847051470216343E-3</v>
      </c>
      <c r="D72">
        <v>-2.6029535253707082E-3</v>
      </c>
      <c r="E72">
        <v>-9.992331381145417E-4</v>
      </c>
      <c r="F72">
        <v>4.2948494025161228E-3</v>
      </c>
      <c r="G72">
        <v>-1.2537564848723553E-3</v>
      </c>
    </row>
    <row r="73" spans="1:30" x14ac:dyDescent="0.25">
      <c r="A73" t="s">
        <v>10</v>
      </c>
      <c r="B73">
        <v>3.0257052413771839E-2</v>
      </c>
      <c r="C73">
        <v>1.8012481328730148E-2</v>
      </c>
      <c r="D73">
        <v>2.2595538319898516E-2</v>
      </c>
      <c r="E73">
        <v>3.2037891877059438E-2</v>
      </c>
      <c r="F73">
        <v>3.1140469380303147E-2</v>
      </c>
      <c r="G73">
        <v>2.4675182100990303E-2</v>
      </c>
    </row>
    <row r="74" spans="1:30" x14ac:dyDescent="0.25">
      <c r="B74" s="2" t="s">
        <v>11</v>
      </c>
      <c r="C74" s="2" t="s">
        <v>12</v>
      </c>
      <c r="D74" s="2" t="s">
        <v>13</v>
      </c>
      <c r="E74" s="2" t="s">
        <v>14</v>
      </c>
      <c r="F74" s="2" t="s">
        <v>15</v>
      </c>
      <c r="G74" s="2" t="s">
        <v>16</v>
      </c>
    </row>
    <row r="75" spans="1:30" x14ac:dyDescent="0.25">
      <c r="A75" t="s">
        <v>17</v>
      </c>
      <c r="B75">
        <f>-100000*(-1.645*B73-B72)</f>
        <v>4909.893786706597</v>
      </c>
      <c r="C75">
        <f t="shared" ref="C75:G75" si="14">-100000*(-1.645*C73-C72)</f>
        <v>3081.5236932782727</v>
      </c>
      <c r="D75">
        <f t="shared" si="14"/>
        <v>3456.6707010862347</v>
      </c>
      <c r="E75">
        <f t="shared" si="14"/>
        <v>5170.3098999648237</v>
      </c>
      <c r="F75">
        <f t="shared" si="14"/>
        <v>5552.0921533114797</v>
      </c>
      <c r="G75">
        <f t="shared" si="14"/>
        <v>3933.69180712567</v>
      </c>
    </row>
    <row r="76" spans="1:30" x14ac:dyDescent="0.25">
      <c r="B76" s="2" t="s">
        <v>11</v>
      </c>
      <c r="C76" s="2" t="s">
        <v>12</v>
      </c>
      <c r="D76" s="2" t="s">
        <v>13</v>
      </c>
      <c r="E76" s="2" t="s">
        <v>14</v>
      </c>
      <c r="F76" s="2" t="s">
        <v>15</v>
      </c>
      <c r="G76" s="2" t="s">
        <v>16</v>
      </c>
    </row>
    <row r="77" spans="1:30" x14ac:dyDescent="0.25">
      <c r="A77" t="s">
        <v>18</v>
      </c>
      <c r="B77">
        <f>-100000*(-1.645*B73)</f>
        <v>4977.2851220654675</v>
      </c>
      <c r="C77">
        <f t="shared" ref="C77:G77" si="15">-100000*(-1.645*C73)</f>
        <v>2963.0531785761095</v>
      </c>
      <c r="D77">
        <f t="shared" si="15"/>
        <v>3716.9660536233059</v>
      </c>
      <c r="E77">
        <f t="shared" si="15"/>
        <v>5270.2332137762778</v>
      </c>
      <c r="F77">
        <f t="shared" si="15"/>
        <v>5122.6072130598677</v>
      </c>
      <c r="G77">
        <f t="shared" si="15"/>
        <v>4059.0674556129052</v>
      </c>
    </row>
    <row r="78" spans="1:30" x14ac:dyDescent="0.25">
      <c r="B78" s="2" t="s">
        <v>11</v>
      </c>
      <c r="C78" s="2" t="s">
        <v>12</v>
      </c>
      <c r="D78" s="2" t="s">
        <v>13</v>
      </c>
      <c r="E78" s="2" t="s">
        <v>14</v>
      </c>
      <c r="F78" s="2" t="s">
        <v>15</v>
      </c>
      <c r="G78" s="2" t="s">
        <v>16</v>
      </c>
    </row>
    <row r="79" spans="1:30" x14ac:dyDescent="0.25">
      <c r="A79" t="s">
        <v>19</v>
      </c>
      <c r="B79">
        <v>-1.526262058800823E-4</v>
      </c>
      <c r="C79">
        <v>1.6030833693977437E-3</v>
      </c>
      <c r="D79">
        <v>-1.8825794016989056E-3</v>
      </c>
      <c r="E79">
        <v>-1.1390157497900538E-3</v>
      </c>
      <c r="F79">
        <v>2.4209931044852184E-3</v>
      </c>
      <c r="G79">
        <v>-3.4199626656541329E-3</v>
      </c>
    </row>
    <row r="80" spans="1:30" x14ac:dyDescent="0.25">
      <c r="A80" t="s">
        <v>20</v>
      </c>
      <c r="B80">
        <v>1.5723016633584375E-2</v>
      </c>
      <c r="C80">
        <v>8.5192102740162135E-3</v>
      </c>
      <c r="D80">
        <v>1.3252271677654383E-2</v>
      </c>
      <c r="E80">
        <v>1.3948602753045776E-2</v>
      </c>
      <c r="F80">
        <v>1.0969687825126119E-2</v>
      </c>
      <c r="G80">
        <v>1.1958177575601676E-2</v>
      </c>
    </row>
    <row r="81" spans="1:7" x14ac:dyDescent="0.25">
      <c r="A81" t="s">
        <v>21</v>
      </c>
      <c r="B81">
        <f>_xlfn.COVARIANCE.P(C3:C67,E3:E67)</f>
        <v>2.9873317923489421E-4</v>
      </c>
      <c r="C81">
        <f>_xlfn.COVARIANCE.P(H3:H67,J3:J67)</f>
        <v>7.7935973403382196E-5</v>
      </c>
      <c r="D81">
        <f>_xlfn.COVARIANCE.P(M3:M67,O3:O67)</f>
        <v>2.0614176849334989E-4</v>
      </c>
      <c r="E81">
        <f>_xlfn.COVARIANCE.P(R3:R67,T3:T67)</f>
        <v>3.3619041420062149E-4</v>
      </c>
      <c r="F81">
        <f>_xlfn.COVARIANCE.P(W3:W67,Y3:Y67)</f>
        <v>1.7221197244336644E-4</v>
      </c>
      <c r="G81">
        <f>_xlfn.COVARIANCE.P(AB3:AB67,AD3:AD67)</f>
        <v>1.345064760657126E-4</v>
      </c>
    </row>
    <row r="82" spans="1:7" x14ac:dyDescent="0.25">
      <c r="B82" s="2" t="s">
        <v>11</v>
      </c>
      <c r="C82" s="2" t="s">
        <v>12</v>
      </c>
      <c r="D82" s="2" t="s">
        <v>13</v>
      </c>
      <c r="E82" s="2" t="s">
        <v>14</v>
      </c>
      <c r="F82" s="2" t="s">
        <v>15</v>
      </c>
      <c r="G82" s="2" t="s">
        <v>16</v>
      </c>
    </row>
    <row r="83" spans="1:7" x14ac:dyDescent="0.25">
      <c r="A83" t="s">
        <v>22</v>
      </c>
      <c r="B83">
        <f>B81/(B80^2)</f>
        <v>1.2084027726896498</v>
      </c>
      <c r="C83">
        <f t="shared" ref="C83:G83" si="16">C81/(C80^2)</f>
        <v>1.0738392861120549</v>
      </c>
      <c r="D83">
        <f t="shared" si="16"/>
        <v>1.1737763004009605</v>
      </c>
      <c r="E83">
        <f t="shared" si="16"/>
        <v>1.7279211248815327</v>
      </c>
      <c r="F83">
        <f t="shared" si="16"/>
        <v>1.4311158898071008</v>
      </c>
      <c r="G83">
        <f t="shared" si="16"/>
        <v>0.94061781133382805</v>
      </c>
    </row>
    <row r="84" spans="1:7" x14ac:dyDescent="0.25">
      <c r="A84" t="s">
        <v>23</v>
      </c>
      <c r="B84">
        <f>6%/252+B83*(B79-6%/252)</f>
        <v>-2.3405363815384272E-4</v>
      </c>
      <c r="C84">
        <f t="shared" ref="C84:G84" si="17">6%/252+C83*(C79-6%/252)</f>
        <v>1.7038731185645486E-3</v>
      </c>
      <c r="D84">
        <f t="shared" si="17"/>
        <v>-2.2511023949564712E-3</v>
      </c>
      <c r="E84">
        <f t="shared" si="17"/>
        <v>-2.1414439291782337E-3</v>
      </c>
      <c r="F84">
        <f t="shared" si="17"/>
        <v>3.3620750605119565E-3</v>
      </c>
      <c r="G84">
        <f t="shared" si="17"/>
        <v>-3.2027391810619064E-3</v>
      </c>
    </row>
    <row r="85" spans="1:7" x14ac:dyDescent="0.25">
      <c r="A85" t="s">
        <v>24</v>
      </c>
      <c r="B85">
        <f>B72-B84</f>
        <v>-4.3985971543486469E-4</v>
      </c>
      <c r="C85">
        <f t="shared" ref="C85:G85" si="18">C72-C84</f>
        <v>-5.1916797154291433E-4</v>
      </c>
      <c r="D85">
        <f t="shared" si="18"/>
        <v>-3.5185113041423695E-4</v>
      </c>
      <c r="E85">
        <f t="shared" si="18"/>
        <v>1.142210791063692E-3</v>
      </c>
      <c r="F85">
        <f t="shared" si="18"/>
        <v>9.3277434200416624E-4</v>
      </c>
      <c r="G85">
        <f t="shared" si="18"/>
        <v>1.948982696189551E-3</v>
      </c>
    </row>
    <row r="86" spans="1:7" x14ac:dyDescent="0.25">
      <c r="B86" t="str">
        <f>IF(B85&gt;0,"Sobre","Sub")</f>
        <v>Sub</v>
      </c>
      <c r="C86" t="str">
        <f>IF(C85&gt;0,"Sobre","Sub")</f>
        <v>Sub</v>
      </c>
      <c r="D86" t="str">
        <f>IF(D85&gt;0,"Sobre","Sub")</f>
        <v>Sub</v>
      </c>
      <c r="E86" t="str">
        <f>IF(E85&gt;0,"Sobre","Sub")</f>
        <v>Sobre</v>
      </c>
      <c r="F86" t="str">
        <f>IF(F85&gt;0,"Sobre","Sub")</f>
        <v>Sobre</v>
      </c>
      <c r="G86" t="str">
        <f>IF(G85&gt;0,"Sobre","Sub")</f>
        <v>Sobre</v>
      </c>
    </row>
  </sheetData>
  <mergeCells count="6">
    <mergeCell ref="A1:E1"/>
    <mergeCell ref="F1:J1"/>
    <mergeCell ref="K1:O1"/>
    <mergeCell ref="P1:T1"/>
    <mergeCell ref="U1:Y1"/>
    <mergeCell ref="Z1:AD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BORGES</dc:creator>
  <cp:lastModifiedBy>VITOR BORGES</cp:lastModifiedBy>
  <dcterms:created xsi:type="dcterms:W3CDTF">2022-06-15T23:54:05Z</dcterms:created>
  <dcterms:modified xsi:type="dcterms:W3CDTF">2022-06-16T00:35:01Z</dcterms:modified>
</cp:coreProperties>
</file>