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5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46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<sst xmlns="http://schemas.openxmlformats.org/spreadsheetml/2006/main" count="67" uniqueCount="31">
  <si>
    <t>Cyclohexane</t>
  </si>
  <si>
    <t>Water</t>
  </si>
  <si>
    <t>Vacuum</t>
  </si>
  <si>
    <t>Bond Lengths</t>
  </si>
  <si>
    <t>DDG</t>
  </si>
  <si>
    <t>DDG_cyc</t>
  </si>
  <si>
    <t>DDG_hyd</t>
  </si>
  <si>
    <t>run</t>
  </si>
  <si>
    <t>DDG_cyc_none</t>
  </si>
  <si>
    <t>DDG_hyd_none</t>
  </si>
  <si>
    <t>Jacobian</t>
  </si>
  <si>
    <r>
      <t xml:space="preserve">-2*0.593ln</t>
    </r>
    <r>
      <rPr>
        <b val="true"/>
        <sz val="10"/>
        <rFont val="Arial"/>
        <family val="2"/>
        <charset val="1"/>
      </rPr>
      <t xml:space="preserve">(</t>
    </r>
    <r>
      <rPr>
        <sz val="10"/>
        <rFont val="Arial"/>
        <family val="2"/>
        <charset val="1"/>
      </rPr>
      <t xml:space="preserve">bf/bi</t>
    </r>
    <r>
      <rPr>
        <b val="true"/>
        <sz val="10"/>
        <rFont val="Arial"/>
        <family val="2"/>
        <charset val="1"/>
      </rPr>
      <t xml:space="preserve">)</t>
    </r>
  </si>
  <si>
    <t>1092_allbonds</t>
  </si>
  <si>
    <t>vacuum</t>
  </si>
  <si>
    <t>vacuum_simulation</t>
  </si>
  <si>
    <t>diff</t>
  </si>
  <si>
    <t>1092_none</t>
  </si>
  <si>
    <t>1200_allbonds</t>
  </si>
  <si>
    <t>1200_none</t>
  </si>
  <si>
    <t>1500_allbonds</t>
  </si>
  <si>
    <t>1500_none</t>
  </si>
  <si>
    <t>1800_allbonds</t>
  </si>
  <si>
    <t>1800_none</t>
  </si>
  <si>
    <t>2000_allbonds</t>
  </si>
  <si>
    <t>2000_none</t>
  </si>
  <si>
    <t>2184_allbonds</t>
  </si>
  <si>
    <t>2184_none</t>
  </si>
  <si>
    <t>2500_allbonds</t>
  </si>
  <si>
    <t>2500_none</t>
  </si>
  <si>
    <t>3000_allbonds</t>
  </si>
  <si>
    <t>3000_none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</si>
</sst>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tx>
            <c:strRef>
              <c:f>Sheet1!$L$2</c:f>
              <c:strCache>
                <c:ptCount val="1"/>
                <c:pt idx="0">
                  <c:v>DDG_cyc_none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ize val="5"/>
          </c:marker>
          <c:xVal>
            <c:numRef>
              <c:f>Sheet1!$K$4:$K$18</c:f>
              <c:numCache>
                <c:formatCode>General</c:formatCode>
                <c:ptCount val="15"/>
                <c:pt idx="0">
                  <c:v>1</c:v>
                </c:pt>
                <c:pt idx="1">
                  <c:v/>
                </c:pt>
                <c:pt idx="2">
                  <c:v>2</c:v>
                </c:pt>
                <c:pt idx="3">
                  <c:v/>
                </c:pt>
                <c:pt idx="4">
                  <c:v>3</c:v>
                </c:pt>
                <c:pt idx="5">
                  <c:v/>
                </c:pt>
                <c:pt idx="6">
                  <c:v>4</c:v>
                </c:pt>
                <c:pt idx="7">
                  <c:v/>
                </c:pt>
                <c:pt idx="8">
                  <c:v>5</c:v>
                </c:pt>
                <c:pt idx="9">
                  <c:v/>
                </c:pt>
                <c:pt idx="10">
                  <c:v>6</c:v>
                </c:pt>
                <c:pt idx="11">
                  <c:v/>
                </c:pt>
                <c:pt idx="12">
                  <c:v>7</c:v>
                </c:pt>
                <c:pt idx="13">
                  <c:v/>
                </c:pt>
                <c:pt idx="14">
                  <c:v>8</c:v>
                </c:pt>
              </c:numCache>
            </c:numRef>
          </c:xVal>
          <c:yVal>
            <c:numRef>
              <c:f>Sheet1!$L$4:$L$18</c:f>
              <c:numCache>
                <c:formatCode>General</c:formatCode>
                <c:ptCount val="15"/>
                <c:pt idx="0">
                  <c:v>0.1714</c:v>
                </c:pt>
                <c:pt idx="1">
                  <c:v/>
                </c:pt>
                <c:pt idx="2">
                  <c:v>0.1872</c:v>
                </c:pt>
                <c:pt idx="3">
                  <c:v/>
                </c:pt>
                <c:pt idx="4">
                  <c:v>0.00109999999999999</c:v>
                </c:pt>
                <c:pt idx="5">
                  <c:v/>
                </c:pt>
                <c:pt idx="6">
                  <c:v>0.1527</c:v>
                </c:pt>
                <c:pt idx="7">
                  <c:v/>
                </c:pt>
                <c:pt idx="8">
                  <c:v>-0.4873</c:v>
                </c:pt>
                <c:pt idx="9">
                  <c:v/>
                </c:pt>
                <c:pt idx="10">
                  <c:v>0.1159</c:v>
                </c:pt>
                <c:pt idx="11">
                  <c:v/>
                </c:pt>
                <c:pt idx="12">
                  <c:v>-0.5483</c:v>
                </c:pt>
                <c:pt idx="13">
                  <c:v/>
                </c:pt>
                <c:pt idx="14">
                  <c:v>-0.6745</c:v>
                </c:pt>
              </c:numCache>
            </c:numRef>
          </c:yVal>
        </c:ser>
        <c:ser>
          <c:idx val="1"/>
          <c:order val="1"/>
          <c:tx>
            <c:strRef>
              <c:f>Sheet1!$M$2</c:f>
              <c:strCache>
                <c:ptCount val="1"/>
                <c:pt idx="0">
                  <c:v>DDG_hyd_none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ize val="5"/>
          </c:marker>
          <c:xVal>
            <c:numRef>
              <c:f>Sheet1!$K$4:$K$18</c:f>
              <c:numCache>
                <c:formatCode>General</c:formatCode>
                <c:ptCount val="15"/>
                <c:pt idx="0">
                  <c:v>1</c:v>
                </c:pt>
                <c:pt idx="1">
                  <c:v/>
                </c:pt>
                <c:pt idx="2">
                  <c:v>2</c:v>
                </c:pt>
                <c:pt idx="3">
                  <c:v/>
                </c:pt>
                <c:pt idx="4">
                  <c:v>3</c:v>
                </c:pt>
                <c:pt idx="5">
                  <c:v/>
                </c:pt>
                <c:pt idx="6">
                  <c:v>4</c:v>
                </c:pt>
                <c:pt idx="7">
                  <c:v/>
                </c:pt>
                <c:pt idx="8">
                  <c:v>5</c:v>
                </c:pt>
                <c:pt idx="9">
                  <c:v/>
                </c:pt>
                <c:pt idx="10">
                  <c:v>6</c:v>
                </c:pt>
                <c:pt idx="11">
                  <c:v/>
                </c:pt>
                <c:pt idx="12">
                  <c:v>7</c:v>
                </c:pt>
                <c:pt idx="13">
                  <c:v/>
                </c:pt>
                <c:pt idx="14">
                  <c:v>8</c:v>
                </c:pt>
              </c:numCache>
            </c:numRef>
          </c:xVal>
          <c:yVal>
            <c:numRef>
              <c:f>Sheet1!$M$4:$M$18</c:f>
              <c:numCache>
                <c:formatCode>General</c:formatCode>
                <c:ptCount val="15"/>
                <c:pt idx="0">
                  <c:v>-0.0126</c:v>
                </c:pt>
                <c:pt idx="1">
                  <c:v/>
                </c:pt>
                <c:pt idx="2">
                  <c:v>0.1026</c:v>
                </c:pt>
                <c:pt idx="3">
                  <c:v/>
                </c:pt>
                <c:pt idx="4">
                  <c:v>0.0236999999999999</c:v>
                </c:pt>
                <c:pt idx="5">
                  <c:v/>
                </c:pt>
                <c:pt idx="6">
                  <c:v>0.0376</c:v>
                </c:pt>
                <c:pt idx="7">
                  <c:v/>
                </c:pt>
                <c:pt idx="8">
                  <c:v>0.2945</c:v>
                </c:pt>
                <c:pt idx="9">
                  <c:v/>
                </c:pt>
                <c:pt idx="10">
                  <c:v>0.3496</c:v>
                </c:pt>
                <c:pt idx="11">
                  <c:v/>
                </c:pt>
                <c:pt idx="12">
                  <c:v>0.2636</c:v>
                </c:pt>
                <c:pt idx="13">
                  <c:v/>
                </c:pt>
                <c:pt idx="14">
                  <c:v>-0.8027</c:v>
                </c:pt>
              </c:numCache>
            </c:numRef>
          </c:yVal>
        </c:ser>
        <c:axId val="63994806"/>
        <c:axId val="25135424"/>
      </c:scatterChart>
      <c:valAx>
        <c:axId val="6399480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5135424"/>
        <c:crossesAt val="0"/>
      </c:valAx>
      <c:valAx>
        <c:axId val="2513542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63994806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191880</xdr:colOff>
      <xdr:row>19</xdr:row>
      <xdr:rowOff>154440</xdr:rowOff>
    </xdr:from>
    <xdr:to>
      <xdr:col>16</xdr:col>
      <xdr:colOff>600480</xdr:colOff>
      <xdr:row>43</xdr:row>
      <xdr:rowOff>48240</xdr:rowOff>
    </xdr:to>
    <xdr:graphicFrame>
      <xdr:nvGraphicFramePr>
        <xdr:cNvPr id="0" name=""/>
        <xdr:cNvGraphicFramePr/>
      </xdr:nvGraphicFramePr>
      <xdr:xfrm>
        <a:off x="6184080" y="3242880"/>
        <a:ext cx="7881480" cy="3795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1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3" activeCellId="0" sqref="F3:F18"/>
    </sheetView>
  </sheetViews>
  <sheetFormatPr defaultRowHeight="12.8"/>
  <cols>
    <col collapsed="false" hidden="false" max="1" min="1" style="0" width="13.1020408163265"/>
    <col collapsed="false" hidden="false" max="2" min="2" style="0" width="7.54081632653061"/>
    <col collapsed="false" hidden="false" max="3" min="3" style="0" width="15"/>
    <col collapsed="false" hidden="false" max="4" min="4" style="0" width="11.5204081632653"/>
    <col collapsed="false" hidden="false" max="5" min="5" style="0" width="14.7244897959184"/>
    <col collapsed="false" hidden="false" max="11" min="6" style="0" width="11.5204081632653"/>
    <col collapsed="false" hidden="false" max="12" min="12" style="0" width="13.75"/>
    <col collapsed="false" hidden="false" max="16" min="13" style="0" width="11.5204081632653"/>
    <col collapsed="false" hidden="false" max="17" min="17" style="0" width="17.2244897959184"/>
    <col collapsed="false" hidden="false" max="1025" min="18" style="0" width="11.5204081632653"/>
  </cols>
  <sheetData>
    <row r="1" customFormat="false" ht="12.8" hidden="false" customHeight="false" outlineLevel="0" collapsed="false">
      <c r="A1" s="0" t="s">
        <v>0</v>
      </c>
      <c r="C1" s="0" t="s">
        <v>1</v>
      </c>
      <c r="E1" s="0" t="s">
        <v>2</v>
      </c>
    </row>
    <row r="2" customFormat="false" ht="12.8" hidden="false" customHeight="false" outlineLevel="0" collapsed="false">
      <c r="A2" s="0" t="s">
        <v>3</v>
      </c>
      <c r="B2" s="0" t="s">
        <v>4</v>
      </c>
      <c r="C2" s="0" t="s">
        <v>3</v>
      </c>
      <c r="D2" s="0" t="s">
        <v>4</v>
      </c>
      <c r="E2" s="0" t="s">
        <v>3</v>
      </c>
      <c r="F2" s="0" t="s">
        <v>4</v>
      </c>
      <c r="H2" s="0" t="s">
        <v>5</v>
      </c>
      <c r="I2" s="0" t="s">
        <v>6</v>
      </c>
      <c r="K2" s="0" t="s">
        <v>7</v>
      </c>
      <c r="L2" s="0" t="s">
        <v>8</v>
      </c>
      <c r="M2" s="0" t="s">
        <v>9</v>
      </c>
      <c r="P2" s="0" t="s">
        <v>10</v>
      </c>
      <c r="Q2" s="0" t="s">
        <v>11</v>
      </c>
    </row>
    <row r="3" customFormat="false" ht="12.8" hidden="false" customHeight="false" outlineLevel="0" collapsed="false">
      <c r="A3" s="0" t="s">
        <v>12</v>
      </c>
      <c r="B3" s="0" t="n">
        <v>0.0209</v>
      </c>
      <c r="C3" s="0" t="s">
        <v>12</v>
      </c>
      <c r="D3" s="0" t="n">
        <v>0</v>
      </c>
      <c r="E3" s="0" t="s">
        <v>12</v>
      </c>
      <c r="F3" s="0" t="n">
        <v>0</v>
      </c>
      <c r="H3" s="0" t="n">
        <f aca="false">B3-F3</f>
        <v>0.0209</v>
      </c>
      <c r="I3" s="0" t="n">
        <f aca="false">D3-F3</f>
        <v>0</v>
      </c>
      <c r="P3" s="0" t="s">
        <v>13</v>
      </c>
      <c r="Q3" s="0" t="s">
        <v>14</v>
      </c>
      <c r="S3" s="0" t="s">
        <v>15</v>
      </c>
    </row>
    <row r="4" customFormat="false" ht="12.8" hidden="false" customHeight="false" outlineLevel="0" collapsed="false">
      <c r="A4" s="0" t="s">
        <v>16</v>
      </c>
      <c r="B4" s="0" t="n">
        <v>0.5898</v>
      </c>
      <c r="C4" s="0" t="s">
        <v>16</v>
      </c>
      <c r="D4" s="0" t="n">
        <v>0.4058</v>
      </c>
      <c r="E4" s="0" t="s">
        <v>16</v>
      </c>
      <c r="F4" s="0" t="n">
        <v>0.4184</v>
      </c>
      <c r="H4" s="0" t="n">
        <f aca="false">B4-F4</f>
        <v>0.1714</v>
      </c>
      <c r="I4" s="0" t="n">
        <f aca="false">D4-F4</f>
        <v>-0.0126</v>
      </c>
      <c r="K4" s="0" t="n">
        <v>1</v>
      </c>
      <c r="L4" s="0" t="n">
        <f aca="false">H4</f>
        <v>0.1714</v>
      </c>
      <c r="M4" s="0" t="n">
        <f aca="false">I4</f>
        <v>-0.0126</v>
      </c>
      <c r="P4" s="0" t="n">
        <f aca="false">-2*0.593*LN(0.74/1.092)</f>
        <v>0.461491540546469</v>
      </c>
      <c r="Q4" s="0" t="n">
        <f aca="false">F4</f>
        <v>0.4184</v>
      </c>
      <c r="S4" s="0" t="n">
        <f aca="false">P4-Q4</f>
        <v>0.043091540546469</v>
      </c>
    </row>
    <row r="5" customFormat="false" ht="12.8" hidden="false" customHeight="false" outlineLevel="0" collapsed="false">
      <c r="A5" s="0" t="s">
        <v>17</v>
      </c>
      <c r="B5" s="0" t="n">
        <v>0.0209</v>
      </c>
      <c r="C5" s="0" t="s">
        <v>17</v>
      </c>
      <c r="D5" s="0" t="n">
        <v>0</v>
      </c>
      <c r="E5" s="0" t="s">
        <v>17</v>
      </c>
      <c r="F5" s="0" t="n">
        <v>0</v>
      </c>
      <c r="H5" s="0" t="n">
        <f aca="false">B5-F5</f>
        <v>0.0209</v>
      </c>
      <c r="I5" s="0" t="n">
        <f aca="false">D5-F5</f>
        <v>0</v>
      </c>
    </row>
    <row r="6" customFormat="false" ht="12.8" hidden="false" customHeight="false" outlineLevel="0" collapsed="false">
      <c r="A6" s="0" t="s">
        <v>18</v>
      </c>
      <c r="B6" s="0" t="n">
        <v>0.6994</v>
      </c>
      <c r="C6" s="0" t="s">
        <v>18</v>
      </c>
      <c r="D6" s="0" t="n">
        <v>0.6148</v>
      </c>
      <c r="E6" s="0" t="s">
        <v>18</v>
      </c>
      <c r="F6" s="0" t="n">
        <v>0.5122</v>
      </c>
      <c r="H6" s="0" t="n">
        <f aca="false">B6-F6</f>
        <v>0.1872</v>
      </c>
      <c r="I6" s="0" t="n">
        <f aca="false">D6-F6</f>
        <v>0.1026</v>
      </c>
      <c r="K6" s="0" t="n">
        <v>2</v>
      </c>
      <c r="L6" s="0" t="n">
        <f aca="false">H6</f>
        <v>0.1872</v>
      </c>
      <c r="M6" s="0" t="n">
        <f aca="false">I6</f>
        <v>0.1026</v>
      </c>
      <c r="P6" s="0" t="n">
        <f aca="false">-2*0.593*LN(0.74/1.2)</f>
        <v>0.573344006399361</v>
      </c>
      <c r="Q6" s="0" t="n">
        <f aca="false">F6</f>
        <v>0.5122</v>
      </c>
      <c r="S6" s="0" t="n">
        <f aca="false">P6-Q6</f>
        <v>0.061144006399361</v>
      </c>
    </row>
    <row r="7" customFormat="false" ht="12.8" hidden="false" customHeight="false" outlineLevel="0" collapsed="false">
      <c r="A7" s="0" t="s">
        <v>19</v>
      </c>
      <c r="B7" s="0" t="n">
        <v>0.0209</v>
      </c>
      <c r="C7" s="0" t="s">
        <v>19</v>
      </c>
      <c r="D7" s="0" t="n">
        <v>0</v>
      </c>
      <c r="E7" s="0" t="s">
        <v>19</v>
      </c>
      <c r="F7" s="0" t="n">
        <v>0</v>
      </c>
      <c r="H7" s="0" t="n">
        <f aca="false">B7-F7</f>
        <v>0.0209</v>
      </c>
      <c r="I7" s="0" t="n">
        <f aca="false">D7-F7</f>
        <v>0</v>
      </c>
    </row>
    <row r="8" customFormat="false" ht="12.8" hidden="false" customHeight="false" outlineLevel="0" collapsed="false">
      <c r="A8" s="0" t="s">
        <v>20</v>
      </c>
      <c r="B8" s="0" t="n">
        <v>0.7648</v>
      </c>
      <c r="C8" s="0" t="s">
        <v>20</v>
      </c>
      <c r="D8" s="0" t="n">
        <v>0.7874</v>
      </c>
      <c r="E8" s="0" t="s">
        <v>20</v>
      </c>
      <c r="F8" s="0" t="n">
        <v>0.7637</v>
      </c>
      <c r="H8" s="0" t="n">
        <f aca="false">B8-F8</f>
        <v>0.00109999999999999</v>
      </c>
      <c r="I8" s="0" t="n">
        <f aca="false">D8-F8</f>
        <v>0.0236999999999999</v>
      </c>
      <c r="K8" s="0" t="n">
        <v>3</v>
      </c>
      <c r="L8" s="0" t="n">
        <f aca="false">H8</f>
        <v>0.00109999999999999</v>
      </c>
      <c r="M8" s="0" t="n">
        <f aca="false">I8</f>
        <v>0.0236999999999999</v>
      </c>
      <c r="P8" s="0" t="n">
        <f aca="false">-2*0.593*LN(0.74/1.5)</f>
        <v>0.837992258258014</v>
      </c>
      <c r="Q8" s="0" t="n">
        <f aca="false">F8</f>
        <v>0.7637</v>
      </c>
      <c r="S8" s="0" t="n">
        <f aca="false">P8-Q8</f>
        <v>0.074292258258014</v>
      </c>
    </row>
    <row r="9" customFormat="false" ht="12.8" hidden="false" customHeight="false" outlineLevel="0" collapsed="false">
      <c r="A9" s="0" t="s">
        <v>21</v>
      </c>
      <c r="B9" s="0" t="n">
        <v>0.0209</v>
      </c>
      <c r="C9" s="0" t="s">
        <v>21</v>
      </c>
      <c r="D9" s="0" t="n">
        <v>0</v>
      </c>
      <c r="E9" s="0" t="s">
        <v>21</v>
      </c>
      <c r="F9" s="0" t="n">
        <v>0</v>
      </c>
      <c r="H9" s="0" t="n">
        <f aca="false">B9-F9</f>
        <v>0.0209</v>
      </c>
      <c r="I9" s="0" t="n">
        <f aca="false">D9-F9</f>
        <v>0</v>
      </c>
    </row>
    <row r="10" customFormat="false" ht="12.8" hidden="false" customHeight="false" outlineLevel="0" collapsed="false">
      <c r="A10" s="0" t="s">
        <v>22</v>
      </c>
      <c r="B10" s="0" t="n">
        <v>1.0814</v>
      </c>
      <c r="C10" s="0" t="s">
        <v>22</v>
      </c>
      <c r="D10" s="0" t="n">
        <v>0.9663</v>
      </c>
      <c r="E10" s="0" t="s">
        <v>22</v>
      </c>
      <c r="F10" s="0" t="n">
        <v>0.9287</v>
      </c>
      <c r="H10" s="0" t="n">
        <f aca="false">B10-F10</f>
        <v>0.1527</v>
      </c>
      <c r="I10" s="0" t="n">
        <f aca="false">D10-F10</f>
        <v>0.0376</v>
      </c>
      <c r="K10" s="0" t="n">
        <v>4</v>
      </c>
      <c r="L10" s="0" t="n">
        <f aca="false">H10</f>
        <v>0.1527</v>
      </c>
      <c r="M10" s="0" t="n">
        <f aca="false">I10</f>
        <v>0.0376</v>
      </c>
      <c r="P10" s="0" t="n">
        <f aca="false">-2*0.593*LN(0.74/1.8)</f>
        <v>1.05422562461564</v>
      </c>
      <c r="Q10" s="0" t="n">
        <f aca="false">F10</f>
        <v>0.9287</v>
      </c>
      <c r="S10" s="0" t="n">
        <f aca="false">P10-Q10</f>
        <v>0.12552562461564</v>
      </c>
    </row>
    <row r="11" customFormat="false" ht="12.8" hidden="false" customHeight="false" outlineLevel="0" collapsed="false">
      <c r="A11" s="0" t="s">
        <v>23</v>
      </c>
      <c r="B11" s="0" t="n">
        <v>0.0209</v>
      </c>
      <c r="C11" s="0" t="s">
        <v>23</v>
      </c>
      <c r="D11" s="0" t="n">
        <v>0</v>
      </c>
      <c r="E11" s="0" t="s">
        <v>23</v>
      </c>
      <c r="F11" s="0" t="n">
        <v>0</v>
      </c>
      <c r="H11" s="0" t="n">
        <f aca="false">B11-F11</f>
        <v>0.0209</v>
      </c>
      <c r="I11" s="0" t="n">
        <f aca="false">D11-F11</f>
        <v>0</v>
      </c>
    </row>
    <row r="12" customFormat="false" ht="12.8" hidden="false" customHeight="false" outlineLevel="0" collapsed="false">
      <c r="A12" s="0" t="s">
        <v>24</v>
      </c>
      <c r="B12" s="0" t="n">
        <v>0.5389</v>
      </c>
      <c r="C12" s="0" t="s">
        <v>24</v>
      </c>
      <c r="D12" s="0" t="n">
        <v>1.3207</v>
      </c>
      <c r="E12" s="0" t="s">
        <v>24</v>
      </c>
      <c r="F12" s="0" t="n">
        <v>1.0262</v>
      </c>
      <c r="H12" s="0" t="n">
        <f aca="false">B12-F12</f>
        <v>-0.4873</v>
      </c>
      <c r="I12" s="0" t="n">
        <f aca="false">D12-F12</f>
        <v>0.2945</v>
      </c>
      <c r="K12" s="0" t="n">
        <v>5</v>
      </c>
      <c r="L12" s="0" t="n">
        <f aca="false">H12</f>
        <v>-0.4873</v>
      </c>
      <c r="M12" s="0" t="n">
        <f aca="false">I12</f>
        <v>0.2945</v>
      </c>
      <c r="P12" s="0" t="n">
        <f aca="false">-2*0.593*LN(0.74/2)</f>
        <v>1.17918319618583</v>
      </c>
      <c r="Q12" s="0" t="n">
        <f aca="false">F12</f>
        <v>1.0262</v>
      </c>
      <c r="S12" s="0" t="n">
        <f aca="false">P12-Q12</f>
        <v>0.15298319618583</v>
      </c>
    </row>
    <row r="13" customFormat="false" ht="12.8" hidden="false" customHeight="false" outlineLevel="0" collapsed="false">
      <c r="A13" s="0" t="s">
        <v>25</v>
      </c>
      <c r="B13" s="0" t="n">
        <v>0.0209</v>
      </c>
      <c r="C13" s="0" t="s">
        <v>25</v>
      </c>
      <c r="D13" s="0" t="n">
        <v>0</v>
      </c>
      <c r="E13" s="0" t="s">
        <v>25</v>
      </c>
      <c r="F13" s="0" t="n">
        <v>0</v>
      </c>
      <c r="H13" s="0" t="n">
        <f aca="false">B13-F13</f>
        <v>0.0209</v>
      </c>
      <c r="I13" s="0" t="n">
        <f aca="false">D13-F13</f>
        <v>0</v>
      </c>
    </row>
    <row r="14" customFormat="false" ht="12.8" hidden="false" customHeight="false" outlineLevel="0" collapsed="false">
      <c r="A14" s="0" t="s">
        <v>26</v>
      </c>
      <c r="B14" s="0" t="n">
        <v>1.2567</v>
      </c>
      <c r="C14" s="0" t="s">
        <v>26</v>
      </c>
      <c r="D14" s="0" t="n">
        <v>1.4904</v>
      </c>
      <c r="E14" s="0" t="s">
        <v>26</v>
      </c>
      <c r="F14" s="0" t="n">
        <v>1.1408</v>
      </c>
      <c r="H14" s="0" t="n">
        <f aca="false">B14-F14</f>
        <v>0.1159</v>
      </c>
      <c r="I14" s="0" t="n">
        <f aca="false">D14-F14</f>
        <v>0.3496</v>
      </c>
      <c r="K14" s="0" t="n">
        <v>6</v>
      </c>
      <c r="L14" s="0" t="n">
        <f aca="false">H14</f>
        <v>0.1159</v>
      </c>
      <c r="M14" s="0" t="n">
        <f aca="false">I14</f>
        <v>0.3496</v>
      </c>
      <c r="P14" s="0" t="n">
        <f aca="false">-2*0.593*LN(0.74/2.184)</f>
        <v>1.28356409669056</v>
      </c>
      <c r="Q14" s="0" t="n">
        <f aca="false">F14</f>
        <v>1.1408</v>
      </c>
      <c r="S14" s="0" t="n">
        <f aca="false">P14-Q14</f>
        <v>0.14276409669056</v>
      </c>
    </row>
    <row r="15" customFormat="false" ht="12.8" hidden="false" customHeight="false" outlineLevel="0" collapsed="false">
      <c r="A15" s="0" t="s">
        <v>27</v>
      </c>
      <c r="B15" s="0" t="n">
        <v>0.0209</v>
      </c>
      <c r="C15" s="0" t="s">
        <v>27</v>
      </c>
      <c r="D15" s="0" t="n">
        <v>0</v>
      </c>
      <c r="E15" s="0" t="s">
        <v>27</v>
      </c>
      <c r="F15" s="0" t="n">
        <v>0</v>
      </c>
      <c r="H15" s="0" t="n">
        <f aca="false">B15-F15</f>
        <v>0.0209</v>
      </c>
      <c r="I15" s="0" t="n">
        <f aca="false">D15-F15</f>
        <v>0</v>
      </c>
    </row>
    <row r="16" customFormat="false" ht="12.8" hidden="false" customHeight="false" outlineLevel="0" collapsed="false">
      <c r="A16" s="0" t="s">
        <v>28</v>
      </c>
      <c r="B16" s="0" t="n">
        <v>0.6682</v>
      </c>
      <c r="C16" s="0" t="s">
        <v>28</v>
      </c>
      <c r="D16" s="0" t="n">
        <v>1.4801</v>
      </c>
      <c r="E16" s="0" t="s">
        <v>28</v>
      </c>
      <c r="F16" s="0" t="n">
        <v>1.2165</v>
      </c>
      <c r="H16" s="0" t="n">
        <f aca="false">B16-F16</f>
        <v>-0.5483</v>
      </c>
      <c r="I16" s="0" t="n">
        <f aca="false">D16-F16</f>
        <v>0.2636</v>
      </c>
      <c r="K16" s="0" t="n">
        <v>7</v>
      </c>
      <c r="L16" s="0" t="n">
        <f aca="false">H16</f>
        <v>-0.5483</v>
      </c>
      <c r="M16" s="0" t="n">
        <f aca="false">I16</f>
        <v>0.2636</v>
      </c>
      <c r="P16" s="0" t="n">
        <f aca="false">-2*0.593*LN(0.74/2.5)</f>
        <v>1.44383144804448</v>
      </c>
      <c r="Q16" s="0" t="n">
        <f aca="false">F16</f>
        <v>1.2165</v>
      </c>
      <c r="S16" s="0" t="n">
        <f aca="false">P16-Q16</f>
        <v>0.22733144804448</v>
      </c>
    </row>
    <row r="17" customFormat="false" ht="12.8" hidden="false" customHeight="false" outlineLevel="0" collapsed="false">
      <c r="A17" s="0" t="s">
        <v>29</v>
      </c>
      <c r="B17" s="0" t="n">
        <v>0.0209</v>
      </c>
      <c r="C17" s="0" t="s">
        <v>29</v>
      </c>
      <c r="D17" s="0" t="n">
        <v>0</v>
      </c>
      <c r="E17" s="0" t="s">
        <v>29</v>
      </c>
      <c r="F17" s="0" t="n">
        <v>0</v>
      </c>
      <c r="H17" s="0" t="n">
        <f aca="false">B17-F17</f>
        <v>0.0209</v>
      </c>
      <c r="I17" s="0" t="n">
        <f aca="false">D17-F17</f>
        <v>0</v>
      </c>
    </row>
    <row r="18" customFormat="false" ht="12.8" hidden="false" customHeight="false" outlineLevel="0" collapsed="false">
      <c r="A18" s="0" t="s">
        <v>30</v>
      </c>
      <c r="B18" s="0" t="n">
        <v>0.8787</v>
      </c>
      <c r="C18" s="0" t="s">
        <v>30</v>
      </c>
      <c r="D18" s="0" t="n">
        <v>0.7505</v>
      </c>
      <c r="E18" s="0" t="s">
        <v>30</v>
      </c>
      <c r="F18" s="0" t="n">
        <v>1.5532</v>
      </c>
      <c r="H18" s="0" t="n">
        <f aca="false">B18-F18</f>
        <v>-0.6745</v>
      </c>
      <c r="I18" s="0" t="n">
        <f aca="false">D18-F18</f>
        <v>-0.8027</v>
      </c>
      <c r="K18" s="0" t="n">
        <v>8</v>
      </c>
      <c r="L18" s="0" t="n">
        <f aca="false">H18</f>
        <v>-0.6745</v>
      </c>
      <c r="M18" s="0" t="n">
        <f aca="false">I18</f>
        <v>-0.8027</v>
      </c>
      <c r="P18" s="0" t="n">
        <f aca="false">-2*0.593*LN(0.74/3)</f>
        <v>1.66006481440211</v>
      </c>
      <c r="Q18" s="0" t="n">
        <f aca="false">F18</f>
        <v>1.5532</v>
      </c>
      <c r="S18" s="0" t="n">
        <f aca="false">P18-Q18</f>
        <v>0.10686481440211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en-GB</dc:language>
  <cp:revision>0</cp:revision>
</cp:coreProperties>
</file>