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ocuments\Sneha\Data Analytics\"/>
    </mc:Choice>
  </mc:AlternateContent>
  <xr:revisionPtr revIDLastSave="0" documentId="13_ncr:1_{6A9F7727-3835-4874-BFA4-C91C59EF2798}" xr6:coauthVersionLast="47" xr6:coauthVersionMax="47" xr10:uidLastSave="{00000000-0000-0000-0000-000000000000}"/>
  <bookViews>
    <workbookView xWindow="-108" yWindow="-108" windowWidth="23256" windowHeight="12456" activeTab="4" xr2:uid="{26D4546B-D2A1-4444-8EAF-A6228F96F0C1}"/>
  </bookViews>
  <sheets>
    <sheet name="Adv 1" sheetId="1" r:id="rId1"/>
    <sheet name="Adv 2" sheetId="2" r:id="rId2"/>
    <sheet name="Adv 3" sheetId="4" r:id="rId3"/>
    <sheet name="Adv 4" sheetId="5" r:id="rId4"/>
    <sheet name="Adv 5" sheetId="3" r:id="rId5"/>
  </sheets>
  <definedNames>
    <definedName name="_xlnm._FilterDatabase" localSheetId="0" hidden="1">'Adv 1'!$C$5:$D$45</definedName>
    <definedName name="_xlnm._FilterDatabase" localSheetId="1" hidden="1">'Adv 2'!$C$5:$D$45</definedName>
    <definedName name="_xlnm._FilterDatabase" localSheetId="2" hidden="1">'Adv 3'!$C$5:$D$45</definedName>
    <definedName name="_xlnm._FilterDatabase" localSheetId="3" hidden="1">'Adv 4'!$C$5:$H$21</definedName>
    <definedName name="_xlnm._FilterDatabase" localSheetId="4" hidden="1">'Adv 5'!$C$5:$D$45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 a="1"/>
  <c r="J9" i="1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/>
  <c r="H13" i="5" a="1"/>
  <c r="H13" i="5" s="1"/>
  <c r="H14" i="5" a="1"/>
  <c r="H14" i="5"/>
  <c r="H15" i="5" a="1"/>
  <c r="H15" i="5" s="1"/>
  <c r="H16" i="5" a="1"/>
  <c r="H16" i="5" s="1"/>
  <c r="H17" i="5" a="1"/>
  <c r="H17" i="5"/>
  <c r="H18" i="5" a="1"/>
  <c r="H18" i="5" s="1"/>
  <c r="H19" i="5" a="1"/>
  <c r="H19" i="5" s="1"/>
  <c r="H20" i="5" a="1"/>
  <c r="H20" i="5" s="1"/>
  <c r="H21" i="5" a="1"/>
  <c r="H21" i="5"/>
  <c r="H6" i="5" a="1"/>
  <c r="H6" i="5" s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H7" i="2" a="1"/>
  <c r="H7" i="2" s="1"/>
  <c r="H8" i="2" s="1"/>
  <c r="H10" i="2" s="1"/>
  <c r="H9" i="1" a="1"/>
  <c r="H9" i="1" s="1"/>
  <c r="H7" i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<sst xmlns="http://schemas.openxmlformats.org/spreadsheetml/2006/main" count="324" uniqueCount="152">
  <si>
    <t>Advanced Excel Formulas</t>
  </si>
  <si>
    <t>Best GPA - Student Name</t>
  </si>
  <si>
    <t>Joell D</t>
  </si>
  <si>
    <t>Susie G</t>
  </si>
  <si>
    <t>Lucie R</t>
  </si>
  <si>
    <t>Ariel D</t>
  </si>
  <si>
    <t>Theobald M</t>
  </si>
  <si>
    <t>Cos S</t>
  </si>
  <si>
    <t>Vilma B</t>
  </si>
  <si>
    <t>Cammi O</t>
  </si>
  <si>
    <t>Skye R</t>
  </si>
  <si>
    <t>Bernete C</t>
  </si>
  <si>
    <t>Idaline M</t>
  </si>
  <si>
    <t>Deina G</t>
  </si>
  <si>
    <t>Ly W</t>
  </si>
  <si>
    <t>Florence F</t>
  </si>
  <si>
    <t>Stillman C</t>
  </si>
  <si>
    <t>Aloin S</t>
  </si>
  <si>
    <t>Brit G</t>
  </si>
  <si>
    <t>Nata H</t>
  </si>
  <si>
    <t>Des K</t>
  </si>
  <si>
    <t>Ebenezer R</t>
  </si>
  <si>
    <t>Vincent L</t>
  </si>
  <si>
    <t>Carroll C</t>
  </si>
  <si>
    <t>Obie M</t>
  </si>
  <si>
    <t>Leontine P</t>
  </si>
  <si>
    <t>Thaddeus L</t>
  </si>
  <si>
    <t>Zorana D</t>
  </si>
  <si>
    <t>Betta H</t>
  </si>
  <si>
    <t>Joella C</t>
  </si>
  <si>
    <t>Erich B</t>
  </si>
  <si>
    <t>Fanchette E</t>
  </si>
  <si>
    <t>Selle F</t>
  </si>
  <si>
    <t>Abraham B</t>
  </si>
  <si>
    <t>Towny H</t>
  </si>
  <si>
    <t>Zack S</t>
  </si>
  <si>
    <t>Susana G</t>
  </si>
  <si>
    <t>Adair S</t>
  </si>
  <si>
    <t>Jessa G</t>
  </si>
  <si>
    <t>Toddy H</t>
  </si>
  <si>
    <t>Adena Y</t>
  </si>
  <si>
    <t>Ilyse K</t>
  </si>
  <si>
    <t>Student</t>
  </si>
  <si>
    <t>GPA</t>
  </si>
  <si>
    <t>Student with highest GPA</t>
  </si>
  <si>
    <t>Student with second highest GPA</t>
  </si>
  <si>
    <t>Top 5 Students</t>
  </si>
  <si>
    <t>Best Salesperson by Territory</t>
  </si>
  <si>
    <t>Territory</t>
  </si>
  <si>
    <t>Sales</t>
  </si>
  <si>
    <t>Hyderabad</t>
  </si>
  <si>
    <t>Nagpur</t>
  </si>
  <si>
    <t>Bangalore</t>
  </si>
  <si>
    <t>Chennai</t>
  </si>
  <si>
    <t>Best Salesperson</t>
  </si>
  <si>
    <t>Their Sales</t>
  </si>
  <si>
    <t>Salesperson</t>
  </si>
  <si>
    <t>Extract Last Name</t>
  </si>
  <si>
    <t>Name</t>
  </si>
  <si>
    <t>Full 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</si>
  <si>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</si>
  <si>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</si>
  <si>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</si>
  <si>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</si>
  <si>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</si>
  <si>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</si>
  <si>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</si>
  <si>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</si>
  <si>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</si>
  <si>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</si>
  <si>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</si>
  <si>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</si>
  <si>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</si>
  <si>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</si>
  <si>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</si>
  <si>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</si>
  <si>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</si>
  <si>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</si>
  <si>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</si>
  <si>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</si>
  <si>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</si>
  <si>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</si>
  <si>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</si>
  <si>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</si>
  <si>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</si>
  <si>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Bonus?</t>
  </si>
  <si>
    <t>Females in Website &amp; Sales departments</t>
  </si>
  <si>
    <t>Bonus Criteria</t>
  </si>
  <si>
    <t>Females in other departments</t>
  </si>
  <si>
    <t>Anyone joined before 2019</t>
  </si>
  <si>
    <t>Nested IF…</t>
  </si>
  <si>
    <t>All others, with salary under 100k</t>
  </si>
  <si>
    <t>All others…</t>
  </si>
  <si>
    <t>Manager's manager mystery</t>
  </si>
  <si>
    <t>Person</t>
  </si>
  <si>
    <t>Manager</t>
  </si>
  <si>
    <t>Manager's manager</t>
  </si>
  <si>
    <t>Fraction of their total sales</t>
  </si>
  <si>
    <t>LARGE option</t>
  </si>
  <si>
    <t>Last name (nof)</t>
  </si>
  <si>
    <t>Tamm</t>
  </si>
  <si>
    <t>Bunschoten</t>
  </si>
  <si>
    <t>Matos</t>
  </si>
  <si>
    <t>Medveď</t>
  </si>
  <si>
    <t>Sultana</t>
  </si>
  <si>
    <t>Atanasov</t>
  </si>
  <si>
    <t>Maria</t>
  </si>
  <si>
    <t>Ragnvaldsson</t>
  </si>
  <si>
    <t>Bedrosian</t>
  </si>
  <si>
    <t>Beumers</t>
  </si>
  <si>
    <t>Ardovini</t>
  </si>
  <si>
    <t>McCreery</t>
  </si>
  <si>
    <t>Beasley</t>
  </si>
  <si>
    <t>Forst</t>
  </si>
  <si>
    <t>Knochenmus</t>
  </si>
  <si>
    <t>Ibbott</t>
  </si>
  <si>
    <t>Patel</t>
  </si>
  <si>
    <t>Ozols</t>
  </si>
  <si>
    <t>Buggenum</t>
  </si>
  <si>
    <t>Oopen</t>
  </si>
  <si>
    <t>Last name (f)</t>
  </si>
  <si>
    <t>Ima Marietta Tillo Tamm</t>
  </si>
  <si>
    <t>Charlotte Coilean Bunschoten</t>
  </si>
  <si>
    <t>Matthias Agni Matos</t>
  </si>
  <si>
    <t>Laetitia Medveď</t>
  </si>
  <si>
    <t>Jesse Oskar Sultana</t>
  </si>
  <si>
    <t>Sultan Wanjiru Atanasov</t>
  </si>
  <si>
    <t>Min-Seo Aaron Martha Maria</t>
  </si>
  <si>
    <t>Vitalia Donaldina Oopen</t>
  </si>
  <si>
    <t>Lolicia Intan Ragnvaldsson</t>
  </si>
  <si>
    <t>Saveriu Lluc Bedrosian</t>
  </si>
  <si>
    <t>Nikodemos Pollux Barclay Beumers</t>
  </si>
  <si>
    <t>Lug Ardovini</t>
  </si>
  <si>
    <t>Mariya Brighid Yéssica McCreery</t>
  </si>
  <si>
    <t>Lloyd Beasley</t>
  </si>
  <si>
    <t>Zenais Alodia Forst</t>
  </si>
  <si>
    <t>María Ángeles Knochenmus</t>
  </si>
  <si>
    <t>Ernesta Yejide Ibbott</t>
  </si>
  <si>
    <t>Dalimil Janina Patel</t>
  </si>
  <si>
    <t>Ianto Jahleel Nikolina Ozols</t>
  </si>
  <si>
    <t>Zaccharias Van Buggenum</t>
  </si>
  <si>
    <t>Want more Advanced Examples?</t>
  </si>
  <si>
    <t>Checkout these links</t>
  </si>
  <si>
    <t>Videos:</t>
  </si>
  <si>
    <t>10 Advanved IF formula examples</t>
  </si>
  <si>
    <t>10 Advanced SUMIFS examples</t>
  </si>
  <si>
    <t>Top 10 Excel formulas for any situation</t>
  </si>
  <si>
    <t>Articles:</t>
  </si>
  <si>
    <t>Excel formula forensics (complex situations, real answers)</t>
  </si>
  <si>
    <t>Advanced formulas in excel page</t>
  </si>
  <si>
    <t>5 Advanced VLOOKUP Tricks</t>
  </si>
  <si>
    <t>Overview of Excel's new DYNAMIC Array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</si>
</sst>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[$₹-4009]\ #,##0"/>
  </numFmts>
  <fonts count="8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4"/>
      <color theme="1"/>
      <name val="Segoe UI Semibold"/>
      <family val="2"/>
    </font>
    <font>
      <b/>
      <sz val="11"/>
      <color theme="1"/>
      <name val="Calibri"/>
      <family val="2"/>
      <scheme val="minor"/>
    </font>
    <font>
      <sz val="14"/>
      <color theme="0"/>
      <name val="Segoe UI Black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0" fillId="0" borderId="1" xfId="0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right"/>
    </xf>
    <xf numFmtId="0" fontId="0" fillId="7" borderId="1" xfId="0" applyFill="1" applyBorder="1"/>
    <xf numFmtId="0" fontId="4" fillId="5" borderId="0" xfId="0" applyFont="1" applyFill="1" applyAlignment="1">
      <alignment horizontal="center"/>
    </xf>
    <xf numFmtId="165" fontId="0" fillId="0" borderId="0" xfId="0" applyNumberFormat="1"/>
    <xf numFmtId="0" fontId="0" fillId="8" borderId="1" xfId="0" applyFill="1" applyBorder="1"/>
    <xf numFmtId="15" fontId="0" fillId="0" borderId="1" xfId="0" applyNumberFormat="1" applyBorder="1"/>
    <xf numFmtId="0" fontId="3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164" fontId="0" fillId="0" borderId="1" xfId="0" applyNumberFormat="1" applyBorder="1"/>
    <xf numFmtId="9" fontId="0" fillId="0" borderId="0" xfId="0" applyNumberFormat="1"/>
    <xf numFmtId="0" fontId="5" fillId="0" borderId="0" xfId="0" applyFont="1"/>
    <xf numFmtId="0" fontId="3" fillId="9" borderId="1" xfId="0" applyFont="1" applyFill="1" applyBorder="1" applyAlignment="1">
      <alignment horizontal="center"/>
    </xf>
    <xf numFmtId="9" fontId="0" fillId="7" borderId="1" xfId="1" applyFont="1" applyFill="1" applyBorder="1"/>
    <xf numFmtId="0" fontId="3" fillId="0" borderId="0" xfId="0" applyFont="1"/>
    <xf numFmtId="9" fontId="0" fillId="0" borderId="1" xfId="1" applyFont="1" applyBorder="1"/>
    <xf numFmtId="0" fontId="0" fillId="0" borderId="5" xfId="0" applyBorder="1"/>
    <xf numFmtId="0" fontId="0" fillId="0" borderId="6" xfId="0" applyBorder="1"/>
    <xf numFmtId="0" fontId="7" fillId="0" borderId="6" xfId="2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65" formatCode="[$₹-4009]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186457</xdr:rowOff>
    </xdr:from>
    <xdr:to>
      <xdr:col>10</xdr:col>
      <xdr:colOff>553641</xdr:colOff>
      <xdr:row>2</xdr:row>
      <xdr:rowOff>190500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268516" y="186457"/>
          <a:ext cx="3036094" cy="926777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186457</xdr:rowOff>
    </xdr:from>
    <xdr:to>
      <xdr:col>11</xdr:col>
      <xdr:colOff>184547</xdr:colOff>
      <xdr:row>3</xdr:row>
      <xdr:rowOff>1905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B89931-81E0-4615-A389-A30D162752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276850" y="186457"/>
          <a:ext cx="3042047" cy="9279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31D8D-6E66-4016-9452-C985A03C4076}" name="sales" displayName="sales" ref="C5:E37" totalsRowShown="0">
  <autoFilter ref="C5:E37" xr:uid="{D3831D8D-6E66-4016-9452-C985A03C4076}"/>
  <tableColumns count="3">
    <tableColumn id="1" xr3:uid="{331372F8-BB57-4D62-B861-822C92824B51}" name="Salesperson"/>
    <tableColumn id="2" xr3:uid="{FFE98B3C-CBF9-43EC-BAA6-BB114595B138}" name="Territory"/>
    <tableColumn id="3" xr3:uid="{DE3D1E69-FA7A-4135-8AC3-05E018464DEC}" name="Sal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03BAC-0535-4BF7-B98E-0C76704C42DF}" name="names" displayName="names" ref="C4:E24" totalsRowShown="0">
  <autoFilter ref="C4:E24" xr:uid="{2F703BAC-0535-4BF7-B98E-0C76704C42DF}"/>
  <tableColumns count="3">
    <tableColumn id="1" xr3:uid="{97F47165-8C02-455D-A17B-8CFEA28F3544}" name="Full Name"/>
    <tableColumn id="2" xr3:uid="{F845EE58-93C5-4DB9-9B6B-F37E0BD2C239}" name="Last name (nof)"/>
    <tableColumn id="3" xr3:uid="{954A3F91-0E92-4949-A50F-064B314ED83D}" name="Last name (f)" dataDxfId="1">
      <calculatedColumnFormula>MID(names[[#This Row],[Full Name]],FIND("@", SUBSTITUTE(names[[#This Row],[Full Name]]," ","@",LEN(names[[#This Row],[Full Name]])-LEN(SUBSTITUTE(names[[#This Row],[Full Name]]," ",""))))+1,999)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97F139-0734-45A9-BDC6-97AC0D84D616}" name="staff" displayName="staff" ref="C4:E44" totalsRowShown="0">
  <tableColumns count="3">
    <tableColumn id="1" xr3:uid="{BC55008C-DC14-44DE-9A6D-158B47708B60}" name="Person"/>
    <tableColumn id="2" xr3:uid="{E90E20D5-7264-4817-9C0A-F4F843B88DEE}" name="Manager"/>
    <tableColumn id="3" xr3:uid="{76CB3E4F-7840-4DE2-AB1F-EFFFF3E12560}" name="Manager's manager" dataDxfId="0">
      <calculatedColumnFormula>_xlfn.XLOOKUP(staff[[#This Row],[Manager]],staff[Person],staff[Manager],"No boss")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youtu.be/-yFpzIRifK4" TargetMode="External"/><Relationship Id="rId7" Type="http://schemas.openxmlformats.org/officeDocument/2006/relationships/hyperlink" Target="https://chandoo.org/wp/dynamic-array-functions/" TargetMode="External"/><Relationship Id="rId2" Type="http://schemas.openxmlformats.org/officeDocument/2006/relationships/hyperlink" Target="https://youtu.be/YEt-aYbDTrs" TargetMode="External"/><Relationship Id="rId1" Type="http://schemas.openxmlformats.org/officeDocument/2006/relationships/hyperlink" Target="https://youtu.be/240fbiyFFKI" TargetMode="External"/><Relationship Id="rId6" Type="http://schemas.openxmlformats.org/officeDocument/2006/relationships/hyperlink" Target="https://chandoo.org/wp/tag/array-formulas/" TargetMode="External"/><Relationship Id="rId5" Type="http://schemas.openxmlformats.org/officeDocument/2006/relationships/hyperlink" Target="https://chandoo.org/wp/formula-forensics-homepage/" TargetMode="External"/><Relationship Id="rId4" Type="http://schemas.openxmlformats.org/officeDocument/2006/relationships/hyperlink" Target="https://youtu.be/Q-XGJbHG8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J45"/>
  <sheetViews>
    <sheetView showGridLines="0" topLeftCell="A3" zoomScale="160" zoomScaleNormal="160" workbookViewId="0">
      <selection activeCell="G5" sqref="G5:J13"/>
    </sheetView>
  </sheetViews>
  <sheetFormatPr defaultRowHeight="14.4" x14ac:dyDescent="0.3"/>
  <cols>
    <col min="1" max="1" width="1.6640625" customWidth="1"/>
    <col min="2" max="2" width="3.6640625" customWidth="1"/>
    <col min="3" max="3" width="13.88671875" customWidth="1"/>
    <col min="4" max="4" width="12" customWidth="1"/>
    <col min="7" max="7" width="29.5546875" customWidth="1"/>
    <col min="8" max="8" width="15.44140625" customWidth="1"/>
    <col min="10" max="10" width="12.6640625" customWidth="1"/>
  </cols>
  <sheetData>
    <row r="1" spans="1:10" s="2" customFormat="1" ht="52.5" customHeight="1" x14ac:dyDescent="0.3">
      <c r="A1" s="1"/>
      <c r="C1" s="3" t="s">
        <v>0</v>
      </c>
    </row>
    <row r="2" spans="1:10" s="4" customFormat="1" ht="20.399999999999999" x14ac:dyDescent="0.45">
      <c r="A2" s="5"/>
      <c r="B2" s="11">
        <v>1</v>
      </c>
      <c r="C2" s="6" t="s">
        <v>1</v>
      </c>
    </row>
    <row r="5" spans="1:10" x14ac:dyDescent="0.3">
      <c r="C5" s="8" t="s">
        <v>42</v>
      </c>
      <c r="D5" s="9" t="s">
        <v>43</v>
      </c>
      <c r="G5" t="s">
        <v>44</v>
      </c>
      <c r="H5" s="10" t="str">
        <f>_xlfn.XLOOKUP(MAX(D6:D45),D6:D45,C6:C45)</f>
        <v>Obie M</v>
      </c>
    </row>
    <row r="6" spans="1:10" x14ac:dyDescent="0.3">
      <c r="C6" s="7" t="s">
        <v>33</v>
      </c>
      <c r="D6" s="7">
        <v>2.9499999999999997</v>
      </c>
    </row>
    <row r="7" spans="1:10" x14ac:dyDescent="0.3">
      <c r="C7" s="7" t="s">
        <v>37</v>
      </c>
      <c r="D7" s="7">
        <v>3.0399999999999996</v>
      </c>
      <c r="G7" t="s">
        <v>45</v>
      </c>
      <c r="H7" s="10" t="str">
        <f>_xlfn.XLOOKUP(LARGE(D6:D45,2),D6:D45,C6:C45)</f>
        <v>Ariel D</v>
      </c>
    </row>
    <row r="8" spans="1:10" x14ac:dyDescent="0.3">
      <c r="C8" s="7" t="s">
        <v>40</v>
      </c>
      <c r="D8" s="7">
        <v>3.53</v>
      </c>
      <c r="J8" s="23" t="s">
        <v>98</v>
      </c>
    </row>
    <row r="9" spans="1:10" x14ac:dyDescent="0.3">
      <c r="C9" s="7" t="s">
        <v>17</v>
      </c>
      <c r="D9" s="7">
        <v>3.8499999999999996</v>
      </c>
      <c r="G9" t="s">
        <v>46</v>
      </c>
      <c r="H9" s="10" t="str" cm="1">
        <f t="array" ref="H9:H13">INDEX(_xlfn.SORTBY(C6:C45,D6:D45,-1),_xlfn.SEQUENCE(5))</f>
        <v>Obie M</v>
      </c>
      <c r="J9" s="13" t="str" cm="1">
        <f t="array" ref="J9:J13">_xlfn.XLOOKUP(LARGE(D6:D45,{1;2;3;4;5}),D6:D45,C6:C45)</f>
        <v>Obie M</v>
      </c>
    </row>
    <row r="10" spans="1:10" x14ac:dyDescent="0.3">
      <c r="C10" s="7" t="s">
        <v>5</v>
      </c>
      <c r="D10" s="7">
        <v>3.8699999999999997</v>
      </c>
      <c r="H10" s="10" t="str">
        <v>Ariel D</v>
      </c>
      <c r="J10" s="13" t="str">
        <v>Ariel D</v>
      </c>
    </row>
    <row r="11" spans="1:10" x14ac:dyDescent="0.3">
      <c r="C11" s="7" t="s">
        <v>11</v>
      </c>
      <c r="D11" s="7">
        <v>3.2899999999999996</v>
      </c>
      <c r="H11" s="10" t="str">
        <v>Skye R</v>
      </c>
      <c r="J11" s="13" t="str">
        <v>Ariel D</v>
      </c>
    </row>
    <row r="12" spans="1:10" x14ac:dyDescent="0.3">
      <c r="C12" s="7" t="s">
        <v>28</v>
      </c>
      <c r="D12" s="7">
        <v>2.5299999999999998</v>
      </c>
      <c r="H12" s="10" t="str">
        <v>Aloin S</v>
      </c>
      <c r="J12" s="13" t="str">
        <v>Aloin S</v>
      </c>
    </row>
    <row r="13" spans="1:10" x14ac:dyDescent="0.3">
      <c r="C13" s="7" t="s">
        <v>18</v>
      </c>
      <c r="D13" s="7">
        <v>3.4699999999999998</v>
      </c>
      <c r="H13" s="10" t="str">
        <v>Susana G</v>
      </c>
      <c r="J13" s="13" t="str">
        <v>Susana G</v>
      </c>
    </row>
    <row r="14" spans="1:10" x14ac:dyDescent="0.3">
      <c r="C14" s="7" t="s">
        <v>9</v>
      </c>
      <c r="D14" s="7">
        <v>3.3299999999999996</v>
      </c>
    </row>
    <row r="15" spans="1:10" x14ac:dyDescent="0.3">
      <c r="C15" s="7" t="s">
        <v>23</v>
      </c>
      <c r="D15" s="7">
        <v>2.96</v>
      </c>
    </row>
    <row r="16" spans="1:10" x14ac:dyDescent="0.3">
      <c r="C16" s="7" t="s">
        <v>7</v>
      </c>
      <c r="D16" s="7">
        <v>3.67</v>
      </c>
    </row>
    <row r="17" spans="3:4" x14ac:dyDescent="0.3">
      <c r="C17" s="7" t="s">
        <v>13</v>
      </c>
      <c r="D17" s="7">
        <v>3.5999999999999996</v>
      </c>
    </row>
    <row r="18" spans="3:4" x14ac:dyDescent="0.3">
      <c r="C18" s="7" t="s">
        <v>20</v>
      </c>
      <c r="D18" s="7">
        <v>2.6999999999999997</v>
      </c>
    </row>
    <row r="19" spans="3:4" x14ac:dyDescent="0.3">
      <c r="C19" s="7" t="s">
        <v>21</v>
      </c>
      <c r="D19" s="7">
        <v>2.5099999999999998</v>
      </c>
    </row>
    <row r="20" spans="3:4" x14ac:dyDescent="0.3">
      <c r="C20" s="7" t="s">
        <v>30</v>
      </c>
      <c r="D20" s="7">
        <v>2.57</v>
      </c>
    </row>
    <row r="21" spans="3:4" x14ac:dyDescent="0.3">
      <c r="C21" s="7" t="s">
        <v>31</v>
      </c>
      <c r="D21" s="7">
        <v>2.69</v>
      </c>
    </row>
    <row r="22" spans="3:4" x14ac:dyDescent="0.3">
      <c r="C22" s="7" t="s">
        <v>15</v>
      </c>
      <c r="D22" s="7">
        <v>3.25</v>
      </c>
    </row>
    <row r="23" spans="3:4" x14ac:dyDescent="0.3">
      <c r="C23" s="7" t="s">
        <v>12</v>
      </c>
      <c r="D23" s="7">
        <v>3.73</v>
      </c>
    </row>
    <row r="24" spans="3:4" x14ac:dyDescent="0.3">
      <c r="C24" s="7" t="s">
        <v>41</v>
      </c>
      <c r="D24" s="7">
        <v>2.8899999999999997</v>
      </c>
    </row>
    <row r="25" spans="3:4" x14ac:dyDescent="0.3">
      <c r="C25" s="7" t="s">
        <v>38</v>
      </c>
      <c r="D25" s="7">
        <v>3.07</v>
      </c>
    </row>
    <row r="26" spans="3:4" x14ac:dyDescent="0.3">
      <c r="C26" s="7" t="s">
        <v>2</v>
      </c>
      <c r="D26" s="7">
        <v>2.94</v>
      </c>
    </row>
    <row r="27" spans="3:4" x14ac:dyDescent="0.3">
      <c r="C27" s="7" t="s">
        <v>29</v>
      </c>
      <c r="D27" s="7">
        <v>2.48</v>
      </c>
    </row>
    <row r="28" spans="3:4" x14ac:dyDescent="0.3">
      <c r="C28" s="7" t="s">
        <v>25</v>
      </c>
      <c r="D28" s="7">
        <v>3.4299999999999997</v>
      </c>
    </row>
    <row r="29" spans="3:4" x14ac:dyDescent="0.3">
      <c r="C29" s="7" t="s">
        <v>4</v>
      </c>
      <c r="D29" s="7">
        <v>3.13</v>
      </c>
    </row>
    <row r="30" spans="3:4" x14ac:dyDescent="0.3">
      <c r="C30" s="7" t="s">
        <v>14</v>
      </c>
      <c r="D30" s="7">
        <v>3.01</v>
      </c>
    </row>
    <row r="31" spans="3:4" x14ac:dyDescent="0.3">
      <c r="C31" s="7" t="s">
        <v>19</v>
      </c>
      <c r="D31" s="7">
        <v>2.4899999999999998</v>
      </c>
    </row>
    <row r="32" spans="3:4" x14ac:dyDescent="0.3">
      <c r="C32" s="7" t="s">
        <v>24</v>
      </c>
      <c r="D32" s="7">
        <v>4</v>
      </c>
    </row>
    <row r="33" spans="3:4" x14ac:dyDescent="0.3">
      <c r="C33" s="7" t="s">
        <v>32</v>
      </c>
      <c r="D33" s="7">
        <v>2.9099999999999997</v>
      </c>
    </row>
    <row r="34" spans="3:4" x14ac:dyDescent="0.3">
      <c r="C34" s="7" t="s">
        <v>10</v>
      </c>
      <c r="D34" s="7">
        <v>3.8699999999999997</v>
      </c>
    </row>
    <row r="35" spans="3:4" x14ac:dyDescent="0.3">
      <c r="C35" s="7" t="s">
        <v>16</v>
      </c>
      <c r="D35" s="7">
        <v>3.21</v>
      </c>
    </row>
    <row r="36" spans="3:4" x14ac:dyDescent="0.3">
      <c r="C36" s="7" t="s">
        <v>36</v>
      </c>
      <c r="D36" s="7">
        <v>3.8099999999999996</v>
      </c>
    </row>
    <row r="37" spans="3:4" x14ac:dyDescent="0.3">
      <c r="C37" s="7" t="s">
        <v>3</v>
      </c>
      <c r="D37" s="7">
        <v>2.42</v>
      </c>
    </row>
    <row r="38" spans="3:4" x14ac:dyDescent="0.3">
      <c r="C38" s="7" t="s">
        <v>26</v>
      </c>
      <c r="D38" s="7">
        <v>3.23</v>
      </c>
    </row>
    <row r="39" spans="3:4" x14ac:dyDescent="0.3">
      <c r="C39" s="7" t="s">
        <v>6</v>
      </c>
      <c r="D39" s="7">
        <v>2.9</v>
      </c>
    </row>
    <row r="40" spans="3:4" x14ac:dyDescent="0.3">
      <c r="C40" s="7" t="s">
        <v>39</v>
      </c>
      <c r="D40" s="7">
        <v>3.01</v>
      </c>
    </row>
    <row r="41" spans="3:4" x14ac:dyDescent="0.3">
      <c r="C41" s="7" t="s">
        <v>34</v>
      </c>
      <c r="D41" s="7">
        <v>2.88</v>
      </c>
    </row>
    <row r="42" spans="3:4" x14ac:dyDescent="0.3">
      <c r="C42" s="7" t="s">
        <v>8</v>
      </c>
      <c r="D42" s="7">
        <v>3.59</v>
      </c>
    </row>
    <row r="43" spans="3:4" x14ac:dyDescent="0.3">
      <c r="C43" s="7" t="s">
        <v>22</v>
      </c>
      <c r="D43" s="7">
        <v>3.48</v>
      </c>
    </row>
    <row r="44" spans="3:4" x14ac:dyDescent="0.3">
      <c r="C44" s="7" t="s">
        <v>35</v>
      </c>
      <c r="D44" s="7">
        <v>3.2399999999999998</v>
      </c>
    </row>
    <row r="45" spans="3:4" x14ac:dyDescent="0.3">
      <c r="C45" s="7" t="s">
        <v>27</v>
      </c>
      <c r="D45" s="7">
        <v>3.17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8A0F-C297-4C31-85A0-09C2935110E5}">
  <dimension ref="A1:H37"/>
  <sheetViews>
    <sheetView showGridLines="0" zoomScale="160" zoomScaleNormal="160" workbookViewId="0">
      <selection activeCell="G5" sqref="G5:H10"/>
    </sheetView>
  </sheetViews>
  <sheetFormatPr defaultRowHeight="14.4" x14ac:dyDescent="0.3"/>
  <cols>
    <col min="1" max="1" width="1.6640625" customWidth="1"/>
    <col min="2" max="2" width="3.6640625" customWidth="1"/>
    <col min="3" max="3" width="13.88671875" customWidth="1"/>
    <col min="4" max="4" width="12" customWidth="1"/>
    <col min="5" max="5" width="11" bestFit="1" customWidth="1"/>
    <col min="7" max="7" width="29.5546875" customWidth="1"/>
    <col min="8" max="8" width="15.44140625" customWidth="1"/>
  </cols>
  <sheetData>
    <row r="1" spans="1:8" s="2" customFormat="1" ht="52.5" customHeight="1" x14ac:dyDescent="0.3">
      <c r="A1" s="1"/>
      <c r="C1" s="3" t="s">
        <v>0</v>
      </c>
    </row>
    <row r="2" spans="1:8" s="4" customFormat="1" ht="20.399999999999999" x14ac:dyDescent="0.45">
      <c r="A2" s="5"/>
      <c r="B2" s="11">
        <v>2</v>
      </c>
      <c r="C2" s="6" t="s">
        <v>47</v>
      </c>
    </row>
    <row r="5" spans="1:8" x14ac:dyDescent="0.3">
      <c r="C5" t="s">
        <v>56</v>
      </c>
      <c r="D5" t="s">
        <v>48</v>
      </c>
      <c r="E5" t="s">
        <v>49</v>
      </c>
      <c r="G5" t="s">
        <v>48</v>
      </c>
      <c r="H5" s="13" t="s">
        <v>53</v>
      </c>
    </row>
    <row r="6" spans="1:8" x14ac:dyDescent="0.3">
      <c r="C6" t="s">
        <v>24</v>
      </c>
      <c r="D6" t="s">
        <v>50</v>
      </c>
      <c r="E6" s="12">
        <v>1227400</v>
      </c>
    </row>
    <row r="7" spans="1:8" x14ac:dyDescent="0.3">
      <c r="C7" t="s">
        <v>5</v>
      </c>
      <c r="D7" t="s">
        <v>50</v>
      </c>
      <c r="E7" s="12">
        <v>1223500</v>
      </c>
      <c r="G7" t="s">
        <v>54</v>
      </c>
      <c r="H7" s="10" t="str" cm="1">
        <f t="array" ref="H7">INDEX(_xlfn._xlws.SORT(_xlfn._xlws.FILTER(sales[],sales[Territory]=H5),3,-1),1,1)</f>
        <v>Susana G</v>
      </c>
    </row>
    <row r="8" spans="1:8" x14ac:dyDescent="0.3">
      <c r="C8" t="s">
        <v>10</v>
      </c>
      <c r="D8" t="s">
        <v>50</v>
      </c>
      <c r="E8" s="12">
        <v>1795600</v>
      </c>
      <c r="G8" t="s">
        <v>55</v>
      </c>
      <c r="H8" s="10">
        <f>SUMIFS(sales[Sales], sales[Salesperson],H7,sales[Territory],H5)</f>
        <v>1791500</v>
      </c>
    </row>
    <row r="9" spans="1:8" x14ac:dyDescent="0.3">
      <c r="C9" t="s">
        <v>17</v>
      </c>
      <c r="D9" t="s">
        <v>50</v>
      </c>
      <c r="E9" s="12">
        <v>1661400</v>
      </c>
    </row>
    <row r="10" spans="1:8" x14ac:dyDescent="0.3">
      <c r="C10" t="s">
        <v>36</v>
      </c>
      <c r="D10" t="s">
        <v>50</v>
      </c>
      <c r="E10" s="12">
        <v>1039100</v>
      </c>
      <c r="G10" t="s">
        <v>97</v>
      </c>
      <c r="H10" s="24">
        <f>H8/SUMIFS(sales[Sales], sales[Salesperson],H7)</f>
        <v>0.33062045546820212</v>
      </c>
    </row>
    <row r="11" spans="1:8" x14ac:dyDescent="0.3">
      <c r="C11" t="s">
        <v>12</v>
      </c>
      <c r="D11" t="s">
        <v>50</v>
      </c>
      <c r="E11" s="12">
        <v>1439500</v>
      </c>
    </row>
    <row r="12" spans="1:8" x14ac:dyDescent="0.3">
      <c r="C12" t="s">
        <v>7</v>
      </c>
      <c r="D12" t="s">
        <v>50</v>
      </c>
      <c r="E12" s="12">
        <v>1488100</v>
      </c>
    </row>
    <row r="13" spans="1:8" x14ac:dyDescent="0.3">
      <c r="C13" t="s">
        <v>13</v>
      </c>
      <c r="D13" t="s">
        <v>50</v>
      </c>
      <c r="E13" s="12">
        <v>1394500</v>
      </c>
    </row>
    <row r="14" spans="1:8" x14ac:dyDescent="0.3">
      <c r="C14" t="s">
        <v>24</v>
      </c>
      <c r="D14" t="s">
        <v>51</v>
      </c>
      <c r="E14" s="12">
        <v>1668300</v>
      </c>
    </row>
    <row r="15" spans="1:8" x14ac:dyDescent="0.3">
      <c r="C15" t="s">
        <v>5</v>
      </c>
      <c r="D15" t="s">
        <v>51</v>
      </c>
      <c r="E15" s="12">
        <v>1184500</v>
      </c>
    </row>
    <row r="16" spans="1:8" x14ac:dyDescent="0.3">
      <c r="C16" t="s">
        <v>10</v>
      </c>
      <c r="D16" t="s">
        <v>51</v>
      </c>
      <c r="E16" s="12">
        <v>971500</v>
      </c>
    </row>
    <row r="17" spans="3:5" x14ac:dyDescent="0.3">
      <c r="C17" t="s">
        <v>17</v>
      </c>
      <c r="D17" t="s">
        <v>51</v>
      </c>
      <c r="E17" s="12">
        <v>1493800</v>
      </c>
    </row>
    <row r="18" spans="3:5" x14ac:dyDescent="0.3">
      <c r="C18" t="s">
        <v>36</v>
      </c>
      <c r="D18" t="s">
        <v>51</v>
      </c>
      <c r="E18" s="12">
        <v>1536500</v>
      </c>
    </row>
    <row r="19" spans="3:5" x14ac:dyDescent="0.3">
      <c r="C19" t="s">
        <v>12</v>
      </c>
      <c r="D19" t="s">
        <v>51</v>
      </c>
      <c r="E19" s="12">
        <v>1102500</v>
      </c>
    </row>
    <row r="20" spans="3:5" x14ac:dyDescent="0.3">
      <c r="C20" t="s">
        <v>7</v>
      </c>
      <c r="D20" t="s">
        <v>51</v>
      </c>
      <c r="E20" s="12">
        <v>1379500</v>
      </c>
    </row>
    <row r="21" spans="3:5" x14ac:dyDescent="0.3">
      <c r="C21" t="s">
        <v>13</v>
      </c>
      <c r="D21" t="s">
        <v>51</v>
      </c>
      <c r="E21" s="12">
        <v>1484600</v>
      </c>
    </row>
    <row r="22" spans="3:5" x14ac:dyDescent="0.3">
      <c r="C22" t="s">
        <v>24</v>
      </c>
      <c r="D22" t="s">
        <v>52</v>
      </c>
      <c r="E22" s="12">
        <v>1512100</v>
      </c>
    </row>
    <row r="23" spans="3:5" x14ac:dyDescent="0.3">
      <c r="C23" t="s">
        <v>5</v>
      </c>
      <c r="D23" t="s">
        <v>52</v>
      </c>
      <c r="E23" s="12">
        <v>1386500</v>
      </c>
    </row>
    <row r="24" spans="3:5" x14ac:dyDescent="0.3">
      <c r="C24" t="s">
        <v>10</v>
      </c>
      <c r="D24" t="s">
        <v>52</v>
      </c>
      <c r="E24" s="12">
        <v>1306200</v>
      </c>
    </row>
    <row r="25" spans="3:5" x14ac:dyDescent="0.3">
      <c r="C25" t="s">
        <v>17</v>
      </c>
      <c r="D25" t="s">
        <v>52</v>
      </c>
      <c r="E25" s="12">
        <v>1308500</v>
      </c>
    </row>
    <row r="26" spans="3:5" x14ac:dyDescent="0.3">
      <c r="C26" t="s">
        <v>36</v>
      </c>
      <c r="D26" t="s">
        <v>52</v>
      </c>
      <c r="E26" s="12">
        <v>1051500</v>
      </c>
    </row>
    <row r="27" spans="3:5" x14ac:dyDescent="0.3">
      <c r="C27" t="s">
        <v>12</v>
      </c>
      <c r="D27" t="s">
        <v>52</v>
      </c>
      <c r="E27" s="12">
        <v>1763300</v>
      </c>
    </row>
    <row r="28" spans="3:5" x14ac:dyDescent="0.3">
      <c r="C28" t="s">
        <v>7</v>
      </c>
      <c r="D28" t="s">
        <v>52</v>
      </c>
      <c r="E28" s="12">
        <v>1389600</v>
      </c>
    </row>
    <row r="29" spans="3:5" x14ac:dyDescent="0.3">
      <c r="C29" t="s">
        <v>13</v>
      </c>
      <c r="D29" t="s">
        <v>52</v>
      </c>
      <c r="E29" s="12">
        <v>959300</v>
      </c>
    </row>
    <row r="30" spans="3:5" x14ac:dyDescent="0.3">
      <c r="C30" t="s">
        <v>24</v>
      </c>
      <c r="D30" t="s">
        <v>53</v>
      </c>
      <c r="E30" s="12">
        <v>1439200</v>
      </c>
    </row>
    <row r="31" spans="3:5" x14ac:dyDescent="0.3">
      <c r="C31" t="s">
        <v>5</v>
      </c>
      <c r="D31" t="s">
        <v>53</v>
      </c>
      <c r="E31" s="12">
        <v>1420500</v>
      </c>
    </row>
    <row r="32" spans="3:5" x14ac:dyDescent="0.3">
      <c r="C32" t="s">
        <v>10</v>
      </c>
      <c r="D32" t="s">
        <v>53</v>
      </c>
      <c r="E32" s="12">
        <v>1362100</v>
      </c>
    </row>
    <row r="33" spans="3:5" x14ac:dyDescent="0.3">
      <c r="C33" t="s">
        <v>17</v>
      </c>
      <c r="D33" t="s">
        <v>53</v>
      </c>
      <c r="E33" s="12">
        <v>1269500</v>
      </c>
    </row>
    <row r="34" spans="3:5" x14ac:dyDescent="0.3">
      <c r="C34" t="s">
        <v>36</v>
      </c>
      <c r="D34" t="s">
        <v>53</v>
      </c>
      <c r="E34" s="12">
        <v>1791500</v>
      </c>
    </row>
    <row r="35" spans="3:5" x14ac:dyDescent="0.3">
      <c r="C35" t="s">
        <v>12</v>
      </c>
      <c r="D35" t="s">
        <v>53</v>
      </c>
      <c r="E35" s="12">
        <v>1113700</v>
      </c>
    </row>
    <row r="36" spans="3:5" x14ac:dyDescent="0.3">
      <c r="C36" t="s">
        <v>7</v>
      </c>
      <c r="D36" t="s">
        <v>53</v>
      </c>
      <c r="E36" s="12">
        <v>1598900</v>
      </c>
    </row>
    <row r="37" spans="3:5" x14ac:dyDescent="0.3">
      <c r="C37" t="s">
        <v>13</v>
      </c>
      <c r="D37" t="s">
        <v>53</v>
      </c>
      <c r="E37" s="12">
        <v>1471500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1C3C-A8EB-46C0-A019-62D867B84D54}">
  <dimension ref="A1:E24"/>
  <sheetViews>
    <sheetView showGridLines="0" zoomScale="160" zoomScaleNormal="160" workbookViewId="0">
      <selection activeCell="C4" sqref="C4:E24"/>
    </sheetView>
  </sheetViews>
  <sheetFormatPr defaultRowHeight="14.4" x14ac:dyDescent="0.3"/>
  <cols>
    <col min="1" max="1" width="1.6640625" customWidth="1"/>
    <col min="2" max="2" width="3.6640625" customWidth="1"/>
    <col min="3" max="3" width="30.109375" customWidth="1"/>
    <col min="4" max="4" width="14.88671875" customWidth="1"/>
    <col min="5" max="5" width="33" customWidth="1"/>
    <col min="7" max="7" width="29.5546875" customWidth="1"/>
    <col min="8" max="8" width="15.44140625" customWidth="1"/>
  </cols>
  <sheetData>
    <row r="1" spans="1:5" s="2" customFormat="1" ht="52.5" customHeight="1" x14ac:dyDescent="0.3">
      <c r="A1" s="1"/>
      <c r="C1" s="3" t="s">
        <v>0</v>
      </c>
    </row>
    <row r="2" spans="1:5" s="4" customFormat="1" ht="20.399999999999999" x14ac:dyDescent="0.45">
      <c r="A2" s="5"/>
      <c r="B2" s="11">
        <v>3</v>
      </c>
      <c r="C2" s="6" t="s">
        <v>57</v>
      </c>
    </row>
    <row r="4" spans="1:5" x14ac:dyDescent="0.3">
      <c r="C4" t="s">
        <v>59</v>
      </c>
      <c r="D4" t="s">
        <v>99</v>
      </c>
      <c r="E4" t="s">
        <v>120</v>
      </c>
    </row>
    <row r="5" spans="1:5" x14ac:dyDescent="0.3">
      <c r="C5" t="s">
        <v>121</v>
      </c>
      <c r="D5" t="s">
        <v>100</v>
      </c>
      <c r="E5" t="str">
        <f>MID(names[[#This Row],[Full Name]],FIND("@", SUBSTITUTE(names[[#This Row],[Full Name]]," ","@",LEN(names[[#This Row],[Full Name]])-LEN(SUBSTITUTE(names[[#This Row],[Full Name]]," ",""))))+1,999)</f>
        <v>Tamm</v>
      </c>
    </row>
    <row r="6" spans="1:5" x14ac:dyDescent="0.3">
      <c r="C6" t="s">
        <v>122</v>
      </c>
      <c r="D6" t="s">
        <v>101</v>
      </c>
      <c r="E6" t="str">
        <f>MID(names[[#This Row],[Full Name]],FIND("@", SUBSTITUTE(names[[#This Row],[Full Name]]," ","@",LEN(names[[#This Row],[Full Name]])-LEN(SUBSTITUTE(names[[#This Row],[Full Name]]," ",""))))+1,999)</f>
        <v>Bunschoten</v>
      </c>
    </row>
    <row r="7" spans="1:5" x14ac:dyDescent="0.3">
      <c r="C7" t="s">
        <v>123</v>
      </c>
      <c r="D7" t="s">
        <v>102</v>
      </c>
      <c r="E7" t="str">
        <f>MID(names[[#This Row],[Full Name]],FIND("@", SUBSTITUTE(names[[#This Row],[Full Name]]," ","@",LEN(names[[#This Row],[Full Name]])-LEN(SUBSTITUTE(names[[#This Row],[Full Name]]," ",""))))+1,999)</f>
        <v>Matos</v>
      </c>
    </row>
    <row r="8" spans="1:5" x14ac:dyDescent="0.3">
      <c r="C8" t="s">
        <v>124</v>
      </c>
      <c r="D8" t="s">
        <v>103</v>
      </c>
      <c r="E8" t="str">
        <f>MID(names[[#This Row],[Full Name]],FIND("@", SUBSTITUTE(names[[#This Row],[Full Name]]," ","@",LEN(names[[#This Row],[Full Name]])-LEN(SUBSTITUTE(names[[#This Row],[Full Name]]," ",""))))+1,999)</f>
        <v>Medveď</v>
      </c>
    </row>
    <row r="9" spans="1:5" x14ac:dyDescent="0.3">
      <c r="C9" t="s">
        <v>125</v>
      </c>
      <c r="D9" t="s">
        <v>104</v>
      </c>
      <c r="E9" t="str">
        <f>MID(names[[#This Row],[Full Name]],FIND("@", SUBSTITUTE(names[[#This Row],[Full Name]]," ","@",LEN(names[[#This Row],[Full Name]])-LEN(SUBSTITUTE(names[[#This Row],[Full Name]]," ",""))))+1,999)</f>
        <v>Sultana</v>
      </c>
    </row>
    <row r="10" spans="1:5" x14ac:dyDescent="0.3">
      <c r="C10" t="s">
        <v>126</v>
      </c>
      <c r="D10" t="s">
        <v>105</v>
      </c>
      <c r="E10" t="str">
        <f>MID(names[[#This Row],[Full Name]],FIND("@", SUBSTITUTE(names[[#This Row],[Full Name]]," ","@",LEN(names[[#This Row],[Full Name]])-LEN(SUBSTITUTE(names[[#This Row],[Full Name]]," ",""))))+1,999)</f>
        <v>Atanasov</v>
      </c>
    </row>
    <row r="11" spans="1:5" x14ac:dyDescent="0.3">
      <c r="C11" t="s">
        <v>127</v>
      </c>
      <c r="D11" t="s">
        <v>106</v>
      </c>
      <c r="E11" t="str">
        <f>MID(names[[#This Row],[Full Name]],FIND("@", SUBSTITUTE(names[[#This Row],[Full Name]]," ","@",LEN(names[[#This Row],[Full Name]])-LEN(SUBSTITUTE(names[[#This Row],[Full Name]]," ",""))))+1,999)</f>
        <v>Maria</v>
      </c>
    </row>
    <row r="12" spans="1:5" x14ac:dyDescent="0.3">
      <c r="C12" t="s">
        <v>128</v>
      </c>
      <c r="D12" t="s">
        <v>119</v>
      </c>
      <c r="E12" t="str">
        <f>MID(names[[#This Row],[Full Name]],FIND("@", SUBSTITUTE(names[[#This Row],[Full Name]]," ","@",LEN(names[[#This Row],[Full Name]])-LEN(SUBSTITUTE(names[[#This Row],[Full Name]]," ",""))))+1,999)</f>
        <v>Oopen</v>
      </c>
    </row>
    <row r="13" spans="1:5" x14ac:dyDescent="0.3">
      <c r="C13" t="s">
        <v>129</v>
      </c>
      <c r="D13" t="s">
        <v>107</v>
      </c>
      <c r="E13" t="str">
        <f>MID(names[[#This Row],[Full Name]],FIND("@", SUBSTITUTE(names[[#This Row],[Full Name]]," ","@",LEN(names[[#This Row],[Full Name]])-LEN(SUBSTITUTE(names[[#This Row],[Full Name]]," ",""))))+1,999)</f>
        <v>Ragnvaldsson</v>
      </c>
    </row>
    <row r="14" spans="1:5" x14ac:dyDescent="0.3">
      <c r="C14" t="s">
        <v>130</v>
      </c>
      <c r="D14" t="s">
        <v>108</v>
      </c>
      <c r="E14" t="str">
        <f>MID(names[[#This Row],[Full Name]],FIND("@", SUBSTITUTE(names[[#This Row],[Full Name]]," ","@",LEN(names[[#This Row],[Full Name]])-LEN(SUBSTITUTE(names[[#This Row],[Full Name]]," ",""))))+1,999)</f>
        <v>Bedrosian</v>
      </c>
    </row>
    <row r="15" spans="1:5" x14ac:dyDescent="0.3">
      <c r="C15" t="s">
        <v>131</v>
      </c>
      <c r="D15" t="s">
        <v>109</v>
      </c>
      <c r="E15" t="str">
        <f>MID(names[[#This Row],[Full Name]],FIND("@", SUBSTITUTE(names[[#This Row],[Full Name]]," ","@",LEN(names[[#This Row],[Full Name]])-LEN(SUBSTITUTE(names[[#This Row],[Full Name]]," ",""))))+1,999)</f>
        <v>Beumers</v>
      </c>
    </row>
    <row r="16" spans="1:5" x14ac:dyDescent="0.3">
      <c r="C16" t="s">
        <v>132</v>
      </c>
      <c r="D16" t="s">
        <v>110</v>
      </c>
      <c r="E16" t="str">
        <f>MID(names[[#This Row],[Full Name]],FIND("@", SUBSTITUTE(names[[#This Row],[Full Name]]," ","@",LEN(names[[#This Row],[Full Name]])-LEN(SUBSTITUTE(names[[#This Row],[Full Name]]," ",""))))+1,999)</f>
        <v>Ardovini</v>
      </c>
    </row>
    <row r="17" spans="3:5" x14ac:dyDescent="0.3">
      <c r="C17" t="s">
        <v>133</v>
      </c>
      <c r="D17" t="s">
        <v>111</v>
      </c>
      <c r="E17" t="str">
        <f>MID(names[[#This Row],[Full Name]],FIND("@", SUBSTITUTE(names[[#This Row],[Full Name]]," ","@",LEN(names[[#This Row],[Full Name]])-LEN(SUBSTITUTE(names[[#This Row],[Full Name]]," ",""))))+1,999)</f>
        <v>McCreery</v>
      </c>
    </row>
    <row r="18" spans="3:5" x14ac:dyDescent="0.3">
      <c r="C18" t="s">
        <v>134</v>
      </c>
      <c r="D18" t="s">
        <v>112</v>
      </c>
      <c r="E18" t="str">
        <f>MID(names[[#This Row],[Full Name]],FIND("@", SUBSTITUTE(names[[#This Row],[Full Name]]," ","@",LEN(names[[#This Row],[Full Name]])-LEN(SUBSTITUTE(names[[#This Row],[Full Name]]," ",""))))+1,999)</f>
        <v>Beasley</v>
      </c>
    </row>
    <row r="19" spans="3:5" x14ac:dyDescent="0.3">
      <c r="C19" t="s">
        <v>135</v>
      </c>
      <c r="D19" t="s">
        <v>113</v>
      </c>
      <c r="E19" t="str">
        <f>MID(names[[#This Row],[Full Name]],FIND("@", SUBSTITUTE(names[[#This Row],[Full Name]]," ","@",LEN(names[[#This Row],[Full Name]])-LEN(SUBSTITUTE(names[[#This Row],[Full Name]]," ",""))))+1,999)</f>
        <v>Forst</v>
      </c>
    </row>
    <row r="20" spans="3:5" x14ac:dyDescent="0.3">
      <c r="C20" t="s">
        <v>136</v>
      </c>
      <c r="D20" t="s">
        <v>114</v>
      </c>
      <c r="E20" t="str">
        <f>MID(names[[#This Row],[Full Name]],FIND("@", SUBSTITUTE(names[[#This Row],[Full Name]]," ","@",LEN(names[[#This Row],[Full Name]])-LEN(SUBSTITUTE(names[[#This Row],[Full Name]]," ",""))))+1,999)</f>
        <v>Knochenmus</v>
      </c>
    </row>
    <row r="21" spans="3:5" x14ac:dyDescent="0.3">
      <c r="C21" t="s">
        <v>137</v>
      </c>
      <c r="D21" t="s">
        <v>115</v>
      </c>
      <c r="E21" t="str">
        <f>MID(names[[#This Row],[Full Name]],FIND("@", SUBSTITUTE(names[[#This Row],[Full Name]]," ","@",LEN(names[[#This Row],[Full Name]])-LEN(SUBSTITUTE(names[[#This Row],[Full Name]]," ",""))))+1,999)</f>
        <v>Ibbott</v>
      </c>
    </row>
    <row r="22" spans="3:5" x14ac:dyDescent="0.3">
      <c r="C22" t="s">
        <v>138</v>
      </c>
      <c r="D22" t="s">
        <v>116</v>
      </c>
      <c r="E22" t="str">
        <f>MID(names[[#This Row],[Full Name]],FIND("@", SUBSTITUTE(names[[#This Row],[Full Name]]," ","@",LEN(names[[#This Row],[Full Name]])-LEN(SUBSTITUTE(names[[#This Row],[Full Name]]," ",""))))+1,999)</f>
        <v>Patel</v>
      </c>
    </row>
    <row r="23" spans="3:5" x14ac:dyDescent="0.3">
      <c r="C23" t="s">
        <v>139</v>
      </c>
      <c r="D23" t="s">
        <v>117</v>
      </c>
      <c r="E23" t="str">
        <f>MID(names[[#This Row],[Full Name]],FIND("@", SUBSTITUTE(names[[#This Row],[Full Name]]," ","@",LEN(names[[#This Row],[Full Name]])-LEN(SUBSTITUTE(names[[#This Row],[Full Name]]," ",""))))+1,999)</f>
        <v>Ozols</v>
      </c>
    </row>
    <row r="24" spans="3:5" x14ac:dyDescent="0.3">
      <c r="C24" t="s">
        <v>140</v>
      </c>
      <c r="D24" t="s">
        <v>118</v>
      </c>
      <c r="E24" t="str">
        <f>MID(names[[#This Row],[Full Name]],FIND("@", SUBSTITUTE(names[[#This Row],[Full Name]]," ","@",LEN(names[[#This Row],[Full Name]])-LEN(SUBSTITUTE(names[[#This Row],[Full Name]]," ",""))))+1,999)</f>
        <v>Buggenum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CE64-E543-4436-A8E5-5531CC3B43BC}">
  <dimension ref="A1:L21"/>
  <sheetViews>
    <sheetView showGridLines="0" topLeftCell="C1" zoomScale="160" zoomScaleNormal="160" workbookViewId="0">
      <selection activeCell="K5" sqref="K5:K10"/>
    </sheetView>
  </sheetViews>
  <sheetFormatPr defaultRowHeight="14.4" x14ac:dyDescent="0.3"/>
  <cols>
    <col min="1" max="1" width="1.6640625" customWidth="1"/>
    <col min="2" max="2" width="3.6640625" customWidth="1"/>
    <col min="3" max="3" width="19.33203125" customWidth="1"/>
    <col min="4" max="4" width="12" customWidth="1"/>
    <col min="5" max="5" width="12.5546875" bestFit="1" customWidth="1"/>
    <col min="6" max="6" width="11.44140625" bestFit="1" customWidth="1"/>
    <col min="7" max="7" width="12.109375" bestFit="1" customWidth="1"/>
    <col min="8" max="8" width="15.44140625" customWidth="1"/>
    <col min="11" max="11" width="34.5546875" customWidth="1"/>
  </cols>
  <sheetData>
    <row r="1" spans="1:12" s="2" customFormat="1" ht="52.5" customHeight="1" x14ac:dyDescent="0.3">
      <c r="A1" s="1"/>
      <c r="C1" s="3" t="s">
        <v>0</v>
      </c>
    </row>
    <row r="2" spans="1:12" s="4" customFormat="1" ht="20.399999999999999" x14ac:dyDescent="0.45">
      <c r="A2" s="5"/>
      <c r="B2" s="11">
        <v>4</v>
      </c>
      <c r="C2" s="6" t="s">
        <v>90</v>
      </c>
    </row>
    <row r="5" spans="1:12" x14ac:dyDescent="0.3">
      <c r="C5" s="8" t="s">
        <v>58</v>
      </c>
      <c r="D5" s="15" t="s">
        <v>60</v>
      </c>
      <c r="E5" s="15" t="s">
        <v>61</v>
      </c>
      <c r="F5" s="9" t="s">
        <v>62</v>
      </c>
      <c r="G5" s="17" t="s">
        <v>63</v>
      </c>
      <c r="H5" s="21" t="s">
        <v>85</v>
      </c>
      <c r="K5" s="20" t="s">
        <v>87</v>
      </c>
    </row>
    <row r="6" spans="1:12" x14ac:dyDescent="0.3">
      <c r="C6" s="7" t="s">
        <v>64</v>
      </c>
      <c r="D6" s="16" t="s">
        <v>65</v>
      </c>
      <c r="E6" s="16" t="s">
        <v>66</v>
      </c>
      <c r="F6" s="14">
        <v>43744</v>
      </c>
      <c r="G6" s="18">
        <v>75000</v>
      </c>
      <c r="H6" s="22" cm="1">
        <f t="array" ref="H6">_xlfn.IFS(AND(D6="Female",OR(E6="Website",E6="Sales")),5%,D6="Female",4%,F6&lt;DATE(2019,1,1),3%, G6&lt;100000,2%,TRUE, 1%)</f>
        <v>0.04</v>
      </c>
      <c r="K6" t="s">
        <v>86</v>
      </c>
      <c r="L6" s="19">
        <v>0.05</v>
      </c>
    </row>
    <row r="7" spans="1:12" x14ac:dyDescent="0.3">
      <c r="C7" s="7" t="s">
        <v>67</v>
      </c>
      <c r="D7" s="16" t="s">
        <v>68</v>
      </c>
      <c r="E7" s="16" t="s">
        <v>69</v>
      </c>
      <c r="F7" s="14">
        <v>43601</v>
      </c>
      <c r="G7" s="18">
        <v>90700</v>
      </c>
      <c r="H7" s="22" cm="1">
        <f t="array" ref="H7">_xlfn.IFS(AND(D7="Female",OR(E7="Website",E7="Sales")),5%,D7="Female",4%,F7&lt;DATE(2019,1,1),3%, G7&lt;100000,2%,TRUE, 1%)</f>
        <v>0.02</v>
      </c>
      <c r="K7" t="s">
        <v>88</v>
      </c>
      <c r="L7" s="19">
        <v>0.04</v>
      </c>
    </row>
    <row r="8" spans="1:12" x14ac:dyDescent="0.3">
      <c r="C8" s="7" t="s">
        <v>70</v>
      </c>
      <c r="D8" s="16" t="s">
        <v>68</v>
      </c>
      <c r="E8" s="16" t="s">
        <v>69</v>
      </c>
      <c r="F8" s="14">
        <v>43476</v>
      </c>
      <c r="G8" s="18">
        <v>48950</v>
      </c>
      <c r="H8" s="22" cm="1">
        <f t="array" ref="H8">_xlfn.IFS(AND(D8="Female",OR(E8="Website",E8="Sales")),5%,D8="Female",4%,F8&lt;DATE(2019,1,1),3%, G8&lt;100000,2%,TRUE, 1%)</f>
        <v>0.02</v>
      </c>
      <c r="K8" t="s">
        <v>89</v>
      </c>
      <c r="L8" s="19">
        <v>0.03</v>
      </c>
    </row>
    <row r="9" spans="1:12" x14ac:dyDescent="0.3">
      <c r="C9" s="7" t="s">
        <v>71</v>
      </c>
      <c r="D9" s="16" t="s">
        <v>68</v>
      </c>
      <c r="E9" s="16" t="s">
        <v>49</v>
      </c>
      <c r="F9" s="14">
        <v>43351</v>
      </c>
      <c r="G9" s="18">
        <v>74550</v>
      </c>
      <c r="H9" s="22" cm="1">
        <f t="array" ref="H9">_xlfn.IFS(AND(D9="Female",OR(E9="Website",E9="Sales")),5%,D9="Female",4%,F9&lt;DATE(2019,1,1),3%, G9&lt;100000,2%,TRUE, 1%)</f>
        <v>0.03</v>
      </c>
      <c r="K9" t="s">
        <v>91</v>
      </c>
      <c r="L9" s="19">
        <v>0.02</v>
      </c>
    </row>
    <row r="10" spans="1:12" x14ac:dyDescent="0.3">
      <c r="C10" s="7" t="s">
        <v>72</v>
      </c>
      <c r="D10" s="16" t="s">
        <v>68</v>
      </c>
      <c r="E10" s="16" t="s">
        <v>73</v>
      </c>
      <c r="F10" s="14">
        <v>43560</v>
      </c>
      <c r="G10" s="18">
        <v>59810</v>
      </c>
      <c r="H10" s="22" cm="1">
        <f t="array" ref="H10">_xlfn.IFS(AND(D10="Female",OR(E10="Website",E10="Sales")),5%,D10="Female",4%,F10&lt;DATE(2019,1,1),3%, G10&lt;100000,2%,TRUE, 1%)</f>
        <v>0.02</v>
      </c>
      <c r="K10" t="s">
        <v>92</v>
      </c>
      <c r="L10" s="19">
        <v>0.01</v>
      </c>
    </row>
    <row r="11" spans="1:12" x14ac:dyDescent="0.3">
      <c r="C11" s="7" t="s">
        <v>74</v>
      </c>
      <c r="D11" s="16" t="s">
        <v>68</v>
      </c>
      <c r="E11" s="16" t="s">
        <v>69</v>
      </c>
      <c r="F11" s="14">
        <v>43424</v>
      </c>
      <c r="G11" s="18">
        <v>107700</v>
      </c>
      <c r="H11" s="22" cm="1">
        <f t="array" ref="H11">_xlfn.IFS(AND(D11="Female",OR(E11="Website",E11="Sales")),5%,D11="Female",4%,F11&lt;DATE(2019,1,1),3%, G11&lt;100000,2%,TRUE, 1%)</f>
        <v>0.03</v>
      </c>
    </row>
    <row r="12" spans="1:12" x14ac:dyDescent="0.3">
      <c r="C12" s="7" t="s">
        <v>75</v>
      </c>
      <c r="D12" s="16" t="s">
        <v>68</v>
      </c>
      <c r="E12" s="16" t="s">
        <v>69</v>
      </c>
      <c r="F12" s="14">
        <v>43303</v>
      </c>
      <c r="G12" s="18">
        <v>88050</v>
      </c>
      <c r="H12" s="22" cm="1">
        <f t="array" ref="H12">_xlfn.IFS(AND(D12="Female",OR(E12="Website",E12="Sales")),5%,D12="Female",4%,F12&lt;DATE(2019,1,1),3%, G12&lt;100000,2%,TRUE, 1%)</f>
        <v>0.03</v>
      </c>
    </row>
    <row r="13" spans="1:12" x14ac:dyDescent="0.3">
      <c r="C13" s="7" t="s">
        <v>76</v>
      </c>
      <c r="D13" s="16" t="s">
        <v>68</v>
      </c>
      <c r="E13" s="16" t="s">
        <v>69</v>
      </c>
      <c r="F13" s="14">
        <v>43238</v>
      </c>
      <c r="G13" s="18">
        <v>69120</v>
      </c>
      <c r="H13" s="22" cm="1">
        <f t="array" ref="H13">_xlfn.IFS(AND(D13="Female",OR(E13="Website",E13="Sales")),5%,D13="Female",4%,F13&lt;DATE(2019,1,1),3%, G13&lt;100000,2%,TRUE, 1%)</f>
        <v>0.03</v>
      </c>
    </row>
    <row r="14" spans="1:12" x14ac:dyDescent="0.3">
      <c r="C14" s="7" t="s">
        <v>77</v>
      </c>
      <c r="D14" s="16" t="s">
        <v>65</v>
      </c>
      <c r="E14" s="16" t="s">
        <v>69</v>
      </c>
      <c r="F14" s="14">
        <v>43628</v>
      </c>
      <c r="G14" s="18">
        <v>58100</v>
      </c>
      <c r="H14" s="22" cm="1">
        <f t="array" ref="H14">_xlfn.IFS(AND(D14="Female",OR(E14="Website",E14="Sales")),5%,D14="Female",4%,F14&lt;DATE(2019,1,1),3%, G14&lt;100000,2%,TRUE, 1%)</f>
        <v>0.05</v>
      </c>
    </row>
    <row r="15" spans="1:12" x14ac:dyDescent="0.3">
      <c r="C15" s="7" t="s">
        <v>78</v>
      </c>
      <c r="D15" s="16" t="s">
        <v>65</v>
      </c>
      <c r="E15" s="16" t="s">
        <v>73</v>
      </c>
      <c r="F15" s="14">
        <v>43355</v>
      </c>
      <c r="G15" s="18">
        <v>67910</v>
      </c>
      <c r="H15" s="22" cm="1">
        <f t="array" ref="H15">_xlfn.IFS(AND(D15="Female",OR(E15="Website",E15="Sales")),5%,D15="Female",4%,F15&lt;DATE(2019,1,1),3%, G15&lt;100000,2%,TRUE, 1%)</f>
        <v>0.04</v>
      </c>
    </row>
    <row r="16" spans="1:12" x14ac:dyDescent="0.3">
      <c r="C16" s="7" t="s">
        <v>79</v>
      </c>
      <c r="D16" s="16" t="s">
        <v>68</v>
      </c>
      <c r="E16" s="16" t="s">
        <v>73</v>
      </c>
      <c r="F16" s="14">
        <v>43007</v>
      </c>
      <c r="G16" s="18">
        <v>48170</v>
      </c>
      <c r="H16" s="22" cm="1">
        <f t="array" ref="H16">_xlfn.IFS(AND(D16="Female",OR(E16="Website",E16="Sales")),5%,D16="Female",4%,F16&lt;DATE(2019,1,1),3%, G16&lt;100000,2%,TRUE, 1%)</f>
        <v>0.03</v>
      </c>
    </row>
    <row r="17" spans="3:8" x14ac:dyDescent="0.3">
      <c r="C17" s="7" t="s">
        <v>80</v>
      </c>
      <c r="D17" s="16" t="s">
        <v>65</v>
      </c>
      <c r="E17" s="16" t="s">
        <v>69</v>
      </c>
      <c r="F17" s="14">
        <v>43110</v>
      </c>
      <c r="G17" s="18">
        <v>41980</v>
      </c>
      <c r="H17" s="22" cm="1">
        <f t="array" ref="H17">_xlfn.IFS(AND(D17="Female",OR(E17="Website",E17="Sales")),5%,D17="Female",4%,F17&lt;DATE(2019,1,1),3%, G17&lt;100000,2%,TRUE, 1%)</f>
        <v>0.05</v>
      </c>
    </row>
    <row r="18" spans="3:8" x14ac:dyDescent="0.3">
      <c r="C18" s="7" t="s">
        <v>81</v>
      </c>
      <c r="D18" s="16" t="s">
        <v>65</v>
      </c>
      <c r="E18" s="16" t="s">
        <v>73</v>
      </c>
      <c r="F18" s="14">
        <v>43282</v>
      </c>
      <c r="G18" s="18">
        <v>65920</v>
      </c>
      <c r="H18" s="22" cm="1">
        <f t="array" ref="H18">_xlfn.IFS(AND(D18="Female",OR(E18="Website",E18="Sales")),5%,D18="Female",4%,F18&lt;DATE(2019,1,1),3%, G18&lt;100000,2%,TRUE, 1%)</f>
        <v>0.04</v>
      </c>
    </row>
    <row r="19" spans="3:8" x14ac:dyDescent="0.3">
      <c r="C19" s="7" t="s">
        <v>82</v>
      </c>
      <c r="D19" s="16" t="s">
        <v>65</v>
      </c>
      <c r="E19" s="16" t="s">
        <v>49</v>
      </c>
      <c r="F19" s="14">
        <v>43342</v>
      </c>
      <c r="G19" s="18">
        <v>109160</v>
      </c>
      <c r="H19" s="22" cm="1">
        <f t="array" ref="H19">_xlfn.IFS(AND(D19="Female",OR(E19="Website",E19="Sales")),5%,D19="Female",4%,F19&lt;DATE(2019,1,1),3%, G19&lt;100000,2%,TRUE, 1%)</f>
        <v>0.05</v>
      </c>
    </row>
    <row r="20" spans="3:8" x14ac:dyDescent="0.3">
      <c r="C20" s="7" t="s">
        <v>83</v>
      </c>
      <c r="D20" s="16" t="s">
        <v>65</v>
      </c>
      <c r="E20" s="16" t="s">
        <v>73</v>
      </c>
      <c r="F20" s="14">
        <v>43151</v>
      </c>
      <c r="G20" s="18">
        <v>75970</v>
      </c>
      <c r="H20" s="22" cm="1">
        <f t="array" ref="H20">_xlfn.IFS(AND(D20="Female",OR(E20="Website",E20="Sales")),5%,D20="Female",4%,F20&lt;DATE(2019,1,1),3%, G20&lt;100000,2%,TRUE, 1%)</f>
        <v>0.04</v>
      </c>
    </row>
    <row r="21" spans="3:8" x14ac:dyDescent="0.3">
      <c r="C21" s="7" t="s">
        <v>84</v>
      </c>
      <c r="D21" s="16" t="s">
        <v>65</v>
      </c>
      <c r="E21" s="16" t="s">
        <v>73</v>
      </c>
      <c r="F21" s="14">
        <v>43618</v>
      </c>
      <c r="G21" s="18">
        <v>58940</v>
      </c>
      <c r="H21" s="22" cm="1">
        <f t="array" ref="H21">_xlfn.IFS(AND(D21="Female",OR(E21="Website",E21="Sales")),5%,D21="Female",4%,F21&lt;DATE(2019,1,1),3%, G21&lt;100000,2%,TRUE, 1%)</f>
        <v>0.04</v>
      </c>
    </row>
  </sheetData>
  <autoFilter ref="C5:H21" xr:uid="{370ECE64-E543-4436-A8E5-5531CC3B43B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2EC0-B024-41F9-88CC-3FAC216A01ED}">
  <dimension ref="A1:I44"/>
  <sheetViews>
    <sheetView showGridLines="0" showZeros="0" tabSelected="1" zoomScale="160" zoomScaleNormal="160" workbookViewId="0">
      <selection activeCell="C4" sqref="C4:E44"/>
    </sheetView>
  </sheetViews>
  <sheetFormatPr defaultRowHeight="14.4" x14ac:dyDescent="0.3"/>
  <cols>
    <col min="1" max="1" width="1.6640625" customWidth="1"/>
    <col min="2" max="2" width="3.6640625" customWidth="1"/>
    <col min="3" max="3" width="13.88671875" customWidth="1"/>
    <col min="4" max="4" width="12" customWidth="1"/>
    <col min="5" max="5" width="18.6640625" customWidth="1"/>
    <col min="7" max="7" width="5.109375" customWidth="1"/>
    <col min="8" max="8" width="7.88671875" customWidth="1"/>
    <col min="9" max="9" width="53.5546875" bestFit="1" customWidth="1"/>
  </cols>
  <sheetData>
    <row r="1" spans="1:9" s="2" customFormat="1" ht="52.5" customHeight="1" x14ac:dyDescent="0.3">
      <c r="A1" s="1"/>
      <c r="C1" s="3" t="s">
        <v>0</v>
      </c>
    </row>
    <row r="2" spans="1:9" s="4" customFormat="1" ht="20.399999999999999" x14ac:dyDescent="0.45">
      <c r="A2" s="5"/>
      <c r="B2" s="11">
        <v>5</v>
      </c>
      <c r="C2" s="6" t="s">
        <v>93</v>
      </c>
    </row>
    <row r="4" spans="1:9" x14ac:dyDescent="0.3">
      <c r="C4" t="s">
        <v>94</v>
      </c>
      <c r="D4" t="s">
        <v>95</v>
      </c>
      <c r="E4" t="s">
        <v>96</v>
      </c>
      <c r="G4" s="31" t="s">
        <v>141</v>
      </c>
      <c r="H4" s="32"/>
      <c r="I4" s="33"/>
    </row>
    <row r="5" spans="1:9" x14ac:dyDescent="0.3">
      <c r="C5" t="s">
        <v>33</v>
      </c>
      <c r="D5" t="s">
        <v>6</v>
      </c>
      <c r="E5" t="str">
        <f>_xlfn.XLOOKUP(staff[[#This Row],[Manager]],staff[Person],staff[Manager],"No boss")</f>
        <v>Vilma B</v>
      </c>
      <c r="G5" s="34" t="s">
        <v>142</v>
      </c>
      <c r="H5" s="35"/>
      <c r="I5" s="36"/>
    </row>
    <row r="6" spans="1:9" x14ac:dyDescent="0.3">
      <c r="C6" t="s">
        <v>37</v>
      </c>
      <c r="D6" t="s">
        <v>26</v>
      </c>
      <c r="E6" t="str">
        <f>_xlfn.XLOOKUP(staff[[#This Row],[Manager]],staff[Person],staff[Manager],"No boss")</f>
        <v>Toddy H</v>
      </c>
      <c r="G6" s="25"/>
      <c r="I6" s="26"/>
    </row>
    <row r="7" spans="1:9" x14ac:dyDescent="0.3">
      <c r="C7" t="s">
        <v>40</v>
      </c>
      <c r="D7" t="s">
        <v>3</v>
      </c>
      <c r="E7" t="str">
        <f>_xlfn.XLOOKUP(staff[[#This Row],[Manager]],staff[Person],staff[Manager],"No boss")</f>
        <v>Vincent L</v>
      </c>
      <c r="G7" s="25"/>
      <c r="H7" s="23" t="s">
        <v>143</v>
      </c>
      <c r="I7" s="27" t="s">
        <v>144</v>
      </c>
    </row>
    <row r="8" spans="1:9" x14ac:dyDescent="0.3">
      <c r="C8" t="s">
        <v>17</v>
      </c>
      <c r="D8" t="s">
        <v>39</v>
      </c>
      <c r="E8" t="str">
        <f>_xlfn.XLOOKUP(staff[[#This Row],[Manager]],staff[Person],staff[Manager],"No boss")</f>
        <v>Vincent L</v>
      </c>
      <c r="G8" s="25"/>
      <c r="I8" s="27" t="s">
        <v>145</v>
      </c>
    </row>
    <row r="9" spans="1:9" x14ac:dyDescent="0.3">
      <c r="C9" t="s">
        <v>5</v>
      </c>
      <c r="D9" t="s">
        <v>8</v>
      </c>
      <c r="E9" t="str">
        <f>_xlfn.XLOOKUP(staff[[#This Row],[Manager]],staff[Person],staff[Manager],"No boss")</f>
        <v>Zack S</v>
      </c>
      <c r="G9" s="25"/>
      <c r="I9" s="27" t="s">
        <v>146</v>
      </c>
    </row>
    <row r="10" spans="1:9" x14ac:dyDescent="0.3">
      <c r="C10" t="s">
        <v>11</v>
      </c>
      <c r="D10" t="s">
        <v>34</v>
      </c>
      <c r="E10" t="str">
        <f>_xlfn.XLOOKUP(staff[[#This Row],[Manager]],staff[Person],staff[Manager],"No boss")</f>
        <v>Vilma B</v>
      </c>
      <c r="G10" s="25"/>
      <c r="I10" s="27" t="s">
        <v>150</v>
      </c>
    </row>
    <row r="11" spans="1:9" x14ac:dyDescent="0.3">
      <c r="C11" t="s">
        <v>28</v>
      </c>
      <c r="D11" t="s">
        <v>6</v>
      </c>
      <c r="E11" t="str">
        <f>_xlfn.XLOOKUP(staff[[#This Row],[Manager]],staff[Person],staff[Manager],"No boss")</f>
        <v>Vilma B</v>
      </c>
      <c r="G11" s="25"/>
      <c r="I11" s="26"/>
    </row>
    <row r="12" spans="1:9" x14ac:dyDescent="0.3">
      <c r="C12" t="s">
        <v>18</v>
      </c>
      <c r="D12" t="s">
        <v>6</v>
      </c>
      <c r="E12" t="str">
        <f>_xlfn.XLOOKUP(staff[[#This Row],[Manager]],staff[Person],staff[Manager],"No boss")</f>
        <v>Vilma B</v>
      </c>
      <c r="G12" s="25"/>
      <c r="H12" s="23" t="s">
        <v>147</v>
      </c>
      <c r="I12" s="27" t="s">
        <v>151</v>
      </c>
    </row>
    <row r="13" spans="1:9" x14ac:dyDescent="0.3">
      <c r="C13" t="s">
        <v>9</v>
      </c>
      <c r="D13" t="s">
        <v>36</v>
      </c>
      <c r="E13" t="str">
        <f>_xlfn.XLOOKUP(staff[[#This Row],[Manager]],staff[Person],staff[Manager],"No boss")</f>
        <v>Towny H</v>
      </c>
      <c r="G13" s="25"/>
      <c r="I13" s="27" t="s">
        <v>148</v>
      </c>
    </row>
    <row r="14" spans="1:9" x14ac:dyDescent="0.3">
      <c r="C14" t="s">
        <v>23</v>
      </c>
      <c r="D14" t="s">
        <v>22</v>
      </c>
      <c r="E14" t="str">
        <f>_xlfn.XLOOKUP(staff[[#This Row],[Manager]],staff[Person],staff[Manager],"No boss")</f>
        <v>Zack S</v>
      </c>
      <c r="G14" s="25"/>
      <c r="I14" s="27" t="s">
        <v>149</v>
      </c>
    </row>
    <row r="15" spans="1:9" x14ac:dyDescent="0.3">
      <c r="C15" t="s">
        <v>7</v>
      </c>
      <c r="D15" t="s">
        <v>3</v>
      </c>
      <c r="E15" t="str">
        <f>_xlfn.XLOOKUP(staff[[#This Row],[Manager]],staff[Person],staff[Manager],"No boss")</f>
        <v>Vincent L</v>
      </c>
      <c r="G15" s="28"/>
      <c r="H15" s="29"/>
      <c r="I15" s="30"/>
    </row>
    <row r="16" spans="1:9" x14ac:dyDescent="0.3">
      <c r="C16" t="s">
        <v>13</v>
      </c>
      <c r="D16" t="s">
        <v>35</v>
      </c>
      <c r="E16" t="str">
        <f>_xlfn.XLOOKUP(staff[[#This Row],[Manager]],staff[Person],staff[Manager],"No boss")</f>
        <v>Zorana D</v>
      </c>
    </row>
    <row r="17" spans="3:5" x14ac:dyDescent="0.3">
      <c r="C17" t="s">
        <v>20</v>
      </c>
      <c r="D17" t="s">
        <v>26</v>
      </c>
      <c r="E17" t="str">
        <f>_xlfn.XLOOKUP(staff[[#This Row],[Manager]],staff[Person],staff[Manager],"No boss")</f>
        <v>Toddy H</v>
      </c>
    </row>
    <row r="18" spans="3:5" x14ac:dyDescent="0.3">
      <c r="C18" t="s">
        <v>21</v>
      </c>
      <c r="D18" t="s">
        <v>36</v>
      </c>
      <c r="E18" t="str">
        <f>_xlfn.XLOOKUP(staff[[#This Row],[Manager]],staff[Person],staff[Manager],"No boss")</f>
        <v>Towny H</v>
      </c>
    </row>
    <row r="19" spans="3:5" x14ac:dyDescent="0.3">
      <c r="C19" t="s">
        <v>30</v>
      </c>
      <c r="D19" t="s">
        <v>6</v>
      </c>
      <c r="E19" t="str">
        <f>_xlfn.XLOOKUP(staff[[#This Row],[Manager]],staff[Person],staff[Manager],"No boss")</f>
        <v>Vilma B</v>
      </c>
    </row>
    <row r="20" spans="3:5" x14ac:dyDescent="0.3">
      <c r="C20" t="s">
        <v>31</v>
      </c>
      <c r="D20" t="s">
        <v>6</v>
      </c>
      <c r="E20" t="str">
        <f>_xlfn.XLOOKUP(staff[[#This Row],[Manager]],staff[Person],staff[Manager],"No boss")</f>
        <v>Vilma B</v>
      </c>
    </row>
    <row r="21" spans="3:5" x14ac:dyDescent="0.3">
      <c r="C21" t="s">
        <v>15</v>
      </c>
      <c r="D21" t="s">
        <v>8</v>
      </c>
      <c r="E21" t="str">
        <f>_xlfn.XLOOKUP(staff[[#This Row],[Manager]],staff[Person],staff[Manager],"No boss")</f>
        <v>Zack S</v>
      </c>
    </row>
    <row r="22" spans="3:5" x14ac:dyDescent="0.3">
      <c r="C22" t="s">
        <v>12</v>
      </c>
      <c r="D22" t="s">
        <v>35</v>
      </c>
      <c r="E22" t="str">
        <f>_xlfn.XLOOKUP(staff[[#This Row],[Manager]],staff[Person],staff[Manager],"No boss")</f>
        <v>Zorana D</v>
      </c>
    </row>
    <row r="23" spans="3:5" x14ac:dyDescent="0.3">
      <c r="C23" t="s">
        <v>41</v>
      </c>
      <c r="D23" t="s">
        <v>36</v>
      </c>
      <c r="E23" t="str">
        <f>_xlfn.XLOOKUP(staff[[#This Row],[Manager]],staff[Person],staff[Manager],"No boss")</f>
        <v>Towny H</v>
      </c>
    </row>
    <row r="24" spans="3:5" x14ac:dyDescent="0.3">
      <c r="C24" t="s">
        <v>38</v>
      </c>
      <c r="D24" t="s">
        <v>3</v>
      </c>
      <c r="E24" t="str">
        <f>_xlfn.XLOOKUP(staff[[#This Row],[Manager]],staff[Person],staff[Manager],"No boss")</f>
        <v>Vincent L</v>
      </c>
    </row>
    <row r="25" spans="3:5" x14ac:dyDescent="0.3">
      <c r="C25" t="s">
        <v>2</v>
      </c>
      <c r="D25" t="s">
        <v>26</v>
      </c>
      <c r="E25" t="str">
        <f>_xlfn.XLOOKUP(staff[[#This Row],[Manager]],staff[Person],staff[Manager],"No boss")</f>
        <v>Toddy H</v>
      </c>
    </row>
    <row r="26" spans="3:5" x14ac:dyDescent="0.3">
      <c r="C26" t="s">
        <v>29</v>
      </c>
      <c r="D26" t="s">
        <v>36</v>
      </c>
      <c r="E26" t="str">
        <f>_xlfn.XLOOKUP(staff[[#This Row],[Manager]],staff[Person],staff[Manager],"No boss")</f>
        <v>Towny H</v>
      </c>
    </row>
    <row r="27" spans="3:5" x14ac:dyDescent="0.3">
      <c r="C27" t="s">
        <v>25</v>
      </c>
      <c r="D27" t="s">
        <v>27</v>
      </c>
      <c r="E27">
        <f>_xlfn.XLOOKUP(staff[[#This Row],[Manager]],staff[Person],staff[Manager],"No boss")</f>
        <v>0</v>
      </c>
    </row>
    <row r="28" spans="3:5" x14ac:dyDescent="0.3">
      <c r="C28" t="s">
        <v>4</v>
      </c>
      <c r="D28" t="s">
        <v>34</v>
      </c>
      <c r="E28" t="str">
        <f>_xlfn.XLOOKUP(staff[[#This Row],[Manager]],staff[Person],staff[Manager],"No boss")</f>
        <v>Vilma B</v>
      </c>
    </row>
    <row r="29" spans="3:5" x14ac:dyDescent="0.3">
      <c r="C29" t="s">
        <v>14</v>
      </c>
      <c r="D29" t="s">
        <v>36</v>
      </c>
      <c r="E29" t="str">
        <f>_xlfn.XLOOKUP(staff[[#This Row],[Manager]],staff[Person],staff[Manager],"No boss")</f>
        <v>Towny H</v>
      </c>
    </row>
    <row r="30" spans="3:5" x14ac:dyDescent="0.3">
      <c r="C30" t="s">
        <v>19</v>
      </c>
      <c r="D30" t="s">
        <v>22</v>
      </c>
      <c r="E30" t="str">
        <f>_xlfn.XLOOKUP(staff[[#This Row],[Manager]],staff[Person],staff[Manager],"No boss")</f>
        <v>Zack S</v>
      </c>
    </row>
    <row r="31" spans="3:5" x14ac:dyDescent="0.3">
      <c r="C31" t="s">
        <v>24</v>
      </c>
      <c r="D31" t="s">
        <v>39</v>
      </c>
      <c r="E31" t="str">
        <f>_xlfn.XLOOKUP(staff[[#This Row],[Manager]],staff[Person],staff[Manager],"No boss")</f>
        <v>Vincent L</v>
      </c>
    </row>
    <row r="32" spans="3:5" x14ac:dyDescent="0.3">
      <c r="C32" t="s">
        <v>32</v>
      </c>
      <c r="D32" t="s">
        <v>36</v>
      </c>
      <c r="E32" t="str">
        <f>_xlfn.XLOOKUP(staff[[#This Row],[Manager]],staff[Person],staff[Manager],"No boss")</f>
        <v>Towny H</v>
      </c>
    </row>
    <row r="33" spans="3:5" x14ac:dyDescent="0.3">
      <c r="C33" t="s">
        <v>10</v>
      </c>
      <c r="D33" t="s">
        <v>6</v>
      </c>
      <c r="E33" t="str">
        <f>_xlfn.XLOOKUP(staff[[#This Row],[Manager]],staff[Person],staff[Manager],"No boss")</f>
        <v>Vilma B</v>
      </c>
    </row>
    <row r="34" spans="3:5" x14ac:dyDescent="0.3">
      <c r="C34" t="s">
        <v>16</v>
      </c>
      <c r="D34" t="s">
        <v>34</v>
      </c>
      <c r="E34" t="str">
        <f>_xlfn.XLOOKUP(staff[[#This Row],[Manager]],staff[Person],staff[Manager],"No boss")</f>
        <v>Vilma B</v>
      </c>
    </row>
    <row r="35" spans="3:5" x14ac:dyDescent="0.3">
      <c r="C35" t="s">
        <v>36</v>
      </c>
      <c r="D35" t="s">
        <v>34</v>
      </c>
      <c r="E35" t="str">
        <f>_xlfn.XLOOKUP(staff[[#This Row],[Manager]],staff[Person],staff[Manager],"No boss")</f>
        <v>Vilma B</v>
      </c>
    </row>
    <row r="36" spans="3:5" x14ac:dyDescent="0.3">
      <c r="C36" t="s">
        <v>3</v>
      </c>
      <c r="D36" t="s">
        <v>22</v>
      </c>
      <c r="E36" t="str">
        <f>_xlfn.XLOOKUP(staff[[#This Row],[Manager]],staff[Person],staff[Manager],"No boss")</f>
        <v>Zack S</v>
      </c>
    </row>
    <row r="37" spans="3:5" x14ac:dyDescent="0.3">
      <c r="C37" t="s">
        <v>26</v>
      </c>
      <c r="D37" t="s">
        <v>39</v>
      </c>
      <c r="E37" t="str">
        <f>_xlfn.XLOOKUP(staff[[#This Row],[Manager]],staff[Person],staff[Manager],"No boss")</f>
        <v>Vincent L</v>
      </c>
    </row>
    <row r="38" spans="3:5" x14ac:dyDescent="0.3">
      <c r="C38" t="s">
        <v>6</v>
      </c>
      <c r="D38" t="s">
        <v>8</v>
      </c>
      <c r="E38" t="str">
        <f>_xlfn.XLOOKUP(staff[[#This Row],[Manager]],staff[Person],staff[Manager],"No boss")</f>
        <v>Zack S</v>
      </c>
    </row>
    <row r="39" spans="3:5" x14ac:dyDescent="0.3">
      <c r="C39" t="s">
        <v>39</v>
      </c>
      <c r="D39" t="s">
        <v>22</v>
      </c>
      <c r="E39" t="str">
        <f>_xlfn.XLOOKUP(staff[[#This Row],[Manager]],staff[Person],staff[Manager],"No boss")</f>
        <v>Zack S</v>
      </c>
    </row>
    <row r="40" spans="3:5" x14ac:dyDescent="0.3">
      <c r="C40" t="s">
        <v>34</v>
      </c>
      <c r="D40" t="s">
        <v>8</v>
      </c>
      <c r="E40" t="str">
        <f>_xlfn.XLOOKUP(staff[[#This Row],[Manager]],staff[Person],staff[Manager],"No boss")</f>
        <v>Zack S</v>
      </c>
    </row>
    <row r="41" spans="3:5" x14ac:dyDescent="0.3">
      <c r="C41" t="s">
        <v>8</v>
      </c>
      <c r="D41" t="s">
        <v>35</v>
      </c>
      <c r="E41" t="str">
        <f>_xlfn.XLOOKUP(staff[[#This Row],[Manager]],staff[Person],staff[Manager],"No boss")</f>
        <v>Zorana D</v>
      </c>
    </row>
    <row r="42" spans="3:5" x14ac:dyDescent="0.3">
      <c r="C42" t="s">
        <v>22</v>
      </c>
      <c r="D42" t="s">
        <v>35</v>
      </c>
      <c r="E42" t="str">
        <f>_xlfn.XLOOKUP(staff[[#This Row],[Manager]],staff[Person],staff[Manager],"No boss")</f>
        <v>Zorana D</v>
      </c>
    </row>
    <row r="43" spans="3:5" x14ac:dyDescent="0.3">
      <c r="C43" t="s">
        <v>35</v>
      </c>
      <c r="D43" t="s">
        <v>27</v>
      </c>
      <c r="E43">
        <f>_xlfn.XLOOKUP(staff[[#This Row],[Manager]],staff[Person],staff[Manager],"No boss")</f>
        <v>0</v>
      </c>
    </row>
    <row r="44" spans="3:5" x14ac:dyDescent="0.3">
      <c r="C44" t="s">
        <v>27</v>
      </c>
      <c r="E44" t="str">
        <f>_xlfn.XLOOKUP(staff[[#This Row],[Manager]],staff[Person],staff[Manager],"No boss")</f>
        <v>No boss</v>
      </c>
    </row>
  </sheetData>
  <mergeCells count="2">
    <mergeCell ref="G4:I4"/>
    <mergeCell ref="G5:I5"/>
  </mergeCells>
  <hyperlinks>
    <hyperlink ref="I10" r:id="rId1" xr:uid="{E81F3172-5883-49F8-9792-4E2FAF07B652}"/>
    <hyperlink ref="I8" r:id="rId2" xr:uid="{5883A1BE-DC0B-4AA6-AFDB-4C34BDBD3493}"/>
    <hyperlink ref="I7" r:id="rId3" xr:uid="{75DE4D18-44A4-4CA3-B905-25CE76673CCD}"/>
    <hyperlink ref="I9" r:id="rId4" xr:uid="{B8BAE9B2-05B5-46AC-9631-BED26C38118D}"/>
    <hyperlink ref="I13" r:id="rId5" xr:uid="{3D3A6B01-6E22-4D28-92EE-9D2A56561229}"/>
    <hyperlink ref="I14" r:id="rId6" xr:uid="{83F3BFCF-797F-4E34-B178-58039BEF1C17}"/>
    <hyperlink ref="I12" r:id="rId7" xr:uid="{B025D28B-06CB-4F98-96FC-40D0B56C0113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 1</vt:lpstr>
      <vt:lpstr>Adv 2</vt:lpstr>
      <vt:lpstr>Adv 3</vt:lpstr>
      <vt:lpstr>Adv 4</vt:lpstr>
      <vt:lpstr>Adv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sneha priya</cp:lastModifiedBy>
  <dcterms:created xsi:type="dcterms:W3CDTF">2021-03-14T20:21:32Z</dcterms:created>
  <dcterms:modified xsi:type="dcterms:W3CDTF">2024-06-17T14:22:58Z</dcterms:modified>
</cp:coreProperties>
</file>